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 Y\Portfolio management\Data\"/>
    </mc:Choice>
  </mc:AlternateContent>
  <xr:revisionPtr revIDLastSave="0" documentId="13_ncr:1_{410A13C0-ACA9-41A5-8CBD-44AFD7BA61C2}" xr6:coauthVersionLast="47" xr6:coauthVersionMax="47" xr10:uidLastSave="{00000000-0000-0000-0000-000000000000}"/>
  <bookViews>
    <workbookView xWindow="-120" yWindow="-120" windowWidth="29040" windowHeight="15720" xr2:uid="{85B9CA7E-5DB8-4808-AD02-C8128B369C51}"/>
  </bookViews>
  <sheets>
    <sheet name="Транзакции_О" sheetId="1" r:id="rId1"/>
  </sheets>
  <externalReferences>
    <externalReference r:id="rId2"/>
  </externalReferences>
  <definedNames>
    <definedName name="Cur_year">[1]Транзакции_IB!$A$5</definedName>
    <definedName name="Date">[1]Портфель!$C$2</definedName>
    <definedName name="Restricted">[1]Портфель!$G$12</definedName>
    <definedName name="Unrestricted">[1]Портфель!$G$11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" i="1" l="1"/>
  <c r="H24" i="1" s="1"/>
  <c r="I23" i="1"/>
  <c r="I19" i="1"/>
  <c r="I18" i="1"/>
  <c r="I16" i="1"/>
  <c r="I13" i="1"/>
  <c r="I12" i="1"/>
  <c r="I8" i="1"/>
  <c r="I9" i="1" s="1"/>
  <c r="I7" i="1"/>
  <c r="H13" i="1" s="1"/>
  <c r="I4" i="1"/>
  <c r="I5" i="1" s="1"/>
  <c r="Q13" i="1"/>
  <c r="B13" i="1" s="1"/>
  <c r="Q23" i="1"/>
  <c r="B23" i="1"/>
  <c r="B22" i="1"/>
  <c r="Q19" i="1"/>
  <c r="Q18" i="1"/>
  <c r="Q12" i="1"/>
  <c r="B12" i="1" s="1"/>
  <c r="B11" i="1"/>
  <c r="Q8" i="1"/>
  <c r="A6" i="1"/>
  <c r="K6" i="1" s="1"/>
  <c r="Q4" i="1"/>
  <c r="Q20" i="1" l="1"/>
  <c r="Q5" i="1"/>
  <c r="P23" i="1"/>
  <c r="H23" i="1"/>
  <c r="I20" i="1"/>
  <c r="H20" i="1" s="1"/>
  <c r="I27" i="1"/>
  <c r="H9" i="1"/>
  <c r="I14" i="1"/>
  <c r="I15" i="1" s="1"/>
  <c r="I10" i="1"/>
  <c r="Q24" i="1"/>
  <c r="P24" i="1" s="1"/>
  <c r="H12" i="1"/>
  <c r="C6" i="1"/>
  <c r="P20" i="1"/>
  <c r="B20" i="1"/>
  <c r="Q21" i="1"/>
  <c r="B21" i="1" s="1"/>
  <c r="I21" i="1" l="1"/>
  <c r="I25" i="1" s="1"/>
  <c r="I26" i="1" s="1"/>
  <c r="Q25" i="1"/>
  <c r="Q26" i="1" s="1"/>
  <c r="Q27" i="1"/>
  <c r="B24" i="1"/>
  <c r="Q7" i="1" l="1"/>
  <c r="P13" i="1" l="1"/>
  <c r="P12" i="1"/>
  <c r="Q16" i="1"/>
  <c r="Q9" i="1"/>
  <c r="P9" i="1" l="1"/>
  <c r="B9" i="1"/>
  <c r="Q10" i="1"/>
  <c r="B10" i="1" s="1"/>
  <c r="Q14" i="1"/>
  <c r="Q15" i="1" s="1"/>
</calcChain>
</file>

<file path=xl/sharedStrings.xml><?xml version="1.0" encoding="utf-8"?>
<sst xmlns="http://schemas.openxmlformats.org/spreadsheetml/2006/main" count="78" uniqueCount="25">
  <si>
    <t>x</t>
  </si>
  <si>
    <t>Ozon</t>
  </si>
  <si>
    <t>US69269L1044</t>
  </si>
  <si>
    <t>Количество</t>
  </si>
  <si>
    <t>Размер инввестиции</t>
  </si>
  <si>
    <t>Цена входа</t>
  </si>
  <si>
    <t>Текущая цена</t>
  </si>
  <si>
    <t>Ann,</t>
  </si>
  <si>
    <t>Рост цены</t>
  </si>
  <si>
    <t>Realized</t>
  </si>
  <si>
    <t>Unrealized</t>
  </si>
  <si>
    <t>Дивиденды</t>
  </si>
  <si>
    <t>Комиссии</t>
  </si>
  <si>
    <t>Net result</t>
  </si>
  <si>
    <t>%</t>
  </si>
  <si>
    <t>IRR</t>
  </si>
  <si>
    <t>All  time</t>
  </si>
  <si>
    <t>Дата</t>
  </si>
  <si>
    <t>Цена</t>
  </si>
  <si>
    <t>Кол-во</t>
  </si>
  <si>
    <t>Дивиденд</t>
  </si>
  <si>
    <t>Комиссия</t>
  </si>
  <si>
    <r>
      <t>CF (</t>
    </r>
    <r>
      <rPr>
        <sz val="10"/>
        <color theme="0"/>
        <rFont val="Calibri"/>
        <family val="2"/>
        <charset val="204"/>
      </rPr>
      <t>₽</t>
    </r>
    <r>
      <rPr>
        <sz val="8.5"/>
        <color theme="0"/>
        <rFont val="Century Gothic"/>
        <family val="2"/>
      </rPr>
      <t>)</t>
    </r>
  </si>
  <si>
    <t>Северсталь</t>
  </si>
  <si>
    <t>RU0009046510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</si>
</sst>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_);\(#,##0\)"/>
    <numFmt numFmtId="165" formatCode="yyyy"/>
    <numFmt numFmtId="166" formatCode="#,##0.0_);\(#,##0.0\)"/>
    <numFmt numFmtId="167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0"/>
      <color theme="0"/>
      <name val="Calibri"/>
      <family val="2"/>
      <scheme val="minor"/>
    </font>
    <font>
      <sz val="10"/>
      <color theme="0"/>
      <name val="Calibri"/>
      <family val="2"/>
      <charset val="204"/>
    </font>
    <font>
      <sz val="8.5"/>
      <color theme="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CC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2" borderId="0" xfId="0" applyFill="1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centerContinuous"/>
    </xf>
    <xf numFmtId="164" fontId="1" fillId="0" borderId="0" xfId="0" applyNumberFormat="1" applyFont="1" applyAlignment="1">
      <alignment horizontal="centerContinuous"/>
    </xf>
    <xf numFmtId="0" fontId="1" fillId="0" borderId="1" xfId="0" applyFont="1" applyBorder="1" applyAlignment="1">
      <alignment horizontal="centerContinuous"/>
    </xf>
    <xf numFmtId="164" fontId="1" fillId="0" borderId="1" xfId="0" applyNumberFormat="1" applyFont="1" applyBorder="1" applyAlignment="1">
      <alignment horizontal="centerContinuous"/>
    </xf>
    <xf numFmtId="0" fontId="1" fillId="0" borderId="0" xfId="0" applyFont="1" applyAlignment="1">
      <alignment horizontal="left"/>
    </xf>
    <xf numFmtId="4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right"/>
    </xf>
    <xf numFmtId="165" fontId="1" fillId="3" borderId="0" xfId="0" applyNumberFormat="1" applyFont="1" applyFill="1" applyAlignment="1">
      <alignment horizontal="centerContinuous" vertical="distributed"/>
    </xf>
    <xf numFmtId="0" fontId="1" fillId="3" borderId="0" xfId="0" applyFont="1" applyFill="1" applyAlignment="1">
      <alignment horizontal="centerContinuous" vertical="distributed"/>
    </xf>
    <xf numFmtId="164" fontId="1" fillId="3" borderId="0" xfId="0" applyNumberFormat="1" applyFont="1" applyFill="1" applyAlignment="1">
      <alignment horizontal="centerContinuous" vertical="distributed"/>
    </xf>
    <xf numFmtId="166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left"/>
    </xf>
    <xf numFmtId="0" fontId="1" fillId="4" borderId="2" xfId="0" applyFont="1" applyFill="1" applyBorder="1" applyAlignment="1">
      <alignment horizontal="centerContinuous"/>
    </xf>
    <xf numFmtId="164" fontId="1" fillId="0" borderId="0" xfId="0" applyNumberFormat="1" applyFont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centerContinuous"/>
    </xf>
    <xf numFmtId="164" fontId="1" fillId="0" borderId="3" xfId="0" applyNumberFormat="1" applyFont="1" applyBorder="1" applyAlignment="1">
      <alignment horizontal="centerContinuous"/>
    </xf>
    <xf numFmtId="9" fontId="2" fillId="4" borderId="0" xfId="0" applyNumberFormat="1" applyFont="1" applyFill="1" applyAlignment="1">
      <alignment horizontal="centerContinuous"/>
    </xf>
    <xf numFmtId="164" fontId="1" fillId="0" borderId="3" xfId="0" applyNumberFormat="1" applyFont="1" applyBorder="1" applyAlignment="1">
      <alignment horizontal="right"/>
    </xf>
    <xf numFmtId="0" fontId="3" fillId="0" borderId="0" xfId="0" applyFont="1" applyAlignment="1">
      <alignment horizontal="left" indent="1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right"/>
    </xf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centerContinuous"/>
    </xf>
    <xf numFmtId="164" fontId="1" fillId="0" borderId="2" xfId="0" applyNumberFormat="1" applyFont="1" applyBorder="1" applyAlignment="1">
      <alignment horizontal="centerContinuous"/>
    </xf>
    <xf numFmtId="164" fontId="1" fillId="0" borderId="2" xfId="0" applyNumberFormat="1" applyFont="1" applyBorder="1" applyAlignment="1">
      <alignment horizontal="right"/>
    </xf>
    <xf numFmtId="0" fontId="4" fillId="0" borderId="0" xfId="0" applyFont="1"/>
    <xf numFmtId="0" fontId="2" fillId="0" borderId="0" xfId="0" applyFont="1" applyAlignment="1">
      <alignment horizontal="left" indent="1"/>
    </xf>
    <xf numFmtId="0" fontId="4" fillId="2" borderId="0" xfId="0" applyFont="1" applyFill="1" applyAlignment="1">
      <alignment horizontal="center"/>
    </xf>
    <xf numFmtId="0" fontId="2" fillId="0" borderId="0" xfId="0" applyFont="1" applyAlignment="1">
      <alignment horizontal="centerContinuous"/>
    </xf>
    <xf numFmtId="164" fontId="2" fillId="0" borderId="0" xfId="0" applyNumberFormat="1" applyFont="1" applyAlignment="1">
      <alignment horizontal="centerContinuous"/>
    </xf>
    <xf numFmtId="167" fontId="2" fillId="0" borderId="0" xfId="0" applyNumberFormat="1" applyFont="1" applyAlignment="1">
      <alignment horizontal="right"/>
    </xf>
    <xf numFmtId="167" fontId="1" fillId="0" borderId="0" xfId="0" applyNumberFormat="1" applyFont="1" applyAlignment="1">
      <alignment horizontal="right"/>
    </xf>
    <xf numFmtId="0" fontId="1" fillId="4" borderId="0" xfId="0" applyFont="1" applyFill="1" applyAlignment="1">
      <alignment horizontal="centerContinuous"/>
    </xf>
    <xf numFmtId="9" fontId="2" fillId="4" borderId="3" xfId="0" applyNumberFormat="1" applyFont="1" applyFill="1" applyBorder="1" applyAlignment="1">
      <alignment horizontal="centerContinuous"/>
    </xf>
    <xf numFmtId="164" fontId="5" fillId="0" borderId="0" xfId="0" applyNumberFormat="1" applyFont="1" applyAlignment="1">
      <alignment horizontal="left"/>
    </xf>
    <xf numFmtId="0" fontId="6" fillId="0" borderId="0" xfId="0" applyFont="1" applyAlignment="1">
      <alignment horizontal="center" vertical="center" wrapText="1"/>
    </xf>
    <xf numFmtId="0" fontId="6" fillId="5" borderId="0" xfId="0" applyFont="1" applyFill="1" applyAlignment="1">
      <alignment horizontal="center" vertical="center" wrapText="1"/>
    </xf>
    <xf numFmtId="0" fontId="6" fillId="5" borderId="0" xfId="0" applyFont="1" applyFill="1" applyAlignment="1">
      <alignment horizontal="centerContinuous" vertical="center" wrapText="1"/>
    </xf>
    <xf numFmtId="3" fontId="0" fillId="0" borderId="0" xfId="0" applyNumberFormat="1"/>
    <xf numFmtId="14" fontId="0" fillId="0" borderId="0" xfId="0" applyNumberFormat="1"/>
    <xf numFmtId="14" fontId="0" fillId="0" borderId="2" xfId="0" applyNumberFormat="1" applyBorder="1"/>
    <xf numFmtId="166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0" fontId="0" fillId="0" borderId="2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4" fontId="0" fillId="6" borderId="0" xfId="0" applyNumberFormat="1" applyFill="1"/>
    <xf numFmtId="166" fontId="0" fillId="6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oogle%20Drive\Personal\Finance\Investments\Public%20investments\Galaxy_2111%20v1.xlsm" TargetMode="External"/><Relationship Id="rId1" Type="http://schemas.openxmlformats.org/officeDocument/2006/relationships/externalLinkPath" Target="/Google%20Drive/Personal/Finance/Investments/Public%20investments/Galaxy_2111%20v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Портфель"/>
      <sheetName val="Портфель_2021"/>
      <sheetName val="Output"/>
      <sheetName val="Result"/>
      <sheetName val="Комиссии"/>
      <sheetName val="Data&gt;&gt;"/>
      <sheetName val="FX_data"/>
      <sheetName val="ETFs"/>
      <sheetName val="Mutual funds UK"/>
      <sheetName val="Russian equities"/>
      <sheetName val="Russian bonds"/>
      <sheetName val="IB&gt;&gt;"/>
      <sheetName val="Портфель_IB"/>
      <sheetName val="Портфель_2021_IB"/>
      <sheetName val="Портфель_2020_IB"/>
      <sheetName val="Result_IB"/>
      <sheetName val="CF_IB"/>
      <sheetName val="Транзакции_IB"/>
      <sheetName val="Опционы_IB"/>
      <sheetName val="Option series"/>
      <sheetName val="Options stats"/>
      <sheetName val="Assignments"/>
      <sheetName val="Long_options_IB"/>
      <sheetName val="FX_IB"/>
      <sheetName val="Option perf."/>
      <sheetName val="БКС&gt;&gt;"/>
      <sheetName val="Портфель_БКС"/>
      <sheetName val="Портфель_2021_БКС"/>
      <sheetName val="Портфель_2020_БКС"/>
      <sheetName val="Портфель_2019_БКС"/>
      <sheetName val="Портфель_2018_БКС"/>
      <sheetName val="Result_БКС"/>
      <sheetName val="CF_БКС"/>
      <sheetName val="Equity_БКС"/>
      <sheetName val="Fixed income_БКС"/>
      <sheetName val="Транзакции_USD_БКС"/>
      <sheetName val="FX_БКС"/>
      <sheetName val="Тинькофф&gt;&gt;"/>
      <sheetName val="Портфель_T"/>
      <sheetName val="Портфель_2021_T"/>
      <sheetName val="Портфель_2020_T"/>
      <sheetName val="Result_T"/>
      <sheetName val="CF_T"/>
      <sheetName val="Equity_T"/>
      <sheetName val="Fixed income_T"/>
      <sheetName val="Транзакции_USD_T"/>
      <sheetName val="FX_T"/>
      <sheetName val="Альфа&gt;&gt;"/>
      <sheetName val="Портфель_Альфа"/>
      <sheetName val="Портфель_2021_Альфа"/>
      <sheetName val="Result_Альфа"/>
      <sheetName val="CF_Альфа"/>
      <sheetName val="Equity_Альфа"/>
      <sheetName val="Fixed income_Альфа"/>
      <sheetName val="Транзакции_USD_Альфа"/>
      <sheetName val="FX_Альфа"/>
      <sheetName val="МТСБ&gt;&gt;"/>
      <sheetName val="Портфель_МТСБ"/>
      <sheetName val="Портфель_2021_МТСБ"/>
      <sheetName val="Портфель_2020_МТСБ"/>
      <sheetName val="Result_МТСБ"/>
      <sheetName val="CF_МТСБ"/>
      <sheetName val="Транзакции_МТСБ"/>
      <sheetName val="CS&gt;&gt;"/>
      <sheetName val="Портфель_CS"/>
      <sheetName val="Портфель_2021_CS"/>
      <sheetName val="Портфель_2019_CS"/>
      <sheetName val="Портфель_2020_CS"/>
      <sheetName val="Result_CS"/>
      <sheetName val="CF_CS"/>
      <sheetName val="Транзакции_CS"/>
      <sheetName val=" Система Капитал&gt;&gt;"/>
      <sheetName val="Портфель_СК"/>
      <sheetName val="Портфель_2021_СК"/>
      <sheetName val="Портфель_2020_СК"/>
      <sheetName val="Портфель_2019_СК"/>
      <sheetName val="Result_СК"/>
      <sheetName val="CF_СК"/>
      <sheetName val="Транзакции_СК"/>
      <sheetName val="ВТБ&gt;&gt;"/>
      <sheetName val="Портфель_ВТБ"/>
      <sheetName val="Портфель_2021_ВТБ"/>
      <sheetName val="Портфель_2020_ВТБ"/>
      <sheetName val="Result_ВТБ"/>
      <sheetName val="CF_ВТБ"/>
      <sheetName val="Equity_ВТБ"/>
      <sheetName val="Fixed income_ВТБ"/>
      <sheetName val="Транзакции_USD_ВТБ"/>
      <sheetName val="FX_ВТБ"/>
      <sheetName val="Сбер&gt;&gt;"/>
      <sheetName val="Портфель_Сбер"/>
      <sheetName val="Портфель_2021_Сбер"/>
      <sheetName val="Портфель_2020_Сбер"/>
      <sheetName val="Result_Сбер"/>
      <sheetName val="CF_Сбер"/>
      <sheetName val="Транзакции_Сбер"/>
      <sheetName val="Портфель_2020_О"/>
      <sheetName val="JISA&gt;&gt;"/>
      <sheetName val="Портфель_JISA"/>
      <sheetName val="Портфель_2021_JISA"/>
      <sheetName val="Портфель_2014_JISA"/>
      <sheetName val="Портфель_2015_JISA"/>
      <sheetName val="Портфель_2016_JISA"/>
      <sheetName val="Портфель_2017_JISA"/>
      <sheetName val="Портфель_2018_JISA"/>
      <sheetName val="Портфель_2020_JISA"/>
      <sheetName val="Портфель_2019_JISA"/>
      <sheetName val="Result_JISA"/>
      <sheetName val="CF_JISA"/>
      <sheetName val="Транзакции_JISA"/>
      <sheetName val="SIPP&gt;&gt;"/>
      <sheetName val="Портфель_SIPP"/>
      <sheetName val="Портфель_2021_SIPP"/>
      <sheetName val="Портфель_2020_SIPP"/>
      <sheetName val="Result_SIPP"/>
      <sheetName val="CF_SIPP"/>
      <sheetName val="Транзакции_SIPP"/>
      <sheetName val="UBS_E&gt;&gt;"/>
      <sheetName val="Портфель_UBS_E"/>
      <sheetName val="Портфель_2010_UBS_E"/>
      <sheetName val="Портфель_2011_UBS_E"/>
      <sheetName val="Портфель_2012_UBS_E"/>
      <sheetName val="Портфель_2013_UBS_E"/>
      <sheetName val="Портфель_2014_UBS_E"/>
      <sheetName val="Портфель_2016_UBS_E"/>
      <sheetName val="Портфель_2015_UBS_E"/>
      <sheetName val="Портфель_2017_UBS_E"/>
      <sheetName val="Портфель_2018_UBS_E"/>
      <sheetName val="Портфель_2021_UBS_E"/>
      <sheetName val="Портфель_2019_UBS_E"/>
      <sheetName val="Портфель_2020_UBS_E"/>
      <sheetName val="Result_UBS_E"/>
      <sheetName val="CF_UBS_E"/>
      <sheetName val="Транзакции_UBS_E"/>
      <sheetName val="UBS_P&gt;&gt;"/>
      <sheetName val="Портфель_UBS_P"/>
      <sheetName val="Портфель_2008_UBS"/>
      <sheetName val="Портфель_2009_UBS"/>
      <sheetName val="Портфель_2010_UBS"/>
      <sheetName val="Портфель_2011_UBS"/>
      <sheetName val="Портфель_2012_UBS"/>
      <sheetName val="Портфель_2013_UBS"/>
      <sheetName val="Портфель_2014_UBS"/>
      <sheetName val="Портфель_2015_UBS"/>
      <sheetName val="Портфель_2021_UBS_P"/>
      <sheetName val="Портфель_2016_UBS"/>
      <sheetName val="Портфель_2017_UBS"/>
      <sheetName val="Портфель_2018_UBS"/>
      <sheetName val="Портфель_2019_UBS_P"/>
      <sheetName val="Портфель_2020_UBS_P"/>
      <sheetName val="Result_UBS_P"/>
      <sheetName val="CF_UBS_P"/>
      <sheetName val="Транзакции_UBS_P"/>
      <sheetName val="Transact SIPP&gt;&gt;"/>
      <sheetName val="Портфель_T_SIPP"/>
      <sheetName val="Портфель_2021_T_SIPP"/>
      <sheetName val="Портфель_2017_T_SIPP"/>
      <sheetName val="Портфель_2018_T_SIPP"/>
      <sheetName val="Портфель_2019_T_SIPP"/>
      <sheetName val="Портфель_2020_T_SIPP"/>
      <sheetName val="Result_T_SIPP"/>
      <sheetName val="CF_T_SIPP"/>
      <sheetName val="Транзакции_T_SIPP"/>
      <sheetName val="Transact ISA&gt;&gt;"/>
      <sheetName val="Портфель_T_ISA"/>
      <sheetName val="Портфель_2016_T_ISA"/>
      <sheetName val="Портфель_2015_T_ISA"/>
      <sheetName val="Портфель_2018_T_ISA"/>
      <sheetName val="Портфель_2017_T_ISA"/>
      <sheetName val="Портфель_2021_T_ISA"/>
      <sheetName val="Портфель_2019_T_ISA"/>
      <sheetName val="Портфель_2020_T_ISA"/>
      <sheetName val="Result_T_ISA"/>
      <sheetName val="CF_T_ISA"/>
      <sheetName val="Транзакции_T_ISA"/>
      <sheetName val="Открытие&gt;&gt;"/>
      <sheetName val="Портфель_О"/>
      <sheetName val="Портфель_2021_О"/>
      <sheetName val="Result_О"/>
      <sheetName val="CF_О"/>
      <sheetName val="Транзакции_О"/>
      <sheetName val="Sterling&gt;&gt;"/>
      <sheetName val="Портфель_Sterling"/>
      <sheetName val="Портфель_2012_Sterling"/>
      <sheetName val="Портфель_2011_Sterling"/>
      <sheetName val="Портфель_2010_Sterling"/>
      <sheetName val="Result_Sterling"/>
      <sheetName val="CF_Sterling"/>
      <sheetName val="Транзакции_Sterling"/>
    </sheetNames>
    <sheetDataSet>
      <sheetData sheetId="0">
        <row r="2">
          <cell r="C2">
            <v>44500</v>
          </cell>
        </row>
        <row r="11">
          <cell r="G11" t="b">
            <v>1</v>
          </cell>
        </row>
        <row r="12">
          <cell r="G12" t="b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I1" t="str">
            <v>New stocks &lt;--</v>
          </cell>
          <cell r="AP1" t="str">
            <v>https://sg.finance.yahoo.com/quote/FXRB.ME/history?p=FXRB.ME&amp;.tsrc=fin-srch</v>
          </cell>
          <cell r="AQ1" t="str">
            <v>https://investfunds.ru/etf/715/</v>
          </cell>
          <cell r="AR1" t="str">
            <v>https://investfunds.ru/etf/697/</v>
          </cell>
          <cell r="AS1" t="str">
            <v>https://investfunds.ru/funds/6073/</v>
          </cell>
          <cell r="AU1" t="str">
            <v>https://investfunds.ru/funds/5973/</v>
          </cell>
          <cell r="AX1" t="str">
            <v>https://investfunds.ru/funds/4399/</v>
          </cell>
          <cell r="AY1" t="str">
            <v>https://investfunds.ru/funds/4401/</v>
          </cell>
          <cell r="AZ1" t="str">
            <v>https://investfunds.ru/funds/3495/</v>
          </cell>
          <cell r="BA1" t="str">
            <v>https://investfunds.ru/funds/4973/</v>
          </cell>
          <cell r="BB1" t="str">
            <v>https://investfunds.ru/funds/5433/</v>
          </cell>
          <cell r="BC1" t="str">
            <v>https://investfunds.ru/funds/5713/</v>
          </cell>
          <cell r="BD1" t="str">
            <v>https://investfunds.ru/funds/5559/</v>
          </cell>
          <cell r="BE1" t="str">
            <v>https://investfunds.ru/etf/693/</v>
          </cell>
        </row>
        <row r="2">
          <cell r="C2" t="str">
            <v>NL0009805522</v>
          </cell>
          <cell r="D2" t="str">
            <v>RU000A0JSQ90</v>
          </cell>
          <cell r="E2" t="str">
            <v>RU0009024277</v>
          </cell>
          <cell r="F2" t="str">
            <v>RU000A0JKQU8</v>
          </cell>
          <cell r="G2" t="str">
            <v>RU000A0DKVS5</v>
          </cell>
          <cell r="H2" t="str">
            <v>RU000A0JNAA8</v>
          </cell>
          <cell r="I2" t="str">
            <v>RU0009029540</v>
          </cell>
          <cell r="J2" t="str">
            <v>RU000A0DQZE3</v>
          </cell>
          <cell r="K2" t="str">
            <v>US5603172082</v>
          </cell>
          <cell r="L2" t="str">
            <v>US42207L1061</v>
          </cell>
          <cell r="M2" t="str">
            <v>US87238U2033</v>
          </cell>
          <cell r="N2" t="str">
            <v>US55279C2008</v>
          </cell>
          <cell r="O2" t="str">
            <v>JE00B6T5S470</v>
          </cell>
          <cell r="P2" t="str">
            <v>US98387E2054</v>
          </cell>
          <cell r="Q2" t="str">
            <v>RU000A0JXNU8</v>
          </cell>
          <cell r="R2" t="str">
            <v>RU000A0JPNN9</v>
          </cell>
          <cell r="S2" t="str">
            <v>RU000A0JPNM1</v>
          </cell>
          <cell r="T2" t="str">
            <v>RU0007661625</v>
          </cell>
          <cell r="U2" t="str">
            <v>RU0009062285</v>
          </cell>
          <cell r="V2" t="str">
            <v>RU000A0J2Q06</v>
          </cell>
          <cell r="W2" t="str">
            <v>RU0007775219</v>
          </cell>
          <cell r="X2" t="str">
            <v>RU0009033591</v>
          </cell>
          <cell r="Y2" t="str">
            <v>US69269L1044</v>
          </cell>
          <cell r="Z2" t="str">
            <v>RU0009046510</v>
          </cell>
          <cell r="AA2" t="str">
            <v>RU0007288411</v>
          </cell>
          <cell r="AB2" t="str">
            <v>RU0007252813</v>
          </cell>
          <cell r="AC2" t="str">
            <v>RU0009084396</v>
          </cell>
          <cell r="AD2" t="str">
            <v>RU000A102XG9</v>
          </cell>
          <cell r="AE2" t="str">
            <v>RU0009029524</v>
          </cell>
          <cell r="AF2" t="str">
            <v>RU000A0JPGA0</v>
          </cell>
          <cell r="AG2" t="str">
            <v>RU000A0JPKH7</v>
          </cell>
          <cell r="AH2" t="str">
            <v>RU000A0JP7J7</v>
          </cell>
          <cell r="AJ2" t="str">
            <v>US9043111072</v>
          </cell>
          <cell r="AK2" t="str">
            <v>US05722G1004</v>
          </cell>
          <cell r="AL2" t="str">
            <v>US25470F3029</v>
          </cell>
          <cell r="AM2" t="str">
            <v>US92532F1003</v>
          </cell>
          <cell r="AN2" t="str">
            <v>US2855121099</v>
          </cell>
          <cell r="AP2" t="str">
            <v>IE00B7L7CP77</v>
          </cell>
          <cell r="AQ2" t="str">
            <v>IE00BQ1Y6480</v>
          </cell>
          <cell r="AR2" t="str">
            <v>IE00BD3QHZ91</v>
          </cell>
          <cell r="AS2" t="str">
            <v>RU000A101EJ5</v>
          </cell>
          <cell r="AT2" t="str">
            <v>RU000A100HQ5</v>
          </cell>
          <cell r="AU2" t="str">
            <v>RU000A1014L8</v>
          </cell>
          <cell r="AV2" t="str">
            <v>RU000A101X76</v>
          </cell>
          <cell r="AW2" t="str">
            <v>RU000A102EK1</v>
          </cell>
          <cell r="AX2" t="str">
            <v>RU000A0ZYHL3</v>
          </cell>
          <cell r="AY2" t="str">
            <v>RU000A0ZYHM1</v>
          </cell>
          <cell r="AZ2" t="str">
            <v>RU000A0ZYHT6</v>
          </cell>
          <cell r="BA2" t="str">
            <v>RU000A0ZYJE4</v>
          </cell>
          <cell r="BB2" t="str">
            <v>RU000A1002S8</v>
          </cell>
          <cell r="BC2" t="str">
            <v>RU000A100P44</v>
          </cell>
          <cell r="BD2" t="str">
            <v>RU000A1009F0</v>
          </cell>
          <cell r="BE2" t="str">
            <v>IE00BD5FH213</v>
          </cell>
          <cell r="BF2" t="str">
            <v>IE00BD3QFB18</v>
          </cell>
          <cell r="BG2" t="str">
            <v>IE00BD3QJ757</v>
          </cell>
        </row>
        <row r="3">
          <cell r="C3" t="str">
            <v>Yandex</v>
          </cell>
          <cell r="D3" t="str">
            <v>Детский мир</v>
          </cell>
          <cell r="E3" t="str">
            <v>Лукойл</v>
          </cell>
          <cell r="F3" t="str">
            <v>Магнит</v>
          </cell>
          <cell r="G3" t="str">
            <v>Новатек</v>
          </cell>
          <cell r="H3" t="str">
            <v>Полюс</v>
          </cell>
          <cell r="I3" t="str">
            <v>Сбербанк</v>
          </cell>
          <cell r="J3" t="str">
            <v>АФК Система</v>
          </cell>
          <cell r="K3" t="str">
            <v>Mail.ru Group, деп. расп.</v>
          </cell>
          <cell r="L3" t="str">
            <v>HeadHunter, деп. расп.</v>
          </cell>
          <cell r="M3" t="str">
            <v>TCS Group, gdr</v>
          </cell>
          <cell r="N3" t="str">
            <v>MD Medical Group, gdr</v>
          </cell>
          <cell r="O3" t="str">
            <v>Polymetal International, ord.</v>
          </cell>
          <cell r="P3" t="str">
            <v>X5</v>
          </cell>
          <cell r="Q3" t="str">
            <v>Совкомфлот, акция об.</v>
          </cell>
          <cell r="R3" t="str">
            <v>ФСК ЕЭС, акция об.</v>
          </cell>
          <cell r="S3" t="str">
            <v>ИНТЕР РАО, акция об.</v>
          </cell>
          <cell r="T3" t="str">
            <v>Газпром, акция об.</v>
          </cell>
          <cell r="U3" t="str">
            <v>Аэрофлот, акция об.</v>
          </cell>
          <cell r="V3" t="str">
            <v>Роснефть, акция об.</v>
          </cell>
          <cell r="W3" t="str">
            <v>МТС, акция об.</v>
          </cell>
          <cell r="X3" t="str">
            <v>Татнефть, акция об.</v>
          </cell>
          <cell r="Y3" t="str">
            <v>Ozon</v>
          </cell>
          <cell r="Z3" t="str">
            <v>Северсталь</v>
          </cell>
          <cell r="AA3" t="str">
            <v>Норникель</v>
          </cell>
          <cell r="AB3" t="str">
            <v>Алроса</v>
          </cell>
          <cell r="AC3" t="str">
            <v>ММК</v>
          </cell>
          <cell r="AD3" t="str">
            <v>Сегежа</v>
          </cell>
          <cell r="AE3" t="str">
            <v>Сургутнефтегаз-п</v>
          </cell>
          <cell r="AF3" t="str">
            <v>М.Видео</v>
          </cell>
          <cell r="AG3" t="str">
            <v>Русгидро</v>
          </cell>
          <cell r="AH3" t="str">
            <v>ПИК</v>
          </cell>
          <cell r="AJ3" t="str">
            <v>Under Armour</v>
          </cell>
          <cell r="AK3" t="str">
            <v>Baker Hughes</v>
          </cell>
          <cell r="AL3" t="str">
            <v>Discovery</v>
          </cell>
          <cell r="AM3" t="str">
            <v>Vertex Pharmaceuticals</v>
          </cell>
          <cell r="AN3" t="str">
            <v>Electronic Arts, ord.</v>
          </cell>
          <cell r="AP3" t="str">
            <v>FXRB</v>
          </cell>
          <cell r="AQ3" t="str">
            <v>FXRL</v>
          </cell>
          <cell r="AR3" t="str">
            <v>FXUS</v>
          </cell>
          <cell r="AS3" t="str">
            <v>VTBX</v>
          </cell>
          <cell r="AT3" t="str">
            <v>VTBE</v>
          </cell>
          <cell r="AU3" t="str">
            <v>VTBM</v>
          </cell>
          <cell r="AV3" t="str">
            <v>TMOS</v>
          </cell>
          <cell r="AW3" t="str">
            <v>TBIO</v>
          </cell>
          <cell r="AX3" t="str">
            <v>СБЕРЕГАТЕЛЬНЫЙ</v>
          </cell>
          <cell r="AY3" t="str">
            <v>ВАЛЮТНЫЕ НАКОПЛЕНИЯ</v>
          </cell>
          <cell r="AZ3" t="str">
            <v>РОССИЙСКИЕ АКЦИИ</v>
          </cell>
          <cell r="BA3" t="str">
            <v>ВЫСОКИЕ ТЕХНОЛОГИИ</v>
          </cell>
          <cell r="BB3" t="str">
            <v>VTBB</v>
          </cell>
          <cell r="BC3" t="str">
            <v>SBRB</v>
          </cell>
          <cell r="BD3" t="str">
            <v>GPBS</v>
          </cell>
          <cell r="BE3" t="str">
            <v>FXRU</v>
          </cell>
          <cell r="BF3" t="str">
            <v>FXCN_RM</v>
          </cell>
          <cell r="BG3" t="str">
            <v>iFXIT</v>
          </cell>
        </row>
        <row r="4">
          <cell r="C4" t="str">
            <v>misx:yndx</v>
          </cell>
          <cell r="D4" t="e">
            <v>#VALUE!</v>
          </cell>
          <cell r="E4" t="str">
            <v>misx:lkoh</v>
          </cell>
          <cell r="F4" t="str">
            <v>misx:mgnt</v>
          </cell>
          <cell r="G4" t="str">
            <v>misx:nvtk</v>
          </cell>
          <cell r="H4" t="str">
            <v>misx:plzl</v>
          </cell>
          <cell r="I4" t="str">
            <v>misx:sber</v>
          </cell>
          <cell r="J4" t="str">
            <v>misx:afks</v>
          </cell>
          <cell r="K4" t="str">
            <v>misx:mail</v>
          </cell>
          <cell r="L4" t="str">
            <v>hhr</v>
          </cell>
          <cell r="M4" t="str">
            <v>xlon:tcs</v>
          </cell>
          <cell r="N4" t="str">
            <v>misx:mdmg</v>
          </cell>
          <cell r="O4" t="str">
            <v>misx:poly</v>
          </cell>
          <cell r="P4" t="str">
            <v>misx:five</v>
          </cell>
          <cell r="Q4" t="str">
            <v>misx:flot</v>
          </cell>
          <cell r="R4" t="str">
            <v>misx:fees</v>
          </cell>
          <cell r="S4" t="str">
            <v>misx:irao</v>
          </cell>
          <cell r="T4" t="str">
            <v>misx:gazp</v>
          </cell>
          <cell r="U4" t="str">
            <v>misx:aflt</v>
          </cell>
          <cell r="V4" t="str">
            <v>misx:rosn</v>
          </cell>
          <cell r="W4" t="str">
            <v>misx:mtss</v>
          </cell>
          <cell r="X4" t="str">
            <v>misx:tatn</v>
          </cell>
          <cell r="Y4" t="str">
            <v>misx:ozon</v>
          </cell>
          <cell r="Z4" t="str">
            <v>misx:chmf</v>
          </cell>
          <cell r="AA4" t="str">
            <v>misx:gmkn</v>
          </cell>
          <cell r="AB4" t="str">
            <v>misx:alrs</v>
          </cell>
          <cell r="AC4" t="str">
            <v>misx:magn</v>
          </cell>
          <cell r="AD4" t="str">
            <v>misx:sgzh</v>
          </cell>
          <cell r="AE4" t="str">
            <v>misx:sngsp</v>
          </cell>
          <cell r="AF4" t="str">
            <v>misx:mvid</v>
          </cell>
          <cell r="AG4" t="str">
            <v>misx:hydr</v>
          </cell>
          <cell r="AH4" t="str">
            <v>misx:pikk</v>
          </cell>
          <cell r="AJ4" t="str">
            <v>ua</v>
          </cell>
          <cell r="AK4" t="str">
            <v>bkr</v>
          </cell>
          <cell r="AL4" t="str">
            <v>disca</v>
          </cell>
          <cell r="AM4" t="str">
            <v>vrtx</v>
          </cell>
          <cell r="AN4" t="str">
            <v>ea</v>
          </cell>
          <cell r="AP4" t="str">
            <v>misx:fxrb</v>
          </cell>
          <cell r="AQ4" t="str">
            <v>misx:fxrl</v>
          </cell>
          <cell r="AR4" t="str">
            <v>misx:fxus</v>
          </cell>
          <cell r="AS4" t="str">
            <v>misx:vtbx</v>
          </cell>
          <cell r="AT4" t="str">
            <v>misx:vtbe</v>
          </cell>
          <cell r="AU4" t="e">
            <v>#VALUE!</v>
          </cell>
          <cell r="AV4" t="str">
            <v>misx:tmos</v>
          </cell>
          <cell r="AW4" t="str">
            <v>misx:tbio</v>
          </cell>
          <cell r="AX4" t="str">
            <v>opifri</v>
          </cell>
          <cell r="AY4" t="e">
            <v>#VALUE!</v>
          </cell>
          <cell r="AZ4" t="e">
            <v>#VALUE!</v>
          </cell>
          <cell r="BA4" t="e">
            <v>#VALUE!</v>
          </cell>
          <cell r="BB4" t="str">
            <v>misx:vtbb</v>
          </cell>
          <cell r="BC4" t="str">
            <v>misx:sbrb</v>
          </cell>
          <cell r="BD4" t="str">
            <v>misx:gpbs</v>
          </cell>
          <cell r="BE4" t="str">
            <v>misx:fxru</v>
          </cell>
        </row>
        <row r="5">
          <cell r="B5">
            <v>43250</v>
          </cell>
          <cell r="J5">
            <v>10.375</v>
          </cell>
        </row>
        <row r="6">
          <cell r="B6">
            <v>43251</v>
          </cell>
          <cell r="J6">
            <v>10.414999999999999</v>
          </cell>
        </row>
        <row r="7">
          <cell r="B7">
            <v>43280</v>
          </cell>
          <cell r="J7">
            <v>8.81</v>
          </cell>
        </row>
        <row r="8">
          <cell r="B8">
            <v>43312</v>
          </cell>
          <cell r="F8">
            <v>4128</v>
          </cell>
          <cell r="H8">
            <v>4469</v>
          </cell>
          <cell r="J8">
            <v>9.07</v>
          </cell>
        </row>
        <row r="9">
          <cell r="B9">
            <v>43343</v>
          </cell>
          <cell r="F9">
            <v>4057</v>
          </cell>
          <cell r="H9">
            <v>4373</v>
          </cell>
          <cell r="J9">
            <v>8.2899999999999991</v>
          </cell>
        </row>
        <row r="10">
          <cell r="B10">
            <v>43371</v>
          </cell>
          <cell r="F10">
            <v>3835</v>
          </cell>
          <cell r="H10">
            <v>4128</v>
          </cell>
          <cell r="I10">
            <v>203.32</v>
          </cell>
          <cell r="J10">
            <v>8.6999999999999993</v>
          </cell>
        </row>
        <row r="11">
          <cell r="B11">
            <v>43404</v>
          </cell>
          <cell r="F11">
            <v>3590</v>
          </cell>
          <cell r="H11">
            <v>4152</v>
          </cell>
          <cell r="I11">
            <v>189.8</v>
          </cell>
          <cell r="J11">
            <v>7.8</v>
          </cell>
        </row>
        <row r="12">
          <cell r="B12">
            <v>43434</v>
          </cell>
          <cell r="F12">
            <v>3500</v>
          </cell>
          <cell r="H12">
            <v>4827.5</v>
          </cell>
          <cell r="I12">
            <v>194</v>
          </cell>
          <cell r="J12">
            <v>8.5690000000000008</v>
          </cell>
        </row>
        <row r="13">
          <cell r="B13">
            <v>43465</v>
          </cell>
          <cell r="F13">
            <v>3517</v>
          </cell>
          <cell r="H13">
            <v>5399</v>
          </cell>
          <cell r="I13">
            <v>186.34</v>
          </cell>
          <cell r="J13">
            <v>7.9989999999999997</v>
          </cell>
          <cell r="O13">
            <v>731.2</v>
          </cell>
          <cell r="P13">
            <v>1725</v>
          </cell>
        </row>
        <row r="14">
          <cell r="B14">
            <v>43496</v>
          </cell>
          <cell r="F14">
            <v>4155</v>
          </cell>
          <cell r="H14">
            <v>5494</v>
          </cell>
          <cell r="I14">
            <v>217.9</v>
          </cell>
          <cell r="J14">
            <v>9.61</v>
          </cell>
          <cell r="O14">
            <v>746.9</v>
          </cell>
          <cell r="P14">
            <v>1715.5</v>
          </cell>
          <cell r="AN14">
            <v>91.94</v>
          </cell>
        </row>
        <row r="15">
          <cell r="B15">
            <v>43524</v>
          </cell>
          <cell r="F15">
            <v>3780</v>
          </cell>
          <cell r="H15">
            <v>5470</v>
          </cell>
          <cell r="I15">
            <v>207.8</v>
          </cell>
          <cell r="J15">
            <v>9.9190000000000005</v>
          </cell>
          <cell r="O15">
            <v>770</v>
          </cell>
          <cell r="P15">
            <v>1704.5</v>
          </cell>
          <cell r="AN15">
            <v>97.94</v>
          </cell>
          <cell r="BG15">
            <v>4590</v>
          </cell>
        </row>
        <row r="16">
          <cell r="B16">
            <v>43553</v>
          </cell>
          <cell r="F16">
            <v>3640</v>
          </cell>
          <cell r="H16">
            <v>5437</v>
          </cell>
          <cell r="I16">
            <v>214.42</v>
          </cell>
          <cell r="J16">
            <v>9.5419999999999998</v>
          </cell>
          <cell r="O16">
            <v>737.9</v>
          </cell>
          <cell r="P16">
            <v>1637</v>
          </cell>
          <cell r="AN16">
            <v>101.57</v>
          </cell>
          <cell r="BG16">
            <v>4776</v>
          </cell>
        </row>
        <row r="17">
          <cell r="B17">
            <v>43585</v>
          </cell>
          <cell r="F17">
            <v>3720</v>
          </cell>
          <cell r="H17">
            <v>5037.5</v>
          </cell>
          <cell r="I17">
            <v>225.17</v>
          </cell>
          <cell r="J17">
            <v>8.8209999999999997</v>
          </cell>
          <cell r="O17">
            <v>678.4</v>
          </cell>
          <cell r="P17">
            <v>1963</v>
          </cell>
          <cell r="AN17">
            <v>94.56</v>
          </cell>
          <cell r="BG17">
            <v>4979</v>
          </cell>
        </row>
        <row r="18">
          <cell r="B18">
            <v>43616</v>
          </cell>
          <cell r="F18">
            <v>3738.5</v>
          </cell>
          <cell r="H18">
            <v>5170.5</v>
          </cell>
          <cell r="I18">
            <v>233.24</v>
          </cell>
          <cell r="J18">
            <v>9.02</v>
          </cell>
          <cell r="O18">
            <v>700.5</v>
          </cell>
          <cell r="P18">
            <v>1922.5</v>
          </cell>
          <cell r="AN18">
            <v>91.9</v>
          </cell>
          <cell r="BG18">
            <v>4635</v>
          </cell>
        </row>
        <row r="19">
          <cell r="B19">
            <v>43646</v>
          </cell>
          <cell r="F19">
            <v>3735</v>
          </cell>
          <cell r="H19">
            <v>5828</v>
          </cell>
          <cell r="I19">
            <v>238.55</v>
          </cell>
          <cell r="J19">
            <v>9.8729999999999993</v>
          </cell>
          <cell r="O19">
            <v>802.8</v>
          </cell>
          <cell r="P19">
            <v>2177.5</v>
          </cell>
          <cell r="AN19">
            <v>100</v>
          </cell>
          <cell r="AP19">
            <v>1598</v>
          </cell>
          <cell r="AQ19">
            <v>2688.5</v>
          </cell>
          <cell r="BG19">
            <v>4825</v>
          </cell>
        </row>
        <row r="20">
          <cell r="B20">
            <v>43677</v>
          </cell>
          <cell r="F20">
            <v>3785</v>
          </cell>
          <cell r="H20">
            <v>6460</v>
          </cell>
          <cell r="I20">
            <v>233.49</v>
          </cell>
          <cell r="J20">
            <v>12.087999999999999</v>
          </cell>
          <cell r="O20">
            <v>770.3</v>
          </cell>
          <cell r="P20">
            <v>2100.5</v>
          </cell>
          <cell r="AN20" t="str">
            <v>No data</v>
          </cell>
          <cell r="AP20">
            <v>1626</v>
          </cell>
          <cell r="AQ20">
            <v>2726.5</v>
          </cell>
          <cell r="AX20">
            <v>67.61</v>
          </cell>
          <cell r="BG20">
            <v>5141</v>
          </cell>
        </row>
        <row r="21">
          <cell r="B21">
            <v>43708</v>
          </cell>
          <cell r="F21">
            <v>3690</v>
          </cell>
          <cell r="H21">
            <v>7665</v>
          </cell>
          <cell r="I21">
            <v>224.2</v>
          </cell>
          <cell r="J21">
            <v>11.63</v>
          </cell>
          <cell r="O21">
            <v>964.7</v>
          </cell>
          <cell r="P21">
            <v>2298.5</v>
          </cell>
          <cell r="AN21">
            <v>93.61</v>
          </cell>
          <cell r="AP21">
            <v>1643</v>
          </cell>
          <cell r="AQ21">
            <v>2723</v>
          </cell>
          <cell r="AX21">
            <v>68.34</v>
          </cell>
          <cell r="BG21">
            <v>5152</v>
          </cell>
        </row>
        <row r="22">
          <cell r="B22">
            <v>43738</v>
          </cell>
          <cell r="C22">
            <v>2263.4</v>
          </cell>
          <cell r="D22">
            <v>88.92</v>
          </cell>
          <cell r="E22">
            <v>5387.5</v>
          </cell>
          <cell r="F22">
            <v>3558</v>
          </cell>
          <cell r="H22">
            <v>7545</v>
          </cell>
          <cell r="I22">
            <v>227.71</v>
          </cell>
          <cell r="J22">
            <v>12.68</v>
          </cell>
          <cell r="O22">
            <v>912.7</v>
          </cell>
          <cell r="P22">
            <v>2279</v>
          </cell>
          <cell r="AJ22">
            <v>19.940000000000001</v>
          </cell>
          <cell r="AN22">
            <v>97.5</v>
          </cell>
          <cell r="AP22">
            <v>1650</v>
          </cell>
          <cell r="AQ22">
            <v>2738</v>
          </cell>
          <cell r="AX22">
            <v>69.28</v>
          </cell>
          <cell r="AY22">
            <v>58</v>
          </cell>
          <cell r="BF22">
            <v>2438</v>
          </cell>
          <cell r="BG22">
            <v>5075</v>
          </cell>
        </row>
        <row r="23">
          <cell r="B23">
            <v>43769</v>
          </cell>
          <cell r="C23">
            <v>2125.8000000000002</v>
          </cell>
          <cell r="D23">
            <v>95.9</v>
          </cell>
          <cell r="E23">
            <v>5919.5</v>
          </cell>
          <cell r="F23">
            <v>3232</v>
          </cell>
          <cell r="H23">
            <v>7469</v>
          </cell>
          <cell r="I23">
            <v>234.89</v>
          </cell>
          <cell r="J23">
            <v>14.568</v>
          </cell>
          <cell r="M23">
            <v>1216</v>
          </cell>
          <cell r="O23">
            <v>1052</v>
          </cell>
          <cell r="P23">
            <v>2147</v>
          </cell>
          <cell r="AJ23">
            <v>20.52</v>
          </cell>
          <cell r="AK23">
            <v>21.39</v>
          </cell>
          <cell r="AL23">
            <v>27.19</v>
          </cell>
          <cell r="AM23">
            <v>195.48</v>
          </cell>
          <cell r="AN23">
            <v>96.11</v>
          </cell>
          <cell r="AP23">
            <v>1652</v>
          </cell>
          <cell r="AQ23">
            <v>2894</v>
          </cell>
          <cell r="AX23">
            <v>70.83</v>
          </cell>
          <cell r="AY23">
            <v>57.69</v>
          </cell>
          <cell r="BF23">
            <v>2498</v>
          </cell>
          <cell r="BG23">
            <v>5195</v>
          </cell>
        </row>
        <row r="24">
          <cell r="B24">
            <v>43799</v>
          </cell>
          <cell r="C24">
            <v>2693</v>
          </cell>
          <cell r="D24">
            <v>94.62</v>
          </cell>
          <cell r="E24">
            <v>6137.5</v>
          </cell>
          <cell r="F24">
            <v>3283</v>
          </cell>
          <cell r="H24">
            <v>6891</v>
          </cell>
          <cell r="I24">
            <v>233.98</v>
          </cell>
          <cell r="J24">
            <v>15</v>
          </cell>
          <cell r="M24">
            <v>1185.8</v>
          </cell>
          <cell r="O24">
            <v>965.8</v>
          </cell>
          <cell r="P24">
            <v>2144</v>
          </cell>
          <cell r="AJ24">
            <v>19.25</v>
          </cell>
          <cell r="AK24">
            <v>22.42</v>
          </cell>
          <cell r="AL24">
            <v>32.75</v>
          </cell>
          <cell r="AM24">
            <v>222.47</v>
          </cell>
          <cell r="AN24">
            <v>101.59</v>
          </cell>
          <cell r="AP24">
            <v>1683</v>
          </cell>
          <cell r="AQ24">
            <v>2944</v>
          </cell>
          <cell r="AX24">
            <v>71.180000000000007</v>
          </cell>
          <cell r="AY24">
            <v>58.27</v>
          </cell>
          <cell r="BF24">
            <v>2572</v>
          </cell>
          <cell r="BG24">
            <v>5499</v>
          </cell>
        </row>
        <row r="25">
          <cell r="B25">
            <v>43830</v>
          </cell>
          <cell r="C25">
            <v>2697</v>
          </cell>
          <cell r="D25">
            <v>100</v>
          </cell>
          <cell r="E25">
            <v>6169</v>
          </cell>
          <cell r="F25">
            <v>3425</v>
          </cell>
          <cell r="H25">
            <v>7103.5</v>
          </cell>
          <cell r="I25">
            <v>254.75</v>
          </cell>
          <cell r="J25">
            <v>15.236000000000001</v>
          </cell>
          <cell r="M25">
            <v>1311.2</v>
          </cell>
          <cell r="O25">
            <v>971</v>
          </cell>
          <cell r="P25">
            <v>2134.5</v>
          </cell>
          <cell r="AJ25">
            <v>21.28</v>
          </cell>
          <cell r="AK25">
            <v>25.61</v>
          </cell>
          <cell r="AL25">
            <v>32.76</v>
          </cell>
          <cell r="AM25">
            <v>219.09</v>
          </cell>
          <cell r="AN25">
            <v>107.23</v>
          </cell>
          <cell r="AP25">
            <v>1705</v>
          </cell>
          <cell r="AQ25">
            <v>3070</v>
          </cell>
          <cell r="AX25">
            <v>72.150000000000006</v>
          </cell>
          <cell r="AY25">
            <v>56.86</v>
          </cell>
          <cell r="BF25">
            <v>2698</v>
          </cell>
          <cell r="BG25">
            <v>5468</v>
          </cell>
        </row>
        <row r="26">
          <cell r="B26">
            <v>43861</v>
          </cell>
          <cell r="C26">
            <v>2873.4</v>
          </cell>
          <cell r="D26">
            <v>115.04</v>
          </cell>
          <cell r="E26">
            <v>6550.5</v>
          </cell>
          <cell r="F26">
            <v>3727</v>
          </cell>
          <cell r="H26">
            <v>7814.5</v>
          </cell>
          <cell r="I26">
            <v>252.2</v>
          </cell>
          <cell r="J26">
            <v>18.317</v>
          </cell>
          <cell r="M26">
            <v>1515</v>
          </cell>
          <cell r="O26">
            <v>1082.2</v>
          </cell>
          <cell r="P26">
            <v>2335</v>
          </cell>
          <cell r="AJ26">
            <v>20.54</v>
          </cell>
          <cell r="AK26">
            <v>21.5</v>
          </cell>
          <cell r="AL26">
            <v>29.59</v>
          </cell>
          <cell r="AM26">
            <v>230.31</v>
          </cell>
          <cell r="AN26">
            <v>106.96</v>
          </cell>
          <cell r="AP26">
            <v>1714</v>
          </cell>
          <cell r="AQ26">
            <v>3104</v>
          </cell>
          <cell r="AX26">
            <v>72.97</v>
          </cell>
          <cell r="AY26">
            <v>59.05</v>
          </cell>
          <cell r="BF26">
            <v>2596</v>
          </cell>
          <cell r="BG26">
            <v>5955</v>
          </cell>
        </row>
        <row r="27">
          <cell r="B27">
            <v>43889</v>
          </cell>
          <cell r="C27">
            <v>2659.8</v>
          </cell>
          <cell r="D27">
            <v>111.8</v>
          </cell>
          <cell r="E27">
            <v>5699.5</v>
          </cell>
          <cell r="F27">
            <v>3160.5</v>
          </cell>
          <cell r="H27">
            <v>8464</v>
          </cell>
          <cell r="I27">
            <v>233.36</v>
          </cell>
          <cell r="J27">
            <v>16.035</v>
          </cell>
          <cell r="M27">
            <v>1474.2</v>
          </cell>
          <cell r="O27">
            <v>1025.0999999999999</v>
          </cell>
          <cell r="P27">
            <v>2070.5</v>
          </cell>
          <cell r="AJ27">
            <v>14.07</v>
          </cell>
          <cell r="AK27">
            <v>16.079999999999998</v>
          </cell>
          <cell r="AL27">
            <v>25.1</v>
          </cell>
          <cell r="AM27">
            <v>224.03</v>
          </cell>
          <cell r="AN27">
            <v>100.67</v>
          </cell>
          <cell r="AP27">
            <v>1707</v>
          </cell>
          <cell r="AQ27">
            <v>2801</v>
          </cell>
          <cell r="AX27">
            <v>72.260000000000005</v>
          </cell>
          <cell r="AY27">
            <v>61.63</v>
          </cell>
          <cell r="AZ27">
            <v>113.53</v>
          </cell>
          <cell r="BA27">
            <v>58.12</v>
          </cell>
          <cell r="BF27">
            <v>2736</v>
          </cell>
          <cell r="BG27">
            <v>5590</v>
          </cell>
        </row>
        <row r="28">
          <cell r="B28">
            <v>43921</v>
          </cell>
          <cell r="C28">
            <v>2714.4</v>
          </cell>
          <cell r="D28">
            <v>91.02</v>
          </cell>
          <cell r="E28">
            <v>4715</v>
          </cell>
          <cell r="F28">
            <v>3202.5</v>
          </cell>
          <cell r="G28">
            <v>917.6</v>
          </cell>
          <cell r="H28">
            <v>10637.5</v>
          </cell>
          <cell r="I28">
            <v>187.21</v>
          </cell>
          <cell r="J28">
            <v>13.115</v>
          </cell>
          <cell r="M28">
            <v>900</v>
          </cell>
          <cell r="O28">
            <v>1354.4</v>
          </cell>
          <cell r="P28">
            <v>2091.5</v>
          </cell>
          <cell r="AJ28">
            <v>9.4600000000000009</v>
          </cell>
          <cell r="AK28">
            <v>10.38</v>
          </cell>
          <cell r="AL28">
            <v>17.510000000000002</v>
          </cell>
          <cell r="AM28">
            <v>237.95</v>
          </cell>
          <cell r="AN28">
            <v>99.93</v>
          </cell>
          <cell r="AP28">
            <v>1600</v>
          </cell>
          <cell r="AQ28">
            <v>2542</v>
          </cell>
          <cell r="AX28">
            <v>70.31</v>
          </cell>
          <cell r="AY28">
            <v>66.89</v>
          </cell>
          <cell r="AZ28">
            <v>95.7</v>
          </cell>
          <cell r="BA28">
            <v>54.45</v>
          </cell>
          <cell r="BF28">
            <v>3042</v>
          </cell>
          <cell r="BG28">
            <v>6250</v>
          </cell>
        </row>
        <row r="29">
          <cell r="B29">
            <v>43951</v>
          </cell>
          <cell r="C29">
            <v>2850.8</v>
          </cell>
          <cell r="D29">
            <v>87.8</v>
          </cell>
          <cell r="E29">
            <v>4826.5</v>
          </cell>
          <cell r="F29">
            <v>3690</v>
          </cell>
          <cell r="G29">
            <v>1037.2</v>
          </cell>
          <cell r="H29">
            <v>12110</v>
          </cell>
          <cell r="I29">
            <v>197.25</v>
          </cell>
          <cell r="J29">
            <v>14.45</v>
          </cell>
          <cell r="M29">
            <v>1025</v>
          </cell>
          <cell r="O29">
            <v>1535.6</v>
          </cell>
          <cell r="P29">
            <v>2200.5</v>
          </cell>
          <cell r="AJ29">
            <v>10.29</v>
          </cell>
          <cell r="AK29">
            <v>14.06</v>
          </cell>
          <cell r="AL29">
            <v>20.98</v>
          </cell>
          <cell r="AM29">
            <v>248.99</v>
          </cell>
          <cell r="AN29">
            <v>113.27</v>
          </cell>
          <cell r="AP29">
            <v>1699</v>
          </cell>
          <cell r="AQ29">
            <v>2687.5</v>
          </cell>
          <cell r="AX29">
            <v>73.87</v>
          </cell>
          <cell r="AY29">
            <v>68.099999999999994</v>
          </cell>
          <cell r="AZ29">
            <v>100.17</v>
          </cell>
          <cell r="BA29">
            <v>61.75</v>
          </cell>
          <cell r="BF29">
            <v>3052</v>
          </cell>
          <cell r="BG29">
            <v>6642</v>
          </cell>
        </row>
        <row r="30">
          <cell r="B30">
            <v>43980</v>
          </cell>
          <cell r="C30">
            <v>2833.2</v>
          </cell>
          <cell r="D30">
            <v>99.02</v>
          </cell>
          <cell r="E30">
            <v>5242.5</v>
          </cell>
          <cell r="F30">
            <v>3740</v>
          </cell>
          <cell r="G30">
            <v>1029.5999999999999</v>
          </cell>
          <cell r="H30">
            <v>11673</v>
          </cell>
          <cell r="I30">
            <v>200.5</v>
          </cell>
          <cell r="J30">
            <v>15.3</v>
          </cell>
          <cell r="M30">
            <v>1253</v>
          </cell>
          <cell r="O30">
            <v>1413.5</v>
          </cell>
          <cell r="P30">
            <v>2089</v>
          </cell>
          <cell r="AJ30">
            <v>8.92</v>
          </cell>
          <cell r="AK30">
            <v>16.68</v>
          </cell>
          <cell r="AL30">
            <v>19.59</v>
          </cell>
          <cell r="AM30">
            <v>288.5</v>
          </cell>
          <cell r="AN30">
            <v>120.19</v>
          </cell>
          <cell r="AP30">
            <v>1741</v>
          </cell>
          <cell r="AQ30">
            <v>2789.5</v>
          </cell>
          <cell r="AX30">
            <v>75.11</v>
          </cell>
          <cell r="AY30">
            <v>65.73</v>
          </cell>
          <cell r="AZ30">
            <v>105.16</v>
          </cell>
          <cell r="BA30">
            <v>64.02</v>
          </cell>
          <cell r="BF30">
            <v>2896</v>
          </cell>
          <cell r="BG30">
            <v>6762</v>
          </cell>
        </row>
        <row r="31">
          <cell r="B31">
            <v>44012</v>
          </cell>
          <cell r="C31">
            <v>3514</v>
          </cell>
          <cell r="D31">
            <v>100.6</v>
          </cell>
          <cell r="E31">
            <v>5279.5</v>
          </cell>
          <cell r="F31">
            <v>4026.5</v>
          </cell>
          <cell r="G31">
            <v>1013.2</v>
          </cell>
          <cell r="H31">
            <v>11987</v>
          </cell>
          <cell r="I31">
            <v>202.8</v>
          </cell>
          <cell r="J31">
            <v>17.100000000000001</v>
          </cell>
          <cell r="M31">
            <v>1437.6</v>
          </cell>
          <cell r="O31">
            <v>1394.7</v>
          </cell>
          <cell r="P31">
            <v>2502</v>
          </cell>
          <cell r="AJ31">
            <v>9.75</v>
          </cell>
          <cell r="AK31">
            <v>15.4</v>
          </cell>
          <cell r="AL31">
            <v>18.52</v>
          </cell>
          <cell r="AM31">
            <v>290.3</v>
          </cell>
          <cell r="AN31">
            <v>131.21</v>
          </cell>
          <cell r="AP31">
            <v>1739</v>
          </cell>
          <cell r="AQ31">
            <v>2817</v>
          </cell>
          <cell r="AX31">
            <v>75.510000000000005</v>
          </cell>
          <cell r="AY31">
            <v>67.31</v>
          </cell>
          <cell r="AZ31">
            <v>106.63</v>
          </cell>
          <cell r="BA31">
            <v>69.16</v>
          </cell>
          <cell r="BF31">
            <v>3180</v>
          </cell>
          <cell r="BG31">
            <v>7266</v>
          </cell>
        </row>
        <row r="32">
          <cell r="B32">
            <v>44043</v>
          </cell>
          <cell r="C32">
            <v>4232.6000000000004</v>
          </cell>
          <cell r="D32">
            <v>116.9</v>
          </cell>
          <cell r="E32">
            <v>5083</v>
          </cell>
          <cell r="F32">
            <v>4558</v>
          </cell>
          <cell r="G32">
            <v>1092</v>
          </cell>
          <cell r="H32">
            <v>16957.5</v>
          </cell>
          <cell r="I32">
            <v>221.13</v>
          </cell>
          <cell r="J32">
            <v>19.757999999999999</v>
          </cell>
          <cell r="K32">
            <v>1975</v>
          </cell>
          <cell r="M32">
            <v>1870</v>
          </cell>
          <cell r="O32">
            <v>1856.6</v>
          </cell>
          <cell r="P32">
            <v>2780</v>
          </cell>
          <cell r="AJ32">
            <v>10.38</v>
          </cell>
          <cell r="AK32">
            <v>15.5</v>
          </cell>
          <cell r="AL32">
            <v>18.95</v>
          </cell>
          <cell r="AM32">
            <v>272</v>
          </cell>
          <cell r="AN32">
            <v>139.31</v>
          </cell>
          <cell r="AP32">
            <v>1751</v>
          </cell>
          <cell r="AQ32">
            <v>3020</v>
          </cell>
          <cell r="AX32">
            <v>75.95</v>
          </cell>
          <cell r="AY32">
            <v>70.88</v>
          </cell>
          <cell r="AZ32">
            <v>114.52</v>
          </cell>
          <cell r="BA32">
            <v>78.03</v>
          </cell>
          <cell r="BF32">
            <v>3592</v>
          </cell>
          <cell r="BG32">
            <v>8020</v>
          </cell>
        </row>
        <row r="33">
          <cell r="B33">
            <v>44074</v>
          </cell>
          <cell r="C33">
            <v>5165</v>
          </cell>
          <cell r="D33">
            <v>116.34</v>
          </cell>
          <cell r="E33">
            <v>4970</v>
          </cell>
          <cell r="F33">
            <v>4420.5</v>
          </cell>
          <cell r="G33">
            <v>1107</v>
          </cell>
          <cell r="H33">
            <v>17992</v>
          </cell>
          <cell r="I33">
            <v>225</v>
          </cell>
          <cell r="J33">
            <v>21.35</v>
          </cell>
          <cell r="K33">
            <v>2350</v>
          </cell>
          <cell r="M33">
            <v>1950.4</v>
          </cell>
          <cell r="O33">
            <v>1978</v>
          </cell>
          <cell r="P33">
            <v>2666.5</v>
          </cell>
          <cell r="AJ33">
            <v>9.82</v>
          </cell>
          <cell r="AK33">
            <v>14.39</v>
          </cell>
          <cell r="AL33">
            <v>20.54</v>
          </cell>
          <cell r="AM33">
            <v>274.64</v>
          </cell>
          <cell r="AN33">
            <v>138.61000000000001</v>
          </cell>
          <cell r="AP33">
            <v>1773</v>
          </cell>
          <cell r="AQ33">
            <v>3080</v>
          </cell>
          <cell r="AX33">
            <v>75.98</v>
          </cell>
          <cell r="AY33">
            <v>71.209999999999994</v>
          </cell>
          <cell r="AZ33">
            <v>116.74</v>
          </cell>
          <cell r="BA33">
            <v>85.21</v>
          </cell>
          <cell r="BF33">
            <v>3778</v>
          </cell>
          <cell r="BG33">
            <v>9070</v>
          </cell>
        </row>
        <row r="34">
          <cell r="B34">
            <v>44104</v>
          </cell>
          <cell r="C34">
            <v>5049.3999999999996</v>
          </cell>
          <cell r="D34">
            <v>117.74</v>
          </cell>
          <cell r="E34">
            <v>4482</v>
          </cell>
          <cell r="F34">
            <v>4970</v>
          </cell>
          <cell r="G34">
            <v>1063.4000000000001</v>
          </cell>
          <cell r="H34">
            <v>16250</v>
          </cell>
          <cell r="I34">
            <v>228</v>
          </cell>
          <cell r="J34">
            <v>21.1</v>
          </cell>
          <cell r="K34">
            <v>2136.1999999999998</v>
          </cell>
          <cell r="L34">
            <v>1898</v>
          </cell>
          <cell r="M34">
            <v>2040</v>
          </cell>
          <cell r="O34">
            <v>1699.8</v>
          </cell>
          <cell r="P34">
            <v>2887.5</v>
          </cell>
          <cell r="AJ34">
            <v>11.23</v>
          </cell>
          <cell r="AK34">
            <v>13.37</v>
          </cell>
          <cell r="AL34">
            <v>19.66</v>
          </cell>
          <cell r="AM34">
            <v>274.14</v>
          </cell>
          <cell r="AN34">
            <v>131.74</v>
          </cell>
          <cell r="AP34">
            <v>1770</v>
          </cell>
          <cell r="AQ34">
            <v>3032.5</v>
          </cell>
          <cell r="AX34">
            <v>76.45</v>
          </cell>
          <cell r="AY34">
            <v>74.39</v>
          </cell>
          <cell r="AZ34">
            <v>117.47</v>
          </cell>
          <cell r="BA34">
            <v>84</v>
          </cell>
        </row>
        <row r="35">
          <cell r="B35">
            <v>44134</v>
          </cell>
          <cell r="C35">
            <v>4524.8</v>
          </cell>
          <cell r="D35">
            <v>110</v>
          </cell>
          <cell r="E35">
            <v>4045</v>
          </cell>
          <cell r="F35">
            <v>4720</v>
          </cell>
          <cell r="G35">
            <v>955</v>
          </cell>
          <cell r="H35">
            <v>15560</v>
          </cell>
          <cell r="I35">
            <v>201.03</v>
          </cell>
          <cell r="J35">
            <v>25.259</v>
          </cell>
          <cell r="K35">
            <v>2096</v>
          </cell>
          <cell r="L35">
            <v>1824</v>
          </cell>
          <cell r="M35">
            <v>1888</v>
          </cell>
          <cell r="N35">
            <v>487</v>
          </cell>
          <cell r="O35">
            <v>1674.4</v>
          </cell>
          <cell r="P35">
            <v>1674.4</v>
          </cell>
          <cell r="Q35">
            <v>98.09</v>
          </cell>
          <cell r="AJ35">
            <v>13.61</v>
          </cell>
          <cell r="AK35">
            <v>14.67</v>
          </cell>
          <cell r="AL35">
            <v>18.190000000000001</v>
          </cell>
          <cell r="AM35">
            <v>205.67</v>
          </cell>
          <cell r="AN35">
            <v>118.9</v>
          </cell>
          <cell r="AP35">
            <v>1781</v>
          </cell>
          <cell r="AQ35">
            <v>2848.5</v>
          </cell>
          <cell r="AX35">
            <v>76.680000000000007</v>
          </cell>
          <cell r="AY35">
            <v>76.39</v>
          </cell>
          <cell r="AZ35">
            <v>114.2</v>
          </cell>
          <cell r="BA35">
            <v>85.61</v>
          </cell>
        </row>
        <row r="36">
          <cell r="B36">
            <v>44165</v>
          </cell>
          <cell r="C36">
            <v>5370</v>
          </cell>
          <cell r="D36">
            <v>140.19999999999999</v>
          </cell>
          <cell r="E36">
            <v>5031</v>
          </cell>
          <cell r="F36">
            <v>4947</v>
          </cell>
          <cell r="G36">
            <v>1202</v>
          </cell>
          <cell r="H36">
            <v>14522.5</v>
          </cell>
          <cell r="I36">
            <v>249.65</v>
          </cell>
          <cell r="J36">
            <v>30.757000000000001</v>
          </cell>
          <cell r="K36">
            <v>2217.1999999999998</v>
          </cell>
          <cell r="L36">
            <v>1870.2</v>
          </cell>
          <cell r="M36">
            <v>2350</v>
          </cell>
          <cell r="N36">
            <v>469.2</v>
          </cell>
          <cell r="O36">
            <v>1595.4</v>
          </cell>
          <cell r="P36">
            <v>2720.5</v>
          </cell>
          <cell r="Q36">
            <v>96.29</v>
          </cell>
          <cell r="R36">
            <v>0.20088</v>
          </cell>
          <cell r="S36">
            <v>5.1360000000000001</v>
          </cell>
          <cell r="T36">
            <v>182.43</v>
          </cell>
          <cell r="U36">
            <v>72.180000000000007</v>
          </cell>
          <cell r="V36">
            <v>447.55</v>
          </cell>
          <cell r="W36">
            <v>321</v>
          </cell>
          <cell r="X36">
            <v>490</v>
          </cell>
          <cell r="Y36">
            <v>3071</v>
          </cell>
          <cell r="AJ36">
            <v>16.61</v>
          </cell>
          <cell r="AK36">
            <v>19.61</v>
          </cell>
          <cell r="AL36">
            <v>24.24</v>
          </cell>
          <cell r="AM36">
            <v>225.94</v>
          </cell>
          <cell r="AN36">
            <v>125.03</v>
          </cell>
          <cell r="AP36">
            <v>1806</v>
          </cell>
          <cell r="AQ36">
            <v>3266.5</v>
          </cell>
          <cell r="AS36">
            <v>117.448787</v>
          </cell>
          <cell r="AU36">
            <v>1.037717</v>
          </cell>
          <cell r="AV36">
            <v>5.4</v>
          </cell>
          <cell r="AX36">
            <v>77.680000000000007</v>
          </cell>
          <cell r="AY36">
            <v>74.91</v>
          </cell>
          <cell r="AZ36">
            <v>127.58</v>
          </cell>
          <cell r="BA36">
            <v>99.41</v>
          </cell>
        </row>
        <row r="37">
          <cell r="B37">
            <v>44196</v>
          </cell>
          <cell r="C37">
            <v>5156.8</v>
          </cell>
          <cell r="E37">
            <v>5168</v>
          </cell>
          <cell r="F37">
            <v>5668.5</v>
          </cell>
          <cell r="G37">
            <v>1259.2</v>
          </cell>
          <cell r="H37">
            <v>15225</v>
          </cell>
          <cell r="I37">
            <v>271.10000000000002</v>
          </cell>
          <cell r="J37">
            <v>28.640999999999998</v>
          </cell>
          <cell r="K37">
            <v>1989</v>
          </cell>
          <cell r="L37">
            <v>2298</v>
          </cell>
          <cell r="M37">
            <v>2366.1999999999998</v>
          </cell>
          <cell r="N37">
            <v>457.4</v>
          </cell>
          <cell r="O37">
            <v>1735</v>
          </cell>
          <cell r="P37">
            <v>2760</v>
          </cell>
          <cell r="Q37">
            <v>90.58</v>
          </cell>
          <cell r="R37">
            <v>0.22209999999999999</v>
          </cell>
          <cell r="S37">
            <v>5.3125</v>
          </cell>
          <cell r="T37">
            <v>212.69</v>
          </cell>
          <cell r="U37">
            <v>71.180000000000007</v>
          </cell>
          <cell r="V37">
            <v>435.2</v>
          </cell>
          <cell r="W37">
            <v>330.65</v>
          </cell>
          <cell r="X37">
            <v>512.20000000000005</v>
          </cell>
          <cell r="Y37">
            <v>3316</v>
          </cell>
          <cell r="Z37">
            <v>1315.4</v>
          </cell>
          <cell r="AA37">
            <v>23682</v>
          </cell>
          <cell r="AJ37">
            <v>17.059999999999999</v>
          </cell>
          <cell r="AK37">
            <v>21.31</v>
          </cell>
          <cell r="AL37">
            <v>26.01</v>
          </cell>
          <cell r="AM37">
            <v>235.98</v>
          </cell>
          <cell r="AN37">
            <v>142.07</v>
          </cell>
          <cell r="AP37">
            <v>1819</v>
          </cell>
          <cell r="AQ37">
            <v>3488.5</v>
          </cell>
          <cell r="AS37">
            <v>125.2</v>
          </cell>
          <cell r="AU37">
            <v>1.0416000000000001</v>
          </cell>
          <cell r="AV37">
            <v>5.56</v>
          </cell>
          <cell r="AX37">
            <v>77.94</v>
          </cell>
          <cell r="AY37">
            <v>73.3</v>
          </cell>
          <cell r="AZ37">
            <v>131.63</v>
          </cell>
          <cell r="BA37">
            <v>106.36</v>
          </cell>
          <cell r="BE37">
            <v>957.2</v>
          </cell>
        </row>
        <row r="38">
          <cell r="B38">
            <v>44227</v>
          </cell>
          <cell r="C38">
            <v>4785.8</v>
          </cell>
          <cell r="E38">
            <v>5401</v>
          </cell>
          <cell r="F38">
            <v>4917</v>
          </cell>
          <cell r="G38">
            <v>1274</v>
          </cell>
          <cell r="H38">
            <v>14399.5</v>
          </cell>
          <cell r="I38">
            <v>258.42</v>
          </cell>
          <cell r="J38">
            <v>31.815000000000001</v>
          </cell>
          <cell r="K38">
            <v>1979</v>
          </cell>
          <cell r="L38">
            <v>2334.4</v>
          </cell>
          <cell r="M38">
            <v>3081.8</v>
          </cell>
          <cell r="N38">
            <v>471.95</v>
          </cell>
          <cell r="O38">
            <v>1640.3</v>
          </cell>
          <cell r="P38">
            <v>2708</v>
          </cell>
          <cell r="Q38">
            <v>91.52</v>
          </cell>
          <cell r="R38">
            <v>0.21546000000000001</v>
          </cell>
          <cell r="S38">
            <v>5.2495000000000003</v>
          </cell>
          <cell r="T38">
            <v>214.42</v>
          </cell>
          <cell r="U38">
            <v>70.02</v>
          </cell>
          <cell r="V38">
            <v>475.2</v>
          </cell>
          <cell r="W38">
            <v>330</v>
          </cell>
          <cell r="X38">
            <v>490.4</v>
          </cell>
          <cell r="Y38">
            <v>3820</v>
          </cell>
          <cell r="Z38">
            <v>1262.2</v>
          </cell>
          <cell r="AA38">
            <v>24520</v>
          </cell>
          <cell r="AJ38">
            <v>17.760000000000002</v>
          </cell>
          <cell r="AK38">
            <v>20.57</v>
          </cell>
          <cell r="AL38">
            <v>36.520000000000003</v>
          </cell>
          <cell r="AM38">
            <v>231.97</v>
          </cell>
          <cell r="AN38">
            <v>143.97</v>
          </cell>
          <cell r="AP38">
            <v>1825</v>
          </cell>
          <cell r="AQ38">
            <v>3455.5</v>
          </cell>
          <cell r="AS38">
            <v>123.946639</v>
          </cell>
          <cell r="AU38">
            <v>1.0445599999999999</v>
          </cell>
          <cell r="AV38">
            <v>5.0970000000000004</v>
          </cell>
          <cell r="AX38">
            <v>78.48</v>
          </cell>
          <cell r="AY38">
            <v>74.94</v>
          </cell>
          <cell r="AZ38">
            <v>132.84</v>
          </cell>
          <cell r="BA38">
            <v>112.07</v>
          </cell>
          <cell r="BE38">
            <v>958</v>
          </cell>
        </row>
        <row r="39">
          <cell r="B39">
            <v>44255</v>
          </cell>
          <cell r="C39">
            <v>4815.2</v>
          </cell>
          <cell r="E39">
            <v>5603.5</v>
          </cell>
          <cell r="F39">
            <v>4921.5</v>
          </cell>
          <cell r="G39">
            <v>1278.4000000000001</v>
          </cell>
          <cell r="H39">
            <v>14045</v>
          </cell>
          <cell r="I39">
            <v>270.02999999999997</v>
          </cell>
          <cell r="J39">
            <v>34.817</v>
          </cell>
          <cell r="K39">
            <v>2012</v>
          </cell>
          <cell r="L39">
            <v>2605.1999999999998</v>
          </cell>
          <cell r="M39">
            <v>3868</v>
          </cell>
          <cell r="N39">
            <v>502</v>
          </cell>
          <cell r="O39">
            <v>1484</v>
          </cell>
          <cell r="P39">
            <v>2460</v>
          </cell>
          <cell r="Q39">
            <v>90.2</v>
          </cell>
          <cell r="R39">
            <v>0.2147</v>
          </cell>
          <cell r="S39">
            <v>5.1050000000000004</v>
          </cell>
          <cell r="T39">
            <v>218.9</v>
          </cell>
          <cell r="U39">
            <v>69.58</v>
          </cell>
          <cell r="V39">
            <v>525.9</v>
          </cell>
          <cell r="W39">
            <v>315</v>
          </cell>
          <cell r="X39">
            <v>524.5</v>
          </cell>
          <cell r="Y39">
            <v>4272.5</v>
          </cell>
          <cell r="Z39">
            <v>1349</v>
          </cell>
          <cell r="AA39">
            <v>23350</v>
          </cell>
          <cell r="AB39">
            <v>99.5</v>
          </cell>
          <cell r="AC39">
            <v>54.274999999999999</v>
          </cell>
          <cell r="AJ39">
            <v>21.64</v>
          </cell>
          <cell r="AK39">
            <v>23.77</v>
          </cell>
          <cell r="AL39">
            <v>44.22</v>
          </cell>
          <cell r="AM39">
            <v>210.47</v>
          </cell>
          <cell r="AN39">
            <v>136.81</v>
          </cell>
          <cell r="AP39">
            <v>1825</v>
          </cell>
          <cell r="AQ39">
            <v>3531</v>
          </cell>
          <cell r="AS39">
            <v>126.766018</v>
          </cell>
          <cell r="AU39">
            <v>1.047434</v>
          </cell>
          <cell r="AV39">
            <v>5.6355000000000004</v>
          </cell>
          <cell r="AX39">
            <v>78.069999999999993</v>
          </cell>
          <cell r="AY39">
            <v>73.92</v>
          </cell>
          <cell r="AZ39">
            <v>135.28</v>
          </cell>
          <cell r="BA39">
            <v>113.46</v>
          </cell>
          <cell r="BB39">
            <v>1214.3499999999999</v>
          </cell>
          <cell r="BC39">
            <v>1119.8499999999999</v>
          </cell>
          <cell r="BD39">
            <v>58334</v>
          </cell>
          <cell r="BE39">
            <v>958.3</v>
          </cell>
        </row>
        <row r="40">
          <cell r="B40">
            <v>44286</v>
          </cell>
          <cell r="C40">
            <v>4913.2</v>
          </cell>
          <cell r="E40">
            <v>6119.5</v>
          </cell>
          <cell r="F40">
            <v>5334</v>
          </cell>
          <cell r="G40">
            <v>1492.2</v>
          </cell>
          <cell r="H40">
            <v>13984.5</v>
          </cell>
          <cell r="I40">
            <v>290.26</v>
          </cell>
          <cell r="J40">
            <v>34.26</v>
          </cell>
          <cell r="K40">
            <v>1738</v>
          </cell>
          <cell r="L40">
            <v>2580.1999999999998</v>
          </cell>
          <cell r="M40">
            <v>4407</v>
          </cell>
          <cell r="N40">
            <v>558.9</v>
          </cell>
          <cell r="O40">
            <v>1484</v>
          </cell>
          <cell r="P40">
            <v>2443</v>
          </cell>
          <cell r="Q40">
            <v>90.3</v>
          </cell>
          <cell r="R40">
            <v>0.217</v>
          </cell>
          <cell r="S40">
            <v>5.13</v>
          </cell>
          <cell r="T40">
            <v>228.25</v>
          </cell>
          <cell r="U40">
            <v>67.260000000000005</v>
          </cell>
          <cell r="V40">
            <v>570.9</v>
          </cell>
          <cell r="W40">
            <v>316.10000000000002</v>
          </cell>
          <cell r="X40">
            <v>597.9</v>
          </cell>
          <cell r="Y40">
            <v>4253</v>
          </cell>
          <cell r="Z40">
            <v>1539</v>
          </cell>
          <cell r="AA40">
            <v>23790</v>
          </cell>
          <cell r="AB40">
            <v>105.75</v>
          </cell>
          <cell r="AC40">
            <v>60.32</v>
          </cell>
          <cell r="AJ40">
            <v>21.94</v>
          </cell>
          <cell r="AK40">
            <v>21.63</v>
          </cell>
          <cell r="AL40">
            <v>37.29</v>
          </cell>
          <cell r="AM40">
            <v>214.87</v>
          </cell>
          <cell r="AN40">
            <v>136.54</v>
          </cell>
          <cell r="AP40">
            <v>1830</v>
          </cell>
          <cell r="AQ40">
            <v>3745</v>
          </cell>
          <cell r="AS40">
            <v>134.16499999999999</v>
          </cell>
          <cell r="AU40">
            <v>1.050899</v>
          </cell>
          <cell r="AV40">
            <v>5.9577</v>
          </cell>
          <cell r="AX40">
            <v>77.92</v>
          </cell>
          <cell r="AY40">
            <v>74.489999999999995</v>
          </cell>
          <cell r="AZ40">
            <v>136.35</v>
          </cell>
          <cell r="BA40">
            <v>114.02</v>
          </cell>
          <cell r="BB40">
            <v>1211.4000000000001</v>
          </cell>
          <cell r="BC40">
            <v>1118.58</v>
          </cell>
          <cell r="BD40">
            <v>57994.65</v>
          </cell>
          <cell r="BE40">
            <v>962.5</v>
          </cell>
        </row>
        <row r="41">
          <cell r="B41">
            <v>44316</v>
          </cell>
          <cell r="C41">
            <v>4955.6000000000004</v>
          </cell>
          <cell r="E41">
            <v>5796.5</v>
          </cell>
          <cell r="F41">
            <v>5114</v>
          </cell>
          <cell r="G41">
            <v>1358</v>
          </cell>
          <cell r="H41">
            <v>13870.5</v>
          </cell>
          <cell r="I41">
            <v>297.72000000000003</v>
          </cell>
          <cell r="J41">
            <v>33.869999999999997</v>
          </cell>
          <cell r="K41">
            <v>1683.8</v>
          </cell>
          <cell r="L41">
            <v>3119.8</v>
          </cell>
          <cell r="M41">
            <v>4347.8</v>
          </cell>
          <cell r="N41">
            <v>600.04999999999995</v>
          </cell>
          <cell r="O41">
            <v>1552.4</v>
          </cell>
          <cell r="P41">
            <v>2312.5</v>
          </cell>
          <cell r="Q41">
            <v>88.84</v>
          </cell>
          <cell r="R41">
            <v>0.21290000000000001</v>
          </cell>
          <cell r="S41">
            <v>4.9065000000000003</v>
          </cell>
          <cell r="T41">
            <v>230.1</v>
          </cell>
          <cell r="U41">
            <v>64.16</v>
          </cell>
          <cell r="V41">
            <v>525.54999999999995</v>
          </cell>
          <cell r="W41">
            <v>320.25</v>
          </cell>
          <cell r="X41">
            <v>507.2</v>
          </cell>
          <cell r="Y41">
            <v>4681</v>
          </cell>
          <cell r="Z41">
            <v>1774.2</v>
          </cell>
          <cell r="AA41">
            <v>25660</v>
          </cell>
          <cell r="AB41">
            <v>108.69</v>
          </cell>
          <cell r="AC41">
            <v>65.180000000000007</v>
          </cell>
          <cell r="AD41">
            <v>7.88</v>
          </cell>
          <cell r="AE41">
            <v>42.844999999999999</v>
          </cell>
          <cell r="AJ41">
            <v>24.56</v>
          </cell>
          <cell r="AK41">
            <v>20.18</v>
          </cell>
          <cell r="AL41">
            <v>32.15</v>
          </cell>
          <cell r="AM41">
            <v>217.4</v>
          </cell>
          <cell r="AN41">
            <v>144.35</v>
          </cell>
          <cell r="AP41">
            <v>1847</v>
          </cell>
          <cell r="AQ41">
            <v>3768</v>
          </cell>
          <cell r="AR41">
            <v>5778</v>
          </cell>
          <cell r="AS41">
            <v>134.54939200000001</v>
          </cell>
          <cell r="AU41">
            <v>1.0544020000000001</v>
          </cell>
          <cell r="AV41">
            <v>5.9610000000000003</v>
          </cell>
          <cell r="AX41">
            <v>78.040000000000006</v>
          </cell>
          <cell r="AY41">
            <v>74.599999999999994</v>
          </cell>
          <cell r="AZ41">
            <v>137.74</v>
          </cell>
          <cell r="BA41">
            <v>118.63</v>
          </cell>
          <cell r="BB41">
            <v>1211.8</v>
          </cell>
          <cell r="BC41">
            <v>1119.5999999999999</v>
          </cell>
          <cell r="BD41">
            <v>58250</v>
          </cell>
          <cell r="BE41">
            <v>967.9</v>
          </cell>
        </row>
        <row r="42">
          <cell r="B42">
            <v>44347</v>
          </cell>
          <cell r="C42">
            <v>4972</v>
          </cell>
          <cell r="E42">
            <v>5950</v>
          </cell>
          <cell r="F42">
            <v>5405</v>
          </cell>
          <cell r="G42">
            <v>1454</v>
          </cell>
          <cell r="H42">
            <v>15856</v>
          </cell>
          <cell r="I42">
            <v>309.89999999999998</v>
          </cell>
          <cell r="J42">
            <v>31.849</v>
          </cell>
          <cell r="K42">
            <v>1686.8</v>
          </cell>
          <cell r="L42">
            <v>3018.6667400000001</v>
          </cell>
          <cell r="M42">
            <v>5499.1500000000005</v>
          </cell>
          <cell r="N42">
            <v>647.9</v>
          </cell>
          <cell r="O42">
            <v>1760.5</v>
          </cell>
          <cell r="P42">
            <v>2195.5</v>
          </cell>
          <cell r="Q42">
            <v>92.19</v>
          </cell>
          <cell r="R42">
            <v>0.2185</v>
          </cell>
          <cell r="S42">
            <v>5.0534999999999997</v>
          </cell>
          <cell r="T42">
            <v>262.06</v>
          </cell>
          <cell r="U42">
            <v>70</v>
          </cell>
          <cell r="V42">
            <v>522.9</v>
          </cell>
          <cell r="W42">
            <v>336</v>
          </cell>
          <cell r="X42">
            <v>492.5</v>
          </cell>
          <cell r="Y42">
            <v>3880</v>
          </cell>
          <cell r="Z42">
            <v>1755.4</v>
          </cell>
          <cell r="AA42">
            <v>27250</v>
          </cell>
          <cell r="AB42">
            <v>114.32</v>
          </cell>
          <cell r="AC42">
            <v>62.774999999999999</v>
          </cell>
          <cell r="AD42">
            <v>7.8</v>
          </cell>
          <cell r="AE42">
            <v>46.365000000000002</v>
          </cell>
          <cell r="AJ42">
            <v>22.58</v>
          </cell>
          <cell r="AK42">
            <v>24.4</v>
          </cell>
          <cell r="AL42">
            <v>30.05</v>
          </cell>
          <cell r="AM42">
            <v>208.63</v>
          </cell>
          <cell r="AN42">
            <v>142.93</v>
          </cell>
          <cell r="AP42">
            <v>1858</v>
          </cell>
          <cell r="AQ42">
            <v>3991</v>
          </cell>
          <cell r="AR42">
            <v>5620</v>
          </cell>
          <cell r="AS42">
            <v>143.25</v>
          </cell>
          <cell r="AT42" t="e">
            <v>#NAME?</v>
          </cell>
          <cell r="AU42">
            <v>1.0582849999999999</v>
          </cell>
          <cell r="AV42">
            <v>6.3659999999999997</v>
          </cell>
          <cell r="AW42">
            <v>9.8000000000000004E-2</v>
          </cell>
          <cell r="AX42">
            <v>78.290000000000006</v>
          </cell>
          <cell r="AY42">
            <v>73.42</v>
          </cell>
          <cell r="AZ42">
            <v>140.44999999999999</v>
          </cell>
          <cell r="BA42">
            <v>116.39</v>
          </cell>
          <cell r="BB42">
            <v>121.48</v>
          </cell>
          <cell r="BC42">
            <v>1127</v>
          </cell>
          <cell r="BD42">
            <v>57140</v>
          </cell>
          <cell r="BE42">
            <v>948.2</v>
          </cell>
        </row>
        <row r="43">
          <cell r="B43">
            <v>44377</v>
          </cell>
          <cell r="C43">
            <v>5176.6000000000004</v>
          </cell>
          <cell r="E43">
            <v>6762.5</v>
          </cell>
          <cell r="F43">
            <v>5301</v>
          </cell>
          <cell r="G43">
            <v>1608</v>
          </cell>
          <cell r="H43">
            <v>14241</v>
          </cell>
          <cell r="I43">
            <v>306.45</v>
          </cell>
          <cell r="J43">
            <v>31.904</v>
          </cell>
          <cell r="K43">
            <v>1655.6</v>
          </cell>
          <cell r="L43">
            <v>3103</v>
          </cell>
          <cell r="M43">
            <v>6421</v>
          </cell>
          <cell r="N43">
            <v>755</v>
          </cell>
          <cell r="O43">
            <v>1598.2</v>
          </cell>
          <cell r="P43">
            <v>2533</v>
          </cell>
          <cell r="Q43">
            <v>92.99</v>
          </cell>
          <cell r="R43">
            <v>0.21973999999999999</v>
          </cell>
          <cell r="S43">
            <v>4.7164999999999999</v>
          </cell>
          <cell r="T43">
            <v>281.8</v>
          </cell>
          <cell r="U43">
            <v>68.599999999999994</v>
          </cell>
          <cell r="V43">
            <v>571.20000000000005</v>
          </cell>
          <cell r="W43">
            <v>341.3</v>
          </cell>
          <cell r="X43">
            <v>531.29999999999995</v>
          </cell>
          <cell r="Y43">
            <v>4308</v>
          </cell>
          <cell r="Z43">
            <v>1577.4</v>
          </cell>
          <cell r="AA43">
            <v>24812</v>
          </cell>
          <cell r="AB43">
            <v>133.74</v>
          </cell>
          <cell r="AC43">
            <v>60.585000000000001</v>
          </cell>
          <cell r="AD43">
            <v>7.62</v>
          </cell>
          <cell r="AE43">
            <v>46.354999999999997</v>
          </cell>
          <cell r="AF43">
            <v>616</v>
          </cell>
          <cell r="AG43">
            <v>0.81879999999999997</v>
          </cell>
          <cell r="AJ43">
            <v>18.57</v>
          </cell>
          <cell r="AK43">
            <v>22.87</v>
          </cell>
          <cell r="AL43">
            <v>30.68</v>
          </cell>
          <cell r="AM43">
            <v>201.63</v>
          </cell>
          <cell r="AN43">
            <v>143.83000000000001</v>
          </cell>
          <cell r="AP43">
            <v>1877</v>
          </cell>
          <cell r="AQ43">
            <v>4138.5</v>
          </cell>
          <cell r="AR43">
            <v>5793</v>
          </cell>
          <cell r="AS43">
            <v>148.25</v>
          </cell>
          <cell r="AT43">
            <v>97.27</v>
          </cell>
          <cell r="AU43">
            <v>1.062351</v>
          </cell>
          <cell r="AV43">
            <v>6.5579999999999998</v>
          </cell>
          <cell r="AW43">
            <v>0.1067</v>
          </cell>
          <cell r="AX43">
            <v>78.27</v>
          </cell>
          <cell r="AY43">
            <v>73.34</v>
          </cell>
          <cell r="AZ43">
            <v>145.66999999999999</v>
          </cell>
          <cell r="BA43">
            <v>123.67</v>
          </cell>
          <cell r="BB43">
            <v>121.36</v>
          </cell>
          <cell r="BC43">
            <v>11.201000000000001</v>
          </cell>
          <cell r="BD43">
            <v>57120</v>
          </cell>
          <cell r="BE43">
            <v>947.4</v>
          </cell>
        </row>
        <row r="44">
          <cell r="B44">
            <v>44408</v>
          </cell>
          <cell r="C44">
            <v>4970.3999999999996</v>
          </cell>
          <cell r="E44">
            <v>6299</v>
          </cell>
          <cell r="F44">
            <v>5337</v>
          </cell>
          <cell r="G44">
            <v>1633.8</v>
          </cell>
          <cell r="H44">
            <v>14000</v>
          </cell>
          <cell r="I44">
            <v>305.58999999999997</v>
          </cell>
          <cell r="J44">
            <v>29.661000000000001</v>
          </cell>
          <cell r="K44">
            <v>1514.8</v>
          </cell>
          <cell r="L44">
            <v>3128</v>
          </cell>
          <cell r="M44">
            <v>6113.8</v>
          </cell>
          <cell r="N44">
            <v>786.1</v>
          </cell>
          <cell r="O44">
            <v>1592.4</v>
          </cell>
          <cell r="P44">
            <v>2378</v>
          </cell>
          <cell r="Q44">
            <v>87.13</v>
          </cell>
          <cell r="R44">
            <v>0.20196</v>
          </cell>
          <cell r="S44">
            <v>4.3730000000000002</v>
          </cell>
          <cell r="T44">
            <v>287.35000000000002</v>
          </cell>
          <cell r="U44">
            <v>67.16</v>
          </cell>
          <cell r="V44">
            <v>544.5</v>
          </cell>
          <cell r="W44">
            <v>316.10000000000002</v>
          </cell>
          <cell r="X44">
            <v>488.4</v>
          </cell>
          <cell r="Y44">
            <v>3818</v>
          </cell>
          <cell r="Z44">
            <v>1799.4</v>
          </cell>
          <cell r="AA44">
            <v>25318</v>
          </cell>
          <cell r="AB44">
            <v>130.57</v>
          </cell>
          <cell r="AC44">
            <v>68.795000000000002</v>
          </cell>
          <cell r="AD44">
            <v>7.35</v>
          </cell>
          <cell r="AE44">
            <v>38.1</v>
          </cell>
          <cell r="AF44">
            <v>641.1</v>
          </cell>
          <cell r="AG44">
            <v>0.8125</v>
          </cell>
          <cell r="AJ44">
            <v>20.16</v>
          </cell>
          <cell r="AK44">
            <v>20.77</v>
          </cell>
          <cell r="AL44">
            <v>27.56</v>
          </cell>
          <cell r="AM44">
            <v>201.31</v>
          </cell>
          <cell r="AN44">
            <v>141.19999999999999</v>
          </cell>
          <cell r="AP44">
            <v>1890</v>
          </cell>
          <cell r="AQ44">
            <v>4105.5</v>
          </cell>
          <cell r="AR44">
            <v>5935</v>
          </cell>
          <cell r="AS44">
            <v>148.55000000000001</v>
          </cell>
          <cell r="AT44">
            <v>92.98</v>
          </cell>
          <cell r="AU44">
            <v>1.066821</v>
          </cell>
          <cell r="AV44">
            <v>6.5780000000000003</v>
          </cell>
          <cell r="AW44">
            <v>0.1061</v>
          </cell>
          <cell r="AX44">
            <v>78.400000000000006</v>
          </cell>
          <cell r="AY44">
            <v>73.38</v>
          </cell>
          <cell r="AZ44">
            <v>142.91</v>
          </cell>
          <cell r="BA44">
            <v>119.24</v>
          </cell>
          <cell r="BB44">
            <v>121.9</v>
          </cell>
          <cell r="BC44">
            <v>11.227</v>
          </cell>
          <cell r="BD44">
            <v>57400</v>
          </cell>
          <cell r="BE44">
            <v>948.8</v>
          </cell>
        </row>
        <row r="45">
          <cell r="B45">
            <v>44439</v>
          </cell>
          <cell r="C45">
            <v>5615</v>
          </cell>
          <cell r="D45">
            <v>130.28</v>
          </cell>
          <cell r="E45">
            <v>6283.5</v>
          </cell>
          <cell r="F45">
            <v>5539.5</v>
          </cell>
          <cell r="G45">
            <v>1725.2</v>
          </cell>
          <cell r="H45">
            <v>13259.5</v>
          </cell>
          <cell r="I45">
            <v>327.94</v>
          </cell>
          <cell r="J45">
            <v>30.361999999999998</v>
          </cell>
          <cell r="K45">
            <v>1484.4</v>
          </cell>
          <cell r="L45">
            <v>3911</v>
          </cell>
          <cell r="M45">
            <v>6452.2</v>
          </cell>
          <cell r="N45">
            <v>903.3</v>
          </cell>
          <cell r="O45">
            <v>1472.5</v>
          </cell>
          <cell r="P45">
            <v>2420.5</v>
          </cell>
          <cell r="Q45">
            <v>88</v>
          </cell>
          <cell r="R45">
            <v>0.1973</v>
          </cell>
          <cell r="S45">
            <v>4.5975000000000001</v>
          </cell>
          <cell r="T45">
            <v>305.64999999999998</v>
          </cell>
          <cell r="U45">
            <v>69.319999999999993</v>
          </cell>
          <cell r="V45">
            <v>533.6</v>
          </cell>
          <cell r="W45">
            <v>330.15</v>
          </cell>
          <cell r="X45">
            <v>485.1</v>
          </cell>
          <cell r="Y45">
            <v>3850</v>
          </cell>
          <cell r="Z45">
            <v>1722.4</v>
          </cell>
          <cell r="AA45">
            <v>24032</v>
          </cell>
          <cell r="AB45">
            <v>145.11000000000001</v>
          </cell>
          <cell r="AC45">
            <v>73.844999999999999</v>
          </cell>
          <cell r="AD45">
            <v>8.4629999999999992</v>
          </cell>
          <cell r="AE45">
            <v>38.69</v>
          </cell>
          <cell r="AF45">
            <v>624.9</v>
          </cell>
          <cell r="AG45">
            <v>0.82120000000000004</v>
          </cell>
          <cell r="AJ45">
            <v>23.44</v>
          </cell>
          <cell r="AK45">
            <v>22.91</v>
          </cell>
          <cell r="AL45">
            <v>27.49</v>
          </cell>
          <cell r="AM45">
            <v>198.63</v>
          </cell>
          <cell r="AN45">
            <v>146.83000000000001</v>
          </cell>
          <cell r="AP45">
            <v>1907</v>
          </cell>
          <cell r="AQ45">
            <v>4264</v>
          </cell>
          <cell r="AR45">
            <v>6123</v>
          </cell>
          <cell r="AS45">
            <v>154.05000000000001</v>
          </cell>
          <cell r="AT45">
            <v>94.4</v>
          </cell>
          <cell r="AU45">
            <v>1.0723659999999999</v>
          </cell>
          <cell r="AV45">
            <v>6.8239999999999998</v>
          </cell>
          <cell r="AW45">
            <v>0.1103</v>
          </cell>
          <cell r="AX45">
            <v>79</v>
          </cell>
          <cell r="AY45">
            <v>73.77</v>
          </cell>
          <cell r="AZ45">
            <v>147.97999999999999</v>
          </cell>
          <cell r="BA45">
            <v>120.62</v>
          </cell>
          <cell r="BB45">
            <v>122.74</v>
          </cell>
          <cell r="BC45">
            <v>11.321999999999999</v>
          </cell>
          <cell r="BD45">
            <v>57660</v>
          </cell>
          <cell r="BE45">
            <v>953.9</v>
          </cell>
        </row>
        <row r="46">
          <cell r="B46">
            <v>44469</v>
          </cell>
          <cell r="C46">
            <v>5804.6</v>
          </cell>
          <cell r="D46">
            <v>130.36000000000001</v>
          </cell>
          <cell r="E46">
            <v>6903.5</v>
          </cell>
          <cell r="F46">
            <v>6060</v>
          </cell>
          <cell r="G46">
            <v>1921</v>
          </cell>
          <cell r="H46">
            <v>12048</v>
          </cell>
          <cell r="I46">
            <v>340.99</v>
          </cell>
          <cell r="J46">
            <v>26.898</v>
          </cell>
          <cell r="K46">
            <v>1488</v>
          </cell>
          <cell r="L46">
            <v>3558</v>
          </cell>
          <cell r="M46">
            <v>6628.4</v>
          </cell>
          <cell r="N46">
            <v>823.5</v>
          </cell>
          <cell r="O46">
            <v>1247.2</v>
          </cell>
          <cell r="P46">
            <v>2352</v>
          </cell>
          <cell r="Q46">
            <v>84.28</v>
          </cell>
          <cell r="R46">
            <v>0.18568000000000001</v>
          </cell>
          <cell r="S46">
            <v>4.6315</v>
          </cell>
          <cell r="T46">
            <v>360.8</v>
          </cell>
          <cell r="U46">
            <v>69.959999999999994</v>
          </cell>
          <cell r="V46">
            <v>614.35</v>
          </cell>
          <cell r="W46">
            <v>330.1</v>
          </cell>
          <cell r="X46">
            <v>527.29999999999995</v>
          </cell>
          <cell r="Y46">
            <v>3675</v>
          </cell>
          <cell r="Z46">
            <v>1520</v>
          </cell>
          <cell r="AA46">
            <v>21830</v>
          </cell>
          <cell r="AB46">
            <v>133.44999999999999</v>
          </cell>
          <cell r="AC46">
            <v>68.375</v>
          </cell>
          <cell r="AD46">
            <v>8.7880000000000003</v>
          </cell>
          <cell r="AE46">
            <v>40.055</v>
          </cell>
          <cell r="AF46">
            <v>587.20000000000005</v>
          </cell>
          <cell r="AG46">
            <v>0.80979999999999996</v>
          </cell>
          <cell r="AH46">
            <v>1430</v>
          </cell>
          <cell r="AJ46">
            <v>20.04</v>
          </cell>
          <cell r="AK46">
            <v>24.84</v>
          </cell>
          <cell r="AL46">
            <v>24.29</v>
          </cell>
          <cell r="AM46">
            <v>183.19</v>
          </cell>
          <cell r="AN46">
            <v>143.07</v>
          </cell>
          <cell r="AP46">
            <v>1905</v>
          </cell>
          <cell r="AQ46">
            <v>4468.5</v>
          </cell>
          <cell r="AR46">
            <v>5760</v>
          </cell>
          <cell r="AS46">
            <v>161.29593700000001</v>
          </cell>
          <cell r="AT46">
            <v>90.72</v>
          </cell>
          <cell r="AU46">
            <v>1.0778099999999999</v>
          </cell>
          <cell r="AV46">
            <v>7.0658000000000003</v>
          </cell>
          <cell r="AW46">
            <v>0.1052</v>
          </cell>
          <cell r="AX46">
            <v>78.959999999999994</v>
          </cell>
          <cell r="AY46">
            <v>73.38</v>
          </cell>
          <cell r="AZ46">
            <v>148</v>
          </cell>
          <cell r="BA46">
            <v>116.46</v>
          </cell>
          <cell r="BB46">
            <v>122.48</v>
          </cell>
          <cell r="BC46">
            <v>11.28</v>
          </cell>
          <cell r="BD46">
            <v>58215.97</v>
          </cell>
          <cell r="BE46">
            <v>948.7</v>
          </cell>
        </row>
        <row r="47">
          <cell r="B47">
            <v>44500</v>
          </cell>
          <cell r="C47">
            <v>5879.2</v>
          </cell>
          <cell r="D47">
            <v>136.5</v>
          </cell>
          <cell r="E47">
            <v>7272.5</v>
          </cell>
          <cell r="F47">
            <v>6472</v>
          </cell>
          <cell r="G47">
            <v>1804.8</v>
          </cell>
          <cell r="H47">
            <v>13985.5</v>
          </cell>
          <cell r="I47">
            <v>356.14</v>
          </cell>
          <cell r="J47">
            <v>27.082999999999998</v>
          </cell>
          <cell r="K47">
            <v>1461.2</v>
          </cell>
          <cell r="L47">
            <v>3776</v>
          </cell>
          <cell r="M47">
            <v>7310</v>
          </cell>
          <cell r="N47">
            <v>857.6</v>
          </cell>
          <cell r="O47">
            <v>1317</v>
          </cell>
          <cell r="P47">
            <v>2409</v>
          </cell>
          <cell r="Q47">
            <v>85.2</v>
          </cell>
          <cell r="R47">
            <v>0.18640000000000001</v>
          </cell>
          <cell r="S47">
            <v>4.7759999999999998</v>
          </cell>
          <cell r="T47">
            <v>350.18</v>
          </cell>
          <cell r="U47">
            <v>68.48</v>
          </cell>
          <cell r="V47">
            <v>636.1</v>
          </cell>
          <cell r="W47">
            <v>311.35000000000002</v>
          </cell>
          <cell r="X47">
            <v>540</v>
          </cell>
          <cell r="Y47">
            <v>3190</v>
          </cell>
          <cell r="Z47">
            <v>1614.2</v>
          </cell>
          <cell r="AA47">
            <v>22170</v>
          </cell>
          <cell r="AB47">
            <v>125.21</v>
          </cell>
          <cell r="AC47">
            <v>65.930000000000007</v>
          </cell>
          <cell r="AD47">
            <v>9.8539999999999992</v>
          </cell>
          <cell r="AE47">
            <v>38.57</v>
          </cell>
          <cell r="AF47">
            <v>589.70000000000005</v>
          </cell>
          <cell r="AG47">
            <v>0.81689999999999996</v>
          </cell>
          <cell r="AH47">
            <v>1177</v>
          </cell>
          <cell r="AJ47">
            <v>21.96</v>
          </cell>
          <cell r="AK47">
            <v>25.11</v>
          </cell>
          <cell r="AL47">
            <v>22.94</v>
          </cell>
          <cell r="AM47">
            <v>183.64</v>
          </cell>
          <cell r="AN47">
            <v>139.06</v>
          </cell>
          <cell r="AP47">
            <v>1908</v>
          </cell>
          <cell r="AQ47">
            <v>4549</v>
          </cell>
          <cell r="AR47">
            <v>6010</v>
          </cell>
          <cell r="AS47">
            <v>164.11103800000001</v>
          </cell>
          <cell r="AT47">
            <v>88.19</v>
          </cell>
          <cell r="AU47">
            <v>1.083272</v>
          </cell>
          <cell r="AV47">
            <v>7.2518000000000002</v>
          </cell>
          <cell r="AW47">
            <v>0.10340000000000001</v>
          </cell>
          <cell r="AX47">
            <v>78.209999999999994</v>
          </cell>
          <cell r="AY47">
            <v>71.11</v>
          </cell>
          <cell r="AZ47">
            <v>149.06</v>
          </cell>
          <cell r="BA47">
            <v>116.88</v>
          </cell>
          <cell r="BB47">
            <v>121.14</v>
          </cell>
          <cell r="BC47">
            <v>11.23</v>
          </cell>
          <cell r="BD47">
            <v>57424.27</v>
          </cell>
          <cell r="BE47">
            <v>918.6</v>
          </cell>
        </row>
        <row r="48">
          <cell r="B48">
            <v>45597</v>
          </cell>
          <cell r="C48" t="e">
            <v>#NAME?</v>
          </cell>
          <cell r="D48" t="e">
            <v>#NAME?</v>
          </cell>
          <cell r="E48" t="e">
            <v>#NAME?</v>
          </cell>
          <cell r="F48" t="e">
            <v>#NAME?</v>
          </cell>
          <cell r="G48" t="e">
            <v>#NAME?</v>
          </cell>
          <cell r="H48" t="e">
            <v>#NAME?</v>
          </cell>
          <cell r="I48" t="e">
            <v>#NAME?</v>
          </cell>
          <cell r="J48" t="e">
            <v>#NAME?</v>
          </cell>
          <cell r="K48" t="e">
            <v>#NAME?</v>
          </cell>
          <cell r="L48" t="e">
            <v>#NAME?</v>
          </cell>
          <cell r="M48" t="e">
            <v>#NAME?</v>
          </cell>
          <cell r="N48" t="e">
            <v>#NAME?</v>
          </cell>
          <cell r="O48" t="e">
            <v>#NAME?</v>
          </cell>
          <cell r="P48" t="e">
            <v>#NAME?</v>
          </cell>
          <cell r="Q48" t="e">
            <v>#NAME?</v>
          </cell>
          <cell r="R48" t="e">
            <v>#NAME?</v>
          </cell>
          <cell r="S48" t="e">
            <v>#NAME?</v>
          </cell>
          <cell r="T48" t="e">
            <v>#NAME?</v>
          </cell>
          <cell r="U48" t="e">
            <v>#NAME?</v>
          </cell>
          <cell r="V48" t="e">
            <v>#NAME?</v>
          </cell>
          <cell r="W48" t="e">
            <v>#NAME?</v>
          </cell>
          <cell r="X48" t="e">
            <v>#NAME?</v>
          </cell>
          <cell r="Y48" t="e">
            <v>#NAME?</v>
          </cell>
          <cell r="Z48" t="e">
            <v>#NAME?</v>
          </cell>
          <cell r="AA48" t="e">
            <v>#NAME?</v>
          </cell>
          <cell r="AB48" t="e">
            <v>#NAME?</v>
          </cell>
          <cell r="AC48" t="e">
            <v>#NAME?</v>
          </cell>
          <cell r="AD48" t="e">
            <v>#NAME?</v>
          </cell>
          <cell r="AE48" t="e">
            <v>#NAME?</v>
          </cell>
          <cell r="AF48" t="e">
            <v>#NAME?</v>
          </cell>
          <cell r="AG48" t="e">
            <v>#NAME?</v>
          </cell>
          <cell r="AH48" t="e">
            <v>#NAME?</v>
          </cell>
          <cell r="AJ48" t="e">
            <v>#NAME?</v>
          </cell>
          <cell r="AK48" t="e">
            <v>#NAME?</v>
          </cell>
          <cell r="AL48" t="e">
            <v>#NAME?</v>
          </cell>
          <cell r="AM48" t="e">
            <v>#NAME?</v>
          </cell>
          <cell r="AN48" t="e">
            <v>#NAME?</v>
          </cell>
          <cell r="AP48" t="e">
            <v>#NAME?</v>
          </cell>
          <cell r="AQ48" t="e">
            <v>#NAME?</v>
          </cell>
          <cell r="AR48" t="e">
            <v>#NAME?</v>
          </cell>
          <cell r="AS48" t="e">
            <v>#NAME?</v>
          </cell>
          <cell r="AT48" t="e">
            <v>#NAME?</v>
          </cell>
          <cell r="AU48">
            <v>1.0723659999999999</v>
          </cell>
          <cell r="AV48" t="e">
            <v>#NAME?</v>
          </cell>
          <cell r="AW48" t="e">
            <v>#NAME?</v>
          </cell>
          <cell r="AX48">
            <v>79</v>
          </cell>
          <cell r="AY48">
            <v>73.77</v>
          </cell>
          <cell r="AZ48">
            <v>147.97999999999999</v>
          </cell>
          <cell r="BA48">
            <v>120.62</v>
          </cell>
          <cell r="BB48" t="e">
            <v>#NAME?</v>
          </cell>
          <cell r="BC48" t="e">
            <v>#NAME?</v>
          </cell>
          <cell r="BD48" t="e">
            <v>#NAME?</v>
          </cell>
          <cell r="BE48" t="e">
            <v>#NAME?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>
        <row r="5">
          <cell r="A5">
            <v>44561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EE445-FDE0-48CA-9E16-2F07703752E9}">
  <sheetPr codeName="Sheet80"/>
  <dimension ref="A1:Q34"/>
  <sheetViews>
    <sheetView showGridLines="0" tabSelected="1" zoomScale="85" zoomScaleNormal="85" workbookViewId="0">
      <selection activeCell="I30" sqref="A30:XFD33"/>
    </sheetView>
  </sheetViews>
  <sheetFormatPr defaultRowHeight="15" outlineLevelRow="1" x14ac:dyDescent="0.25"/>
  <cols>
    <col min="1" max="3" width="12.5703125" customWidth="1"/>
    <col min="4" max="4" width="10.140625" customWidth="1"/>
    <col min="5" max="5" width="7.7109375" customWidth="1"/>
    <col min="6" max="6" width="10.42578125" bestFit="1" customWidth="1"/>
    <col min="7" max="7" width="7.85546875" style="2" customWidth="1"/>
    <col min="8" max="8" width="7.5703125" customWidth="1"/>
    <col min="9" max="9" width="9.85546875" bestFit="1" customWidth="1"/>
    <col min="10" max="10" width="3" style="1" customWidth="1"/>
    <col min="11" max="11" width="12.5703125" customWidth="1"/>
    <col min="12" max="12" width="10.140625" customWidth="1"/>
    <col min="13" max="13" width="7.7109375" customWidth="1"/>
    <col min="14" max="14" width="10.42578125" bestFit="1" customWidth="1"/>
    <col min="15" max="15" width="7.85546875" style="2" customWidth="1"/>
    <col min="16" max="16" width="7.5703125" customWidth="1"/>
    <col min="17" max="17" width="9.85546875" bestFit="1" customWidth="1"/>
  </cols>
  <sheetData>
    <row r="1" spans="1:17" x14ac:dyDescent="0.25">
      <c r="J1" s="1" t="s">
        <v>0</v>
      </c>
    </row>
    <row r="2" spans="1:17" x14ac:dyDescent="0.25">
      <c r="A2" s="3"/>
      <c r="B2" s="3"/>
      <c r="C2" s="3" t="s">
        <v>23</v>
      </c>
      <c r="D2" s="3"/>
      <c r="E2" s="3"/>
      <c r="F2" s="3"/>
      <c r="G2" s="4"/>
      <c r="H2" s="3"/>
      <c r="I2" s="3"/>
      <c r="K2" s="3" t="s">
        <v>1</v>
      </c>
      <c r="L2" s="3"/>
      <c r="M2" s="3"/>
      <c r="N2" s="3"/>
      <c r="O2" s="4"/>
      <c r="P2" s="3"/>
      <c r="Q2" s="3"/>
    </row>
    <row r="3" spans="1:17" x14ac:dyDescent="0.25">
      <c r="A3" s="3"/>
      <c r="B3" s="3"/>
      <c r="C3" s="5" t="s">
        <v>24</v>
      </c>
      <c r="D3" s="5"/>
      <c r="E3" s="5"/>
      <c r="F3" s="5"/>
      <c r="G3" s="6"/>
      <c r="H3" s="5"/>
      <c r="I3" s="5"/>
      <c r="K3" s="5" t="s">
        <v>2</v>
      </c>
      <c r="L3" s="5"/>
      <c r="M3" s="5"/>
      <c r="N3" s="5"/>
      <c r="O3" s="6"/>
      <c r="P3" s="5"/>
      <c r="Q3" s="5"/>
    </row>
    <row r="4" spans="1:17" x14ac:dyDescent="0.25">
      <c r="A4" s="7"/>
      <c r="B4" s="8"/>
      <c r="C4" s="7" t="s">
        <v>3</v>
      </c>
      <c r="E4" s="3"/>
      <c r="F4" s="3"/>
      <c r="G4" s="4"/>
      <c r="H4" s="3"/>
      <c r="I4" s="9">
        <f>+E30</f>
        <v>50</v>
      </c>
      <c r="K4" s="7" t="s">
        <v>3</v>
      </c>
      <c r="M4" s="3"/>
      <c r="N4" s="3"/>
      <c r="O4" s="4"/>
      <c r="P4" s="3"/>
      <c r="Q4" s="9">
        <f>+M30</f>
        <v>29</v>
      </c>
    </row>
    <row r="5" spans="1:17" x14ac:dyDescent="0.25">
      <c r="A5" s="7"/>
      <c r="B5" s="7"/>
      <c r="C5" s="7" t="s">
        <v>4</v>
      </c>
      <c r="D5" s="3"/>
      <c r="E5" s="3"/>
      <c r="F5" s="3"/>
      <c r="G5" s="4"/>
      <c r="H5" s="3"/>
      <c r="I5" s="9">
        <f>I4*I18</f>
        <v>75000</v>
      </c>
      <c r="K5" s="7" t="s">
        <v>4</v>
      </c>
      <c r="L5" s="3"/>
      <c r="M5" s="3"/>
      <c r="N5" s="3"/>
      <c r="O5" s="4"/>
      <c r="P5" s="3"/>
      <c r="Q5" s="9">
        <f>Q4*Q18</f>
        <v>97570.5</v>
      </c>
    </row>
    <row r="6" spans="1:17" x14ac:dyDescent="0.25">
      <c r="A6" s="10">
        <f>Cur_year</f>
        <v>44561</v>
      </c>
      <c r="B6" s="11"/>
      <c r="C6" s="10">
        <f>+$A$6</f>
        <v>44561</v>
      </c>
      <c r="D6" s="11"/>
      <c r="E6" s="11"/>
      <c r="F6" s="11"/>
      <c r="G6" s="12"/>
      <c r="H6" s="11"/>
      <c r="I6" s="12"/>
      <c r="K6" s="10">
        <f>+$A$6</f>
        <v>44561</v>
      </c>
      <c r="L6" s="11"/>
      <c r="M6" s="11"/>
      <c r="N6" s="11"/>
      <c r="O6" s="12"/>
      <c r="P6" s="11"/>
      <c r="Q6" s="12"/>
    </row>
    <row r="7" spans="1:17" x14ac:dyDescent="0.25">
      <c r="A7" s="7"/>
      <c r="B7" s="7"/>
      <c r="C7" s="7" t="s">
        <v>5</v>
      </c>
      <c r="E7" s="3"/>
      <c r="F7" s="3"/>
      <c r="G7" s="4"/>
      <c r="H7" s="3"/>
      <c r="I7" s="13" t="e">
        <f>VLOOKUP(#REF!,'[1]Russian equities'!$B:$BU,MATCH(C3,'[1]Russian equities'!$B$2:$BU$2,0))</f>
        <v>#REF!</v>
      </c>
      <c r="K7" s="7" t="s">
        <v>5</v>
      </c>
      <c r="M7" s="3"/>
      <c r="N7" s="3"/>
      <c r="O7" s="4"/>
      <c r="P7" s="3"/>
      <c r="Q7" s="13" t="e">
        <f>VLOOKUP(#REF!,'[1]Russian equities'!$B:$BU,MATCH(K3,'[1]Russian equities'!$B$2:$BU$2,0))</f>
        <v>#REF!</v>
      </c>
    </row>
    <row r="8" spans="1:17" x14ac:dyDescent="0.25">
      <c r="A8" s="7"/>
      <c r="B8" s="14"/>
      <c r="C8" s="7" t="s">
        <v>6</v>
      </c>
      <c r="E8" s="3"/>
      <c r="F8" s="3"/>
      <c r="G8" s="4"/>
      <c r="H8" s="15" t="s">
        <v>7</v>
      </c>
      <c r="I8" s="13">
        <f>+D33</f>
        <v>0</v>
      </c>
      <c r="K8" s="7" t="s">
        <v>6</v>
      </c>
      <c r="M8" s="3"/>
      <c r="N8" s="3"/>
      <c r="O8" s="4"/>
      <c r="P8" s="15" t="s">
        <v>7</v>
      </c>
      <c r="Q8" s="13">
        <f>+L33</f>
        <v>3915.0344827586205</v>
      </c>
    </row>
    <row r="9" spans="1:17" x14ac:dyDescent="0.25">
      <c r="A9" s="7" t="s">
        <v>8</v>
      </c>
      <c r="B9" s="16" t="e">
        <f>SUM(Q9)</f>
        <v>#REF!</v>
      </c>
      <c r="C9" s="17" t="s">
        <v>8</v>
      </c>
      <c r="D9" s="18"/>
      <c r="E9" s="18"/>
      <c r="F9" s="18"/>
      <c r="G9" s="19"/>
      <c r="H9" s="20" t="e">
        <f>(1+I9/(I$7*I$4))^(365/(C$33-#REF!))-1</f>
        <v>#REF!</v>
      </c>
      <c r="I9" s="21" t="e">
        <f>(I8-I7)*I4</f>
        <v>#REF!</v>
      </c>
      <c r="K9" s="17" t="s">
        <v>8</v>
      </c>
      <c r="L9" s="18"/>
      <c r="M9" s="18"/>
      <c r="N9" s="18"/>
      <c r="O9" s="19"/>
      <c r="P9" s="20" t="e">
        <f>(1+Q9/(Q$7*Q$4))^(365/(K$33-#REF!))-1</f>
        <v>#REF!</v>
      </c>
      <c r="Q9" s="21" t="e">
        <f>(Q8-Q7)*Q4</f>
        <v>#REF!</v>
      </c>
    </row>
    <row r="10" spans="1:17" x14ac:dyDescent="0.25">
      <c r="A10" s="22" t="s">
        <v>9</v>
      </c>
      <c r="B10" s="23" t="e">
        <f>SUM(Q10)</f>
        <v>#REF!</v>
      </c>
      <c r="C10" s="22" t="s">
        <v>9</v>
      </c>
      <c r="D10" s="3"/>
      <c r="E10" s="3"/>
      <c r="F10" s="3"/>
      <c r="G10" s="4"/>
      <c r="H10" s="20"/>
      <c r="I10" s="24" t="e">
        <f>I9</f>
        <v>#REF!</v>
      </c>
      <c r="K10" s="22" t="s">
        <v>9</v>
      </c>
      <c r="L10" s="3"/>
      <c r="M10" s="3"/>
      <c r="N10" s="3"/>
      <c r="O10" s="4"/>
      <c r="P10" s="20"/>
      <c r="Q10" s="24" t="e">
        <f>Q9</f>
        <v>#REF!</v>
      </c>
    </row>
    <row r="11" spans="1:17" x14ac:dyDescent="0.25">
      <c r="A11" s="22" t="s">
        <v>10</v>
      </c>
      <c r="B11" s="23">
        <f>SUM(Q11)</f>
        <v>0</v>
      </c>
      <c r="C11" s="22" t="s">
        <v>10</v>
      </c>
      <c r="D11" s="3"/>
      <c r="E11" s="3"/>
      <c r="F11" s="3"/>
      <c r="G11" s="4"/>
      <c r="H11" s="20"/>
      <c r="I11" s="24">
        <v>0</v>
      </c>
      <c r="K11" s="22" t="s">
        <v>10</v>
      </c>
      <c r="L11" s="3"/>
      <c r="M11" s="3"/>
      <c r="N11" s="3"/>
      <c r="O11" s="4"/>
      <c r="P11" s="20"/>
      <c r="Q11" s="24">
        <v>0</v>
      </c>
    </row>
    <row r="12" spans="1:17" x14ac:dyDescent="0.25">
      <c r="A12" s="7" t="s">
        <v>11</v>
      </c>
      <c r="B12" s="16">
        <f>SUM(Q12)</f>
        <v>0</v>
      </c>
      <c r="C12" s="7" t="s">
        <v>11</v>
      </c>
      <c r="D12" s="3"/>
      <c r="E12" s="3"/>
      <c r="F12" s="3"/>
      <c r="G12" s="4"/>
      <c r="H12" s="20" t="e">
        <f>(1+I12/(I$7*I$4))^(365/(C$33-#REF!))-1</f>
        <v>#REF!</v>
      </c>
      <c r="I12" s="9">
        <f>SUM(F31:F33)</f>
        <v>150</v>
      </c>
      <c r="K12" s="7" t="s">
        <v>11</v>
      </c>
      <c r="L12" s="3"/>
      <c r="M12" s="3"/>
      <c r="N12" s="3"/>
      <c r="O12" s="4"/>
      <c r="P12" s="20" t="e">
        <f>(1+Q12/(Q$7*Q$4))^(365/(K$33-#REF!))-1</f>
        <v>#REF!</v>
      </c>
      <c r="Q12" s="9">
        <f>SUM(N31:N33)</f>
        <v>0</v>
      </c>
    </row>
    <row r="13" spans="1:17" x14ac:dyDescent="0.25">
      <c r="A13" s="7" t="s">
        <v>12</v>
      </c>
      <c r="B13" s="16">
        <f>SUM(Q13)</f>
        <v>-99.15</v>
      </c>
      <c r="C13" s="7" t="s">
        <v>12</v>
      </c>
      <c r="D13" s="3"/>
      <c r="E13" s="3"/>
      <c r="F13" s="3"/>
      <c r="G13" s="4"/>
      <c r="H13" s="20" t="e">
        <f>(1+I13/(I$7*I$4))^(365/(C$33-#REF!))-1</f>
        <v>#REF!</v>
      </c>
      <c r="I13" s="9">
        <f>SUM(G31:G33)</f>
        <v>-25</v>
      </c>
      <c r="K13" s="7" t="s">
        <v>12</v>
      </c>
      <c r="L13" s="3"/>
      <c r="M13" s="3"/>
      <c r="N13" s="3"/>
      <c r="O13" s="4"/>
      <c r="P13" s="20" t="e">
        <f>(1+Q13/(Q$7*Q$4))^(365/(K$33-#REF!))-1</f>
        <v>#REF!</v>
      </c>
      <c r="Q13" s="9">
        <f>SUM(O31:O33)</f>
        <v>-99.15</v>
      </c>
    </row>
    <row r="14" spans="1:17" s="29" customFormat="1" x14ac:dyDescent="0.25">
      <c r="A14" s="7"/>
      <c r="B14" s="7"/>
      <c r="C14" s="25" t="s">
        <v>13</v>
      </c>
      <c r="D14" s="26"/>
      <c r="E14" s="26"/>
      <c r="F14" s="26"/>
      <c r="G14" s="27"/>
      <c r="H14" s="26"/>
      <c r="I14" s="28" t="e">
        <f>SUM(I9:I13)</f>
        <v>#REF!</v>
      </c>
      <c r="J14" s="1"/>
      <c r="K14" s="25" t="s">
        <v>13</v>
      </c>
      <c r="L14" s="26"/>
      <c r="M14" s="26"/>
      <c r="N14" s="26"/>
      <c r="O14" s="27"/>
      <c r="P14" s="26"/>
      <c r="Q14" s="28" t="e">
        <f>SUM(Q9:Q13)</f>
        <v>#REF!</v>
      </c>
    </row>
    <row r="15" spans="1:17" x14ac:dyDescent="0.25">
      <c r="A15" s="7"/>
      <c r="B15" s="16"/>
      <c r="C15" s="30" t="s">
        <v>14</v>
      </c>
      <c r="D15" s="32"/>
      <c r="E15" s="32"/>
      <c r="F15" s="32"/>
      <c r="G15" s="33"/>
      <c r="H15" s="32"/>
      <c r="I15" s="34" t="e">
        <f>+I14/I7/I4</f>
        <v>#REF!</v>
      </c>
      <c r="J15" s="31"/>
      <c r="K15" s="30" t="s">
        <v>14</v>
      </c>
      <c r="L15" s="32"/>
      <c r="M15" s="32"/>
      <c r="N15" s="32"/>
      <c r="O15" s="33"/>
      <c r="P15" s="32"/>
      <c r="Q15" s="34" t="e">
        <f>+Q14/Q7/Q4</f>
        <v>#REF!</v>
      </c>
    </row>
    <row r="16" spans="1:17" x14ac:dyDescent="0.25">
      <c r="A16" s="7"/>
      <c r="B16" s="7"/>
      <c r="C16" s="7" t="s">
        <v>15</v>
      </c>
      <c r="D16" s="3"/>
      <c r="E16" s="3"/>
      <c r="F16" s="3"/>
      <c r="G16" s="4"/>
      <c r="H16" s="3"/>
      <c r="I16" s="35" t="e">
        <f>XIRR(#REF!,#REF!)</f>
        <v>#REF!</v>
      </c>
      <c r="K16" s="7" t="s">
        <v>15</v>
      </c>
      <c r="L16" s="3"/>
      <c r="M16" s="3"/>
      <c r="N16" s="3"/>
      <c r="O16" s="4"/>
      <c r="P16" s="3"/>
      <c r="Q16" s="35" t="e">
        <f>XIRR(#REF!,#REF!)</f>
        <v>#REF!</v>
      </c>
    </row>
    <row r="17" spans="1:17" x14ac:dyDescent="0.25">
      <c r="A17" s="11" t="s">
        <v>16</v>
      </c>
      <c r="B17" s="11"/>
      <c r="C17" s="11" t="s">
        <v>16</v>
      </c>
      <c r="D17" s="11"/>
      <c r="E17" s="11"/>
      <c r="F17" s="11"/>
      <c r="G17" s="12"/>
      <c r="H17" s="11"/>
      <c r="I17" s="12"/>
      <c r="K17" s="11" t="s">
        <v>16</v>
      </c>
      <c r="L17" s="11"/>
      <c r="M17" s="11"/>
      <c r="N17" s="11"/>
      <c r="O17" s="12"/>
      <c r="P17" s="11"/>
      <c r="Q17" s="12"/>
    </row>
    <row r="18" spans="1:17" x14ac:dyDescent="0.25">
      <c r="A18" s="7"/>
      <c r="B18" s="7"/>
      <c r="C18" s="7" t="s">
        <v>5</v>
      </c>
      <c r="E18" s="3"/>
      <c r="F18" s="3"/>
      <c r="G18" s="4"/>
      <c r="H18" s="3"/>
      <c r="I18" s="13">
        <f>+D30</f>
        <v>1500</v>
      </c>
      <c r="K18" s="7" t="s">
        <v>5</v>
      </c>
      <c r="M18" s="3"/>
      <c r="N18" s="3"/>
      <c r="O18" s="4"/>
      <c r="P18" s="3"/>
      <c r="Q18" s="13">
        <f>+L30</f>
        <v>3364.5</v>
      </c>
    </row>
    <row r="19" spans="1:17" x14ac:dyDescent="0.25">
      <c r="A19" s="7"/>
      <c r="B19" s="7"/>
      <c r="C19" s="7" t="s">
        <v>6</v>
      </c>
      <c r="E19" s="3"/>
      <c r="F19" s="3"/>
      <c r="G19" s="4"/>
      <c r="H19" s="36" t="s">
        <v>7</v>
      </c>
      <c r="I19" s="13">
        <f>+D33</f>
        <v>0</v>
      </c>
      <c r="K19" s="7" t="s">
        <v>6</v>
      </c>
      <c r="M19" s="3"/>
      <c r="N19" s="3"/>
      <c r="O19" s="4"/>
      <c r="P19" s="36" t="s">
        <v>7</v>
      </c>
      <c r="Q19" s="13">
        <f>+L33</f>
        <v>3915.0344827586205</v>
      </c>
    </row>
    <row r="20" spans="1:17" x14ac:dyDescent="0.25">
      <c r="A20" s="7" t="s">
        <v>8</v>
      </c>
      <c r="B20" s="16">
        <f>SUM(Q20)</f>
        <v>15965.499999999993</v>
      </c>
      <c r="C20" s="17" t="s">
        <v>8</v>
      </c>
      <c r="D20" s="18"/>
      <c r="E20" s="18"/>
      <c r="F20" s="18"/>
      <c r="G20" s="19"/>
      <c r="H20" s="37" t="e">
        <f>(1+I20/(I$18*I$4))^(365/(C$33-C$30))-1</f>
        <v>#DIV/0!</v>
      </c>
      <c r="I20" s="21">
        <f>(I19-I18)*I4</f>
        <v>-75000</v>
      </c>
      <c r="K20" s="17" t="s">
        <v>8</v>
      </c>
      <c r="L20" s="18"/>
      <c r="M20" s="18"/>
      <c r="N20" s="18"/>
      <c r="O20" s="19"/>
      <c r="P20" s="37">
        <f>(1+Q20/(Q$18*Q$4))^(365/(K$33-K$30))-1</f>
        <v>0.96316713298711254</v>
      </c>
      <c r="Q20" s="21">
        <f>(Q19-Q18)*Q4</f>
        <v>15965.499999999993</v>
      </c>
    </row>
    <row r="21" spans="1:17" x14ac:dyDescent="0.25">
      <c r="A21" s="22" t="s">
        <v>9</v>
      </c>
      <c r="B21" s="23">
        <f>SUM(Q21)</f>
        <v>15965.499999999993</v>
      </c>
      <c r="C21" s="22" t="s">
        <v>9</v>
      </c>
      <c r="D21" s="3"/>
      <c r="E21" s="3"/>
      <c r="F21" s="3"/>
      <c r="G21" s="4"/>
      <c r="H21" s="20"/>
      <c r="I21" s="24">
        <f>I20</f>
        <v>-75000</v>
      </c>
      <c r="K21" s="22" t="s">
        <v>9</v>
      </c>
      <c r="L21" s="3"/>
      <c r="M21" s="3"/>
      <c r="N21" s="3"/>
      <c r="O21" s="4"/>
      <c r="P21" s="20"/>
      <c r="Q21" s="24">
        <f>Q20</f>
        <v>15965.499999999993</v>
      </c>
    </row>
    <row r="22" spans="1:17" x14ac:dyDescent="0.25">
      <c r="A22" s="22" t="s">
        <v>10</v>
      </c>
      <c r="B22" s="23">
        <f>SUM(Q22)</f>
        <v>0</v>
      </c>
      <c r="C22" s="22" t="s">
        <v>10</v>
      </c>
      <c r="D22" s="3"/>
      <c r="E22" s="3"/>
      <c r="F22" s="3"/>
      <c r="G22" s="4"/>
      <c r="H22" s="20"/>
      <c r="I22" s="24">
        <v>0</v>
      </c>
      <c r="K22" s="22" t="s">
        <v>10</v>
      </c>
      <c r="L22" s="3"/>
      <c r="M22" s="3"/>
      <c r="N22" s="3"/>
      <c r="O22" s="4"/>
      <c r="P22" s="20"/>
      <c r="Q22" s="24">
        <v>0</v>
      </c>
    </row>
    <row r="23" spans="1:17" x14ac:dyDescent="0.25">
      <c r="A23" s="7" t="s">
        <v>11</v>
      </c>
      <c r="B23" s="16">
        <f>SUM(Q23)</f>
        <v>0</v>
      </c>
      <c r="C23" s="7" t="s">
        <v>11</v>
      </c>
      <c r="D23" s="3"/>
      <c r="E23" s="3"/>
      <c r="F23" s="3"/>
      <c r="G23" s="4"/>
      <c r="H23" s="20">
        <f>(1+I23/(I$18*I$4))^(365/(C$33-C$30))-1</f>
        <v>-1.6433029424334222E-5</v>
      </c>
      <c r="I23" s="9">
        <f>SUM(F30:F33)</f>
        <v>150</v>
      </c>
      <c r="K23" s="7" t="s">
        <v>11</v>
      </c>
      <c r="L23" s="3"/>
      <c r="M23" s="3"/>
      <c r="N23" s="3"/>
      <c r="O23" s="4"/>
      <c r="P23" s="20">
        <f>(1+Q23/(Q$18*Q$4))^(365/(K$33-K$30))-1</f>
        <v>0</v>
      </c>
      <c r="Q23" s="9">
        <f>SUM(N30:N33)</f>
        <v>0</v>
      </c>
    </row>
    <row r="24" spans="1:17" x14ac:dyDescent="0.25">
      <c r="A24" s="7" t="s">
        <v>12</v>
      </c>
      <c r="B24" s="16">
        <f>SUM(Q24)</f>
        <v>-147.94</v>
      </c>
      <c r="C24" s="7" t="s">
        <v>12</v>
      </c>
      <c r="D24" s="3"/>
      <c r="E24" s="3"/>
      <c r="F24" s="3"/>
      <c r="G24" s="4"/>
      <c r="H24" s="20">
        <f>(1+I24/(I$18*I$4))^(365/(C$33-C$30))-1</f>
        <v>8.7778366582025313E-6</v>
      </c>
      <c r="I24" s="9">
        <f>SUM(G30:G33)</f>
        <v>-80</v>
      </c>
      <c r="K24" s="7" t="s">
        <v>12</v>
      </c>
      <c r="L24" s="3"/>
      <c r="M24" s="3"/>
      <c r="N24" s="3"/>
      <c r="O24" s="4"/>
      <c r="P24" s="20">
        <f>(1+Q24/(Q$18*Q$4))^(365/(K$33-K$30))-1</f>
        <v>-6.7314669039340025E-3</v>
      </c>
      <c r="Q24" s="9">
        <f>SUM(O30:O33)</f>
        <v>-147.94</v>
      </c>
    </row>
    <row r="25" spans="1:17" x14ac:dyDescent="0.25">
      <c r="A25" s="7"/>
      <c r="B25" s="7"/>
      <c r="C25" s="25" t="s">
        <v>13</v>
      </c>
      <c r="D25" s="26"/>
      <c r="E25" s="26"/>
      <c r="F25" s="26"/>
      <c r="G25" s="27"/>
      <c r="H25" s="26"/>
      <c r="I25" s="28">
        <f>SUM(I20:I24)</f>
        <v>-149930</v>
      </c>
      <c r="K25" s="25" t="s">
        <v>13</v>
      </c>
      <c r="L25" s="26"/>
      <c r="M25" s="26"/>
      <c r="N25" s="26"/>
      <c r="O25" s="27"/>
      <c r="P25" s="26"/>
      <c r="Q25" s="28">
        <f>SUM(Q20:Q24)</f>
        <v>31783.059999999987</v>
      </c>
    </row>
    <row r="26" spans="1:17" x14ac:dyDescent="0.25">
      <c r="A26" s="30"/>
      <c r="B26" s="30"/>
      <c r="C26" s="30" t="s">
        <v>14</v>
      </c>
      <c r="D26" s="32"/>
      <c r="E26" s="32"/>
      <c r="F26" s="32"/>
      <c r="G26" s="33"/>
      <c r="H26" s="32"/>
      <c r="I26" s="34">
        <f>+I25/I18/I4</f>
        <v>-1.9990666666666668</v>
      </c>
      <c r="J26" s="31"/>
      <c r="K26" s="30" t="s">
        <v>14</v>
      </c>
      <c r="L26" s="32"/>
      <c r="M26" s="32"/>
      <c r="N26" s="32"/>
      <c r="O26" s="33"/>
      <c r="P26" s="32"/>
      <c r="Q26" s="34">
        <f>+Q25/Q18/Q4</f>
        <v>0.3257445641869211</v>
      </c>
    </row>
    <row r="27" spans="1:17" x14ac:dyDescent="0.25">
      <c r="A27" s="7"/>
      <c r="B27" s="38"/>
      <c r="C27" s="7" t="s">
        <v>15</v>
      </c>
      <c r="D27" s="3"/>
      <c r="E27" s="3"/>
      <c r="F27" s="3"/>
      <c r="G27" s="4"/>
      <c r="H27" s="3"/>
      <c r="I27" s="35">
        <f>XIRR(I30:I33,C30:C33)</f>
        <v>-0.79698091074824351</v>
      </c>
      <c r="K27" s="7" t="s">
        <v>15</v>
      </c>
      <c r="L27" s="3"/>
      <c r="M27" s="3"/>
      <c r="N27" s="3"/>
      <c r="O27" s="4"/>
      <c r="P27" s="3"/>
      <c r="Q27" s="35">
        <f>XIRR(Q30:Q33,K30:K33)</f>
        <v>0.95120059251785283</v>
      </c>
    </row>
    <row r="28" spans="1:17" x14ac:dyDescent="0.25">
      <c r="A28" s="3"/>
      <c r="B28" s="38"/>
      <c r="C28" s="3"/>
      <c r="D28" s="3"/>
      <c r="E28" s="3"/>
      <c r="F28" s="3"/>
      <c r="G28" s="4"/>
      <c r="H28" s="3"/>
      <c r="I28" s="3"/>
      <c r="K28" s="3"/>
      <c r="L28" s="3"/>
      <c r="M28" s="3"/>
      <c r="N28" s="3"/>
      <c r="O28" s="4"/>
      <c r="P28" s="3"/>
      <c r="Q28" s="3"/>
    </row>
    <row r="29" spans="1:17" x14ac:dyDescent="0.25">
      <c r="A29" s="39"/>
      <c r="B29" s="38"/>
      <c r="C29" s="40" t="s">
        <v>17</v>
      </c>
      <c r="D29" s="40" t="s">
        <v>18</v>
      </c>
      <c r="E29" s="40" t="s">
        <v>19</v>
      </c>
      <c r="F29" s="40" t="s">
        <v>20</v>
      </c>
      <c r="G29" s="41" t="s">
        <v>21</v>
      </c>
      <c r="H29" s="41"/>
      <c r="I29" s="40" t="s">
        <v>22</v>
      </c>
      <c r="K29" s="40" t="s">
        <v>17</v>
      </c>
      <c r="L29" s="40" t="s">
        <v>18</v>
      </c>
      <c r="M29" s="40" t="s">
        <v>19</v>
      </c>
      <c r="N29" s="40" t="s">
        <v>20</v>
      </c>
      <c r="O29" s="41" t="s">
        <v>21</v>
      </c>
      <c r="P29" s="41"/>
      <c r="Q29" s="40" t="s">
        <v>22</v>
      </c>
    </row>
    <row r="30" spans="1:17" outlineLevel="1" x14ac:dyDescent="0.25">
      <c r="A30" s="42"/>
      <c r="B30" s="42"/>
      <c r="C30" s="44">
        <v>44378</v>
      </c>
      <c r="D30" s="45">
        <v>1500</v>
      </c>
      <c r="E30" s="46">
        <v>50</v>
      </c>
      <c r="F30" s="45"/>
      <c r="G30" s="46">
        <v>-55</v>
      </c>
      <c r="H30" s="47">
        <v>7.3333333333333334E-4</v>
      </c>
      <c r="I30" s="46">
        <v>-75055</v>
      </c>
      <c r="K30" s="44">
        <v>44182</v>
      </c>
      <c r="L30" s="45">
        <v>3364.5</v>
      </c>
      <c r="M30" s="46">
        <v>29</v>
      </c>
      <c r="N30" s="45"/>
      <c r="O30" s="46">
        <v>-48.79</v>
      </c>
      <c r="P30" s="47">
        <v>5.0004868274734673E-4</v>
      </c>
      <c r="Q30" s="46">
        <v>-97619.29</v>
      </c>
    </row>
    <row r="31" spans="1:17" x14ac:dyDescent="0.25">
      <c r="A31" s="43"/>
      <c r="B31" s="38"/>
      <c r="C31" s="43">
        <v>44470</v>
      </c>
      <c r="D31" s="48"/>
      <c r="E31" s="49"/>
      <c r="F31" s="48">
        <v>150</v>
      </c>
      <c r="G31" s="50"/>
      <c r="H31" s="51"/>
      <c r="I31" s="46">
        <v>150</v>
      </c>
      <c r="K31" s="43"/>
      <c r="L31" s="48"/>
      <c r="M31" s="49"/>
      <c r="N31" s="48"/>
      <c r="O31" s="50"/>
      <c r="P31" s="51"/>
      <c r="Q31" s="50"/>
    </row>
    <row r="32" spans="1:17" x14ac:dyDescent="0.25">
      <c r="A32" s="43"/>
      <c r="B32" s="43"/>
      <c r="C32" s="43">
        <v>44501</v>
      </c>
      <c r="D32" s="48">
        <v>1750</v>
      </c>
      <c r="E32" s="49">
        <v>-25</v>
      </c>
      <c r="F32" s="48"/>
      <c r="G32" s="50">
        <v>-25</v>
      </c>
      <c r="H32" s="47">
        <v>-5.7142857142857147E-4</v>
      </c>
      <c r="I32" s="46">
        <v>43725</v>
      </c>
      <c r="K32" s="43"/>
      <c r="L32" s="48"/>
      <c r="M32" s="49"/>
      <c r="N32" s="48"/>
      <c r="O32" s="50"/>
      <c r="P32" s="51"/>
      <c r="Q32" s="50"/>
    </row>
    <row r="33" spans="1:17" x14ac:dyDescent="0.25">
      <c r="A33" s="42"/>
      <c r="B33" s="42"/>
      <c r="C33" s="43"/>
      <c r="D33" s="48"/>
      <c r="E33" s="49"/>
      <c r="F33" s="48"/>
      <c r="G33" s="50"/>
      <c r="H33" s="51"/>
      <c r="I33" s="50"/>
      <c r="K33" s="52">
        <v>44264</v>
      </c>
      <c r="L33" s="53">
        <v>3915.0344827586205</v>
      </c>
      <c r="M33" s="50">
        <v>-29</v>
      </c>
      <c r="N33" s="49"/>
      <c r="O33" s="50">
        <v>-99.15</v>
      </c>
      <c r="P33" s="51">
        <v>-8.732912908680948E-4</v>
      </c>
      <c r="Q33" s="50">
        <v>113436.85</v>
      </c>
    </row>
    <row r="34" spans="1:17" x14ac:dyDescent="0.25">
      <c r="C34" s="43"/>
      <c r="D34" s="48"/>
      <c r="E34" s="49"/>
      <c r="F34" s="48"/>
      <c r="G34" s="50"/>
      <c r="H34" s="51"/>
      <c r="I34" s="5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Транзакции_О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YL</dc:creator>
  <cp:lastModifiedBy>YL</cp:lastModifiedBy>
  <dcterms:created xsi:type="dcterms:W3CDTF">2024-11-01T10:17:36Z</dcterms:created>
  <dcterms:modified xsi:type="dcterms:W3CDTF">2024-11-01T10:19:26Z</dcterms:modified>
</cp:coreProperties>
</file>