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Y\Portfolio management\Data\"/>
    </mc:Choice>
  </mc:AlternateContent>
  <xr:revisionPtr revIDLastSave="0" documentId="8_{FB3AD07F-AFD4-475C-BDF0-6D25F75ADA0C}" xr6:coauthVersionLast="47" xr6:coauthVersionMax="47" xr10:uidLastSave="{00000000-0000-0000-0000-000000000000}"/>
  <bookViews>
    <workbookView xWindow="-120" yWindow="-120" windowWidth="29040" windowHeight="15720" xr2:uid="{ED381E23-3424-4168-ABCE-58620F10AE82}"/>
  </bookViews>
  <sheets>
    <sheet name="CF_T_ISA" sheetId="1" r:id="rId1"/>
  </sheets>
  <externalReferences>
    <externalReference r:id="rId2"/>
  </externalReferences>
  <definedNames>
    <definedName name="Cur_year">[1]Транзакции_IB!$A$5</definedName>
    <definedName name="Date">[1]Портфель!$C$2</definedName>
    <definedName name="Restricted">[1]Портфель!$G$12</definedName>
    <definedName name="Unrestricted">[1]Портфель!$G$11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49" i="1"/>
  <c r="F147" i="1"/>
  <c r="F145" i="1"/>
  <c r="F143" i="1"/>
  <c r="F140" i="1"/>
  <c r="B140" i="1"/>
  <c r="D139" i="1"/>
  <c r="F138" i="1"/>
  <c r="B138" i="1"/>
  <c r="F136" i="1"/>
  <c r="B136" i="1"/>
  <c r="F134" i="1"/>
  <c r="B134" i="1"/>
  <c r="F132" i="1"/>
  <c r="B132" i="1"/>
  <c r="F131" i="1"/>
  <c r="B131" i="1"/>
  <c r="F129" i="1"/>
  <c r="B129" i="1"/>
  <c r="D127" i="1"/>
  <c r="B127" i="1"/>
  <c r="F126" i="1"/>
  <c r="B126" i="1"/>
  <c r="F125" i="1"/>
  <c r="B125" i="1"/>
  <c r="F124" i="1"/>
  <c r="B124" i="1"/>
  <c r="F122" i="1"/>
  <c r="B122" i="1"/>
  <c r="F121" i="1"/>
  <c r="B121" i="1"/>
  <c r="D120" i="1"/>
  <c r="B120" i="1"/>
  <c r="F119" i="1"/>
  <c r="B119" i="1"/>
  <c r="F117" i="1"/>
  <c r="B117" i="1"/>
  <c r="D116" i="1"/>
  <c r="B116" i="1"/>
  <c r="F114" i="1"/>
  <c r="B114" i="1"/>
  <c r="E113" i="1"/>
  <c r="B113" i="1"/>
  <c r="D112" i="1"/>
  <c r="B112" i="1"/>
  <c r="D111" i="1"/>
  <c r="B111" i="1"/>
  <c r="F110" i="1"/>
  <c r="B110" i="1"/>
  <c r="F108" i="1"/>
  <c r="B108" i="1"/>
  <c r="F107" i="1"/>
  <c r="B107" i="1"/>
  <c r="D106" i="1"/>
  <c r="B106" i="1"/>
  <c r="D105" i="1"/>
  <c r="B105" i="1"/>
  <c r="E104" i="1"/>
  <c r="B104" i="1"/>
  <c r="F103" i="1"/>
  <c r="C103" i="1"/>
  <c r="B103" i="1"/>
  <c r="D101" i="1"/>
  <c r="B101" i="1"/>
  <c r="D100" i="1"/>
  <c r="B100" i="1"/>
  <c r="F99" i="1"/>
  <c r="B99" i="1"/>
  <c r="F98" i="1"/>
  <c r="B98" i="1"/>
  <c r="D96" i="1"/>
  <c r="B96" i="1"/>
  <c r="D95" i="1"/>
  <c r="B95" i="1"/>
  <c r="F94" i="1"/>
  <c r="B94" i="1"/>
  <c r="F92" i="1"/>
  <c r="B92" i="1"/>
  <c r="F91" i="1"/>
  <c r="B91" i="1"/>
  <c r="D90" i="1"/>
  <c r="B90" i="1"/>
  <c r="F89" i="1"/>
  <c r="B89" i="1"/>
  <c r="F87" i="1"/>
  <c r="B87" i="1"/>
  <c r="D86" i="1"/>
  <c r="B86" i="1"/>
  <c r="F85" i="1"/>
  <c r="B85" i="1"/>
  <c r="D84" i="1"/>
  <c r="B84" i="1"/>
  <c r="D83" i="1"/>
  <c r="B83" i="1"/>
  <c r="F82" i="1"/>
  <c r="B82" i="1"/>
  <c r="F80" i="1"/>
  <c r="B80" i="1"/>
  <c r="F79" i="1"/>
  <c r="B79" i="1"/>
  <c r="D78" i="1"/>
  <c r="B78" i="1"/>
  <c r="D77" i="1"/>
  <c r="B77" i="1"/>
  <c r="F76" i="1"/>
  <c r="B76" i="1"/>
  <c r="F74" i="1"/>
  <c r="B74" i="1"/>
  <c r="F73" i="1"/>
  <c r="B73" i="1"/>
  <c r="D72" i="1"/>
  <c r="B72" i="1"/>
  <c r="F71" i="1"/>
  <c r="B71" i="1"/>
  <c r="F69" i="1"/>
  <c r="B69" i="1"/>
  <c r="F68" i="1"/>
  <c r="B68" i="1"/>
  <c r="D67" i="1"/>
  <c r="B67" i="1"/>
  <c r="D66" i="1"/>
  <c r="B66" i="1"/>
  <c r="F65" i="1"/>
  <c r="B65" i="1"/>
  <c r="F63" i="1"/>
  <c r="B63" i="1"/>
  <c r="D62" i="1"/>
  <c r="B62" i="1"/>
  <c r="F61" i="1"/>
  <c r="B61" i="1"/>
  <c r="D60" i="1"/>
  <c r="B60" i="1"/>
  <c r="F59" i="1"/>
  <c r="B59" i="1"/>
  <c r="F57" i="1"/>
  <c r="B57" i="1"/>
  <c r="F56" i="1"/>
  <c r="B56" i="1"/>
  <c r="D55" i="1"/>
  <c r="B55" i="1"/>
  <c r="D54" i="1"/>
  <c r="B54" i="1"/>
  <c r="F53" i="1"/>
  <c r="B53" i="1"/>
  <c r="F51" i="1"/>
  <c r="B51" i="1"/>
  <c r="F50" i="1"/>
  <c r="B50" i="1"/>
  <c r="D49" i="1"/>
  <c r="B49" i="1"/>
  <c r="D48" i="1"/>
  <c r="B48" i="1"/>
  <c r="F47" i="1"/>
  <c r="B47" i="1"/>
  <c r="F45" i="1"/>
  <c r="B45" i="1"/>
  <c r="F44" i="1"/>
  <c r="B44" i="1"/>
  <c r="D43" i="1"/>
  <c r="B43" i="1"/>
  <c r="F42" i="1"/>
  <c r="B42" i="1"/>
  <c r="F39" i="1"/>
  <c r="B39" i="1"/>
  <c r="D38" i="1"/>
  <c r="B38" i="1"/>
  <c r="F37" i="1"/>
  <c r="B37" i="1"/>
  <c r="D36" i="1"/>
  <c r="B36" i="1"/>
  <c r="F35" i="1"/>
  <c r="B35" i="1"/>
  <c r="F33" i="1"/>
  <c r="B33" i="1"/>
  <c r="F32" i="1"/>
  <c r="B32" i="1"/>
  <c r="D31" i="1"/>
  <c r="B31" i="1"/>
  <c r="D30" i="1"/>
  <c r="B30" i="1"/>
  <c r="F29" i="1"/>
  <c r="B29" i="1"/>
  <c r="D27" i="1"/>
  <c r="B27" i="1"/>
  <c r="F26" i="1"/>
  <c r="B26" i="1"/>
  <c r="F25" i="1"/>
  <c r="B25" i="1"/>
  <c r="D24" i="1"/>
  <c r="B24" i="1"/>
  <c r="F23" i="1"/>
  <c r="B23" i="1"/>
  <c r="F21" i="1"/>
  <c r="B21" i="1"/>
  <c r="F20" i="1"/>
  <c r="B20" i="1"/>
  <c r="D19" i="1"/>
  <c r="B19" i="1"/>
  <c r="F18" i="1"/>
  <c r="B18" i="1"/>
  <c r="F17" i="1"/>
  <c r="B17" i="1"/>
  <c r="D15" i="1"/>
  <c r="B15" i="1"/>
  <c r="F14" i="1"/>
  <c r="B14" i="1"/>
  <c r="D13" i="1"/>
  <c r="B13" i="1"/>
  <c r="F11" i="1"/>
  <c r="B11" i="1"/>
  <c r="F9" i="1"/>
  <c r="B9" i="1"/>
  <c r="F8" i="1"/>
  <c r="B8" i="1"/>
  <c r="F7" i="1"/>
  <c r="E7" i="1"/>
  <c r="B7" i="1"/>
  <c r="F6" i="1"/>
  <c r="B6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Yaroslav Linik</author>
    <author>YL</author>
  </authors>
  <commentList>
    <comment ref="G10" authorId="0" shapeId="0" xr:uid="{BEA4D692-0D51-40A1-B9DC-A6C3A1B182B8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1,166.51</t>
        </r>
      </text>
    </comment>
    <comment ref="G34" authorId="0" shapeId="0" xr:uid="{FADFAF29-8190-45F1-9611-19D875DDEF48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2,067.81</t>
        </r>
      </text>
    </comment>
    <comment ref="G109" authorId="1" shapeId="0" xr:uid="{4772FFC8-FF7F-46C5-AE7A-E2A8A66FF153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332.98</t>
        </r>
      </text>
    </comment>
    <comment ref="G141" authorId="0" shapeId="0" xr:uid="{711688AB-70AA-4F2B-9A39-C005A6B33901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15.39</t>
        </r>
      </text>
    </comment>
    <comment ref="G143" authorId="0" shapeId="0" xr:uid="{8BC09E7D-B3A8-404E-85A3-F58F457F4C1C}">
      <text>
        <r>
          <rPr>
            <b/>
            <sz val="9"/>
            <color indexed="81"/>
            <rFont val="Tahoma"/>
            <family val="2"/>
            <charset val="204"/>
          </rPr>
          <t>Yaroslav Linik:</t>
        </r>
        <r>
          <rPr>
            <sz val="9"/>
            <color indexed="81"/>
            <rFont val="Tahoma"/>
            <family val="2"/>
            <charset val="204"/>
          </rPr>
          <t xml:space="preserve">
15.13</t>
        </r>
      </text>
    </comment>
    <comment ref="G147" authorId="1" shapeId="0" xr:uid="{4BB8FFCE-1CE7-43BB-B922-B4B16524AA56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11.93</t>
        </r>
      </text>
    </comment>
    <comment ref="G148" authorId="1" shapeId="0" xr:uid="{2AA21261-DF1F-49D6-ABDF-25777300BA17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11.93</t>
        </r>
      </text>
    </comment>
    <comment ref="G149" authorId="1" shapeId="0" xr:uid="{CE829846-5E3D-4DD7-B749-A7E9E5AE457D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11.84</t>
        </r>
      </text>
    </comment>
    <comment ref="G150" authorId="1" shapeId="0" xr:uid="{945D4F50-F01A-43F6-B9D7-768C65E90111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11.84</t>
        </r>
      </text>
    </comment>
    <comment ref="G151" authorId="1" shapeId="0" xr:uid="{C0E8CAAC-6B9A-4A3A-BFBF-93288C9DDC8E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11.75</t>
        </r>
      </text>
    </comment>
    <comment ref="G152" authorId="1" shapeId="0" xr:uid="{4A012985-4489-4F51-BC65-3B03E571ACD8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11.75</t>
        </r>
      </text>
    </comment>
    <comment ref="G153" authorId="1" shapeId="0" xr:uid="{EC1E74DD-EAB4-4A4C-ABDE-6C6041BEA249}">
      <text>
        <r>
          <rPr>
            <b/>
            <sz val="9"/>
            <color indexed="81"/>
            <rFont val="Tahoma"/>
            <family val="2"/>
            <charset val="204"/>
          </rPr>
          <t>YL:</t>
        </r>
        <r>
          <rPr>
            <sz val="9"/>
            <color indexed="81"/>
            <rFont val="Tahoma"/>
            <family val="2"/>
            <charset val="204"/>
          </rPr>
          <t xml:space="preserve">
11.75</t>
        </r>
      </text>
    </comment>
  </commentList>
</comments>
</file>

<file path=xl/sharedStrings.xml><?xml version="1.0" encoding="utf-8"?>
<sst xmlns="http://schemas.openxmlformats.org/spreadsheetml/2006/main" count="7" uniqueCount="7">
  <si>
    <t>Current</t>
  </si>
  <si>
    <t>Дата</t>
  </si>
  <si>
    <t>Инвестиции</t>
  </si>
  <si>
    <t>Див./Куп.</t>
  </si>
  <si>
    <t>Сделка</t>
  </si>
  <si>
    <t>Комиссия</t>
  </si>
  <si>
    <r>
      <t>Cash (</t>
    </r>
    <r>
      <rPr>
        <sz val="10"/>
        <rFont val="Calibri"/>
        <family val="2"/>
        <charset val="204"/>
      </rPr>
      <t>£</t>
    </r>
    <r>
      <rPr>
        <sz val="8.5"/>
        <rFont val="Century Gothic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</si>
</sst>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"/>
    <numFmt numFmtId="165" formatCode="#,##0.00_);\(#,##0.00\)"/>
    <numFmt numFmtId="166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  <charset val="204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</font>
    <font>
      <sz val="8.5"/>
      <name val="Century Gothic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Continuous" vertical="center" wrapText="1"/>
    </xf>
    <xf numFmtId="0" fontId="3" fillId="3" borderId="0" xfId="0" applyFont="1" applyFill="1" applyAlignment="1">
      <alignment horizontal="centerContinuous" vertical="center" wrapText="1"/>
    </xf>
    <xf numFmtId="14" fontId="0" fillId="0" borderId="0" xfId="0" applyNumberFormat="1"/>
    <xf numFmtId="164" fontId="0" fillId="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2" xfId="0" applyNumberFormat="1" applyBorder="1"/>
    <xf numFmtId="164" fontId="0" fillId="0" borderId="2" xfId="0" applyNumberFormat="1" applyBorder="1" applyAlignment="1">
      <alignment horizontal="right"/>
    </xf>
    <xf numFmtId="166" fontId="0" fillId="0" borderId="0" xfId="0" applyNumberFormat="1"/>
    <xf numFmtId="0" fontId="0" fillId="0" borderId="2" xfId="0" applyBorder="1"/>
    <xf numFmtId="164" fontId="0" fillId="0" borderId="2" xfId="0" applyNumberFormat="1" applyBorder="1"/>
    <xf numFmtId="1" fontId="0" fillId="0" borderId="0" xfId="0" applyNumberFormat="1"/>
    <xf numFmtId="14" fontId="0" fillId="0" borderId="3" xfId="0" applyNumberFormat="1" applyBorder="1"/>
    <xf numFmtId="0" fontId="0" fillId="0" borderId="3" xfId="0" applyBorder="1"/>
    <xf numFmtId="164" fontId="0" fillId="0" borderId="3" xfId="0" applyNumberFormat="1" applyBorder="1" applyAlignment="1">
      <alignment horizontal="right"/>
    </xf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 applyAlignment="1">
      <alignment horizontal="right"/>
    </xf>
    <xf numFmtId="14" fontId="0" fillId="0" borderId="5" xfId="0" applyNumberFormat="1" applyBorder="1"/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14</xdr:row>
          <xdr:rowOff>0</xdr:rowOff>
        </xdr:from>
        <xdr:to>
          <xdr:col>8</xdr:col>
          <xdr:colOff>381000</xdr:colOff>
          <xdr:row>16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C00D3B-5511-444A-BA7F-B6053EF6C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entury Gothic"/>
                </a:rPr>
                <a:t>Комиссии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oogle%20Drive\Personal\Finance\Investments\Public%20investments\Galaxy_2111%20v1.xlsm" TargetMode="External"/><Relationship Id="rId1" Type="http://schemas.openxmlformats.org/officeDocument/2006/relationships/externalLinkPath" Target="/Google%20Drive/Personal/Finance/Investments/Public%20investments/Galaxy_2111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ортфель"/>
      <sheetName val="Портфель_2021"/>
      <sheetName val="Output"/>
      <sheetName val="Result"/>
      <sheetName val="Комиссии"/>
      <sheetName val="Data&gt;&gt;"/>
      <sheetName val="FX_data"/>
      <sheetName val="ETFs"/>
      <sheetName val="Mutual funds UK"/>
      <sheetName val="Russian equities"/>
      <sheetName val="Russian bonds"/>
      <sheetName val="IB&gt;&gt;"/>
      <sheetName val="Портфель_IB"/>
      <sheetName val="Портфель_2021_IB"/>
      <sheetName val="Портфель_2020_IB"/>
      <sheetName val="Result_IB"/>
      <sheetName val="CF_IB"/>
      <sheetName val="Транзакции_IB"/>
      <sheetName val="Опционы_IB"/>
      <sheetName val="Option series"/>
      <sheetName val="Options stats"/>
      <sheetName val="Assignments"/>
      <sheetName val="Long_options_IB"/>
      <sheetName val="FX_IB"/>
      <sheetName val="Option perf."/>
      <sheetName val="БКС&gt;&gt;"/>
      <sheetName val="Портфель_БКС"/>
      <sheetName val="Портфель_2021_БКС"/>
      <sheetName val="Портфель_2020_БКС"/>
      <sheetName val="Портфель_2019_БКС"/>
      <sheetName val="Портфель_2018_БКС"/>
      <sheetName val="Result_БКС"/>
      <sheetName val="CF_БКС"/>
      <sheetName val="Equity_БКС"/>
      <sheetName val="Fixed income_БКС"/>
      <sheetName val="Транзакции_USD_БКС"/>
      <sheetName val="FX_БКС"/>
      <sheetName val="Тинькофф&gt;&gt;"/>
      <sheetName val="Портфель_T"/>
      <sheetName val="Портфель_2021_T"/>
      <sheetName val="Портфель_2020_T"/>
      <sheetName val="Result_T"/>
      <sheetName val="CF_T"/>
      <sheetName val="Equity_T"/>
      <sheetName val="Fixed income_T"/>
      <sheetName val="Транзакции_USD_T"/>
      <sheetName val="FX_T"/>
      <sheetName val="Альфа&gt;&gt;"/>
      <sheetName val="Портфель_Альфа"/>
      <sheetName val="Портфель_2021_Альфа"/>
      <sheetName val="Result_Альфа"/>
      <sheetName val="CF_Альфа"/>
      <sheetName val="Equity_Альфа"/>
      <sheetName val="Fixed income_Альфа"/>
      <sheetName val="Транзакции_USD_Альфа"/>
      <sheetName val="FX_Альфа"/>
      <sheetName val="МТСБ&gt;&gt;"/>
      <sheetName val="Портфель_МТСБ"/>
      <sheetName val="Портфель_2021_МТСБ"/>
      <sheetName val="Портфель_2020_МТСБ"/>
      <sheetName val="Result_МТСБ"/>
      <sheetName val="CF_МТСБ"/>
      <sheetName val="Транзакции_МТСБ"/>
      <sheetName val="CS&gt;&gt;"/>
      <sheetName val="Портфель_CS"/>
      <sheetName val="Портфель_2021_CS"/>
      <sheetName val="Портфель_2019_CS"/>
      <sheetName val="Портфель_2020_CS"/>
      <sheetName val="Result_CS"/>
      <sheetName val="CF_CS"/>
      <sheetName val="Транзакции_CS"/>
      <sheetName val=" Система Капитал&gt;&gt;"/>
      <sheetName val="Портфель_СК"/>
      <sheetName val="Портфель_2021_СК"/>
      <sheetName val="Портфель_2020_СК"/>
      <sheetName val="Портфель_2019_СК"/>
      <sheetName val="Result_СК"/>
      <sheetName val="CF_СК"/>
      <sheetName val="Транзакции_СК"/>
      <sheetName val="ВТБ&gt;&gt;"/>
      <sheetName val="Портфель_ВТБ"/>
      <sheetName val="Портфель_2021_ВТБ"/>
      <sheetName val="Портфель_2020_ВТБ"/>
      <sheetName val="Result_ВТБ"/>
      <sheetName val="CF_ВТБ"/>
      <sheetName val="Equity_ВТБ"/>
      <sheetName val="Fixed income_ВТБ"/>
      <sheetName val="Транзакции_USD_ВТБ"/>
      <sheetName val="FX_ВТБ"/>
      <sheetName val="Сбер&gt;&gt;"/>
      <sheetName val="Портфель_Сбер"/>
      <sheetName val="Портфель_2021_Сбер"/>
      <sheetName val="Портфель_2020_Сбер"/>
      <sheetName val="Result_Сбер"/>
      <sheetName val="CF_Сбер"/>
      <sheetName val="Транзакции_Сбер"/>
      <sheetName val="Портфель_2020_О"/>
      <sheetName val="JISA&gt;&gt;"/>
      <sheetName val="Портфель_JISA"/>
      <sheetName val="Портфель_2021_JISA"/>
      <sheetName val="Портфель_2014_JISA"/>
      <sheetName val="Портфель_2015_JISA"/>
      <sheetName val="Портфель_2016_JISA"/>
      <sheetName val="Портфель_2017_JISA"/>
      <sheetName val="Портфель_2018_JISA"/>
      <sheetName val="Портфель_2020_JISA"/>
      <sheetName val="Портфель_2019_JISA"/>
      <sheetName val="Result_JISA"/>
      <sheetName val="CF_JISA"/>
      <sheetName val="Транзакции_JISA"/>
      <sheetName val="SIPP&gt;&gt;"/>
      <sheetName val="Портфель_SIPP"/>
      <sheetName val="Портфель_2021_SIPP"/>
      <sheetName val="Портфель_2020_SIPP"/>
      <sheetName val="Result_SIPP"/>
      <sheetName val="CF_SIPP"/>
      <sheetName val="Транзакции_SIPP"/>
      <sheetName val="UBS_E&gt;&gt;"/>
      <sheetName val="Портфель_UBS_E"/>
      <sheetName val="Портфель_2010_UBS_E"/>
      <sheetName val="Портфель_2011_UBS_E"/>
      <sheetName val="Портфель_2012_UBS_E"/>
      <sheetName val="Портфель_2013_UBS_E"/>
      <sheetName val="Портфель_2014_UBS_E"/>
      <sheetName val="Портфель_2016_UBS_E"/>
      <sheetName val="Портфель_2015_UBS_E"/>
      <sheetName val="Портфель_2017_UBS_E"/>
      <sheetName val="Портфель_2018_UBS_E"/>
      <sheetName val="Портфель_2021_UBS_E"/>
      <sheetName val="Портфель_2019_UBS_E"/>
      <sheetName val="Портфель_2020_UBS_E"/>
      <sheetName val="Result_UBS_E"/>
      <sheetName val="CF_UBS_E"/>
      <sheetName val="Транзакции_UBS_E"/>
      <sheetName val="UBS_P&gt;&gt;"/>
      <sheetName val="Портфель_UBS_P"/>
      <sheetName val="Портфель_2008_UBS"/>
      <sheetName val="Портфель_2009_UBS"/>
      <sheetName val="Портфель_2010_UBS"/>
      <sheetName val="Портфель_2011_UBS"/>
      <sheetName val="Портфель_2012_UBS"/>
      <sheetName val="Портфель_2013_UBS"/>
      <sheetName val="Портфель_2014_UBS"/>
      <sheetName val="Портфель_2015_UBS"/>
      <sheetName val="Портфель_2021_UBS_P"/>
      <sheetName val="Портфель_2016_UBS"/>
      <sheetName val="Портфель_2017_UBS"/>
      <sheetName val="Портфель_2018_UBS"/>
      <sheetName val="Портфель_2019_UBS_P"/>
      <sheetName val="Портфель_2020_UBS_P"/>
      <sheetName val="Result_UBS_P"/>
      <sheetName val="CF_UBS_P"/>
      <sheetName val="Транзакции_UBS_P"/>
      <sheetName val="Transact SIPP&gt;&gt;"/>
      <sheetName val="Портфель_T_SIPP"/>
      <sheetName val="Портфель_2021_T_SIPP"/>
      <sheetName val="Портфель_2017_T_SIPP"/>
      <sheetName val="Портфель_2018_T_SIPP"/>
      <sheetName val="Портфель_2019_T_SIPP"/>
      <sheetName val="Портфель_2020_T_SIPP"/>
      <sheetName val="Result_T_SIPP"/>
      <sheetName val="CF_T_SIPP"/>
      <sheetName val="Транзакции_T_SIPP"/>
      <sheetName val="Transact ISA&gt;&gt;"/>
      <sheetName val="Портфель_T_ISA"/>
      <sheetName val="Портфель_2016_T_ISA"/>
      <sheetName val="Портфель_2015_T_ISA"/>
      <sheetName val="Портфель_2018_T_ISA"/>
      <sheetName val="Портфель_2017_T_ISA"/>
      <sheetName val="Портфель_2021_T_ISA"/>
      <sheetName val="Портфель_2019_T_ISA"/>
      <sheetName val="Портфель_2020_T_ISA"/>
      <sheetName val="Result_T_ISA"/>
      <sheetName val="CF_T_ISA"/>
      <sheetName val="Транзакции_T_ISA"/>
      <sheetName val="Открытие&gt;&gt;"/>
      <sheetName val="Портфель_О"/>
      <sheetName val="Портфель_2021_О"/>
      <sheetName val="Result_О"/>
      <sheetName val="CF_О"/>
      <sheetName val="Транзакции_О"/>
      <sheetName val="Sterling&gt;&gt;"/>
      <sheetName val="Портфель_Sterling"/>
      <sheetName val="Портфель_2012_Sterling"/>
      <sheetName val="Портфель_2011_Sterling"/>
      <sheetName val="Портфель_2010_Sterling"/>
      <sheetName val="Result_Sterling"/>
      <sheetName val="CF_Sterling"/>
      <sheetName val="Транзакции_Sterling"/>
    </sheetNames>
    <definedNames>
      <definedName name="Coms_JISA"/>
    </definedNames>
    <sheetDataSet>
      <sheetData sheetId="0">
        <row r="2">
          <cell r="C2">
            <v>44500</v>
          </cell>
        </row>
        <row r="11">
          <cell r="G11" t="b">
            <v>1</v>
          </cell>
        </row>
        <row r="12">
          <cell r="G12" t="b">
            <v>1</v>
          </cell>
        </row>
      </sheetData>
      <sheetData sheetId="1"/>
      <sheetData sheetId="2"/>
      <sheetData sheetId="3"/>
      <sheetData sheetId="4">
        <row r="22">
          <cell r="BY22">
            <v>42278</v>
          </cell>
          <cell r="CA22">
            <v>-3.5</v>
          </cell>
        </row>
        <row r="27">
          <cell r="BY27">
            <v>42309</v>
          </cell>
          <cell r="CA27">
            <v>-10.87</v>
          </cell>
        </row>
        <row r="28">
          <cell r="BY28">
            <v>42339</v>
          </cell>
          <cell r="CA28">
            <v>-12.120000000000001</v>
          </cell>
        </row>
        <row r="36">
          <cell r="BY36">
            <v>42370</v>
          </cell>
          <cell r="CA36">
            <v>-15.8</v>
          </cell>
        </row>
        <row r="37">
          <cell r="BY37">
            <v>42401</v>
          </cell>
          <cell r="CA37">
            <v>-12.79</v>
          </cell>
        </row>
        <row r="38">
          <cell r="BY38">
            <v>42430</v>
          </cell>
          <cell r="CA38">
            <v>-11.96</v>
          </cell>
        </row>
        <row r="39">
          <cell r="BY39">
            <v>42461</v>
          </cell>
          <cell r="CA39">
            <v>-16.22</v>
          </cell>
        </row>
        <row r="40">
          <cell r="BY40">
            <v>42491</v>
          </cell>
          <cell r="CA40">
            <v>-13.02</v>
          </cell>
        </row>
        <row r="41">
          <cell r="BY41">
            <v>42522</v>
          </cell>
          <cell r="CA41">
            <v>-13.27</v>
          </cell>
        </row>
        <row r="42">
          <cell r="BY42">
            <v>42552</v>
          </cell>
          <cell r="CA42">
            <v>-15.94</v>
          </cell>
        </row>
        <row r="43">
          <cell r="BY43">
            <v>42583</v>
          </cell>
          <cell r="CA43">
            <v>-14.38</v>
          </cell>
        </row>
        <row r="44">
          <cell r="BY44">
            <v>42614</v>
          </cell>
          <cell r="CA44">
            <v>-14.92</v>
          </cell>
        </row>
        <row r="45">
          <cell r="BY45">
            <v>42644</v>
          </cell>
          <cell r="CA45">
            <v>-17.54</v>
          </cell>
        </row>
        <row r="46">
          <cell r="BY46">
            <v>42675</v>
          </cell>
          <cell r="CA46">
            <v>-15.46</v>
          </cell>
        </row>
        <row r="47">
          <cell r="BY47">
            <v>42705</v>
          </cell>
          <cell r="CA47">
            <v>-14.31</v>
          </cell>
        </row>
        <row r="51">
          <cell r="BY51">
            <v>42736</v>
          </cell>
          <cell r="CA51">
            <v>-17.579999999999998</v>
          </cell>
        </row>
        <row r="52">
          <cell r="BY52">
            <v>42767</v>
          </cell>
          <cell r="CA52">
            <v>-15.08</v>
          </cell>
        </row>
        <row r="53">
          <cell r="BY53">
            <v>42795</v>
          </cell>
          <cell r="CA53">
            <v>-14.04</v>
          </cell>
        </row>
        <row r="54">
          <cell r="BY54">
            <v>42826</v>
          </cell>
          <cell r="CA54">
            <v>-20.9</v>
          </cell>
        </row>
        <row r="55">
          <cell r="BY55">
            <v>42856</v>
          </cell>
          <cell r="CA55">
            <v>-26.57</v>
          </cell>
        </row>
        <row r="56">
          <cell r="BY56">
            <v>42887</v>
          </cell>
          <cell r="CA56">
            <v>-27.61</v>
          </cell>
        </row>
        <row r="57">
          <cell r="BY57">
            <v>42917</v>
          </cell>
          <cell r="CA57">
            <v>-30.12</v>
          </cell>
        </row>
        <row r="58">
          <cell r="BY58">
            <v>42948</v>
          </cell>
          <cell r="CA58">
            <v>-27.83</v>
          </cell>
        </row>
        <row r="59">
          <cell r="BY59">
            <v>42979</v>
          </cell>
          <cell r="CA59">
            <v>-28.7</v>
          </cell>
        </row>
        <row r="60">
          <cell r="BY60">
            <v>43009</v>
          </cell>
          <cell r="CA60">
            <v>-30.63</v>
          </cell>
        </row>
        <row r="61">
          <cell r="BY61">
            <v>43040</v>
          </cell>
          <cell r="CA61">
            <v>-27.63</v>
          </cell>
        </row>
        <row r="62">
          <cell r="BY62">
            <v>43070</v>
          </cell>
          <cell r="CA62">
            <v>-24.84</v>
          </cell>
        </row>
        <row r="112">
          <cell r="BY112">
            <v>43101</v>
          </cell>
          <cell r="CA112">
            <v>-27.62</v>
          </cell>
        </row>
        <row r="113">
          <cell r="BY113">
            <v>43132</v>
          </cell>
          <cell r="CA113">
            <v>-24.71</v>
          </cell>
        </row>
        <row r="114">
          <cell r="BY114">
            <v>43160</v>
          </cell>
          <cell r="CA114">
            <v>-21.8</v>
          </cell>
        </row>
        <row r="115">
          <cell r="BY115">
            <v>43191</v>
          </cell>
          <cell r="CA115">
            <v>-27.38</v>
          </cell>
        </row>
        <row r="116">
          <cell r="BY116">
            <v>43221</v>
          </cell>
          <cell r="CA116">
            <v>-23.36</v>
          </cell>
        </row>
        <row r="117">
          <cell r="BY117">
            <v>43252</v>
          </cell>
          <cell r="CA117">
            <v>-24.39</v>
          </cell>
        </row>
        <row r="118">
          <cell r="BY118">
            <v>43282</v>
          </cell>
          <cell r="CA118">
            <v>-26.61</v>
          </cell>
        </row>
        <row r="119">
          <cell r="BY119">
            <v>43313</v>
          </cell>
          <cell r="CA119">
            <v>-24.03</v>
          </cell>
        </row>
        <row r="120">
          <cell r="BY120">
            <v>43344</v>
          </cell>
          <cell r="CA120">
            <v>-21.98</v>
          </cell>
        </row>
        <row r="121">
          <cell r="BY121">
            <v>43374</v>
          </cell>
          <cell r="CA121">
            <v>-23.41</v>
          </cell>
        </row>
        <row r="122">
          <cell r="BY122">
            <v>43405</v>
          </cell>
          <cell r="CA122">
            <v>-19.75</v>
          </cell>
        </row>
        <row r="123">
          <cell r="BY123">
            <v>43435</v>
          </cell>
          <cell r="CA123">
            <v>-19.18</v>
          </cell>
        </row>
        <row r="175">
          <cell r="BY175">
            <v>43466</v>
          </cell>
          <cell r="CA175">
            <v>-23.02</v>
          </cell>
        </row>
        <row r="176">
          <cell r="BY176">
            <v>43497</v>
          </cell>
          <cell r="CA176">
            <v>-19.88</v>
          </cell>
        </row>
        <row r="177">
          <cell r="BY177">
            <v>43525</v>
          </cell>
          <cell r="CA177">
            <v>-18.3</v>
          </cell>
        </row>
        <row r="178">
          <cell r="BY178">
            <v>43556</v>
          </cell>
          <cell r="CA178">
            <v>-23.27</v>
          </cell>
        </row>
        <row r="179">
          <cell r="BY179">
            <v>43586</v>
          </cell>
          <cell r="CA179">
            <v>-19.97</v>
          </cell>
        </row>
        <row r="180">
          <cell r="BY180">
            <v>43617</v>
          </cell>
          <cell r="CA180">
            <v>-20.239999999999998</v>
          </cell>
        </row>
        <row r="181">
          <cell r="BY181">
            <v>43647</v>
          </cell>
          <cell r="CA181">
            <v>-22.56</v>
          </cell>
        </row>
        <row r="182">
          <cell r="BY182">
            <v>43678</v>
          </cell>
          <cell r="CA182">
            <v>-20.53</v>
          </cell>
        </row>
        <row r="183">
          <cell r="BY183">
            <v>43709</v>
          </cell>
          <cell r="CA183">
            <v>-19.73</v>
          </cell>
        </row>
        <row r="184">
          <cell r="BY184">
            <v>43739</v>
          </cell>
          <cell r="CA184">
            <v>-21.99</v>
          </cell>
        </row>
        <row r="185">
          <cell r="BY185">
            <v>43770</v>
          </cell>
          <cell r="CA185">
            <v>-13.96</v>
          </cell>
        </row>
        <row r="186">
          <cell r="BY186">
            <v>43800</v>
          </cell>
          <cell r="CA186">
            <v>-13.91</v>
          </cell>
        </row>
        <row r="228">
          <cell r="BY228">
            <v>43831</v>
          </cell>
          <cell r="CA228">
            <v>-17.41</v>
          </cell>
        </row>
        <row r="229">
          <cell r="BY229">
            <v>43862</v>
          </cell>
          <cell r="CA229">
            <v>-13.79</v>
          </cell>
        </row>
        <row r="230">
          <cell r="BY230">
            <v>43891</v>
          </cell>
          <cell r="CA230">
            <v>-0.72</v>
          </cell>
        </row>
        <row r="231">
          <cell r="BY231">
            <v>43922</v>
          </cell>
          <cell r="CA231">
            <v>-3.27</v>
          </cell>
        </row>
        <row r="232">
          <cell r="BY232">
            <v>43952</v>
          </cell>
          <cell r="CA232">
            <v>-0.24</v>
          </cell>
        </row>
        <row r="233">
          <cell r="BY233">
            <v>43983</v>
          </cell>
          <cell r="CA233">
            <v>-0.27</v>
          </cell>
        </row>
        <row r="234">
          <cell r="BY234">
            <v>44013</v>
          </cell>
          <cell r="CA234">
            <v>-3.25</v>
          </cell>
        </row>
        <row r="235">
          <cell r="BY235">
            <v>44044</v>
          </cell>
          <cell r="CA235">
            <v>-0.27</v>
          </cell>
        </row>
        <row r="236">
          <cell r="BY236">
            <v>44075</v>
          </cell>
          <cell r="CA236">
            <v>-0.27</v>
          </cell>
        </row>
        <row r="237">
          <cell r="BY237">
            <v>44105</v>
          </cell>
          <cell r="CA237">
            <v>-3.25</v>
          </cell>
        </row>
        <row r="238">
          <cell r="BY238">
            <v>44136</v>
          </cell>
          <cell r="CA238">
            <v>-0.16</v>
          </cell>
        </row>
        <row r="239">
          <cell r="BY239">
            <v>44166</v>
          </cell>
          <cell r="CA239">
            <v>-0.1</v>
          </cell>
        </row>
        <row r="281">
          <cell r="BY281">
            <v>44197</v>
          </cell>
          <cell r="CA281">
            <v>-3.12</v>
          </cell>
        </row>
        <row r="282">
          <cell r="BY282">
            <v>44228</v>
          </cell>
          <cell r="CA282">
            <v>-0.12</v>
          </cell>
        </row>
        <row r="283">
          <cell r="BY283">
            <v>44256</v>
          </cell>
          <cell r="CA283">
            <v>-0.1</v>
          </cell>
        </row>
        <row r="284">
          <cell r="BY284">
            <v>44287</v>
          </cell>
          <cell r="CA284">
            <v>-3.17</v>
          </cell>
        </row>
        <row r="285">
          <cell r="CA285">
            <v>-0.26</v>
          </cell>
        </row>
        <row r="286">
          <cell r="CA286">
            <v>-0.1</v>
          </cell>
        </row>
        <row r="287">
          <cell r="CA287">
            <v>-3.1</v>
          </cell>
        </row>
        <row r="288">
          <cell r="CA288">
            <v>-0.09</v>
          </cell>
        </row>
        <row r="289">
          <cell r="CA289">
            <v>-0.09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A5">
            <v>44561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30">
          <cell r="E30">
            <v>3.4904000000000002</v>
          </cell>
          <cell r="F30">
            <v>1002.75</v>
          </cell>
          <cell r="H30">
            <v>-1.75</v>
          </cell>
          <cell r="M30">
            <v>372.63380000000001</v>
          </cell>
          <cell r="N30">
            <v>9.3925999999999998</v>
          </cell>
          <cell r="P30">
            <v>-1.75</v>
          </cell>
          <cell r="U30">
            <v>1.2130000000000001</v>
          </cell>
          <cell r="V30">
            <v>2885.41</v>
          </cell>
          <cell r="X30">
            <v>-1.75</v>
          </cell>
          <cell r="AB30">
            <v>42284</v>
          </cell>
          <cell r="AC30">
            <v>1.7729999999999999</v>
          </cell>
          <cell r="AD30">
            <v>1974.0550000000001</v>
          </cell>
          <cell r="AF30">
            <v>-1.75</v>
          </cell>
        </row>
        <row r="31">
          <cell r="D31">
            <v>42426</v>
          </cell>
          <cell r="G31">
            <v>3.8</v>
          </cell>
          <cell r="L31">
            <v>42649</v>
          </cell>
          <cell r="O31">
            <v>26.34</v>
          </cell>
          <cell r="T31">
            <v>42391</v>
          </cell>
          <cell r="W31">
            <v>6.6</v>
          </cell>
        </row>
        <row r="32">
          <cell r="D32">
            <v>42634</v>
          </cell>
          <cell r="G32">
            <v>18.14</v>
          </cell>
          <cell r="T32">
            <v>42481</v>
          </cell>
          <cell r="W32">
            <v>6.78</v>
          </cell>
        </row>
        <row r="33">
          <cell r="T33">
            <v>42572</v>
          </cell>
          <cell r="W33">
            <v>7.2</v>
          </cell>
        </row>
        <row r="34">
          <cell r="T34">
            <v>42664</v>
          </cell>
          <cell r="W34">
            <v>8.02</v>
          </cell>
        </row>
        <row r="35">
          <cell r="D35">
            <v>42943</v>
          </cell>
          <cell r="G35">
            <v>19.61</v>
          </cell>
          <cell r="L35">
            <v>43014</v>
          </cell>
          <cell r="O35">
            <v>33.54</v>
          </cell>
          <cell r="T35">
            <v>42748</v>
          </cell>
          <cell r="W35">
            <v>7.92</v>
          </cell>
          <cell r="AB35">
            <v>42794</v>
          </cell>
          <cell r="AE35">
            <v>38.39</v>
          </cell>
        </row>
        <row r="36">
          <cell r="T36">
            <v>42837</v>
          </cell>
          <cell r="W36">
            <v>8.0399999999999991</v>
          </cell>
        </row>
        <row r="37">
          <cell r="T37">
            <v>42928</v>
          </cell>
          <cell r="W37">
            <v>8.43</v>
          </cell>
        </row>
        <row r="38">
          <cell r="T38">
            <v>43019</v>
          </cell>
          <cell r="W38">
            <v>8.7200000000000006</v>
          </cell>
        </row>
        <row r="39">
          <cell r="D39">
            <v>43215</v>
          </cell>
          <cell r="G39">
            <v>20.309999999999999</v>
          </cell>
          <cell r="L39">
            <v>43378</v>
          </cell>
          <cell r="O39">
            <v>13.54</v>
          </cell>
          <cell r="T39">
            <v>43111</v>
          </cell>
          <cell r="W39">
            <v>8.57</v>
          </cell>
          <cell r="AB39">
            <v>43159</v>
          </cell>
          <cell r="AE39">
            <v>19.79</v>
          </cell>
        </row>
        <row r="40">
          <cell r="T40">
            <v>43202</v>
          </cell>
          <cell r="W40">
            <v>8.24</v>
          </cell>
        </row>
        <row r="41">
          <cell r="T41">
            <v>43292</v>
          </cell>
          <cell r="W41">
            <v>8.84</v>
          </cell>
        </row>
        <row r="42">
          <cell r="T42">
            <v>43383</v>
          </cell>
          <cell r="W42">
            <v>9.8000000000000007</v>
          </cell>
        </row>
        <row r="43">
          <cell r="D43">
            <v>43495</v>
          </cell>
          <cell r="G43">
            <v>16.72</v>
          </cell>
          <cell r="L43">
            <v>43745</v>
          </cell>
          <cell r="O43">
            <v>35.29</v>
          </cell>
          <cell r="T43">
            <v>43476</v>
          </cell>
          <cell r="W43">
            <v>9.68</v>
          </cell>
          <cell r="AB43">
            <v>43524</v>
          </cell>
          <cell r="AE43">
            <v>66</v>
          </cell>
        </row>
        <row r="44">
          <cell r="D44">
            <v>43651</v>
          </cell>
          <cell r="G44">
            <v>3.96</v>
          </cell>
          <cell r="T44">
            <v>43565</v>
          </cell>
          <cell r="W44">
            <v>9.39</v>
          </cell>
        </row>
        <row r="45">
          <cell r="D45">
            <v>43727</v>
          </cell>
          <cell r="G45">
            <v>2.73</v>
          </cell>
          <cell r="T45">
            <v>43656</v>
          </cell>
          <cell r="W45">
            <v>9.75</v>
          </cell>
        </row>
        <row r="46">
          <cell r="D46">
            <v>43733</v>
          </cell>
          <cell r="G46">
            <v>544.5</v>
          </cell>
          <cell r="T46">
            <v>43740</v>
          </cell>
          <cell r="U46">
            <v>1.879</v>
          </cell>
          <cell r="V46">
            <v>-79.92</v>
          </cell>
        </row>
        <row r="47">
          <cell r="T47">
            <v>43748</v>
          </cell>
          <cell r="W47">
            <v>10.61</v>
          </cell>
        </row>
        <row r="48">
          <cell r="D48">
            <v>43840</v>
          </cell>
          <cell r="G48">
            <v>272.25</v>
          </cell>
          <cell r="T48">
            <v>43843</v>
          </cell>
          <cell r="W48">
            <v>10.47</v>
          </cell>
          <cell r="AB48">
            <v>43889</v>
          </cell>
          <cell r="AE48">
            <v>61.79</v>
          </cell>
        </row>
        <row r="49">
          <cell r="D49">
            <v>44083</v>
          </cell>
          <cell r="G49">
            <v>117.47</v>
          </cell>
          <cell r="T49">
            <v>43935</v>
          </cell>
          <cell r="W49">
            <v>2.64</v>
          </cell>
        </row>
        <row r="50">
          <cell r="G50">
            <v>469.54</v>
          </cell>
        </row>
        <row r="54">
          <cell r="M54">
            <v>731.1</v>
          </cell>
          <cell r="N54">
            <v>9.3925999999999998</v>
          </cell>
          <cell r="U54">
            <v>2.12</v>
          </cell>
          <cell r="V54">
            <v>2805.49</v>
          </cell>
          <cell r="AB54">
            <v>43854</v>
          </cell>
          <cell r="AC54">
            <v>2.0859999999999999</v>
          </cell>
          <cell r="AD54">
            <v>1974.0550000000001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271F-BFD0-4CF4-9FF4-3C3E935FFC8E}">
  <sheetPr codeName="Sheet155"/>
  <dimension ref="B2:H153"/>
  <sheetViews>
    <sheetView showGridLines="0" tabSelected="1" zoomScale="85" zoomScaleNormal="85" workbookViewId="0">
      <pane xSplit="2" ySplit="4" topLeftCell="C126" activePane="bottomRight" state="frozen"/>
      <selection pane="topRight"/>
      <selection pane="bottomLeft"/>
      <selection pane="bottomRight" activeCell="G151" sqref="G151"/>
    </sheetView>
  </sheetViews>
  <sheetFormatPr defaultRowHeight="15" x14ac:dyDescent="0.25"/>
  <cols>
    <col min="1" max="1" width="1.85546875" customWidth="1"/>
    <col min="2" max="2" width="13" customWidth="1"/>
    <col min="3" max="3" width="13.42578125" customWidth="1"/>
    <col min="4" max="4" width="9.7109375" bestFit="1" customWidth="1"/>
    <col min="5" max="5" width="10.28515625" bestFit="1" customWidth="1"/>
    <col min="6" max="8" width="12.140625" style="4" customWidth="1"/>
  </cols>
  <sheetData>
    <row r="2" spans="2:8" x14ac:dyDescent="0.25">
      <c r="B2" s="1" t="s">
        <v>0</v>
      </c>
      <c r="C2" s="1"/>
      <c r="D2" s="1"/>
      <c r="E2" s="1"/>
      <c r="F2" s="2"/>
      <c r="G2" s="3">
        <f ca="1">VLOOKUP(TODAY(),CF_T_ISA!$B:$G,6,1)</f>
        <v>11.746395119997361</v>
      </c>
    </row>
    <row r="4" spans="2:8" x14ac:dyDescent="0.25"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7" t="s">
        <v>6</v>
      </c>
    </row>
    <row r="5" spans="2:8" x14ac:dyDescent="0.25">
      <c r="B5" s="8">
        <v>42276</v>
      </c>
      <c r="C5" s="9">
        <v>15000</v>
      </c>
      <c r="D5" s="10"/>
      <c r="E5" s="10"/>
      <c r="F5" s="10"/>
      <c r="G5" s="10">
        <f>SUM(C5:F5)</f>
        <v>15000</v>
      </c>
      <c r="H5" s="10"/>
    </row>
    <row r="6" spans="2:8" x14ac:dyDescent="0.25">
      <c r="B6" s="8">
        <f>[1]Комиссии!$BY$22</f>
        <v>42278</v>
      </c>
      <c r="C6" s="10"/>
      <c r="D6" s="10"/>
      <c r="E6" s="10"/>
      <c r="F6" s="10">
        <f>[1]Комиссии!$CA$22</f>
        <v>-3.5</v>
      </c>
      <c r="G6" s="10">
        <f t="shared" ref="G6:G17" si="0">SUM(C6:F6)+G5</f>
        <v>14996.5</v>
      </c>
      <c r="H6" s="10"/>
    </row>
    <row r="7" spans="2:8" x14ac:dyDescent="0.25">
      <c r="B7" s="8">
        <f>[1]Транзакции_T_ISA!AB30</f>
        <v>42284</v>
      </c>
      <c r="C7" s="10"/>
      <c r="D7" s="10"/>
      <c r="E7" s="10">
        <f>-[1]Транзакции_T_ISA!AC30*[1]Транзакции_T_ISA!AD30-[1]Транзакции_T_ISA!E30*[1]Транзакции_T_ISA!F30-[1]Транзакции_T_ISA!M30*[1]Транзакции_T_ISA!N30-[1]Транзакции_T_ISA!U30*[1]Транзакции_T_ISA!V30</f>
        <v>-14000.000674880001</v>
      </c>
      <c r="F7" s="10">
        <f>[1]Транзакции_T_ISA!AF30+[1]Транзакции_T_ISA!H30+[1]Транзакции_T_ISA!P30+[1]Транзакции_T_ISA!X30</f>
        <v>-7</v>
      </c>
      <c r="G7" s="10">
        <f t="shared" si="0"/>
        <v>989.49932511999941</v>
      </c>
      <c r="H7" s="10"/>
    </row>
    <row r="8" spans="2:8" x14ac:dyDescent="0.25">
      <c r="B8" s="8">
        <f>[1]Комиссии!$BY$27</f>
        <v>42309</v>
      </c>
      <c r="C8" s="10"/>
      <c r="D8" s="10"/>
      <c r="E8" s="10"/>
      <c r="F8" s="10">
        <f>[1]Комиссии!$CA$27</f>
        <v>-10.87</v>
      </c>
      <c r="G8" s="10">
        <f t="shared" si="0"/>
        <v>978.62932511999941</v>
      </c>
      <c r="H8" s="10"/>
    </row>
    <row r="9" spans="2:8" x14ac:dyDescent="0.25">
      <c r="B9" s="8">
        <f>[1]Комиссии!$BY$28</f>
        <v>42339</v>
      </c>
      <c r="C9" s="9">
        <v>200</v>
      </c>
      <c r="D9" s="10"/>
      <c r="E9" s="10"/>
      <c r="F9" s="10">
        <f>[1]Комиссии!$CA$28</f>
        <v>-12.120000000000001</v>
      </c>
      <c r="G9" s="10">
        <f t="shared" si="0"/>
        <v>1166.5093251199994</v>
      </c>
      <c r="H9" s="10"/>
    </row>
    <row r="10" spans="2:8" x14ac:dyDescent="0.25">
      <c r="B10" s="11">
        <v>42369</v>
      </c>
      <c r="C10" s="12"/>
      <c r="D10" s="12"/>
      <c r="E10" s="12"/>
      <c r="F10" s="12"/>
      <c r="G10" s="12">
        <f t="shared" si="0"/>
        <v>1166.5093251199994</v>
      </c>
      <c r="H10" s="10"/>
    </row>
    <row r="11" spans="2:8" x14ac:dyDescent="0.25">
      <c r="B11" s="8">
        <f>[1]Комиссии!$BY$36</f>
        <v>42370</v>
      </c>
      <c r="C11" s="9">
        <v>200</v>
      </c>
      <c r="D11" s="10"/>
      <c r="E11" s="10"/>
      <c r="F11" s="10">
        <f>[1]Комиссии!$CA$36</f>
        <v>-15.8</v>
      </c>
      <c r="G11" s="10">
        <f t="shared" si="0"/>
        <v>1350.7093251199994</v>
      </c>
      <c r="H11" s="10"/>
    </row>
    <row r="12" spans="2:8" x14ac:dyDescent="0.25">
      <c r="B12" s="8">
        <v>42380</v>
      </c>
      <c r="C12" s="10"/>
      <c r="D12" s="10">
        <v>0.03</v>
      </c>
      <c r="E12" s="10"/>
      <c r="F12" s="10"/>
      <c r="G12" s="10">
        <f t="shared" si="0"/>
        <v>1350.7393251199994</v>
      </c>
      <c r="H12" s="10"/>
    </row>
    <row r="13" spans="2:8" x14ac:dyDescent="0.25">
      <c r="B13" s="8">
        <f>[1]Транзакции_T_ISA!T31</f>
        <v>42391</v>
      </c>
      <c r="C13" s="10"/>
      <c r="D13" s="10">
        <f>[1]Транзакции_T_ISA!W31</f>
        <v>6.6</v>
      </c>
      <c r="E13" s="10"/>
      <c r="F13" s="10"/>
      <c r="G13" s="10">
        <f t="shared" si="0"/>
        <v>1357.3393251199993</v>
      </c>
      <c r="H13" s="10"/>
    </row>
    <row r="14" spans="2:8" x14ac:dyDescent="0.25">
      <c r="B14" s="8">
        <f>[1]Комиссии!$BY$37</f>
        <v>42401</v>
      </c>
      <c r="C14" s="9">
        <v>200</v>
      </c>
      <c r="D14" s="10"/>
      <c r="E14" s="10"/>
      <c r="F14" s="10">
        <f>[1]Комиссии!$CA$37</f>
        <v>-12.79</v>
      </c>
      <c r="G14" s="10">
        <f t="shared" si="0"/>
        <v>1544.5493251199994</v>
      </c>
      <c r="H14" s="10"/>
    </row>
    <row r="15" spans="2:8" x14ac:dyDescent="0.25">
      <c r="B15" s="8">
        <f>[1]Транзакции_T_ISA!D31</f>
        <v>42426</v>
      </c>
      <c r="D15">
        <f>[1]Транзакции_T_ISA!G31</f>
        <v>3.8</v>
      </c>
      <c r="G15" s="10">
        <f t="shared" si="0"/>
        <v>1548.3493251199993</v>
      </c>
    </row>
    <row r="16" spans="2:8" x14ac:dyDescent="0.25">
      <c r="B16" s="8">
        <v>42460</v>
      </c>
      <c r="G16" s="10">
        <f t="shared" si="0"/>
        <v>1548.3493251199993</v>
      </c>
    </row>
    <row r="17" spans="2:8" x14ac:dyDescent="0.25">
      <c r="B17" s="8">
        <f>[1]Комиссии!$BY$38</f>
        <v>42430</v>
      </c>
      <c r="C17" s="9">
        <v>200</v>
      </c>
      <c r="D17" s="10"/>
      <c r="E17" s="10"/>
      <c r="F17" s="10">
        <f>[1]Комиссии!$CA$38</f>
        <v>-11.96</v>
      </c>
      <c r="G17" s="10">
        <f t="shared" si="0"/>
        <v>1736.3893251199993</v>
      </c>
    </row>
    <row r="18" spans="2:8" x14ac:dyDescent="0.25">
      <c r="B18" s="8">
        <f>[1]Комиссии!$BY$39</f>
        <v>42461</v>
      </c>
      <c r="C18" s="9">
        <v>200</v>
      </c>
      <c r="D18" s="10"/>
      <c r="E18" s="10"/>
      <c r="F18" s="10">
        <f>[1]Комиссии!$CA$39</f>
        <v>-16.22</v>
      </c>
      <c r="G18" s="10">
        <f t="shared" ref="G18:G53" si="1">SUM(C18:F18)+G17</f>
        <v>1920.1693251199993</v>
      </c>
    </row>
    <row r="19" spans="2:8" x14ac:dyDescent="0.25">
      <c r="B19" s="8">
        <f>[1]Транзакции_T_ISA!T32</f>
        <v>42481</v>
      </c>
      <c r="C19" s="8"/>
      <c r="D19" s="10">
        <f>[1]Транзакции_T_ISA!W32</f>
        <v>6.78</v>
      </c>
      <c r="E19" s="10"/>
      <c r="F19" s="10"/>
      <c r="G19" s="10">
        <f t="shared" si="1"/>
        <v>1926.9493251199992</v>
      </c>
    </row>
    <row r="20" spans="2:8" x14ac:dyDescent="0.25">
      <c r="B20" s="8">
        <f>[1]Комиссии!$BY$40</f>
        <v>42491</v>
      </c>
      <c r="C20" s="9">
        <v>200</v>
      </c>
      <c r="D20" s="10"/>
      <c r="E20" s="10"/>
      <c r="F20" s="10">
        <f>[1]Комиссии!$CA$40</f>
        <v>-13.02</v>
      </c>
      <c r="G20" s="10">
        <f t="shared" si="1"/>
        <v>2113.9293251199992</v>
      </c>
    </row>
    <row r="21" spans="2:8" x14ac:dyDescent="0.25">
      <c r="B21" s="8">
        <f>[1]Комиссии!$BY$41</f>
        <v>42522</v>
      </c>
      <c r="C21" s="10"/>
      <c r="D21" s="10"/>
      <c r="E21" s="10"/>
      <c r="F21" s="10">
        <f>[1]Комиссии!$CA$41</f>
        <v>-13.27</v>
      </c>
      <c r="G21" s="10">
        <f t="shared" si="1"/>
        <v>2100.6593251199993</v>
      </c>
    </row>
    <row r="22" spans="2:8" x14ac:dyDescent="0.25">
      <c r="B22" s="8">
        <v>42551</v>
      </c>
      <c r="C22" s="10"/>
      <c r="D22" s="10"/>
      <c r="E22" s="10"/>
      <c r="F22" s="10"/>
      <c r="G22" s="10">
        <f t="shared" si="1"/>
        <v>2100.6593251199993</v>
      </c>
    </row>
    <row r="23" spans="2:8" x14ac:dyDescent="0.25">
      <c r="B23" s="8">
        <f>[1]Комиссии!$BY$42</f>
        <v>42552</v>
      </c>
      <c r="C23" s="10"/>
      <c r="D23" s="10"/>
      <c r="E23" s="10"/>
      <c r="F23" s="10">
        <f>[1]Комиссии!$CA$42</f>
        <v>-15.94</v>
      </c>
      <c r="G23" s="10">
        <f t="shared" si="1"/>
        <v>2084.7193251199992</v>
      </c>
    </row>
    <row r="24" spans="2:8" x14ac:dyDescent="0.25">
      <c r="B24" s="8">
        <f>[1]Транзакции_T_ISA!T33</f>
        <v>42572</v>
      </c>
      <c r="D24" s="10">
        <f>[1]Транзакции_T_ISA!W33</f>
        <v>7.2</v>
      </c>
      <c r="G24" s="10">
        <f t="shared" si="1"/>
        <v>2091.919325119999</v>
      </c>
    </row>
    <row r="25" spans="2:8" x14ac:dyDescent="0.25">
      <c r="B25" s="8">
        <f>[1]Комиссии!$BY$43</f>
        <v>42583</v>
      </c>
      <c r="C25" s="10"/>
      <c r="D25" s="10"/>
      <c r="E25" s="10"/>
      <c r="F25" s="10">
        <f>[1]Комиссии!$CA$43</f>
        <v>-14.38</v>
      </c>
      <c r="G25" s="10">
        <f t="shared" si="1"/>
        <v>2077.5393251199989</v>
      </c>
    </row>
    <row r="26" spans="2:8" x14ac:dyDescent="0.25">
      <c r="B26" s="8">
        <f>[1]Комиссии!$BY$44</f>
        <v>42614</v>
      </c>
      <c r="C26" s="10"/>
      <c r="D26" s="10"/>
      <c r="E26" s="10"/>
      <c r="F26" s="10">
        <f>[1]Комиссии!$CA$44</f>
        <v>-14.92</v>
      </c>
      <c r="G26" s="10">
        <f t="shared" si="1"/>
        <v>2062.6193251199988</v>
      </c>
    </row>
    <row r="27" spans="2:8" x14ac:dyDescent="0.25">
      <c r="B27" s="8">
        <f>[1]Транзакции_T_ISA!D32</f>
        <v>42634</v>
      </c>
      <c r="D27" s="10">
        <f>[1]Транзакции_T_ISA!G32</f>
        <v>18.14</v>
      </c>
      <c r="G27" s="10">
        <f t="shared" si="1"/>
        <v>2080.7593251199987</v>
      </c>
    </row>
    <row r="28" spans="2:8" x14ac:dyDescent="0.25">
      <c r="B28" s="8">
        <v>42643</v>
      </c>
      <c r="D28" s="10"/>
      <c r="G28" s="10">
        <f t="shared" si="1"/>
        <v>2080.7593251199987</v>
      </c>
    </row>
    <row r="29" spans="2:8" x14ac:dyDescent="0.25">
      <c r="B29" s="8">
        <f>[1]Комиссии!$BY$45</f>
        <v>42644</v>
      </c>
      <c r="C29" s="10"/>
      <c r="D29" s="10"/>
      <c r="E29" s="10"/>
      <c r="F29" s="10">
        <f>[1]Комиссии!$CA$45</f>
        <v>-17.54</v>
      </c>
      <c r="G29" s="10">
        <f t="shared" si="1"/>
        <v>2063.2193251199988</v>
      </c>
    </row>
    <row r="30" spans="2:8" x14ac:dyDescent="0.25">
      <c r="B30" s="8">
        <f>[1]Транзакции_T_ISA!L31</f>
        <v>42649</v>
      </c>
      <c r="D30" s="10">
        <f>[1]Транзакции_T_ISA!O31</f>
        <v>26.34</v>
      </c>
      <c r="G30" s="10">
        <f t="shared" si="1"/>
        <v>2089.5593251199989</v>
      </c>
      <c r="H30" s="13"/>
    </row>
    <row r="31" spans="2:8" x14ac:dyDescent="0.25">
      <c r="B31" s="8">
        <f>[1]Транзакции_T_ISA!T34</f>
        <v>42664</v>
      </c>
      <c r="D31" s="10">
        <f>[1]Транзакции_T_ISA!W34</f>
        <v>8.02</v>
      </c>
      <c r="G31" s="10">
        <f t="shared" si="1"/>
        <v>2097.5793251199989</v>
      </c>
    </row>
    <row r="32" spans="2:8" x14ac:dyDescent="0.25">
      <c r="B32" s="8">
        <f>[1]Комиссии!$BY$46</f>
        <v>42675</v>
      </c>
      <c r="C32" s="10"/>
      <c r="D32" s="10"/>
      <c r="E32" s="10"/>
      <c r="F32" s="10">
        <f>[1]Комиссии!$CA$46</f>
        <v>-15.46</v>
      </c>
      <c r="G32" s="10">
        <f t="shared" si="1"/>
        <v>2082.1193251199988</v>
      </c>
    </row>
    <row r="33" spans="2:7" x14ac:dyDescent="0.25">
      <c r="B33" s="8">
        <f>[1]Комиссии!$BY$47</f>
        <v>42705</v>
      </c>
      <c r="C33" s="10"/>
      <c r="D33" s="10"/>
      <c r="E33" s="10"/>
      <c r="F33" s="10">
        <f>[1]Комиссии!$CA$47</f>
        <v>-14.31</v>
      </c>
      <c r="G33" s="10">
        <f t="shared" si="1"/>
        <v>2067.8093251199989</v>
      </c>
    </row>
    <row r="34" spans="2:7" x14ac:dyDescent="0.25">
      <c r="B34" s="11">
        <v>42735</v>
      </c>
      <c r="C34" s="14"/>
      <c r="D34" s="14"/>
      <c r="E34" s="14"/>
      <c r="F34" s="15"/>
      <c r="G34" s="12">
        <f t="shared" si="1"/>
        <v>2067.8093251199989</v>
      </c>
    </row>
    <row r="35" spans="2:7" x14ac:dyDescent="0.25">
      <c r="B35" s="8">
        <f>[1]Комиссии!$BY$51</f>
        <v>42736</v>
      </c>
      <c r="C35" s="10"/>
      <c r="D35" s="10"/>
      <c r="E35" s="10"/>
      <c r="F35" s="10">
        <f>[1]Комиссии!$CA$51</f>
        <v>-17.579999999999998</v>
      </c>
      <c r="G35" s="10">
        <f t="shared" si="1"/>
        <v>2050.229325119999</v>
      </c>
    </row>
    <row r="36" spans="2:7" x14ac:dyDescent="0.25">
      <c r="B36" s="8">
        <f>+[1]Транзакции_T_ISA!T35</f>
        <v>42748</v>
      </c>
      <c r="D36" s="16">
        <f>+[1]Транзакции_T_ISA!W35</f>
        <v>7.92</v>
      </c>
      <c r="G36" s="10">
        <f t="shared" si="1"/>
        <v>2058.149325119999</v>
      </c>
    </row>
    <row r="37" spans="2:7" x14ac:dyDescent="0.25">
      <c r="B37" s="8">
        <f>[1]Комиссии!$BY$52</f>
        <v>42767</v>
      </c>
      <c r="C37" s="10"/>
      <c r="D37" s="10"/>
      <c r="E37" s="10"/>
      <c r="F37" s="10">
        <f>[1]Комиссии!$CA$52</f>
        <v>-15.08</v>
      </c>
      <c r="G37" s="10">
        <f t="shared" si="1"/>
        <v>2043.0693251199991</v>
      </c>
    </row>
    <row r="38" spans="2:7" x14ac:dyDescent="0.25">
      <c r="B38" s="8">
        <f>+[1]Транзакции_T_ISA!AB35</f>
        <v>42794</v>
      </c>
      <c r="D38" s="16">
        <f>[1]Транзакции_T_ISA!AE35</f>
        <v>38.39</v>
      </c>
      <c r="G38" s="10">
        <f t="shared" si="1"/>
        <v>2081.459325119999</v>
      </c>
    </row>
    <row r="39" spans="2:7" x14ac:dyDescent="0.25">
      <c r="B39" s="8">
        <f>[1]Комиссии!$BY$53</f>
        <v>42795</v>
      </c>
      <c r="C39" s="10"/>
      <c r="D39" s="10"/>
      <c r="E39" s="10"/>
      <c r="F39" s="10">
        <f>[1]Комиссии!$CA$53</f>
        <v>-14.04</v>
      </c>
      <c r="G39" s="10">
        <f t="shared" si="1"/>
        <v>2067.419325119999</v>
      </c>
    </row>
    <row r="40" spans="2:7" x14ac:dyDescent="0.25">
      <c r="B40" s="8">
        <v>42821</v>
      </c>
      <c r="C40" s="9">
        <v>15240</v>
      </c>
      <c r="G40" s="10">
        <f t="shared" si="1"/>
        <v>17307.419325119998</v>
      </c>
    </row>
    <row r="41" spans="2:7" x14ac:dyDescent="0.25">
      <c r="B41" s="8">
        <v>42825</v>
      </c>
      <c r="C41" s="8"/>
      <c r="G41" s="10">
        <f t="shared" si="1"/>
        <v>17307.419325119998</v>
      </c>
    </row>
    <row r="42" spans="2:7" x14ac:dyDescent="0.25">
      <c r="B42" s="8">
        <f>[1]Комиссии!$BY$54</f>
        <v>42826</v>
      </c>
      <c r="C42" s="10"/>
      <c r="D42" s="10"/>
      <c r="E42" s="10"/>
      <c r="F42" s="10">
        <f>[1]Комиссии!$CA$54</f>
        <v>-20.9</v>
      </c>
      <c r="G42" s="10">
        <f t="shared" si="1"/>
        <v>17286.519325119996</v>
      </c>
    </row>
    <row r="43" spans="2:7" x14ac:dyDescent="0.25">
      <c r="B43" s="8">
        <f>+[1]Транзакции_T_ISA!T36</f>
        <v>42837</v>
      </c>
      <c r="D43" s="16">
        <f>+[1]Транзакции_T_ISA!W36</f>
        <v>8.0399999999999991</v>
      </c>
      <c r="G43" s="10">
        <f t="shared" si="1"/>
        <v>17294.559325119997</v>
      </c>
    </row>
    <row r="44" spans="2:7" x14ac:dyDescent="0.25">
      <c r="B44" s="8">
        <f>[1]Комиссии!$BY$55</f>
        <v>42856</v>
      </c>
      <c r="C44" s="10"/>
      <c r="D44" s="10"/>
      <c r="E44" s="10"/>
      <c r="F44" s="10">
        <f>[1]Комиссии!$CA$55</f>
        <v>-26.57</v>
      </c>
      <c r="G44" s="10">
        <f t="shared" si="1"/>
        <v>17267.989325119997</v>
      </c>
    </row>
    <row r="45" spans="2:7" x14ac:dyDescent="0.25">
      <c r="B45" s="8">
        <f>[1]Комиссии!$BY$56</f>
        <v>42887</v>
      </c>
      <c r="C45" s="10"/>
      <c r="D45" s="10"/>
      <c r="E45" s="10"/>
      <c r="F45" s="10">
        <f>[1]Комиссии!$CA$56</f>
        <v>-27.61</v>
      </c>
      <c r="G45" s="10">
        <f t="shared" si="1"/>
        <v>17240.379325119997</v>
      </c>
    </row>
    <row r="46" spans="2:7" x14ac:dyDescent="0.25">
      <c r="B46" s="8">
        <v>42916</v>
      </c>
      <c r="C46" s="8"/>
      <c r="G46" s="10">
        <f t="shared" si="1"/>
        <v>17240.379325119997</v>
      </c>
    </row>
    <row r="47" spans="2:7" x14ac:dyDescent="0.25">
      <c r="B47" s="8">
        <f>[1]Комиссии!$BY$57</f>
        <v>42917</v>
      </c>
      <c r="C47" s="10"/>
      <c r="D47" s="10"/>
      <c r="E47" s="10"/>
      <c r="F47" s="10">
        <f>[1]Комиссии!$CA$57</f>
        <v>-30.12</v>
      </c>
      <c r="G47" s="10">
        <f t="shared" si="1"/>
        <v>17210.259325119998</v>
      </c>
    </row>
    <row r="48" spans="2:7" x14ac:dyDescent="0.25">
      <c r="B48" s="8">
        <f>+[1]Транзакции_T_ISA!T37</f>
        <v>42928</v>
      </c>
      <c r="D48" s="16">
        <f>+[1]Транзакции_T_ISA!W37</f>
        <v>8.43</v>
      </c>
      <c r="F48" s="10"/>
      <c r="G48" s="10">
        <f t="shared" si="1"/>
        <v>17218.689325119998</v>
      </c>
    </row>
    <row r="49" spans="2:7" x14ac:dyDescent="0.25">
      <c r="B49" s="8">
        <f>+[1]Транзакции_T_ISA!D35</f>
        <v>42943</v>
      </c>
      <c r="D49" s="16">
        <f>+[1]Транзакции_T_ISA!G35</f>
        <v>19.61</v>
      </c>
      <c r="G49" s="10">
        <f t="shared" si="1"/>
        <v>17238.299325119999</v>
      </c>
    </row>
    <row r="50" spans="2:7" x14ac:dyDescent="0.25">
      <c r="B50" s="8">
        <f>[1]Комиссии!$BY$58</f>
        <v>42948</v>
      </c>
      <c r="C50" s="10"/>
      <c r="D50" s="10"/>
      <c r="E50" s="10"/>
      <c r="F50" s="10">
        <f>[1]Комиссии!$CA$58</f>
        <v>-27.83</v>
      </c>
      <c r="G50" s="10">
        <f t="shared" si="1"/>
        <v>17210.469325119997</v>
      </c>
    </row>
    <row r="51" spans="2:7" x14ac:dyDescent="0.25">
      <c r="B51" s="8">
        <f>[1]Комиссии!$BY$59</f>
        <v>42979</v>
      </c>
      <c r="C51" s="10"/>
      <c r="D51" s="10"/>
      <c r="E51" s="10"/>
      <c r="F51" s="10">
        <f>[1]Комиссии!$CA$59</f>
        <v>-28.7</v>
      </c>
      <c r="G51" s="10">
        <f t="shared" si="1"/>
        <v>17181.769325119996</v>
      </c>
    </row>
    <row r="52" spans="2:7" x14ac:dyDescent="0.25">
      <c r="B52" s="8">
        <v>43008</v>
      </c>
      <c r="C52" s="8"/>
      <c r="G52" s="10">
        <f t="shared" si="1"/>
        <v>17181.769325119996</v>
      </c>
    </row>
    <row r="53" spans="2:7" x14ac:dyDescent="0.25">
      <c r="B53" s="8">
        <f>[1]Комиссии!$BY$60</f>
        <v>43009</v>
      </c>
      <c r="C53" s="10"/>
      <c r="D53" s="10"/>
      <c r="E53" s="10"/>
      <c r="F53" s="10">
        <f>[1]Комиссии!$CA$60</f>
        <v>-30.63</v>
      </c>
      <c r="G53" s="10">
        <f t="shared" si="1"/>
        <v>17151.139325119995</v>
      </c>
    </row>
    <row r="54" spans="2:7" x14ac:dyDescent="0.25">
      <c r="B54" s="8">
        <f>+[1]Транзакции_T_ISA!L35</f>
        <v>43014</v>
      </c>
      <c r="D54" s="16">
        <f>+[1]Транзакции_T_ISA!O35</f>
        <v>33.54</v>
      </c>
      <c r="G54" s="10">
        <f t="shared" ref="G54:G89" si="2">SUM(C54:F54)+G53</f>
        <v>17184.679325119996</v>
      </c>
    </row>
    <row r="55" spans="2:7" x14ac:dyDescent="0.25">
      <c r="B55" s="8">
        <f>+[1]Транзакции_T_ISA!T38</f>
        <v>43019</v>
      </c>
      <c r="D55" s="16">
        <f>+[1]Транзакции_T_ISA!W38</f>
        <v>8.7200000000000006</v>
      </c>
      <c r="G55" s="10">
        <f t="shared" si="2"/>
        <v>17193.399325119997</v>
      </c>
    </row>
    <row r="56" spans="2:7" x14ac:dyDescent="0.25">
      <c r="B56" s="8">
        <f>[1]Комиссии!$BY$61</f>
        <v>43040</v>
      </c>
      <c r="C56" s="10"/>
      <c r="D56" s="10"/>
      <c r="E56" s="10"/>
      <c r="F56" s="10">
        <f>[1]Комиссии!$CA$61</f>
        <v>-27.63</v>
      </c>
      <c r="G56" s="10">
        <f t="shared" si="2"/>
        <v>17165.769325119996</v>
      </c>
    </row>
    <row r="57" spans="2:7" x14ac:dyDescent="0.25">
      <c r="B57" s="8">
        <f>[1]Комиссии!$BY$62</f>
        <v>43070</v>
      </c>
      <c r="C57" s="10"/>
      <c r="D57" s="10"/>
      <c r="E57" s="10"/>
      <c r="F57" s="10">
        <f>[1]Комиссии!$CA$62</f>
        <v>-24.84</v>
      </c>
      <c r="G57" s="10">
        <f t="shared" si="2"/>
        <v>17140.929325119996</v>
      </c>
    </row>
    <row r="58" spans="2:7" x14ac:dyDescent="0.25">
      <c r="B58" s="11">
        <v>43100</v>
      </c>
      <c r="C58" s="12"/>
      <c r="D58" s="12"/>
      <c r="E58" s="12"/>
      <c r="F58" s="12"/>
      <c r="G58" s="12">
        <f t="shared" si="2"/>
        <v>17140.929325119996</v>
      </c>
    </row>
    <row r="59" spans="2:7" x14ac:dyDescent="0.25">
      <c r="B59" s="8">
        <f>[1]Комиссии!$BY$112</f>
        <v>43101</v>
      </c>
      <c r="C59" s="10"/>
      <c r="D59" s="10"/>
      <c r="E59" s="10"/>
      <c r="F59" s="10">
        <f>[1]Комиссии!$CA$112</f>
        <v>-27.62</v>
      </c>
      <c r="G59" s="10">
        <f t="shared" si="2"/>
        <v>17113.309325119997</v>
      </c>
    </row>
    <row r="60" spans="2:7" x14ac:dyDescent="0.25">
      <c r="B60" s="8">
        <f>+[1]Транзакции_T_ISA!T39</f>
        <v>43111</v>
      </c>
      <c r="D60" s="16">
        <f>[1]Транзакции_T_ISA!W39</f>
        <v>8.57</v>
      </c>
      <c r="G60" s="10">
        <f t="shared" si="2"/>
        <v>17121.879325119997</v>
      </c>
    </row>
    <row r="61" spans="2:7" x14ac:dyDescent="0.25">
      <c r="B61" s="8">
        <f>[1]Комиссии!$BY$113</f>
        <v>43132</v>
      </c>
      <c r="C61" s="10"/>
      <c r="D61" s="10"/>
      <c r="E61" s="10"/>
      <c r="F61" s="10">
        <f>[1]Комиссии!$CA$113</f>
        <v>-24.71</v>
      </c>
      <c r="G61" s="10">
        <f t="shared" si="2"/>
        <v>17097.169325119998</v>
      </c>
    </row>
    <row r="62" spans="2:7" x14ac:dyDescent="0.25">
      <c r="B62" s="8">
        <f>+[1]Транзакции_T_ISA!AB39</f>
        <v>43159</v>
      </c>
      <c r="D62" s="16">
        <f>+[1]Транзакции_T_ISA!AE39</f>
        <v>19.79</v>
      </c>
      <c r="G62" s="10">
        <f t="shared" si="2"/>
        <v>17116.959325119999</v>
      </c>
    </row>
    <row r="63" spans="2:7" x14ac:dyDescent="0.25">
      <c r="B63" s="8">
        <f>[1]Комиссии!$BY$114</f>
        <v>43160</v>
      </c>
      <c r="C63" s="10"/>
      <c r="D63" s="10"/>
      <c r="E63" s="10"/>
      <c r="F63" s="10">
        <f>[1]Комиссии!$CA$114</f>
        <v>-21.8</v>
      </c>
      <c r="G63" s="10">
        <f t="shared" si="2"/>
        <v>17095.159325119999</v>
      </c>
    </row>
    <row r="64" spans="2:7" x14ac:dyDescent="0.25">
      <c r="B64" s="8">
        <v>43190</v>
      </c>
      <c r="C64" s="8"/>
      <c r="G64" s="10">
        <f t="shared" si="2"/>
        <v>17095.159325119999</v>
      </c>
    </row>
    <row r="65" spans="2:7" x14ac:dyDescent="0.25">
      <c r="B65" s="8">
        <f>[1]Комиссии!$BY$115</f>
        <v>43191</v>
      </c>
      <c r="C65" s="10"/>
      <c r="D65" s="10"/>
      <c r="E65" s="10"/>
      <c r="F65" s="10">
        <f>[1]Комиссии!$CA$115</f>
        <v>-27.38</v>
      </c>
      <c r="G65" s="10">
        <f t="shared" si="2"/>
        <v>17067.779325119998</v>
      </c>
    </row>
    <row r="66" spans="2:7" x14ac:dyDescent="0.25">
      <c r="B66" s="8">
        <f>+[1]Транзакции_T_ISA!T40</f>
        <v>43202</v>
      </c>
      <c r="D66" s="16">
        <f>+[1]Транзакции_T_ISA!W40</f>
        <v>8.24</v>
      </c>
      <c r="G66" s="10">
        <f t="shared" si="2"/>
        <v>17076.01932512</v>
      </c>
    </row>
    <row r="67" spans="2:7" x14ac:dyDescent="0.25">
      <c r="B67" s="8">
        <f>+[1]Транзакции_T_ISA!D39</f>
        <v>43215</v>
      </c>
      <c r="C67" s="10"/>
      <c r="D67" s="16">
        <f>+[1]Транзакции_T_ISA!G39</f>
        <v>20.309999999999999</v>
      </c>
      <c r="E67" s="10"/>
      <c r="F67" s="10"/>
      <c r="G67" s="10">
        <f t="shared" si="2"/>
        <v>17096.329325120001</v>
      </c>
    </row>
    <row r="68" spans="2:7" x14ac:dyDescent="0.25">
      <c r="B68" s="8">
        <f>[1]Комиссии!$BY$116</f>
        <v>43221</v>
      </c>
      <c r="C68" s="10"/>
      <c r="D68" s="10"/>
      <c r="E68" s="10"/>
      <c r="F68" s="10">
        <f>[1]Комиссии!$CA$116</f>
        <v>-23.36</v>
      </c>
      <c r="G68" s="10">
        <f t="shared" si="2"/>
        <v>17072.969325120001</v>
      </c>
    </row>
    <row r="69" spans="2:7" x14ac:dyDescent="0.25">
      <c r="B69" s="8">
        <f>[1]Комиссии!$BY$117</f>
        <v>43252</v>
      </c>
      <c r="C69" s="10"/>
      <c r="D69" s="10"/>
      <c r="E69" s="10"/>
      <c r="F69" s="10">
        <f>[1]Комиссии!$CA$117</f>
        <v>-24.39</v>
      </c>
      <c r="G69" s="10">
        <f t="shared" si="2"/>
        <v>17048.579325120001</v>
      </c>
    </row>
    <row r="70" spans="2:7" x14ac:dyDescent="0.25">
      <c r="B70" s="8">
        <v>43281</v>
      </c>
      <c r="C70" s="8"/>
      <c r="G70" s="10">
        <f t="shared" si="2"/>
        <v>17048.579325120001</v>
      </c>
    </row>
    <row r="71" spans="2:7" x14ac:dyDescent="0.25">
      <c r="B71" s="8">
        <f>[1]Комиссии!$BY$118</f>
        <v>43282</v>
      </c>
      <c r="C71" s="10"/>
      <c r="D71" s="10"/>
      <c r="E71" s="10"/>
      <c r="F71" s="10">
        <f>[1]Комиссии!$CA$118</f>
        <v>-26.61</v>
      </c>
      <c r="G71" s="10">
        <f t="shared" si="2"/>
        <v>17021.969325120001</v>
      </c>
    </row>
    <row r="72" spans="2:7" x14ac:dyDescent="0.25">
      <c r="B72" s="8">
        <f>+[1]Транзакции_T_ISA!T41</f>
        <v>43292</v>
      </c>
      <c r="D72" s="16">
        <f>+[1]Транзакции_T_ISA!W41</f>
        <v>8.84</v>
      </c>
      <c r="G72" s="10">
        <f t="shared" si="2"/>
        <v>17030.809325120001</v>
      </c>
    </row>
    <row r="73" spans="2:7" x14ac:dyDescent="0.25">
      <c r="B73" s="8">
        <f>[1]Комиссии!$BY$119</f>
        <v>43313</v>
      </c>
      <c r="C73" s="10"/>
      <c r="D73" s="10"/>
      <c r="E73" s="10"/>
      <c r="F73" s="10">
        <f>[1]Комиссии!$CA$119</f>
        <v>-24.03</v>
      </c>
      <c r="G73" s="10">
        <f t="shared" si="2"/>
        <v>17006.779325120002</v>
      </c>
    </row>
    <row r="74" spans="2:7" x14ac:dyDescent="0.25">
      <c r="B74" s="8">
        <f>[1]Комиссии!$BY$120</f>
        <v>43344</v>
      </c>
      <c r="C74" s="10"/>
      <c r="D74" s="10"/>
      <c r="E74" s="10"/>
      <c r="F74" s="10">
        <f>[1]Комиссии!$CA$120</f>
        <v>-21.98</v>
      </c>
      <c r="G74" s="10">
        <f t="shared" si="2"/>
        <v>16984.799325120002</v>
      </c>
    </row>
    <row r="75" spans="2:7" x14ac:dyDescent="0.25">
      <c r="B75" s="8">
        <v>43373</v>
      </c>
      <c r="C75" s="8"/>
      <c r="G75" s="10">
        <f t="shared" si="2"/>
        <v>16984.799325120002</v>
      </c>
    </row>
    <row r="76" spans="2:7" x14ac:dyDescent="0.25">
      <c r="B76" s="8">
        <f>[1]Комиссии!$BY$121</f>
        <v>43374</v>
      </c>
      <c r="C76" s="10"/>
      <c r="D76" s="10"/>
      <c r="E76" s="10"/>
      <c r="F76" s="10">
        <f>[1]Комиссии!$CA$121</f>
        <v>-23.41</v>
      </c>
      <c r="G76" s="10">
        <f t="shared" si="2"/>
        <v>16961.389325120002</v>
      </c>
    </row>
    <row r="77" spans="2:7" x14ac:dyDescent="0.25">
      <c r="B77" s="8">
        <f>+[1]Транзакции_T_ISA!L39</f>
        <v>43378</v>
      </c>
      <c r="D77" s="16">
        <f>+[1]Транзакции_T_ISA!O39</f>
        <v>13.54</v>
      </c>
      <c r="G77" s="10">
        <f t="shared" si="2"/>
        <v>16974.929325120003</v>
      </c>
    </row>
    <row r="78" spans="2:7" x14ac:dyDescent="0.25">
      <c r="B78" s="8">
        <f>+[1]Транзакции_T_ISA!T42</f>
        <v>43383</v>
      </c>
      <c r="D78" s="16">
        <f>+[1]Транзакции_T_ISA!W42</f>
        <v>9.8000000000000007</v>
      </c>
      <c r="G78" s="10">
        <f t="shared" si="2"/>
        <v>16984.729325120003</v>
      </c>
    </row>
    <row r="79" spans="2:7" x14ac:dyDescent="0.25">
      <c r="B79" s="8">
        <f>[1]Комиссии!$BY$122</f>
        <v>43405</v>
      </c>
      <c r="C79" s="10"/>
      <c r="D79" s="10"/>
      <c r="E79" s="10"/>
      <c r="F79" s="10">
        <f>[1]Комиссии!$CA$122</f>
        <v>-19.75</v>
      </c>
      <c r="G79" s="10">
        <f t="shared" si="2"/>
        <v>16964.979325120003</v>
      </c>
    </row>
    <row r="80" spans="2:7" x14ac:dyDescent="0.25">
      <c r="B80" s="8">
        <f>[1]Комиссии!$BY$123</f>
        <v>43435</v>
      </c>
      <c r="C80" s="10"/>
      <c r="D80" s="10"/>
      <c r="E80" s="10"/>
      <c r="F80" s="10">
        <f>[1]Комиссии!$CA$123</f>
        <v>-19.18</v>
      </c>
      <c r="G80" s="10">
        <f t="shared" si="2"/>
        <v>16945.799325120002</v>
      </c>
    </row>
    <row r="81" spans="2:7" x14ac:dyDescent="0.25">
      <c r="B81" s="8">
        <v>43465</v>
      </c>
      <c r="G81" s="10">
        <f t="shared" si="2"/>
        <v>16945.799325120002</v>
      </c>
    </row>
    <row r="82" spans="2:7" x14ac:dyDescent="0.25">
      <c r="B82" s="8">
        <f>[1]Комиссии!$BY$175</f>
        <v>43466</v>
      </c>
      <c r="C82" s="10"/>
      <c r="D82" s="10"/>
      <c r="E82" s="10"/>
      <c r="F82" s="10">
        <f>[1]Комиссии!$CA$175</f>
        <v>-23.02</v>
      </c>
      <c r="G82" s="10">
        <f t="shared" si="2"/>
        <v>16922.779325120002</v>
      </c>
    </row>
    <row r="83" spans="2:7" x14ac:dyDescent="0.25">
      <c r="B83" s="8">
        <f>+[1]Транзакции_T_ISA!T43</f>
        <v>43476</v>
      </c>
      <c r="D83" s="16">
        <f>+[1]Транзакции_T_ISA!W43</f>
        <v>9.68</v>
      </c>
      <c r="G83" s="10">
        <f t="shared" si="2"/>
        <v>16932.459325120002</v>
      </c>
    </row>
    <row r="84" spans="2:7" x14ac:dyDescent="0.25">
      <c r="B84" s="8">
        <f>+[1]Транзакции_T_ISA!D43</f>
        <v>43495</v>
      </c>
      <c r="D84" s="16">
        <f>+[1]Транзакции_T_ISA!G43</f>
        <v>16.72</v>
      </c>
      <c r="G84" s="10">
        <f t="shared" si="2"/>
        <v>16949.179325120003</v>
      </c>
    </row>
    <row r="85" spans="2:7" x14ac:dyDescent="0.25">
      <c r="B85" s="8">
        <f>[1]Комиссии!$BY$176</f>
        <v>43497</v>
      </c>
      <c r="C85" s="10"/>
      <c r="D85" s="10"/>
      <c r="E85" s="10"/>
      <c r="F85" s="10">
        <f>[1]Комиссии!$CA$176</f>
        <v>-19.88</v>
      </c>
      <c r="G85" s="10">
        <f t="shared" si="2"/>
        <v>16929.299325120002</v>
      </c>
    </row>
    <row r="86" spans="2:7" x14ac:dyDescent="0.25">
      <c r="B86" s="8">
        <f>+[1]Транзакции_T_ISA!AB43</f>
        <v>43524</v>
      </c>
      <c r="D86">
        <f>+[1]Транзакции_T_ISA!AE43</f>
        <v>66</v>
      </c>
      <c r="G86" s="10">
        <f t="shared" si="2"/>
        <v>16995.299325120002</v>
      </c>
    </row>
    <row r="87" spans="2:7" x14ac:dyDescent="0.25">
      <c r="B87" s="8">
        <f>[1]Комиссии!$BY$177</f>
        <v>43525</v>
      </c>
      <c r="C87" s="10"/>
      <c r="D87" s="10"/>
      <c r="E87" s="10"/>
      <c r="F87" s="10">
        <f>[1]Комиссии!$CA$177</f>
        <v>-18.3</v>
      </c>
      <c r="G87" s="10">
        <f t="shared" si="2"/>
        <v>16976.999325120003</v>
      </c>
    </row>
    <row r="88" spans="2:7" x14ac:dyDescent="0.25">
      <c r="B88" s="8">
        <v>43555</v>
      </c>
      <c r="C88" s="8"/>
      <c r="G88" s="10">
        <f t="shared" si="2"/>
        <v>16976.999325120003</v>
      </c>
    </row>
    <row r="89" spans="2:7" x14ac:dyDescent="0.25">
      <c r="B89" s="8">
        <f>[1]Комиссии!$BY$178</f>
        <v>43556</v>
      </c>
      <c r="C89" s="10"/>
      <c r="D89" s="10"/>
      <c r="E89" s="10"/>
      <c r="F89" s="10">
        <f>[1]Комиссии!$CA$178</f>
        <v>-23.27</v>
      </c>
      <c r="G89" s="10">
        <f t="shared" si="2"/>
        <v>16953.729325120003</v>
      </c>
    </row>
    <row r="90" spans="2:7" x14ac:dyDescent="0.25">
      <c r="B90" s="8">
        <f>+[1]Транзакции_T_ISA!T44</f>
        <v>43565</v>
      </c>
      <c r="D90" s="16">
        <f>+[1]Транзакции_T_ISA!W44</f>
        <v>9.39</v>
      </c>
      <c r="G90" s="10">
        <f t="shared" ref="G90:G103" si="3">SUM(C90:F90)+G89</f>
        <v>16963.119325120002</v>
      </c>
    </row>
    <row r="91" spans="2:7" x14ac:dyDescent="0.25">
      <c r="B91" s="8">
        <f>[1]Комиссии!$BY$179</f>
        <v>43586</v>
      </c>
      <c r="C91" s="10"/>
      <c r="D91" s="10"/>
      <c r="E91" s="10"/>
      <c r="F91" s="10">
        <f>[1]Комиссии!$CA$179</f>
        <v>-19.97</v>
      </c>
      <c r="G91" s="10">
        <f t="shared" si="3"/>
        <v>16943.149325120001</v>
      </c>
    </row>
    <row r="92" spans="2:7" x14ac:dyDescent="0.25">
      <c r="B92" s="8">
        <f>[1]Комиссии!$BY$180</f>
        <v>43617</v>
      </c>
      <c r="C92" s="10"/>
      <c r="D92" s="10"/>
      <c r="E92" s="10"/>
      <c r="F92" s="10">
        <f>[1]Комиссии!$CA$180</f>
        <v>-20.239999999999998</v>
      </c>
      <c r="G92" s="10">
        <f t="shared" si="3"/>
        <v>16922.909325119999</v>
      </c>
    </row>
    <row r="93" spans="2:7" x14ac:dyDescent="0.25">
      <c r="B93" s="8">
        <v>43646</v>
      </c>
      <c r="C93" s="8"/>
      <c r="G93" s="10">
        <f t="shared" si="3"/>
        <v>16922.909325119999</v>
      </c>
    </row>
    <row r="94" spans="2:7" x14ac:dyDescent="0.25">
      <c r="B94" s="8">
        <f>[1]Комиссии!$BY$181</f>
        <v>43647</v>
      </c>
      <c r="C94" s="10"/>
      <c r="D94" s="10"/>
      <c r="E94" s="10"/>
      <c r="F94" s="10">
        <f>[1]Комиссии!$CA$181</f>
        <v>-22.56</v>
      </c>
      <c r="G94" s="10">
        <f t="shared" si="3"/>
        <v>16900.349325119998</v>
      </c>
    </row>
    <row r="95" spans="2:7" x14ac:dyDescent="0.25">
      <c r="B95" s="8">
        <f>+[1]Транзакции_T_ISA!D44</f>
        <v>43651</v>
      </c>
      <c r="D95" s="16">
        <f>+[1]Транзакции_T_ISA!G44</f>
        <v>3.96</v>
      </c>
      <c r="G95" s="10">
        <f t="shared" si="3"/>
        <v>16904.309325119997</v>
      </c>
    </row>
    <row r="96" spans="2:7" x14ac:dyDescent="0.25">
      <c r="B96" s="8">
        <f>+[1]Транзакции_T_ISA!T45</f>
        <v>43656</v>
      </c>
      <c r="D96" s="16">
        <f>+[1]Транзакции_T_ISA!W45</f>
        <v>9.75</v>
      </c>
      <c r="G96" s="10">
        <f t="shared" si="3"/>
        <v>16914.059325119997</v>
      </c>
    </row>
    <row r="97" spans="2:7" x14ac:dyDescent="0.25">
      <c r="B97" s="8">
        <v>43675</v>
      </c>
      <c r="C97" s="9">
        <v>-1171.01</v>
      </c>
      <c r="G97" s="10">
        <f t="shared" si="3"/>
        <v>15743.049325119997</v>
      </c>
    </row>
    <row r="98" spans="2:7" x14ac:dyDescent="0.25">
      <c r="B98" s="8">
        <f>[1]Комиссии!$BY$182</f>
        <v>43678</v>
      </c>
      <c r="C98" s="10"/>
      <c r="D98" s="10"/>
      <c r="E98" s="10"/>
      <c r="F98" s="10">
        <f>[1]Комиссии!$CA$182</f>
        <v>-20.53</v>
      </c>
      <c r="G98" s="10">
        <f t="shared" si="3"/>
        <v>15722.519325119996</v>
      </c>
    </row>
    <row r="99" spans="2:7" x14ac:dyDescent="0.25">
      <c r="B99" s="8">
        <f>[1]Комиссии!$BY$183</f>
        <v>43709</v>
      </c>
      <c r="C99" s="10"/>
      <c r="D99" s="10"/>
      <c r="E99" s="10"/>
      <c r="F99" s="10">
        <f>[1]Комиссии!$CA$183</f>
        <v>-19.73</v>
      </c>
      <c r="G99" s="10">
        <f t="shared" si="3"/>
        <v>15702.789325119997</v>
      </c>
    </row>
    <row r="100" spans="2:7" x14ac:dyDescent="0.25">
      <c r="B100" s="8">
        <f>+[1]Транзакции_T_ISA!D45</f>
        <v>43727</v>
      </c>
      <c r="C100" s="10"/>
      <c r="D100" s="10">
        <f>+[1]Транзакции_T_ISA!G45</f>
        <v>2.73</v>
      </c>
      <c r="E100" s="10"/>
      <c r="F100" s="10"/>
      <c r="G100" s="10">
        <f t="shared" si="3"/>
        <v>15705.519325119996</v>
      </c>
    </row>
    <row r="101" spans="2:7" x14ac:dyDescent="0.25">
      <c r="B101" s="8">
        <f>+[1]Транзакции_T_ISA!D46</f>
        <v>43733</v>
      </c>
      <c r="D101" s="16">
        <f>+[1]Транзакции_T_ISA!G46</f>
        <v>544.5</v>
      </c>
      <c r="G101" s="10">
        <f t="shared" si="3"/>
        <v>16250.019325119996</v>
      </c>
    </row>
    <row r="102" spans="2:7" x14ac:dyDescent="0.25">
      <c r="B102" s="8">
        <v>43738</v>
      </c>
      <c r="C102" s="8"/>
      <c r="G102" s="10">
        <f t="shared" si="3"/>
        <v>16250.019325119996</v>
      </c>
    </row>
    <row r="103" spans="2:7" x14ac:dyDescent="0.25">
      <c r="B103" s="8">
        <f>[1]Комиссии!$BY$184</f>
        <v>43739</v>
      </c>
      <c r="C103" s="9">
        <f>-5.46-16057.79</f>
        <v>-16063.25</v>
      </c>
      <c r="D103" s="10"/>
      <c r="E103" s="10"/>
      <c r="F103" s="10">
        <f>[1]Комиссии!$CA$184</f>
        <v>-21.99</v>
      </c>
      <c r="G103" s="10">
        <f t="shared" si="3"/>
        <v>164.77932511999643</v>
      </c>
    </row>
    <row r="104" spans="2:7" x14ac:dyDescent="0.25">
      <c r="B104" s="8">
        <f>+[1]Транзакции_T_ISA!T46</f>
        <v>43740</v>
      </c>
      <c r="E104" s="16">
        <f>-[1]Транзакции_T_ISA!U46*[1]Транзакции_T_ISA!V46</f>
        <v>150.16968</v>
      </c>
      <c r="G104" s="10">
        <f t="shared" ref="G104:G109" si="4">SUM(C104:F104)+G103</f>
        <v>314.9490051199964</v>
      </c>
    </row>
    <row r="105" spans="2:7" x14ac:dyDescent="0.25">
      <c r="B105" s="8">
        <f>+[1]Транзакции_T_ISA!L43</f>
        <v>43745</v>
      </c>
      <c r="D105" s="16">
        <f>+[1]Транзакции_T_ISA!O43</f>
        <v>35.29</v>
      </c>
      <c r="G105" s="10">
        <f t="shared" si="4"/>
        <v>350.23900511999642</v>
      </c>
    </row>
    <row r="106" spans="2:7" x14ac:dyDescent="0.25">
      <c r="B106" s="8">
        <f>+[1]Транзакции_T_ISA!T47</f>
        <v>43748</v>
      </c>
      <c r="D106" s="16">
        <f>+[1]Транзакции_T_ISA!W47</f>
        <v>10.61</v>
      </c>
      <c r="G106" s="10">
        <f t="shared" si="4"/>
        <v>360.84900511999643</v>
      </c>
    </row>
    <row r="107" spans="2:7" x14ac:dyDescent="0.25">
      <c r="B107" s="8">
        <f>[1]Комиссии!$BY$185</f>
        <v>43770</v>
      </c>
      <c r="C107" s="10"/>
      <c r="D107" s="10"/>
      <c r="E107" s="10"/>
      <c r="F107" s="10">
        <f>[1]Комиссии!$CA$185</f>
        <v>-13.96</v>
      </c>
      <c r="G107" s="10">
        <f t="shared" si="4"/>
        <v>346.88900511999645</v>
      </c>
    </row>
    <row r="108" spans="2:7" x14ac:dyDescent="0.25">
      <c r="B108" s="8">
        <f>[1]Комиссии!$BY$186</f>
        <v>43800</v>
      </c>
      <c r="C108" s="10"/>
      <c r="D108" s="10"/>
      <c r="E108" s="10"/>
      <c r="F108" s="10">
        <f>[1]Комиссии!$CA$186</f>
        <v>-13.91</v>
      </c>
      <c r="G108" s="10">
        <f t="shared" si="4"/>
        <v>332.97900511999643</v>
      </c>
    </row>
    <row r="109" spans="2:7" x14ac:dyDescent="0.25">
      <c r="B109" s="8">
        <v>43830</v>
      </c>
      <c r="G109" s="10">
        <f t="shared" si="4"/>
        <v>332.97900511999643</v>
      </c>
    </row>
    <row r="110" spans="2:7" x14ac:dyDescent="0.25">
      <c r="B110" s="8">
        <f>[1]Комиссии!$BY$228</f>
        <v>43831</v>
      </c>
      <c r="C110" s="10"/>
      <c r="D110" s="10"/>
      <c r="E110" s="10"/>
      <c r="F110" s="10">
        <f>[1]Комиссии!$CA$228</f>
        <v>-17.41</v>
      </c>
      <c r="G110" s="10">
        <f t="shared" ref="G110:G130" si="5">SUM(C110:F110)+G109</f>
        <v>315.5690051199964</v>
      </c>
    </row>
    <row r="111" spans="2:7" x14ac:dyDescent="0.25">
      <c r="B111" s="8">
        <f>+[1]Транзакции_T_ISA!D48</f>
        <v>43840</v>
      </c>
      <c r="D111" s="16">
        <f>+[1]Транзакции_T_ISA!G48</f>
        <v>272.25</v>
      </c>
      <c r="G111" s="10">
        <f t="shared" si="5"/>
        <v>587.8190051199964</v>
      </c>
    </row>
    <row r="112" spans="2:7" x14ac:dyDescent="0.25">
      <c r="B112" s="8">
        <f>+[1]Транзакции_T_ISA!T48</f>
        <v>43843</v>
      </c>
      <c r="D112" s="16">
        <f>+[1]Транзакции_T_ISA!W48</f>
        <v>10.47</v>
      </c>
      <c r="G112" s="10">
        <f t="shared" si="5"/>
        <v>598.28900511999643</v>
      </c>
    </row>
    <row r="113" spans="2:7" x14ac:dyDescent="0.25">
      <c r="B113" s="8">
        <f>+[1]Транзакции_T_ISA!AB54</f>
        <v>43854</v>
      </c>
      <c r="E113" s="10">
        <f>[1]Транзакции_T_ISA!AC54*[1]Транзакции_T_ISA!AD54+[1]Транзакции_T_ISA!U54*[1]Транзакции_T_ISA!V54+[1]Транзакции_T_ISA!M54*[1]Транзакции_T_ISA!N54</f>
        <v>16932.447390000001</v>
      </c>
      <c r="G113" s="10">
        <f t="shared" si="5"/>
        <v>17530.736395119999</v>
      </c>
    </row>
    <row r="114" spans="2:7" x14ac:dyDescent="0.25">
      <c r="B114" s="8">
        <f>[1]Комиссии!$BY$229</f>
        <v>43862</v>
      </c>
      <c r="C114" s="10"/>
      <c r="D114" s="10"/>
      <c r="E114" s="10"/>
      <c r="F114" s="10">
        <f>[1]Комиссии!$CA$229</f>
        <v>-13.79</v>
      </c>
      <c r="G114" s="10">
        <f t="shared" si="5"/>
        <v>17516.946395119998</v>
      </c>
    </row>
    <row r="115" spans="2:7" x14ac:dyDescent="0.25">
      <c r="B115" s="8">
        <v>43865</v>
      </c>
      <c r="C115" s="9">
        <v>-17500.77</v>
      </c>
      <c r="G115" s="10">
        <f t="shared" si="5"/>
        <v>16.176395119997323</v>
      </c>
    </row>
    <row r="116" spans="2:7" x14ac:dyDescent="0.25">
      <c r="B116" s="8">
        <f>+[1]Транзакции_T_ISA!AB48</f>
        <v>43889</v>
      </c>
      <c r="D116" s="16">
        <f>+[1]Транзакции_T_ISA!AE48</f>
        <v>61.79</v>
      </c>
      <c r="G116" s="10">
        <f t="shared" si="5"/>
        <v>77.966395119997316</v>
      </c>
    </row>
    <row r="117" spans="2:7" x14ac:dyDescent="0.25">
      <c r="B117" s="8">
        <f>[1]Комиссии!$BY$230</f>
        <v>43891</v>
      </c>
      <c r="C117" s="10"/>
      <c r="D117" s="10"/>
      <c r="E117" s="10"/>
      <c r="F117" s="10">
        <f>[1]Комиссии!$CA$230</f>
        <v>-0.72</v>
      </c>
      <c r="G117" s="10">
        <f t="shared" si="5"/>
        <v>77.246395119997317</v>
      </c>
    </row>
    <row r="118" spans="2:7" x14ac:dyDescent="0.25">
      <c r="B118" s="8">
        <v>43921</v>
      </c>
      <c r="C118" s="8"/>
      <c r="G118" s="10">
        <f t="shared" si="5"/>
        <v>77.246395119997317</v>
      </c>
    </row>
    <row r="119" spans="2:7" x14ac:dyDescent="0.25">
      <c r="B119" s="8">
        <f>[1]Комиссии!$BY$231</f>
        <v>43922</v>
      </c>
      <c r="C119" s="10"/>
      <c r="D119" s="10"/>
      <c r="E119" s="10"/>
      <c r="F119" s="10">
        <f>[1]Комиссии!$CA$231</f>
        <v>-3.27</v>
      </c>
      <c r="G119" s="10">
        <f t="shared" si="5"/>
        <v>73.976395119997321</v>
      </c>
    </row>
    <row r="120" spans="2:7" x14ac:dyDescent="0.25">
      <c r="B120" s="8">
        <f>+[1]Транзакции_T_ISA!T49</f>
        <v>43935</v>
      </c>
      <c r="D120" s="16">
        <f>+[1]Транзакции_T_ISA!W49</f>
        <v>2.64</v>
      </c>
      <c r="G120" s="10">
        <f t="shared" si="5"/>
        <v>76.616395119997321</v>
      </c>
    </row>
    <row r="121" spans="2:7" x14ac:dyDescent="0.25">
      <c r="B121" s="8">
        <f>[1]Комиссии!$BY$232</f>
        <v>43952</v>
      </c>
      <c r="C121" s="10"/>
      <c r="D121" s="10"/>
      <c r="E121" s="10"/>
      <c r="F121" s="10">
        <f>[1]Комиссии!$CA$232</f>
        <v>-0.24</v>
      </c>
      <c r="G121" s="10">
        <f t="shared" si="5"/>
        <v>76.376395119997326</v>
      </c>
    </row>
    <row r="122" spans="2:7" x14ac:dyDescent="0.25">
      <c r="B122" s="8">
        <f>[1]Комиссии!$BY$233</f>
        <v>43983</v>
      </c>
      <c r="C122" s="10"/>
      <c r="D122" s="10"/>
      <c r="E122" s="10"/>
      <c r="F122" s="10">
        <f>[1]Комиссии!$CA$233</f>
        <v>-0.27</v>
      </c>
      <c r="G122" s="10">
        <f t="shared" si="5"/>
        <v>76.10639511999733</v>
      </c>
    </row>
    <row r="123" spans="2:7" x14ac:dyDescent="0.25">
      <c r="B123" s="8">
        <v>44012</v>
      </c>
      <c r="C123" s="8"/>
      <c r="G123" s="10">
        <f t="shared" si="5"/>
        <v>76.10639511999733</v>
      </c>
    </row>
    <row r="124" spans="2:7" x14ac:dyDescent="0.25">
      <c r="B124" s="8">
        <f>[1]Комиссии!$BY$234</f>
        <v>44013</v>
      </c>
      <c r="C124" s="10"/>
      <c r="D124" s="10"/>
      <c r="E124" s="10"/>
      <c r="F124" s="10">
        <f>[1]Комиссии!$CA$234</f>
        <v>-3.25</v>
      </c>
      <c r="G124" s="10">
        <f t="shared" si="5"/>
        <v>72.85639511999733</v>
      </c>
    </row>
    <row r="125" spans="2:7" x14ac:dyDescent="0.25">
      <c r="B125" s="8">
        <f>[1]Комиссии!$BY$235</f>
        <v>44044</v>
      </c>
      <c r="C125" s="10"/>
      <c r="D125" s="10"/>
      <c r="E125" s="10"/>
      <c r="F125" s="10">
        <f>[1]Комиссии!$CA$235</f>
        <v>-0.27</v>
      </c>
      <c r="G125" s="10">
        <f t="shared" si="5"/>
        <v>72.586395119997334</v>
      </c>
    </row>
    <row r="126" spans="2:7" x14ac:dyDescent="0.25">
      <c r="B126" s="8">
        <f>[1]Комиссии!$BY$236</f>
        <v>44075</v>
      </c>
      <c r="C126" s="10"/>
      <c r="D126" s="10"/>
      <c r="E126" s="10"/>
      <c r="F126" s="10">
        <f>[1]Комиссии!$CA$236</f>
        <v>-0.27</v>
      </c>
      <c r="G126" s="10">
        <f t="shared" si="5"/>
        <v>72.316395119997338</v>
      </c>
    </row>
    <row r="127" spans="2:7" x14ac:dyDescent="0.25">
      <c r="B127" s="8">
        <f>+[1]Транзакции_T_ISA!D49</f>
        <v>44083</v>
      </c>
      <c r="D127" s="16">
        <f>+[1]Транзакции_T_ISA!G49</f>
        <v>117.47</v>
      </c>
      <c r="G127" s="10">
        <f t="shared" si="5"/>
        <v>189.78639511999734</v>
      </c>
    </row>
    <row r="128" spans="2:7" x14ac:dyDescent="0.25">
      <c r="B128" s="8">
        <v>44104</v>
      </c>
      <c r="C128" s="8"/>
      <c r="G128" s="10">
        <f t="shared" si="5"/>
        <v>189.78639511999734</v>
      </c>
    </row>
    <row r="129" spans="2:7" x14ac:dyDescent="0.25">
      <c r="B129" s="8">
        <f>[1]Комиссии!$BY$237</f>
        <v>44105</v>
      </c>
      <c r="C129" s="10"/>
      <c r="D129" s="10"/>
      <c r="E129" s="10"/>
      <c r="F129" s="10">
        <f>[1]Комиссии!$CA$237</f>
        <v>-3.25</v>
      </c>
      <c r="G129" s="10">
        <f t="shared" si="5"/>
        <v>186.53639511999734</v>
      </c>
    </row>
    <row r="130" spans="2:7" x14ac:dyDescent="0.25">
      <c r="B130" s="8">
        <v>44116</v>
      </c>
      <c r="C130" s="9">
        <v>-183.92</v>
      </c>
      <c r="G130" s="10">
        <f t="shared" si="5"/>
        <v>2.6163951199973496</v>
      </c>
    </row>
    <row r="131" spans="2:7" x14ac:dyDescent="0.25">
      <c r="B131" s="8">
        <f>[1]Комиссии!$BY$238</f>
        <v>44136</v>
      </c>
      <c r="C131" s="10"/>
      <c r="D131" s="10"/>
      <c r="E131" s="10"/>
      <c r="F131" s="10">
        <f>[1]Комиссии!$CA$238</f>
        <v>-0.16</v>
      </c>
      <c r="G131" s="10">
        <f t="shared" ref="G131:G136" si="6">SUM(C131:F131)+G130</f>
        <v>2.4563951199973495</v>
      </c>
    </row>
    <row r="132" spans="2:7" x14ac:dyDescent="0.25">
      <c r="B132" s="8">
        <f>[1]Комиссии!$BY$239</f>
        <v>44166</v>
      </c>
      <c r="C132" s="10"/>
      <c r="D132" s="10"/>
      <c r="E132" s="10"/>
      <c r="F132" s="10">
        <f>[1]Комиссии!$CA$239</f>
        <v>-0.1</v>
      </c>
      <c r="G132" s="10">
        <f t="shared" si="6"/>
        <v>2.3563951199973494</v>
      </c>
    </row>
    <row r="133" spans="2:7" x14ac:dyDescent="0.25">
      <c r="B133" s="8">
        <v>44196</v>
      </c>
      <c r="G133" s="10">
        <f t="shared" si="6"/>
        <v>2.3563951199973494</v>
      </c>
    </row>
    <row r="134" spans="2:7" x14ac:dyDescent="0.25">
      <c r="B134" s="17">
        <f>[1]Комиссии!$BY$281</f>
        <v>44197</v>
      </c>
      <c r="C134" s="18"/>
      <c r="D134" s="18"/>
      <c r="E134" s="18"/>
      <c r="F134" s="19">
        <f>[1]Комиссии!$CA$281</f>
        <v>-3.12</v>
      </c>
      <c r="G134" s="19">
        <f t="shared" si="6"/>
        <v>-0.7636048800026507</v>
      </c>
    </row>
    <row r="135" spans="2:7" x14ac:dyDescent="0.25">
      <c r="B135" s="8">
        <v>44227</v>
      </c>
      <c r="G135" s="10">
        <f t="shared" si="6"/>
        <v>-0.7636048800026507</v>
      </c>
    </row>
    <row r="136" spans="2:7" x14ac:dyDescent="0.25">
      <c r="B136" s="8">
        <f>[1]Комиссии!$BY$282</f>
        <v>44228</v>
      </c>
      <c r="C136" s="10"/>
      <c r="D136" s="10"/>
      <c r="E136" s="10"/>
      <c r="F136" s="10">
        <f>[1]Комиссии!$CA$282</f>
        <v>-0.12</v>
      </c>
      <c r="G136" s="10">
        <f t="shared" si="6"/>
        <v>-0.88360488000265069</v>
      </c>
    </row>
    <row r="137" spans="2:7" x14ac:dyDescent="0.25">
      <c r="B137" s="20">
        <v>44255</v>
      </c>
      <c r="C137" s="21"/>
      <c r="D137" s="21"/>
      <c r="E137" s="21"/>
      <c r="F137" s="21"/>
      <c r="G137" s="21">
        <f t="shared" ref="G137:G142" si="7">SUM(C137:F137)+G136</f>
        <v>-0.88360488000265069</v>
      </c>
    </row>
    <row r="138" spans="2:7" x14ac:dyDescent="0.25">
      <c r="B138" s="8">
        <f>[1]Комиссии!$BY$283</f>
        <v>44256</v>
      </c>
      <c r="C138" s="10"/>
      <c r="D138" s="10"/>
      <c r="E138" s="10"/>
      <c r="F138" s="10">
        <f>[1]Комиссии!$CA$283</f>
        <v>-0.1</v>
      </c>
      <c r="G138" s="10">
        <f t="shared" si="7"/>
        <v>-0.98360488000265067</v>
      </c>
    </row>
    <row r="139" spans="2:7" x14ac:dyDescent="0.25">
      <c r="B139" s="20">
        <v>44286</v>
      </c>
      <c r="C139" s="21"/>
      <c r="D139" s="21">
        <f>[1]Транзакции_T_ISA!G50</f>
        <v>469.54</v>
      </c>
      <c r="E139" s="21"/>
      <c r="F139" s="21"/>
      <c r="G139" s="21">
        <f t="shared" si="7"/>
        <v>468.55639511999738</v>
      </c>
    </row>
    <row r="140" spans="2:7" x14ac:dyDescent="0.25">
      <c r="B140" s="8">
        <f>[1]Комиссии!$BY$284</f>
        <v>44287</v>
      </c>
      <c r="C140" s="10"/>
      <c r="D140" s="10"/>
      <c r="E140" s="10"/>
      <c r="F140" s="10">
        <f>[1]Комиссии!$CA$284</f>
        <v>-3.17</v>
      </c>
      <c r="G140" s="10">
        <f t="shared" si="7"/>
        <v>465.38639511999736</v>
      </c>
    </row>
    <row r="141" spans="2:7" x14ac:dyDescent="0.25">
      <c r="B141" s="8">
        <v>44304</v>
      </c>
      <c r="C141" s="9">
        <v>-450</v>
      </c>
      <c r="G141" s="10">
        <f t="shared" si="7"/>
        <v>15.38639511999736</v>
      </c>
    </row>
    <row r="142" spans="2:7" x14ac:dyDescent="0.25">
      <c r="B142" s="20">
        <v>44316</v>
      </c>
      <c r="C142" s="21"/>
      <c r="D142" s="22"/>
      <c r="E142" s="22"/>
      <c r="F142" s="23"/>
      <c r="G142" s="21">
        <f t="shared" si="7"/>
        <v>15.38639511999736</v>
      </c>
    </row>
    <row r="143" spans="2:7" x14ac:dyDescent="0.25">
      <c r="B143" s="8">
        <v>44317</v>
      </c>
      <c r="C143" s="10"/>
      <c r="F143" s="4">
        <f>[1]Комиссии!CA285</f>
        <v>-0.26</v>
      </c>
      <c r="G143" s="10">
        <f t="shared" ref="G143:G148" si="8">SUM(C143:F143)+G142</f>
        <v>15.12639511999736</v>
      </c>
    </row>
    <row r="144" spans="2:7" x14ac:dyDescent="0.25">
      <c r="B144" s="20">
        <v>44347</v>
      </c>
      <c r="C144" s="21"/>
      <c r="D144" s="22"/>
      <c r="E144" s="22"/>
      <c r="F144" s="23"/>
      <c r="G144" s="10">
        <f t="shared" si="8"/>
        <v>15.12639511999736</v>
      </c>
    </row>
    <row r="145" spans="2:7" x14ac:dyDescent="0.25">
      <c r="B145" s="20">
        <v>44348</v>
      </c>
      <c r="C145" s="21"/>
      <c r="D145" s="22"/>
      <c r="E145" s="22"/>
      <c r="F145" s="23">
        <f>[1]Комиссии!CA286</f>
        <v>-0.1</v>
      </c>
      <c r="G145" s="24">
        <f t="shared" si="8"/>
        <v>15.02639511999736</v>
      </c>
    </row>
    <row r="146" spans="2:7" x14ac:dyDescent="0.25">
      <c r="B146" s="25">
        <v>44377</v>
      </c>
      <c r="C146" s="24"/>
      <c r="D146" s="26"/>
      <c r="E146" s="26"/>
      <c r="F146" s="27"/>
      <c r="G146" s="24">
        <f t="shared" si="8"/>
        <v>15.02639511999736</v>
      </c>
    </row>
    <row r="147" spans="2:7" x14ac:dyDescent="0.25">
      <c r="B147" s="25">
        <v>44378</v>
      </c>
      <c r="C147" s="24"/>
      <c r="D147" s="26"/>
      <c r="E147" s="26"/>
      <c r="F147" s="27">
        <f>[1]Комиссии!CA287</f>
        <v>-3.1</v>
      </c>
      <c r="G147" s="24">
        <f t="shared" si="8"/>
        <v>11.926395119997361</v>
      </c>
    </row>
    <row r="148" spans="2:7" x14ac:dyDescent="0.25">
      <c r="B148" s="25">
        <v>44408</v>
      </c>
      <c r="C148" s="24"/>
      <c r="D148" s="26"/>
      <c r="E148" s="26"/>
      <c r="F148" s="27"/>
      <c r="G148" s="24">
        <f t="shared" si="8"/>
        <v>11.926395119997361</v>
      </c>
    </row>
    <row r="149" spans="2:7" x14ac:dyDescent="0.25">
      <c r="B149" s="25">
        <v>44409</v>
      </c>
      <c r="C149" s="24"/>
      <c r="D149" s="26"/>
      <c r="E149" s="26"/>
      <c r="F149" s="27">
        <f>[1]Комиссии!CA288</f>
        <v>-0.09</v>
      </c>
      <c r="G149" s="24">
        <f>SUM(C149:F149)+G148</f>
        <v>11.836395119997361</v>
      </c>
    </row>
    <row r="150" spans="2:7" x14ac:dyDescent="0.25">
      <c r="B150" s="25">
        <v>44439</v>
      </c>
      <c r="C150" s="24"/>
      <c r="D150" s="26"/>
      <c r="E150" s="26"/>
      <c r="F150" s="27"/>
      <c r="G150" s="24">
        <f>SUM(C150:F150)+G149</f>
        <v>11.836395119997361</v>
      </c>
    </row>
    <row r="151" spans="2:7" x14ac:dyDescent="0.25">
      <c r="B151" s="25">
        <v>44440</v>
      </c>
      <c r="C151" s="24"/>
      <c r="D151" s="26"/>
      <c r="E151" s="26"/>
      <c r="F151" s="27">
        <f>[1]Комиссии!CA289</f>
        <v>-0.09</v>
      </c>
      <c r="G151" s="24">
        <f>SUM(C151:F151)+G150</f>
        <v>11.746395119997361</v>
      </c>
    </row>
    <row r="152" spans="2:7" x14ac:dyDescent="0.25">
      <c r="B152" s="25">
        <v>44469</v>
      </c>
      <c r="C152" s="24"/>
      <c r="D152" s="26"/>
      <c r="E152" s="26"/>
      <c r="F152" s="27"/>
      <c r="G152" s="24">
        <f>SUM(C152:F152)+G151</f>
        <v>11.746395119997361</v>
      </c>
    </row>
    <row r="153" spans="2:7" x14ac:dyDescent="0.25">
      <c r="B153" s="25">
        <v>44500</v>
      </c>
      <c r="C153" s="24"/>
      <c r="D153" s="26"/>
      <c r="E153" s="26"/>
      <c r="F153" s="27"/>
      <c r="G153" s="24">
        <f>SUM(C153:F153)+G152</f>
        <v>11.746395119997361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Coms_JISA">
                <anchor moveWithCells="1" sizeWithCells="1">
                  <from>
                    <xdr:col>7</xdr:col>
                    <xdr:colOff>133350</xdr:colOff>
                    <xdr:row>14</xdr:row>
                    <xdr:rowOff>0</xdr:rowOff>
                  </from>
                  <to>
                    <xdr:col>8</xdr:col>
                    <xdr:colOff>381000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CF_T_ISA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2024-10-31T15:02:46Z</dcterms:created>
  <dcterms:modified xsi:type="dcterms:W3CDTF">2024-10-31T15:02:53Z</dcterms:modified>
</cp:coreProperties>
</file>