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ortfolio-management\Data\"/>
    </mc:Choice>
  </mc:AlternateContent>
  <xr:revisionPtr revIDLastSave="0" documentId="8_{89621C47-884B-4C89-A9A7-21C5905B30BC}" xr6:coauthVersionLast="47" xr6:coauthVersionMax="47" xr10:uidLastSave="{00000000-0000-0000-0000-000000000000}"/>
  <bookViews>
    <workbookView xWindow="-93" yWindow="-93" windowWidth="25786" windowHeight="13866" xr2:uid="{60024F63-9D04-4B5A-8918-B47445E53D0F}"/>
  </bookViews>
  <sheets>
    <sheet name="CF_JISA" sheetId="1" r:id="rId1"/>
  </sheets>
  <externalReferences>
    <externalReference r:id="rId2"/>
  </externalReferences>
  <definedNames>
    <definedName name="Cur_year">[1]Транзакции_IB!$A$5</definedName>
    <definedName name="Date">[1]Портфель!$C$2</definedName>
    <definedName name="Restricted">[1]Портфель!$G$12</definedName>
    <definedName name="Unrestricted">[1]Портфель!$G$11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6" i="1" l="1"/>
  <c r="F154" i="1"/>
  <c r="F152" i="1"/>
  <c r="F150" i="1"/>
  <c r="C148" i="1"/>
  <c r="B148" i="1"/>
  <c r="F147" i="1"/>
  <c r="F145" i="1"/>
  <c r="F143" i="1"/>
  <c r="F141" i="1"/>
  <c r="F139" i="1"/>
  <c r="F137" i="1"/>
  <c r="E135" i="1"/>
  <c r="B135" i="1"/>
  <c r="C134" i="1"/>
  <c r="B134" i="1"/>
  <c r="F133" i="1"/>
  <c r="B133" i="1"/>
  <c r="F131" i="1"/>
  <c r="B131" i="1"/>
  <c r="F129" i="1"/>
  <c r="B129" i="1"/>
  <c r="E127" i="1"/>
  <c r="F126" i="1"/>
  <c r="B126" i="1"/>
  <c r="E125" i="1"/>
  <c r="B125" i="1"/>
  <c r="F123" i="1"/>
  <c r="E123" i="1"/>
  <c r="B123" i="1"/>
  <c r="F122" i="1"/>
  <c r="B122" i="1"/>
  <c r="F120" i="1"/>
  <c r="B120" i="1"/>
  <c r="F119" i="1"/>
  <c r="B119" i="1"/>
  <c r="F118" i="1"/>
  <c r="B118" i="1"/>
  <c r="F116" i="1"/>
  <c r="B116" i="1"/>
  <c r="E115" i="1"/>
  <c r="B115" i="1"/>
  <c r="F114" i="1"/>
  <c r="B114" i="1"/>
  <c r="F112" i="1"/>
  <c r="B112" i="1"/>
  <c r="F110" i="1"/>
  <c r="B110" i="1"/>
  <c r="F109" i="1"/>
  <c r="B109" i="1"/>
  <c r="E108" i="1"/>
  <c r="B108" i="1"/>
  <c r="F106" i="1"/>
  <c r="B106" i="1"/>
  <c r="F104" i="1"/>
  <c r="B104" i="1"/>
  <c r="F103" i="1"/>
  <c r="B103" i="1"/>
  <c r="F102" i="1"/>
  <c r="B102" i="1"/>
  <c r="E100" i="1"/>
  <c r="B100" i="1"/>
  <c r="E99" i="1"/>
  <c r="B99" i="1"/>
  <c r="F97" i="1"/>
  <c r="B97" i="1"/>
  <c r="F96" i="1"/>
  <c r="B96" i="1"/>
  <c r="E95" i="1"/>
  <c r="B95" i="1"/>
  <c r="E94" i="1"/>
  <c r="B94" i="1"/>
  <c r="F92" i="1"/>
  <c r="B92" i="1"/>
  <c r="F90" i="1"/>
  <c r="B90" i="1"/>
  <c r="F89" i="1"/>
  <c r="B89" i="1"/>
  <c r="F88" i="1"/>
  <c r="B88" i="1"/>
  <c r="F86" i="1"/>
  <c r="B86" i="1"/>
  <c r="F85" i="1"/>
  <c r="B85" i="1"/>
  <c r="F84" i="1"/>
  <c r="B84" i="1"/>
  <c r="F82" i="1"/>
  <c r="B82" i="1"/>
  <c r="F81" i="1"/>
  <c r="B81" i="1"/>
  <c r="F80" i="1"/>
  <c r="B80" i="1"/>
  <c r="F78" i="1"/>
  <c r="B78" i="1"/>
  <c r="F77" i="1"/>
  <c r="B77" i="1"/>
  <c r="F76" i="1"/>
  <c r="B76" i="1"/>
  <c r="F74" i="1"/>
  <c r="B74" i="1"/>
  <c r="E73" i="1"/>
  <c r="B73" i="1"/>
  <c r="E72" i="1"/>
  <c r="B72" i="1"/>
  <c r="F70" i="1"/>
  <c r="B70" i="1"/>
  <c r="F69" i="1"/>
  <c r="B69" i="1"/>
  <c r="F67" i="1"/>
  <c r="B67" i="1"/>
  <c r="F66" i="1"/>
  <c r="B66" i="1"/>
  <c r="F65" i="1"/>
  <c r="B65" i="1"/>
  <c r="F63" i="1"/>
  <c r="B63" i="1"/>
  <c r="F62" i="1"/>
  <c r="B62" i="1"/>
  <c r="F61" i="1"/>
  <c r="B61" i="1"/>
  <c r="F59" i="1"/>
  <c r="B59" i="1"/>
  <c r="F58" i="1"/>
  <c r="B58" i="1"/>
  <c r="F57" i="1"/>
  <c r="B57" i="1"/>
  <c r="F55" i="1"/>
  <c r="B55" i="1"/>
  <c r="F54" i="1"/>
  <c r="B54" i="1"/>
  <c r="F53" i="1"/>
  <c r="B53" i="1"/>
  <c r="E51" i="1"/>
  <c r="B51" i="1"/>
  <c r="E50" i="1"/>
  <c r="B50" i="1"/>
  <c r="F48" i="1"/>
  <c r="B48" i="1"/>
  <c r="F47" i="1"/>
  <c r="B47" i="1"/>
  <c r="F46" i="1"/>
  <c r="B46" i="1"/>
  <c r="F44" i="1"/>
  <c r="B44" i="1"/>
  <c r="F43" i="1"/>
  <c r="B43" i="1"/>
  <c r="F42" i="1"/>
  <c r="B42" i="1"/>
  <c r="F40" i="1"/>
  <c r="B40" i="1"/>
  <c r="F39" i="1"/>
  <c r="B39" i="1"/>
  <c r="F38" i="1"/>
  <c r="B38" i="1"/>
  <c r="E36" i="1"/>
  <c r="B36" i="1"/>
  <c r="F35" i="1"/>
  <c r="B35" i="1"/>
  <c r="F34" i="1"/>
  <c r="B34" i="1"/>
  <c r="F33" i="1"/>
  <c r="B33" i="1"/>
  <c r="F31" i="1"/>
  <c r="B31" i="1"/>
  <c r="F30" i="1"/>
  <c r="B30" i="1"/>
  <c r="F29" i="1"/>
  <c r="B29" i="1"/>
  <c r="F27" i="1"/>
  <c r="B27" i="1"/>
  <c r="F26" i="1"/>
  <c r="B26" i="1"/>
  <c r="F25" i="1"/>
  <c r="B25" i="1"/>
  <c r="F23" i="1"/>
  <c r="B23" i="1"/>
  <c r="F22" i="1"/>
  <c r="B22" i="1"/>
  <c r="F21" i="1"/>
  <c r="B21" i="1"/>
  <c r="F19" i="1"/>
  <c r="B19" i="1"/>
  <c r="F18" i="1"/>
  <c r="B18" i="1"/>
  <c r="F16" i="1"/>
  <c r="B16" i="1"/>
  <c r="F14" i="1"/>
  <c r="B14" i="1"/>
  <c r="F13" i="1"/>
  <c r="B13" i="1"/>
  <c r="F12" i="1"/>
  <c r="B12" i="1"/>
  <c r="B10" i="1"/>
  <c r="F9" i="1"/>
  <c r="B9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2" i="1" s="1"/>
  <c r="E8" i="1"/>
  <c r="B8" i="1"/>
  <c r="F7" i="1"/>
  <c r="B7" i="1"/>
  <c r="E6" i="1"/>
  <c r="B6" i="1"/>
  <c r="G5" i="1"/>
  <c r="G6" i="1" s="1"/>
  <c r="G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Yaroslav Linik</author>
    <author>YL</author>
  </authors>
  <commentList>
    <comment ref="G11" authorId="0" shapeId="0" xr:uid="{D86DA084-7B9F-4667-ADA2-AB265D485D30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-0.17</t>
        </r>
      </text>
    </comment>
    <comment ref="G20" authorId="0" shapeId="0" xr:uid="{CB84C50B-E999-4EEB-B7C5-49B2AFA2445D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1.69</t>
        </r>
      </text>
    </comment>
    <comment ref="G24" authorId="0" shapeId="0" xr:uid="{70090115-2746-4396-9F6D-80DCA382576C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2.48</t>
        </r>
      </text>
    </comment>
    <comment ref="G28" authorId="0" shapeId="0" xr:uid="{68B1C7D1-E30F-4CC8-865F-509712B1561E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-3.25</t>
        </r>
      </text>
    </comment>
    <comment ref="G32" authorId="0" shapeId="0" xr:uid="{5216ACAA-0743-445F-BCDF-247145D68EA1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-4.02</t>
        </r>
      </text>
    </comment>
    <comment ref="G41" authorId="0" shapeId="0" xr:uid="{D4AF9371-3304-48F6-8EF6-E16DE49AA0AC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608.87</t>
        </r>
      </text>
    </comment>
    <comment ref="G45" authorId="0" shapeId="0" xr:uid="{7DA1664B-A6FA-426C-BA38-E7AAC0F0E02A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608.42</t>
        </r>
      </text>
    </comment>
    <comment ref="G52" authorId="0" shapeId="0" xr:uid="{19BDE8BE-88BB-42E9-B905-9CE0676CFC72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0.0</t>
        </r>
      </text>
    </comment>
    <comment ref="G56" authorId="0" shapeId="0" xr:uid="{160F04C5-7916-4DC5-B399-4E2F9072D390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-1.72</t>
        </r>
      </text>
    </comment>
    <comment ref="G60" authorId="0" shapeId="0" xr:uid="{408FEC55-6A6A-4417-95C4-E7197560F46A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-3.58</t>
        </r>
      </text>
    </comment>
    <comment ref="G64" authorId="0" shapeId="0" xr:uid="{0B098BB7-377E-4084-8800-BA5321AFFA69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-5.40</t>
        </r>
      </text>
    </comment>
    <comment ref="G68" authorId="0" shapeId="0" xr:uid="{766149B5-3C24-4300-A3F6-A2D5E32AE0BF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-7.32</t>
        </r>
      </text>
    </comment>
    <comment ref="G75" authorId="0" shapeId="0" xr:uid="{82211F1C-9DB7-42C7-BF4F-512A4572CCB7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-0.73</t>
        </r>
      </text>
    </comment>
    <comment ref="G79" authorId="0" shapeId="0" xr:uid="{35A7ED52-9401-4544-85C5-F5C04B226FDF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-5.55</t>
        </r>
      </text>
    </comment>
    <comment ref="G83" authorId="0" shapeId="0" xr:uid="{F96C9925-8F81-45EF-8156-198E484A499F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-11.87</t>
        </r>
      </text>
    </comment>
    <comment ref="G87" authorId="0" shapeId="0" xr:uid="{C8931E3F-FE2D-4029-8067-6B3AC5567F1D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-17.99</t>
        </r>
      </text>
    </comment>
    <comment ref="G91" authorId="0" shapeId="0" xr:uid="{285554EE-C4DF-4014-B3D8-78ED0D2E8DE9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-24.69</t>
        </r>
      </text>
    </comment>
    <comment ref="G101" authorId="0" shapeId="0" xr:uid="{842A8A5B-B118-4C4E-BF5C-1CF2E0F61940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0.01</t>
        </r>
      </text>
    </comment>
    <comment ref="G105" authorId="0" shapeId="0" xr:uid="{474192E1-E5FE-450C-A2F0-3E6BFD782E79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-10.62</t>
        </r>
      </text>
    </comment>
    <comment ref="G111" authorId="0" shapeId="0" xr:uid="{53E1C45C-312A-4C9D-A1AE-386626E07819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-7.53</t>
        </r>
      </text>
    </comment>
    <comment ref="G117" authorId="0" shapeId="0" xr:uid="{52F5A1BC-BB46-4F20-B4AD-2FCE8483E394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-6.87</t>
        </r>
      </text>
    </comment>
    <comment ref="G121" authorId="0" shapeId="0" xr:uid="{E8A8780D-DE78-4087-B58A-8AF204B97779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480.87</t>
        </r>
      </text>
    </comment>
    <comment ref="G128" authorId="0" shapeId="0" xr:uid="{7EE52B81-75EC-4D9E-B59E-1A6BEA443038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1.56</t>
        </r>
      </text>
    </comment>
    <comment ref="G139" authorId="0" shapeId="0" xr:uid="{D8959F75-3570-495E-8444-FDEDF67FA6D7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-14.31</t>
        </r>
      </text>
    </comment>
    <comment ref="G140" authorId="0" shapeId="0" xr:uid="{89A4AB3C-521A-499D-B88A-BF3DF54E5BDF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-14.31</t>
        </r>
      </text>
    </comment>
    <comment ref="G143" authorId="0" shapeId="0" xr:uid="{80EACFE3-1571-4F1E-B879-710F7CA4A1C4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-29.47</t>
        </r>
      </text>
    </comment>
    <comment ref="G144" authorId="0" shapeId="0" xr:uid="{1924438E-76FC-4F65-A301-449827DB6213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-29.47</t>
        </r>
      </text>
    </comment>
    <comment ref="G145" authorId="0" shapeId="0" xr:uid="{64800C94-AC38-4799-BCAB-F2395A76EC81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-37.43</t>
        </r>
      </text>
    </comment>
    <comment ref="G146" authorId="0" shapeId="0" xr:uid="{322B9341-6227-4C81-B95F-4CA9EC76BD10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-37.43</t>
        </r>
      </text>
    </comment>
    <comment ref="G147" authorId="0" shapeId="0" xr:uid="{F484DEBF-3B74-4B2C-9007-6184286F1267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-45.63</t>
        </r>
      </text>
    </comment>
    <comment ref="G150" authorId="1" shapeId="0" xr:uid="{2AF46CBC-924F-4A92-8859-1E364F506967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(3.64)</t>
        </r>
      </text>
    </comment>
    <comment ref="G151" authorId="1" shapeId="0" xr:uid="{661738E5-45FC-4886-9677-28587EE116C7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(3.64)</t>
        </r>
      </text>
    </comment>
    <comment ref="G156" authorId="1" shapeId="0" xr:uid="{6017A7F6-7BDE-4D63-BD2A-3980E51E158D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(28.49)</t>
        </r>
      </text>
    </comment>
  </commentList>
</comments>
</file>

<file path=xl/sharedStrings.xml><?xml version="1.0" encoding="utf-8"?>
<sst xmlns="http://schemas.openxmlformats.org/spreadsheetml/2006/main" count="7" uniqueCount="7">
  <si>
    <t>Current</t>
  </si>
  <si>
    <t>Дата</t>
  </si>
  <si>
    <t>Инвестиции</t>
  </si>
  <si>
    <t>Див./Куп.</t>
  </si>
  <si>
    <t>Сделка</t>
  </si>
  <si>
    <t>Комиссия</t>
  </si>
  <si>
    <r>
      <t>Cash (</t>
    </r>
    <r>
      <rPr>
        <sz val="10"/>
        <rFont val="Calibri"/>
        <family val="2"/>
        <charset val="204"/>
      </rPr>
      <t>£</t>
    </r>
    <r>
      <rPr>
        <sz val="8.5"/>
        <rFont val="Century Gothic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</si>
</sst>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entury Gothic"/>
      <family val="2"/>
      <charset val="204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charset val="204"/>
    </font>
    <font>
      <sz val="8.5"/>
      <name val="Century Gothic"/>
      <family val="2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37" fontId="0" fillId="0" borderId="1" xfId="0" applyNumberFormat="1" applyBorder="1"/>
    <xf numFmtId="39" fontId="0" fillId="0" borderId="1" xfId="0" applyNumberFormat="1" applyBorder="1"/>
    <xf numFmtId="37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Continuous" vertical="center" wrapText="1"/>
    </xf>
    <xf numFmtId="0" fontId="3" fillId="3" borderId="0" xfId="0" applyFont="1" applyFill="1" applyAlignment="1">
      <alignment horizontal="centerContinuous" vertical="center" wrapText="1"/>
    </xf>
    <xf numFmtId="14" fontId="0" fillId="0" borderId="0" xfId="0" applyNumberFormat="1"/>
    <xf numFmtId="39" fontId="0" fillId="4" borderId="0" xfId="0" applyNumberFormat="1" applyFill="1"/>
    <xf numFmtId="37" fontId="0" fillId="0" borderId="0" xfId="0" applyNumberFormat="1" applyAlignment="1">
      <alignment horizontal="right"/>
    </xf>
    <xf numFmtId="39" fontId="0" fillId="0" borderId="0" xfId="0" applyNumberFormat="1"/>
    <xf numFmtId="14" fontId="0" fillId="0" borderId="2" xfId="0" applyNumberFormat="1" applyBorder="1"/>
    <xf numFmtId="37" fontId="0" fillId="0" borderId="3" xfId="0" applyNumberFormat="1" applyBorder="1"/>
    <xf numFmtId="37" fontId="0" fillId="0" borderId="2" xfId="0" applyNumberFormat="1" applyBorder="1"/>
    <xf numFmtId="14" fontId="0" fillId="0" borderId="3" xfId="0" applyNumberFormat="1" applyBorder="1"/>
    <xf numFmtId="37" fontId="0" fillId="4" borderId="0" xfId="0" applyNumberFormat="1" applyFill="1"/>
    <xf numFmtId="14" fontId="0" fillId="0" borderId="4" xfId="0" applyNumberFormat="1" applyBorder="1"/>
    <xf numFmtId="37" fontId="0" fillId="0" borderId="4" xfId="0" applyNumberFormat="1" applyBorder="1"/>
    <xf numFmtId="37" fontId="0" fillId="4" borderId="2" xfId="0" applyNumberFormat="1" applyFill="1" applyBorder="1"/>
    <xf numFmtId="37" fontId="0" fillId="4" borderId="3" xfId="0" applyNumberFormat="1" applyFill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135467</xdr:colOff>
          <xdr:row>130</xdr:row>
          <xdr:rowOff>211667</xdr:rowOff>
        </xdr:from>
        <xdr:to>
          <xdr:col>8</xdr:col>
          <xdr:colOff>381000</xdr:colOff>
          <xdr:row>133</xdr:row>
          <xdr:rowOff>97367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BD628EF-F45D-42C7-A3DD-B1151EB99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entury Gothic"/>
                </a:rPr>
                <a:t>Комиссии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000bcdce8660306/Personal/Galaxy_2201%20v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ртфель"/>
      <sheetName val="Портфель_2022"/>
      <sheetName val="Портфель_2021"/>
      <sheetName val="Output"/>
      <sheetName val="Result"/>
      <sheetName val="Комиссии"/>
      <sheetName val="Check"/>
      <sheetName val="Data&gt;&gt;"/>
      <sheetName val="FX_data"/>
      <sheetName val="ETFs"/>
      <sheetName val="Mutual funds UK"/>
      <sheetName val="Russian equities"/>
      <sheetName val="Russian bonds"/>
      <sheetName val="IB&gt;&gt;"/>
      <sheetName val="Портфель_IB"/>
      <sheetName val="Портфель_2022_IB"/>
      <sheetName val="Портфель_2021_IB"/>
      <sheetName val="Портфель_2020_IB"/>
      <sheetName val="Result_IB"/>
      <sheetName val="Транзакции_IB"/>
      <sheetName val="Assignments"/>
      <sheetName val="CF_IB"/>
      <sheetName val="Option series"/>
      <sheetName val="Options stats"/>
      <sheetName val="Опционы_IB"/>
      <sheetName val="Long_options_IB"/>
      <sheetName val="FX_IB"/>
      <sheetName val="Option perf."/>
      <sheetName val="БКС&gt;&gt;"/>
      <sheetName val="Портфель_БКС"/>
      <sheetName val="Портфель_2022_БКС"/>
      <sheetName val="Портфель_2021_БКС"/>
      <sheetName val="Портфель_2020_БКС"/>
      <sheetName val="Портфель_2019_БКС"/>
      <sheetName val="Портфель_2018_БКС"/>
      <sheetName val="Result_БКС"/>
      <sheetName val="CF_БКС"/>
      <sheetName val="Equity_БКС"/>
      <sheetName val="Fixed income_БКС"/>
      <sheetName val="Транзакции_USD_БКС"/>
      <sheetName val="FX_БКС"/>
      <sheetName val="Тинькофф&gt;&gt;"/>
      <sheetName val="Портфель_T"/>
      <sheetName val="Портфель_2022_T"/>
      <sheetName val="Портфель_2021_T"/>
      <sheetName val="Портфель_2020_T"/>
      <sheetName val="Result_T"/>
      <sheetName val="CF_T"/>
      <sheetName val="Equity_T"/>
      <sheetName val="Fixed income_T"/>
      <sheetName val="Транзакции_USD_T"/>
      <sheetName val="FX_T"/>
      <sheetName val="Альфа&gt;&gt;"/>
      <sheetName val="Портфель_Альфа"/>
      <sheetName val="Портфель_2022_Альфа"/>
      <sheetName val="Портфель_2021_Альфа"/>
      <sheetName val="Result_Альфа"/>
      <sheetName val="CF_Альфа"/>
      <sheetName val="Equity_Альфа"/>
      <sheetName val="Fixed income_Альфа"/>
      <sheetName val="Транзакции_USD_Альфа"/>
      <sheetName val="FX_Альфа"/>
      <sheetName val="МТСБ&gt;&gt;"/>
      <sheetName val="Портфель_МТСБ"/>
      <sheetName val="Портфель_2022_МТСБ"/>
      <sheetName val="Портфель_2021_МТСБ"/>
      <sheetName val="Портфель_2020_МТСБ"/>
      <sheetName val="Result_МТСБ"/>
      <sheetName val="CF_МТСБ"/>
      <sheetName val="Транзакции_МТСБ"/>
      <sheetName val="CS&gt;&gt;"/>
      <sheetName val="Портфель_CS"/>
      <sheetName val="Портфель_2022_CS"/>
      <sheetName val="Портфель_2021_CS"/>
      <sheetName val="Портфель_2019_CS"/>
      <sheetName val="Портфель_2020_CS"/>
      <sheetName val="Result_CS"/>
      <sheetName val="CF_CS"/>
      <sheetName val="Транзакции_CS"/>
      <sheetName val=" Система Капитал&gt;&gt;"/>
      <sheetName val="Портфель_СК"/>
      <sheetName val="Портфель_2022_СК"/>
      <sheetName val="Портфель_2021_СК"/>
      <sheetName val="Портфель_2020_СК"/>
      <sheetName val="Портфель_2019_СК"/>
      <sheetName val="Result_СК"/>
      <sheetName val="CF_СК"/>
      <sheetName val="Транзакции_СК"/>
      <sheetName val="ВТБ&gt;&gt;"/>
      <sheetName val="Портфель_ВТБ"/>
      <sheetName val="Портфель_2022_ВТБ"/>
      <sheetName val="Портфель_2021_ВТБ"/>
      <sheetName val="Портфель_2020_ВТБ"/>
      <sheetName val="Result_ВТБ"/>
      <sheetName val="CF_ВТБ"/>
      <sheetName val="Equity_ВТБ"/>
      <sheetName val="Fixed income_ВТБ"/>
      <sheetName val="Транзакции_USD_ВТБ"/>
      <sheetName val="FX_ВТБ"/>
      <sheetName val="Сбер&gt;&gt;"/>
      <sheetName val="Портфель_Сбер"/>
      <sheetName val="Портфель_2022_Сбер"/>
      <sheetName val="Портфель_2021_Сбер"/>
      <sheetName val="Портфель_2020_Сбер"/>
      <sheetName val="Result_Сбер"/>
      <sheetName val="CF_Сбер"/>
      <sheetName val="Транзакции_Сбер"/>
      <sheetName val="Портфель_2020_О"/>
      <sheetName val="JISA&gt;&gt;"/>
      <sheetName val="Портфель_JISA"/>
      <sheetName val="Портфель_2022_JISA"/>
      <sheetName val="Портфель_2021_JISA"/>
      <sheetName val="Портфель_2014_JISA"/>
      <sheetName val="Портфель_2015_JISA"/>
      <sheetName val="Портфель_2016_JISA"/>
      <sheetName val="Портфель_2017_JISA"/>
      <sheetName val="Портфель_2018_JISA"/>
      <sheetName val="Портфель_2020_JISA"/>
      <sheetName val="Портфель_2019_JISA"/>
      <sheetName val="Result_JISA"/>
      <sheetName val="CF_JISA"/>
      <sheetName val="Транзакции_JISA"/>
      <sheetName val="SIPP&gt;&gt;"/>
      <sheetName val="Портфель_SIPP"/>
      <sheetName val="Портфель_2022_SIPP"/>
      <sheetName val="Портфель_2021_SIPP"/>
      <sheetName val="Портфель_2020_SIPP"/>
      <sheetName val="Result_SIPP"/>
      <sheetName val="CF_SIPP"/>
      <sheetName val="Транзакции_SIPP"/>
      <sheetName val="UBS_E&gt;&gt;"/>
      <sheetName val="Портфель_UBS_E"/>
      <sheetName val="Портфель_2010_UBS_E"/>
      <sheetName val="Портфель_2011_UBS_E"/>
      <sheetName val="Портфель_2012_UBS_E"/>
      <sheetName val="Портфель_2013_UBS_E"/>
      <sheetName val="Портфель_2014_UBS_E"/>
      <sheetName val="Портфель_2016_UBS_E"/>
      <sheetName val="Портфель_2015_UBS_E"/>
      <sheetName val="Портфель_2017_UBS_E"/>
      <sheetName val="Портфель_2018_UBS_E"/>
      <sheetName val="Портфель_2022_UBS_E"/>
      <sheetName val="Портфель_2021_UBS_E"/>
      <sheetName val="Портфель_2019_UBS_E"/>
      <sheetName val="Портфель_2020_UBS_E"/>
      <sheetName val="Result_UBS_E"/>
      <sheetName val="CF_UBS_E"/>
      <sheetName val="Транзакции_UBS_E"/>
      <sheetName val="UBS_P&gt;&gt;"/>
      <sheetName val="Портфель_UBS_P"/>
      <sheetName val="Портфель_2008_P_UBS"/>
      <sheetName val="Портфель_2009_UBS"/>
      <sheetName val="Портфель_2010_UBS"/>
      <sheetName val="Портфель_2011_UBS_P"/>
      <sheetName val="Портфель_2012_UBS"/>
      <sheetName val="Портфель_2013_UBS"/>
      <sheetName val="Портфель_2014_UBS"/>
      <sheetName val="Портфель_2015_UBS"/>
      <sheetName val="Портфель_2022_UBS_P"/>
      <sheetName val="Портфель_2021_UBS_P"/>
      <sheetName val="Портфель_2016_UBS"/>
      <sheetName val="Портфель_2017_UBS"/>
      <sheetName val="Портфель_2018_UBS"/>
      <sheetName val="Портфель_2019_UBS_P"/>
      <sheetName val="Портфель_2020_UBS_P"/>
      <sheetName val="Result_UBS_P"/>
      <sheetName val="CF_UBS_P"/>
      <sheetName val="Транзакции_UBS_P"/>
      <sheetName val="Transact SIPP&gt;&gt;"/>
      <sheetName val="Портфель_T_SIPP"/>
      <sheetName val="Портфель_2022_T_SIPP"/>
      <sheetName val="Портфель_2021_T_SIPP"/>
      <sheetName val="Портфель_2017_T_SIPP"/>
      <sheetName val="Портфель_2018_T_SIPP"/>
      <sheetName val="Портфель_2019_T_SIPP"/>
      <sheetName val="Портфель_2020_T_SIPP"/>
      <sheetName val="Result_T_SIPP"/>
      <sheetName val="CF_T_SIPP"/>
      <sheetName val="Транзакции_T_SIPP"/>
      <sheetName val="Transact ISA&gt;&gt;"/>
      <sheetName val="Портфель_T_ISA"/>
      <sheetName val="Портфель_2016_T_ISA"/>
      <sheetName val="Портфель_2015_T_ISA"/>
      <sheetName val="Портфель_2018_T_ISA"/>
      <sheetName val="Портфель_2017_T_ISA"/>
      <sheetName val="Портфель_2022_T_ISA"/>
      <sheetName val="Портфель_2021_T_ISA"/>
      <sheetName val="Портфель_2019_T_ISA"/>
      <sheetName val="Портфель_2020_T_ISA"/>
      <sheetName val="Result_T_ISA"/>
      <sheetName val="CF_T_ISA"/>
      <sheetName val="Транзакции_T_ISA"/>
      <sheetName val="Открытие&gt;&gt;"/>
      <sheetName val="Портфель_О"/>
      <sheetName val="Портфель_2021_О"/>
      <sheetName val="Result_О"/>
      <sheetName val="CF_О"/>
      <sheetName val="Транзакции_О"/>
      <sheetName val="Sterling&gt;&gt;"/>
      <sheetName val="Портфель_Sterling"/>
      <sheetName val="Портфель_2012_Sterling"/>
      <sheetName val="Портфель_2011_Sterling"/>
      <sheetName val="Портфель_2010_Sterling"/>
      <sheetName val="Result_Sterling"/>
      <sheetName val="CF_Sterling"/>
      <sheetName val="Транзакции_Sterling"/>
    </sheetNames>
    <definedNames>
      <definedName name="Coms_JISA"/>
    </definedNames>
    <sheetDataSet>
      <sheetData sheetId="0">
        <row r="2">
          <cell r="C2">
            <v>44561</v>
          </cell>
        </row>
        <row r="11">
          <cell r="G11" t="b">
            <v>1</v>
          </cell>
        </row>
        <row r="12">
          <cell r="G12" t="b">
            <v>1</v>
          </cell>
        </row>
      </sheetData>
      <sheetData sheetId="1"/>
      <sheetData sheetId="2"/>
      <sheetData sheetId="3"/>
      <sheetData sheetId="4"/>
      <sheetData sheetId="5">
        <row r="17">
          <cell r="BG17">
            <v>41946</v>
          </cell>
          <cell r="BI17">
            <v>-0.02</v>
          </cell>
        </row>
        <row r="18">
          <cell r="BG18">
            <v>41975</v>
          </cell>
          <cell r="BI18">
            <v>-0.17</v>
          </cell>
        </row>
        <row r="21">
          <cell r="L21">
            <v>41915</v>
          </cell>
        </row>
        <row r="23">
          <cell r="BG23">
            <v>42006</v>
          </cell>
          <cell r="BI23">
            <v>-0.25</v>
          </cell>
        </row>
        <row r="24">
          <cell r="BG24">
            <v>42038</v>
          </cell>
          <cell r="BI24">
            <v>-0.25</v>
          </cell>
        </row>
        <row r="25">
          <cell r="BG25">
            <v>42066</v>
          </cell>
          <cell r="BI25">
            <v>-0.23</v>
          </cell>
        </row>
        <row r="26">
          <cell r="BG26">
            <v>42095</v>
          </cell>
          <cell r="BI26">
            <v>-0.27</v>
          </cell>
        </row>
        <row r="27">
          <cell r="BG27">
            <v>42125</v>
          </cell>
          <cell r="BI27">
            <v>-0.26</v>
          </cell>
        </row>
        <row r="28">
          <cell r="BG28">
            <v>42157</v>
          </cell>
          <cell r="BI28">
            <v>-0.27</v>
          </cell>
        </row>
        <row r="29">
          <cell r="BG29">
            <v>42186</v>
          </cell>
          <cell r="BI29">
            <v>-0.26</v>
          </cell>
        </row>
        <row r="30">
          <cell r="BG30">
            <v>42219</v>
          </cell>
          <cell r="BI30">
            <v>-0.27</v>
          </cell>
        </row>
        <row r="31">
          <cell r="BG31">
            <v>42250</v>
          </cell>
          <cell r="BI31">
            <v>-0.26</v>
          </cell>
        </row>
        <row r="32">
          <cell r="BG32">
            <v>42278</v>
          </cell>
          <cell r="BI32">
            <v>-0.25</v>
          </cell>
        </row>
        <row r="33">
          <cell r="BG33">
            <v>42311</v>
          </cell>
          <cell r="BI33">
            <v>-0.26</v>
          </cell>
        </row>
        <row r="34">
          <cell r="BG34">
            <v>42339</v>
          </cell>
          <cell r="BI34">
            <v>-0.26</v>
          </cell>
        </row>
        <row r="37">
          <cell r="BG37">
            <v>42374</v>
          </cell>
          <cell r="BI37">
            <v>-0.27</v>
          </cell>
        </row>
        <row r="38">
          <cell r="BG38">
            <v>42403</v>
          </cell>
          <cell r="BI38">
            <v>-0.26</v>
          </cell>
        </row>
        <row r="39">
          <cell r="BG39">
            <v>42430</v>
          </cell>
          <cell r="BI39">
            <v>-0.24</v>
          </cell>
        </row>
        <row r="40">
          <cell r="BG40">
            <v>42461</v>
          </cell>
          <cell r="BI40">
            <v>-0.27</v>
          </cell>
        </row>
        <row r="41">
          <cell r="BG41">
            <v>42493</v>
          </cell>
          <cell r="BI41">
            <v>-0.26</v>
          </cell>
        </row>
        <row r="42">
          <cell r="BG42">
            <v>42522</v>
          </cell>
          <cell r="BI42">
            <v>-0.27</v>
          </cell>
        </row>
        <row r="43">
          <cell r="BG43">
            <v>42552</v>
          </cell>
          <cell r="BI43">
            <v>-0.26</v>
          </cell>
        </row>
        <row r="44">
          <cell r="BG44">
            <v>42584</v>
          </cell>
          <cell r="BI44">
            <v>-0.15</v>
          </cell>
        </row>
        <row r="45">
          <cell r="BG45">
            <v>42614</v>
          </cell>
          <cell r="BI45">
            <v>-0.15</v>
          </cell>
        </row>
        <row r="46">
          <cell r="BG46">
            <v>42646</v>
          </cell>
          <cell r="BI46">
            <v>-0.14000000000000001</v>
          </cell>
        </row>
        <row r="47">
          <cell r="BG47">
            <v>42676</v>
          </cell>
          <cell r="BI47">
            <v>-0.16</v>
          </cell>
        </row>
        <row r="48">
          <cell r="BG48">
            <v>42705</v>
          </cell>
          <cell r="BI48">
            <v>-0.15</v>
          </cell>
        </row>
        <row r="52">
          <cell r="BG52">
            <v>42739</v>
          </cell>
          <cell r="BI52">
            <v>-0.17</v>
          </cell>
        </row>
        <row r="53">
          <cell r="BG53">
            <v>42767</v>
          </cell>
          <cell r="BI53">
            <v>-0.17</v>
          </cell>
        </row>
        <row r="54">
          <cell r="BG54">
            <v>42795</v>
          </cell>
          <cell r="BI54">
            <v>-0.15</v>
          </cell>
        </row>
        <row r="55">
          <cell r="BG55">
            <v>42827</v>
          </cell>
          <cell r="BI55">
            <v>-0.49</v>
          </cell>
        </row>
        <row r="56">
          <cell r="BG56">
            <v>42858</v>
          </cell>
          <cell r="BI56">
            <v>-0.6</v>
          </cell>
        </row>
        <row r="57">
          <cell r="BG57">
            <v>42887</v>
          </cell>
          <cell r="BI57">
            <v>-0.63</v>
          </cell>
        </row>
        <row r="58">
          <cell r="BG58">
            <v>42919</v>
          </cell>
          <cell r="BI58">
            <v>-0.61</v>
          </cell>
        </row>
        <row r="59">
          <cell r="BG59">
            <v>42948</v>
          </cell>
          <cell r="BI59">
            <v>-0.63</v>
          </cell>
        </row>
        <row r="60">
          <cell r="BG60">
            <v>42982</v>
          </cell>
          <cell r="BI60">
            <v>-0.62</v>
          </cell>
        </row>
        <row r="61">
          <cell r="BG61">
            <v>43011</v>
          </cell>
          <cell r="BI61">
            <v>-0.56000000000000005</v>
          </cell>
        </row>
        <row r="62">
          <cell r="BG62">
            <v>43040</v>
          </cell>
          <cell r="BI62">
            <v>-0.65</v>
          </cell>
        </row>
        <row r="63">
          <cell r="BG63">
            <v>43070</v>
          </cell>
          <cell r="BI63">
            <v>-0.61</v>
          </cell>
        </row>
        <row r="113">
          <cell r="BG113">
            <v>43103</v>
          </cell>
          <cell r="BI113">
            <v>-0.66</v>
          </cell>
        </row>
        <row r="114">
          <cell r="BG114">
            <v>43132</v>
          </cell>
          <cell r="BI114">
            <v>-0.68</v>
          </cell>
        </row>
        <row r="115">
          <cell r="BG115">
            <v>43160</v>
          </cell>
          <cell r="BI115">
            <v>-0.57999999999999996</v>
          </cell>
        </row>
        <row r="116">
          <cell r="BG116">
            <v>43193</v>
          </cell>
          <cell r="BI116">
            <v>-0.65</v>
          </cell>
        </row>
        <row r="117">
          <cell r="BG117">
            <v>43221</v>
          </cell>
          <cell r="BI117">
            <v>-0.62</v>
          </cell>
        </row>
        <row r="118">
          <cell r="BG118">
            <v>43252</v>
          </cell>
          <cell r="BI118">
            <v>-0.73</v>
          </cell>
        </row>
        <row r="119">
          <cell r="BG119">
            <v>43283</v>
          </cell>
          <cell r="BI119">
            <v>-1.55</v>
          </cell>
        </row>
        <row r="120">
          <cell r="BG120">
            <v>43313</v>
          </cell>
          <cell r="BI120">
            <v>-1.62</v>
          </cell>
        </row>
        <row r="121">
          <cell r="BG121">
            <v>43347</v>
          </cell>
          <cell r="BI121">
            <v>-1.65</v>
          </cell>
        </row>
        <row r="122">
          <cell r="BG122">
            <v>43374</v>
          </cell>
          <cell r="BI122">
            <v>-2.04</v>
          </cell>
        </row>
        <row r="123">
          <cell r="BG123">
            <v>43405</v>
          </cell>
          <cell r="BI123">
            <v>-2.19</v>
          </cell>
        </row>
        <row r="124">
          <cell r="BG124">
            <v>43437</v>
          </cell>
          <cell r="BI124">
            <v>-2.09</v>
          </cell>
        </row>
        <row r="176">
          <cell r="BG176">
            <v>43467</v>
          </cell>
          <cell r="BI176">
            <v>-2.06</v>
          </cell>
        </row>
        <row r="177">
          <cell r="BG177">
            <v>43497</v>
          </cell>
          <cell r="BI177">
            <v>-2.09</v>
          </cell>
        </row>
        <row r="178">
          <cell r="BG178">
            <v>43525</v>
          </cell>
          <cell r="BI178">
            <v>-1.97</v>
          </cell>
        </row>
        <row r="179">
          <cell r="BG179">
            <v>43556</v>
          </cell>
          <cell r="BI179">
            <v>-2.21</v>
          </cell>
        </row>
        <row r="180">
          <cell r="BG180">
            <v>43586</v>
          </cell>
          <cell r="BI180">
            <v>-2.21</v>
          </cell>
        </row>
        <row r="181">
          <cell r="BG181">
            <v>43619</v>
          </cell>
          <cell r="BI181">
            <v>-2.2799999999999998</v>
          </cell>
        </row>
        <row r="182">
          <cell r="BG182">
            <v>43647</v>
          </cell>
          <cell r="BI182">
            <v>-2.2200000000000002</v>
          </cell>
        </row>
        <row r="183">
          <cell r="BG183">
            <v>43678</v>
          </cell>
          <cell r="BI183">
            <v>-2.93</v>
          </cell>
        </row>
        <row r="184">
          <cell r="BG184">
            <v>43710</v>
          </cell>
          <cell r="BI184">
            <v>-3.24</v>
          </cell>
        </row>
        <row r="185">
          <cell r="BG185">
            <v>43739</v>
          </cell>
          <cell r="BI185">
            <v>-3.37</v>
          </cell>
        </row>
        <row r="186">
          <cell r="BG186">
            <v>43770</v>
          </cell>
          <cell r="BI186">
            <v>-3.64</v>
          </cell>
        </row>
        <row r="187">
          <cell r="BG187">
            <v>43802</v>
          </cell>
          <cell r="BI187">
            <v>-3.62</v>
          </cell>
        </row>
        <row r="229">
          <cell r="BG229">
            <v>43832</v>
          </cell>
          <cell r="BI229">
            <v>-3.85</v>
          </cell>
        </row>
        <row r="230">
          <cell r="BG230">
            <v>43864</v>
          </cell>
          <cell r="BI230">
            <v>-3.95</v>
          </cell>
        </row>
        <row r="231">
          <cell r="BG231">
            <v>43892</v>
          </cell>
          <cell r="BI231">
            <v>-3.58</v>
          </cell>
        </row>
        <row r="232">
          <cell r="BG232">
            <v>43922</v>
          </cell>
          <cell r="BI232">
            <v>-3.17</v>
          </cell>
        </row>
        <row r="233">
          <cell r="BG233">
            <v>43952</v>
          </cell>
          <cell r="BI233">
            <v>-3.09</v>
          </cell>
        </row>
        <row r="234">
          <cell r="BG234">
            <v>43983</v>
          </cell>
          <cell r="BI234">
            <v>-3.78</v>
          </cell>
        </row>
        <row r="235">
          <cell r="BG235">
            <v>44013</v>
          </cell>
          <cell r="BI235">
            <v>-3.95</v>
          </cell>
        </row>
        <row r="236">
          <cell r="BG236">
            <v>44046</v>
          </cell>
          <cell r="BI236">
            <v>-4.1100000000000003</v>
          </cell>
        </row>
        <row r="237">
          <cell r="BG237">
            <v>44075</v>
          </cell>
          <cell r="BI237">
            <v>-4.2</v>
          </cell>
        </row>
        <row r="238">
          <cell r="BG238">
            <v>44105</v>
          </cell>
          <cell r="BI238">
            <v>-4.07</v>
          </cell>
        </row>
        <row r="239">
          <cell r="BI239">
            <v>-4.42</v>
          </cell>
        </row>
        <row r="240">
          <cell r="BG240">
            <v>44166</v>
          </cell>
          <cell r="BI240">
            <v>-4.82</v>
          </cell>
        </row>
        <row r="282">
          <cell r="BG282">
            <v>44200</v>
          </cell>
          <cell r="BI282">
            <v>-5.93</v>
          </cell>
        </row>
        <row r="283">
          <cell r="BG283">
            <v>44231</v>
          </cell>
          <cell r="BI283">
            <v>-6.54</v>
          </cell>
        </row>
        <row r="284">
          <cell r="BG284">
            <v>44256</v>
          </cell>
          <cell r="BI284">
            <v>-6</v>
          </cell>
        </row>
        <row r="285">
          <cell r="BI285">
            <v>-7.01</v>
          </cell>
        </row>
        <row r="286">
          <cell r="BI286">
            <v>-7.39</v>
          </cell>
        </row>
        <row r="287">
          <cell r="BI287">
            <v>-7.64</v>
          </cell>
        </row>
        <row r="288">
          <cell r="BI288">
            <v>-7.52</v>
          </cell>
        </row>
        <row r="289">
          <cell r="BI289">
            <v>-7.96</v>
          </cell>
        </row>
        <row r="290">
          <cell r="BI290">
            <v>-8.1999999999999993</v>
          </cell>
        </row>
        <row r="291">
          <cell r="BI291">
            <v>-8.01</v>
          </cell>
        </row>
        <row r="292">
          <cell r="BI292">
            <v>-8.1300000000000008</v>
          </cell>
        </row>
        <row r="293">
          <cell r="BI293">
            <v>-8.24</v>
          </cell>
        </row>
        <row r="496">
          <cell r="BI496">
            <v>-8.48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A5">
            <v>44926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163">
          <cell r="B163">
            <v>44264</v>
          </cell>
          <cell r="C163">
            <v>-3834</v>
          </cell>
        </row>
        <row r="182">
          <cell r="B182">
            <v>44454</v>
          </cell>
          <cell r="C182">
            <v>-100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30">
          <cell r="T30">
            <v>41934</v>
          </cell>
          <cell r="U30">
            <v>242.47817000000001</v>
          </cell>
          <cell r="V30">
            <v>2.0620412963360786</v>
          </cell>
          <cell r="AB30">
            <v>41955</v>
          </cell>
          <cell r="AC30">
            <v>1.93496</v>
          </cell>
          <cell r="AD30">
            <v>310.07359325257369</v>
          </cell>
        </row>
        <row r="31">
          <cell r="L31">
            <v>42801</v>
          </cell>
          <cell r="M31">
            <v>2.4719799999999998</v>
          </cell>
          <cell r="N31">
            <v>549.32887806535655</v>
          </cell>
          <cell r="T31">
            <v>42802</v>
          </cell>
          <cell r="U31">
            <v>406.71908000000002</v>
          </cell>
          <cell r="V31">
            <v>1.8440246275144012</v>
          </cell>
        </row>
        <row r="32">
          <cell r="L32">
            <v>43246</v>
          </cell>
          <cell r="M32">
            <v>2.86199</v>
          </cell>
          <cell r="N32">
            <v>742.73495015705851</v>
          </cell>
          <cell r="T32">
            <v>43245</v>
          </cell>
          <cell r="U32">
            <v>437.56894999999997</v>
          </cell>
          <cell r="V32">
            <v>4.8580000934709835</v>
          </cell>
        </row>
        <row r="33">
          <cell r="L33">
            <v>43658</v>
          </cell>
          <cell r="M33">
            <v>2.6959599999999999</v>
          </cell>
          <cell r="N33">
            <v>536.18377127257077</v>
          </cell>
          <cell r="T33">
            <v>43657</v>
          </cell>
          <cell r="U33">
            <v>515.19730000000004</v>
          </cell>
          <cell r="V33">
            <v>2.9650000106755217</v>
          </cell>
        </row>
        <row r="34">
          <cell r="L34">
            <v>43722</v>
          </cell>
          <cell r="M34">
            <v>2.8038699999999999</v>
          </cell>
          <cell r="N34">
            <v>221.80414926512285</v>
          </cell>
          <cell r="T34">
            <v>43721</v>
          </cell>
          <cell r="U34">
            <v>519.98326999999995</v>
          </cell>
          <cell r="V34">
            <v>1.1960192488500641</v>
          </cell>
        </row>
        <row r="35">
          <cell r="E35">
            <v>2.2863899999999999</v>
          </cell>
          <cell r="F35">
            <v>332.90471004509294</v>
          </cell>
          <cell r="L35">
            <v>43851</v>
          </cell>
          <cell r="M35">
            <v>3.0467900000000001</v>
          </cell>
          <cell r="N35">
            <v>33.980024878642766</v>
          </cell>
        </row>
        <row r="36">
          <cell r="D36">
            <v>44106</v>
          </cell>
          <cell r="E36">
            <v>2.6718899999999999</v>
          </cell>
          <cell r="F36">
            <v>179.64811425620067</v>
          </cell>
          <cell r="L36">
            <v>43953</v>
          </cell>
          <cell r="M36">
            <v>2.29697</v>
          </cell>
          <cell r="N36">
            <v>331.37132831512821</v>
          </cell>
        </row>
        <row r="37">
          <cell r="D37">
            <v>44139</v>
          </cell>
          <cell r="E37">
            <v>2.63435</v>
          </cell>
          <cell r="F37">
            <v>191.69814185662497</v>
          </cell>
          <cell r="M37">
            <v>2.5329799999999998</v>
          </cell>
          <cell r="N37">
            <v>388.87002660897446</v>
          </cell>
        </row>
        <row r="38">
          <cell r="E38">
            <v>2.81019</v>
          </cell>
          <cell r="F38">
            <v>630.9181941434565</v>
          </cell>
          <cell r="M38">
            <v>2.8319899999999998</v>
          </cell>
          <cell r="N38">
            <v>626.06153270315224</v>
          </cell>
        </row>
        <row r="39">
          <cell r="D39">
            <v>44266</v>
          </cell>
          <cell r="E39">
            <v>2.8610699999999998</v>
          </cell>
          <cell r="F39">
            <v>332.0436060634658</v>
          </cell>
          <cell r="M39">
            <v>3.0969799999999998</v>
          </cell>
          <cell r="N39">
            <v>306.7504472098625</v>
          </cell>
        </row>
        <row r="44">
          <cell r="AB44">
            <v>42549</v>
          </cell>
          <cell r="AC44">
            <v>1.9809813327110899</v>
          </cell>
          <cell r="AD44">
            <v>310.07359325257369</v>
          </cell>
        </row>
      </sheetData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6E2C-BC84-4D03-9960-F02174B65935}">
  <sheetPr codeName="Sheet94"/>
  <dimension ref="B2:H156"/>
  <sheetViews>
    <sheetView showGridLines="0"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C6" sqref="C6"/>
    </sheetView>
  </sheetViews>
  <sheetFormatPr defaultRowHeight="14.35" x14ac:dyDescent="0.5"/>
  <cols>
    <col min="1" max="1" width="1.703125" customWidth="1"/>
    <col min="2" max="2" width="12.05859375" customWidth="1"/>
    <col min="3" max="3" width="12.41015625" customWidth="1"/>
    <col min="4" max="4" width="9" bestFit="1" customWidth="1"/>
    <col min="5" max="5" width="9.52734375" bestFit="1" customWidth="1"/>
    <col min="6" max="8" width="11.234375" style="4" customWidth="1"/>
  </cols>
  <sheetData>
    <row r="2" spans="2:8" x14ac:dyDescent="0.5">
      <c r="B2" s="1" t="s">
        <v>0</v>
      </c>
      <c r="C2" s="1"/>
      <c r="D2" s="1"/>
      <c r="E2" s="1"/>
      <c r="F2" s="2"/>
      <c r="G2" s="3">
        <f ca="1">VLOOKUP(TODAY(),CF_JISA!$B:$G,6,1)</f>
        <v>-28.489999999999856</v>
      </c>
    </row>
    <row r="4" spans="2:8" x14ac:dyDescent="0.5">
      <c r="B4" s="5" t="s">
        <v>1</v>
      </c>
      <c r="C4" s="5" t="s">
        <v>2</v>
      </c>
      <c r="D4" s="5" t="s">
        <v>3</v>
      </c>
      <c r="E4" s="5" t="s">
        <v>4</v>
      </c>
      <c r="F4" s="6" t="s">
        <v>5</v>
      </c>
      <c r="G4" s="7" t="s">
        <v>6</v>
      </c>
    </row>
    <row r="5" spans="2:8" x14ac:dyDescent="0.5">
      <c r="B5" s="8">
        <v>41933</v>
      </c>
      <c r="C5" s="9">
        <v>1100</v>
      </c>
      <c r="D5" s="4"/>
      <c r="E5" s="4"/>
      <c r="G5" s="4">
        <f>SUM(C5:F5)</f>
        <v>1100</v>
      </c>
      <c r="H5" s="10"/>
    </row>
    <row r="6" spans="2:8" x14ac:dyDescent="0.5">
      <c r="B6" s="8">
        <f>[1]Транзакции_JISA!T30</f>
        <v>41934</v>
      </c>
      <c r="C6" s="4"/>
      <c r="D6" s="4"/>
      <c r="E6" s="11">
        <f>-[1]Транзакции_JISA!U30*[1]Транзакции_JISA!V30</f>
        <v>-500.00000000000006</v>
      </c>
      <c r="G6" s="4">
        <f t="shared" ref="G6:G33" si="0">SUM(C6:F6)+G5</f>
        <v>600</v>
      </c>
      <c r="H6" s="10"/>
    </row>
    <row r="7" spans="2:8" x14ac:dyDescent="0.5">
      <c r="B7" s="8">
        <f>[1]Комиссии!BG17</f>
        <v>41946</v>
      </c>
      <c r="C7" s="4"/>
      <c r="D7" s="4"/>
      <c r="E7" s="4"/>
      <c r="F7" s="11">
        <f>[1]Комиссии!BI17</f>
        <v>-0.02</v>
      </c>
      <c r="G7" s="4">
        <f t="shared" si="0"/>
        <v>599.98</v>
      </c>
      <c r="H7" s="10"/>
    </row>
    <row r="8" spans="2:8" x14ac:dyDescent="0.5">
      <c r="B8" s="8">
        <f>[1]Транзакции_JISA!AB30</f>
        <v>41955</v>
      </c>
      <c r="C8" s="4"/>
      <c r="D8" s="4"/>
      <c r="E8" s="11">
        <f>-[1]Транзакции_JISA!AC30*[1]Транзакции_JISA!AD30</f>
        <v>-599.98</v>
      </c>
      <c r="G8" s="4">
        <f t="shared" si="0"/>
        <v>0</v>
      </c>
      <c r="H8" s="10"/>
    </row>
    <row r="9" spans="2:8" x14ac:dyDescent="0.5">
      <c r="B9" s="8">
        <f>[1]Комиссии!BG18</f>
        <v>41975</v>
      </c>
      <c r="C9" s="4"/>
      <c r="D9" s="4"/>
      <c r="E9" s="4"/>
      <c r="F9" s="11">
        <f>[1]Комиссии!BI18</f>
        <v>-0.17</v>
      </c>
      <c r="G9" s="4">
        <f t="shared" si="0"/>
        <v>-0.17</v>
      </c>
      <c r="H9" s="10"/>
    </row>
    <row r="10" spans="2:8" x14ac:dyDescent="0.5">
      <c r="B10" s="8">
        <f>[1]Комиссии!L21</f>
        <v>41915</v>
      </c>
      <c r="C10" s="4"/>
      <c r="D10" s="4"/>
      <c r="E10" s="4"/>
      <c r="G10" s="4">
        <f t="shared" si="0"/>
        <v>-0.17</v>
      </c>
      <c r="H10" s="10"/>
    </row>
    <row r="11" spans="2:8" x14ac:dyDescent="0.5">
      <c r="B11" s="12">
        <v>42004</v>
      </c>
      <c r="C11" s="4"/>
      <c r="D11" s="4"/>
      <c r="E11" s="4"/>
      <c r="G11" s="4">
        <f t="shared" si="0"/>
        <v>-0.17</v>
      </c>
      <c r="H11" s="10"/>
    </row>
    <row r="12" spans="2:8" x14ac:dyDescent="0.5">
      <c r="B12" s="8">
        <f>[1]Комиссии!BG23</f>
        <v>42006</v>
      </c>
      <c r="C12" s="13"/>
      <c r="D12" s="13"/>
      <c r="E12" s="13"/>
      <c r="F12" s="13">
        <f>[1]Комиссии!BI23</f>
        <v>-0.25</v>
      </c>
      <c r="G12" s="13">
        <f t="shared" si="0"/>
        <v>-0.42000000000000004</v>
      </c>
      <c r="H12" s="10"/>
    </row>
    <row r="13" spans="2:8" x14ac:dyDescent="0.5">
      <c r="B13" s="8">
        <f>[1]Комиссии!BG24</f>
        <v>42038</v>
      </c>
      <c r="C13" s="4"/>
      <c r="D13" s="4"/>
      <c r="E13" s="4"/>
      <c r="F13" s="4">
        <f>[1]Комиссии!BI24</f>
        <v>-0.25</v>
      </c>
      <c r="G13" s="4">
        <f t="shared" si="0"/>
        <v>-0.67</v>
      </c>
      <c r="H13" s="10"/>
    </row>
    <row r="14" spans="2:8" x14ac:dyDescent="0.5">
      <c r="B14" s="8">
        <f>[1]Комиссии!BG25</f>
        <v>42066</v>
      </c>
      <c r="C14" s="4"/>
      <c r="D14" s="4"/>
      <c r="E14" s="4"/>
      <c r="F14" s="4">
        <f>[1]Комиссии!BI25</f>
        <v>-0.23</v>
      </c>
      <c r="G14" s="4">
        <f t="shared" si="0"/>
        <v>-0.9</v>
      </c>
      <c r="H14" s="10"/>
    </row>
    <row r="15" spans="2:8" x14ac:dyDescent="0.5">
      <c r="B15" s="8">
        <v>42094</v>
      </c>
      <c r="C15" s="14"/>
      <c r="D15" s="14"/>
      <c r="E15" s="14"/>
      <c r="F15" s="14"/>
      <c r="G15" s="14">
        <f t="shared" si="0"/>
        <v>-0.9</v>
      </c>
      <c r="H15" s="10"/>
    </row>
    <row r="16" spans="2:8" x14ac:dyDescent="0.5">
      <c r="B16" s="15">
        <f>[1]Комиссии!BG26</f>
        <v>42095</v>
      </c>
      <c r="C16" s="4"/>
      <c r="D16" s="4"/>
      <c r="E16" s="4"/>
      <c r="F16" s="4">
        <f>[1]Комиссии!BI26</f>
        <v>-0.27</v>
      </c>
      <c r="G16" s="4">
        <f t="shared" si="0"/>
        <v>-1.17</v>
      </c>
      <c r="H16" s="10"/>
    </row>
    <row r="17" spans="2:8" x14ac:dyDescent="0.5">
      <c r="B17" s="8">
        <v>42096</v>
      </c>
      <c r="C17" s="4"/>
      <c r="D17" s="16">
        <v>0.01</v>
      </c>
      <c r="E17" s="4"/>
      <c r="G17" s="4">
        <f t="shared" si="0"/>
        <v>-1.1599999999999999</v>
      </c>
      <c r="H17" s="10"/>
    </row>
    <row r="18" spans="2:8" x14ac:dyDescent="0.5">
      <c r="B18" s="8">
        <f>[1]Комиссии!BG27</f>
        <v>42125</v>
      </c>
      <c r="C18" s="4"/>
      <c r="D18" s="4"/>
      <c r="E18" s="4"/>
      <c r="F18" s="4">
        <f>[1]Комиссии!BI27</f>
        <v>-0.26</v>
      </c>
      <c r="G18" s="4">
        <f>SUM(C18:F18)+G17</f>
        <v>-1.42</v>
      </c>
    </row>
    <row r="19" spans="2:8" x14ac:dyDescent="0.5">
      <c r="B19" s="8">
        <f>[1]Комиссии!BG28</f>
        <v>42157</v>
      </c>
      <c r="C19" s="4"/>
      <c r="D19" s="4"/>
      <c r="E19" s="4"/>
      <c r="F19" s="4">
        <f>[1]Комиссии!BI28</f>
        <v>-0.27</v>
      </c>
      <c r="G19" s="4">
        <f t="shared" si="0"/>
        <v>-1.69</v>
      </c>
    </row>
    <row r="20" spans="2:8" x14ac:dyDescent="0.5">
      <c r="B20" s="8">
        <v>42185</v>
      </c>
      <c r="C20" s="4"/>
      <c r="D20" s="4"/>
      <c r="E20" s="4"/>
      <c r="G20" s="4">
        <f t="shared" si="0"/>
        <v>-1.69</v>
      </c>
    </row>
    <row r="21" spans="2:8" x14ac:dyDescent="0.5">
      <c r="B21" s="17">
        <f>[1]Комиссии!BG29</f>
        <v>42186</v>
      </c>
      <c r="C21" s="18"/>
      <c r="D21" s="18"/>
      <c r="E21" s="18"/>
      <c r="F21" s="18">
        <f>[1]Комиссии!BI29</f>
        <v>-0.26</v>
      </c>
      <c r="G21" s="18">
        <f t="shared" si="0"/>
        <v>-1.95</v>
      </c>
    </row>
    <row r="22" spans="2:8" x14ac:dyDescent="0.5">
      <c r="B22" s="8">
        <f>[1]Комиссии!BG30</f>
        <v>42219</v>
      </c>
      <c r="C22" s="4"/>
      <c r="D22" s="4"/>
      <c r="E22" s="4"/>
      <c r="F22" s="4">
        <f>[1]Комиссии!BI30</f>
        <v>-0.27</v>
      </c>
      <c r="G22" s="4">
        <f t="shared" si="0"/>
        <v>-2.2199999999999998</v>
      </c>
    </row>
    <row r="23" spans="2:8" x14ac:dyDescent="0.5">
      <c r="B23" s="15">
        <f>[1]Комиссии!BG31</f>
        <v>42250</v>
      </c>
      <c r="C23" s="13"/>
      <c r="D23" s="13"/>
      <c r="E23" s="13"/>
      <c r="F23" s="13">
        <f>[1]Комиссии!BI31</f>
        <v>-0.26</v>
      </c>
      <c r="G23" s="13">
        <f t="shared" si="0"/>
        <v>-2.4799999999999995</v>
      </c>
    </row>
    <row r="24" spans="2:8" x14ac:dyDescent="0.5">
      <c r="B24" s="12">
        <v>42277</v>
      </c>
      <c r="C24" s="14"/>
      <c r="D24" s="14"/>
      <c r="E24" s="14"/>
      <c r="F24" s="14"/>
      <c r="G24" s="14">
        <f t="shared" si="0"/>
        <v>-2.4799999999999995</v>
      </c>
    </row>
    <row r="25" spans="2:8" x14ac:dyDescent="0.5">
      <c r="B25" s="8">
        <f>[1]Комиссии!BG32</f>
        <v>42278</v>
      </c>
      <c r="C25" s="4"/>
      <c r="D25" s="4"/>
      <c r="E25" s="4"/>
      <c r="F25" s="4">
        <f>[1]Комиссии!BI32</f>
        <v>-0.25</v>
      </c>
      <c r="G25" s="4">
        <f t="shared" si="0"/>
        <v>-2.7299999999999995</v>
      </c>
    </row>
    <row r="26" spans="2:8" x14ac:dyDescent="0.5">
      <c r="B26" s="17">
        <f>[1]Комиссии!BG33</f>
        <v>42311</v>
      </c>
      <c r="C26" s="18"/>
      <c r="D26" s="18"/>
      <c r="E26" s="18"/>
      <c r="F26" s="18">
        <f>[1]Комиссии!BI33</f>
        <v>-0.26</v>
      </c>
      <c r="G26" s="18">
        <f t="shared" si="0"/>
        <v>-2.9899999999999993</v>
      </c>
    </row>
    <row r="27" spans="2:8" x14ac:dyDescent="0.5">
      <c r="B27" s="8">
        <f>[1]Комиссии!BG34</f>
        <v>42339</v>
      </c>
      <c r="C27" s="4"/>
      <c r="D27" s="4"/>
      <c r="E27" s="4"/>
      <c r="F27" s="4">
        <f>[1]Комиссии!BI34</f>
        <v>-0.26</v>
      </c>
      <c r="G27" s="4">
        <f t="shared" si="0"/>
        <v>-3.2499999999999991</v>
      </c>
    </row>
    <row r="28" spans="2:8" x14ac:dyDescent="0.5">
      <c r="B28" s="8">
        <v>42369</v>
      </c>
      <c r="C28" s="4"/>
      <c r="D28" s="4"/>
      <c r="E28" s="4"/>
      <c r="G28" s="4">
        <f t="shared" si="0"/>
        <v>-3.2499999999999991</v>
      </c>
    </row>
    <row r="29" spans="2:8" s="4" customFormat="1" x14ac:dyDescent="0.5">
      <c r="B29" s="17">
        <f>[1]Комиссии!BG37</f>
        <v>42374</v>
      </c>
      <c r="C29" s="18"/>
      <c r="D29" s="18"/>
      <c r="E29" s="18"/>
      <c r="F29" s="18">
        <f>[1]Комиссии!BI37</f>
        <v>-0.27</v>
      </c>
      <c r="G29" s="18">
        <f t="shared" si="0"/>
        <v>-3.5199999999999991</v>
      </c>
    </row>
    <row r="30" spans="2:8" s="4" customFormat="1" x14ac:dyDescent="0.5">
      <c r="B30" s="17">
        <f>[1]Комиссии!BG38</f>
        <v>42403</v>
      </c>
      <c r="C30" s="18"/>
      <c r="D30" s="18"/>
      <c r="E30" s="18"/>
      <c r="F30" s="18">
        <f>[1]Комиссии!BI38</f>
        <v>-0.26</v>
      </c>
      <c r="G30" s="18">
        <f t="shared" si="0"/>
        <v>-3.7799999999999994</v>
      </c>
    </row>
    <row r="31" spans="2:8" s="4" customFormat="1" x14ac:dyDescent="0.5">
      <c r="B31" s="8">
        <f>[1]Комиссии!BG39</f>
        <v>42430</v>
      </c>
      <c r="F31" s="4">
        <f>[1]Комиссии!BI39</f>
        <v>-0.24</v>
      </c>
      <c r="G31" s="4">
        <f t="shared" si="0"/>
        <v>-4.0199999999999996</v>
      </c>
    </row>
    <row r="32" spans="2:8" s="4" customFormat="1" x14ac:dyDescent="0.5">
      <c r="B32" s="8">
        <v>42460</v>
      </c>
      <c r="G32" s="4">
        <f t="shared" si="0"/>
        <v>-4.0199999999999996</v>
      </c>
    </row>
    <row r="33" spans="2:7" s="4" customFormat="1" x14ac:dyDescent="0.5">
      <c r="B33" s="17">
        <f>[1]Комиссии!BG40</f>
        <v>42461</v>
      </c>
      <c r="C33" s="18"/>
      <c r="D33" s="18"/>
      <c r="E33" s="18"/>
      <c r="F33" s="18">
        <f>[1]Комиссии!BI40</f>
        <v>-0.27</v>
      </c>
      <c r="G33" s="18">
        <f t="shared" si="0"/>
        <v>-4.2899999999999991</v>
      </c>
    </row>
    <row r="34" spans="2:7" s="4" customFormat="1" x14ac:dyDescent="0.5">
      <c r="B34" s="8">
        <f>[1]Комиссии!BG41</f>
        <v>42493</v>
      </c>
      <c r="F34" s="4">
        <f>[1]Комиссии!BI41</f>
        <v>-0.26</v>
      </c>
      <c r="G34" s="4">
        <f t="shared" ref="G34:G56" si="1">SUM(C34:F34)+G33</f>
        <v>-4.5499999999999989</v>
      </c>
    </row>
    <row r="35" spans="2:7" s="4" customFormat="1" x14ac:dyDescent="0.5">
      <c r="B35" s="15">
        <f>[1]Комиссии!BG42</f>
        <v>42522</v>
      </c>
      <c r="C35" s="13"/>
      <c r="D35" s="13"/>
      <c r="E35" s="13"/>
      <c r="F35" s="13">
        <f>[1]Комиссии!BI42</f>
        <v>-0.27</v>
      </c>
      <c r="G35" s="13">
        <f t="shared" si="1"/>
        <v>-4.8199999999999985</v>
      </c>
    </row>
    <row r="36" spans="2:7" s="4" customFormat="1" x14ac:dyDescent="0.5">
      <c r="B36" s="8">
        <f>[1]Транзакции_JISA!AB44</f>
        <v>42549</v>
      </c>
      <c r="E36" s="4">
        <f>[1]Транзакции_JISA!AC44*[1]Транзакции_JISA!AD44</f>
        <v>614.24999999999989</v>
      </c>
      <c r="G36" s="4">
        <f t="shared" si="1"/>
        <v>609.42999999999984</v>
      </c>
    </row>
    <row r="37" spans="2:7" s="4" customFormat="1" x14ac:dyDescent="0.5">
      <c r="B37" s="12">
        <v>42551</v>
      </c>
      <c r="C37" s="14"/>
      <c r="D37" s="14"/>
      <c r="E37" s="14"/>
      <c r="F37" s="14"/>
      <c r="G37" s="14">
        <f t="shared" si="1"/>
        <v>609.42999999999984</v>
      </c>
    </row>
    <row r="38" spans="2:7" s="4" customFormat="1" x14ac:dyDescent="0.5">
      <c r="B38" s="17">
        <f>[1]Комиссии!BG43</f>
        <v>42552</v>
      </c>
      <c r="C38" s="18"/>
      <c r="D38" s="18"/>
      <c r="E38" s="18"/>
      <c r="F38" s="18">
        <f>[1]Комиссии!BI43</f>
        <v>-0.26</v>
      </c>
      <c r="G38" s="18">
        <f t="shared" si="1"/>
        <v>609.16999999999985</v>
      </c>
    </row>
    <row r="39" spans="2:7" s="4" customFormat="1" x14ac:dyDescent="0.5">
      <c r="B39" s="17">
        <f>[1]Комиссии!BG44</f>
        <v>42584</v>
      </c>
      <c r="C39" s="18"/>
      <c r="D39" s="18"/>
      <c r="E39" s="18"/>
      <c r="F39" s="18">
        <f>[1]Комиссии!BI44</f>
        <v>-0.15</v>
      </c>
      <c r="G39" s="18">
        <f t="shared" si="1"/>
        <v>609.01999999999987</v>
      </c>
    </row>
    <row r="40" spans="2:7" s="4" customFormat="1" x14ac:dyDescent="0.5">
      <c r="B40" s="15">
        <f>[1]Комиссии!BG45</f>
        <v>42614</v>
      </c>
      <c r="C40" s="13"/>
      <c r="D40" s="13"/>
      <c r="E40" s="13"/>
      <c r="F40" s="13">
        <f>[1]Комиссии!BI45</f>
        <v>-0.15</v>
      </c>
      <c r="G40" s="13">
        <f t="shared" si="1"/>
        <v>608.86999999999989</v>
      </c>
    </row>
    <row r="41" spans="2:7" s="4" customFormat="1" x14ac:dyDescent="0.5">
      <c r="B41" s="12">
        <v>42643</v>
      </c>
      <c r="C41" s="14"/>
      <c r="D41" s="14"/>
      <c r="E41" s="14"/>
      <c r="F41" s="14"/>
      <c r="G41" s="14">
        <f t="shared" si="1"/>
        <v>608.86999999999989</v>
      </c>
    </row>
    <row r="42" spans="2:7" s="4" customFormat="1" x14ac:dyDescent="0.5">
      <c r="B42" s="17">
        <f>[1]Комиссии!BG46</f>
        <v>42646</v>
      </c>
      <c r="C42" s="18"/>
      <c r="D42" s="18"/>
      <c r="E42" s="18"/>
      <c r="F42" s="18">
        <f>[1]Комиссии!BI46</f>
        <v>-0.14000000000000001</v>
      </c>
      <c r="G42" s="18">
        <f t="shared" si="1"/>
        <v>608.7299999999999</v>
      </c>
    </row>
    <row r="43" spans="2:7" s="4" customFormat="1" x14ac:dyDescent="0.5">
      <c r="B43" s="17">
        <f>[1]Комиссии!BG47</f>
        <v>42676</v>
      </c>
      <c r="C43" s="18"/>
      <c r="D43" s="18"/>
      <c r="E43" s="18"/>
      <c r="F43" s="18">
        <f>[1]Комиссии!BI47</f>
        <v>-0.16</v>
      </c>
      <c r="G43" s="18">
        <f t="shared" si="1"/>
        <v>608.56999999999994</v>
      </c>
    </row>
    <row r="44" spans="2:7" s="4" customFormat="1" x14ac:dyDescent="0.5">
      <c r="B44" s="15">
        <f>[1]Комиссии!BG48</f>
        <v>42705</v>
      </c>
      <c r="C44" s="13"/>
      <c r="D44" s="13"/>
      <c r="E44" s="13"/>
      <c r="F44" s="13">
        <f>[1]Комиссии!BI48</f>
        <v>-0.15</v>
      </c>
      <c r="G44" s="13">
        <f t="shared" si="1"/>
        <v>608.41999999999996</v>
      </c>
    </row>
    <row r="45" spans="2:7" s="4" customFormat="1" x14ac:dyDescent="0.5">
      <c r="B45" s="12">
        <v>42735</v>
      </c>
      <c r="C45" s="14"/>
      <c r="D45" s="14"/>
      <c r="E45" s="14"/>
      <c r="F45" s="14"/>
      <c r="G45" s="14">
        <f t="shared" si="1"/>
        <v>608.41999999999996</v>
      </c>
    </row>
    <row r="46" spans="2:7" s="4" customFormat="1" x14ac:dyDescent="0.5">
      <c r="B46" s="17">
        <f>[1]Комиссии!BG52</f>
        <v>42739</v>
      </c>
      <c r="C46" s="18"/>
      <c r="D46" s="18"/>
      <c r="E46" s="18"/>
      <c r="F46" s="18">
        <f>[1]Комиссии!BI52</f>
        <v>-0.17</v>
      </c>
      <c r="G46" s="18">
        <f t="shared" si="1"/>
        <v>608.25</v>
      </c>
    </row>
    <row r="47" spans="2:7" s="4" customFormat="1" x14ac:dyDescent="0.5">
      <c r="B47" s="17">
        <f>[1]Комиссии!BG53</f>
        <v>42767</v>
      </c>
      <c r="C47" s="18"/>
      <c r="D47" s="18"/>
      <c r="E47" s="18"/>
      <c r="F47" s="18">
        <f>[1]Комиссии!BI53</f>
        <v>-0.17</v>
      </c>
      <c r="G47" s="18">
        <f t="shared" si="1"/>
        <v>608.08000000000004</v>
      </c>
    </row>
    <row r="48" spans="2:7" s="4" customFormat="1" x14ac:dyDescent="0.5">
      <c r="B48" s="15">
        <f>[1]Комиссии!BG54</f>
        <v>42795</v>
      </c>
      <c r="C48" s="13"/>
      <c r="D48" s="13"/>
      <c r="E48" s="13"/>
      <c r="F48" s="13">
        <f>[1]Комиссии!BI54</f>
        <v>-0.15</v>
      </c>
      <c r="G48" s="13">
        <f t="shared" si="1"/>
        <v>607.93000000000006</v>
      </c>
    </row>
    <row r="49" spans="2:7" s="4" customFormat="1" x14ac:dyDescent="0.5">
      <c r="B49" s="8">
        <v>42800</v>
      </c>
      <c r="C49" s="16">
        <v>1500</v>
      </c>
      <c r="G49" s="4">
        <f t="shared" si="1"/>
        <v>2107.9300000000003</v>
      </c>
    </row>
    <row r="50" spans="2:7" s="4" customFormat="1" x14ac:dyDescent="0.5">
      <c r="B50" s="8">
        <f>[1]Транзакции_JISA!L31</f>
        <v>42801</v>
      </c>
      <c r="E50" s="4">
        <f>-[1]Транзакции_JISA!M31*[1]Транзакции_JISA!N31</f>
        <v>-1357.93</v>
      </c>
      <c r="G50" s="4">
        <f t="shared" si="1"/>
        <v>750.00000000000023</v>
      </c>
    </row>
    <row r="51" spans="2:7" s="4" customFormat="1" x14ac:dyDescent="0.5">
      <c r="B51" s="8">
        <f>[1]Транзакции_JISA!T31</f>
        <v>42802</v>
      </c>
      <c r="E51" s="4">
        <f>-[1]Транзакции_JISA!U31*[1]Транзакции_JISA!V31</f>
        <v>-750</v>
      </c>
      <c r="G51" s="4">
        <f t="shared" si="1"/>
        <v>0</v>
      </c>
    </row>
    <row r="52" spans="2:7" s="4" customFormat="1" x14ac:dyDescent="0.5">
      <c r="B52" s="12">
        <v>42825</v>
      </c>
      <c r="C52" s="14"/>
      <c r="D52" s="14"/>
      <c r="E52" s="14"/>
      <c r="F52" s="14"/>
      <c r="G52" s="14">
        <f>SUM(C52:F52)+G51</f>
        <v>0</v>
      </c>
    </row>
    <row r="53" spans="2:7" s="4" customFormat="1" x14ac:dyDescent="0.5">
      <c r="B53" s="17">
        <f>[1]Комиссии!BG55</f>
        <v>42827</v>
      </c>
      <c r="C53" s="18"/>
      <c r="D53" s="18"/>
      <c r="E53" s="18"/>
      <c r="F53" s="18">
        <f>[1]Комиссии!BI55</f>
        <v>-0.49</v>
      </c>
      <c r="G53" s="18">
        <f t="shared" si="1"/>
        <v>-0.49</v>
      </c>
    </row>
    <row r="54" spans="2:7" s="4" customFormat="1" x14ac:dyDescent="0.5">
      <c r="B54" s="17">
        <f>[1]Комиссии!BG56</f>
        <v>42858</v>
      </c>
      <c r="C54" s="18"/>
      <c r="D54" s="18"/>
      <c r="E54" s="18"/>
      <c r="F54" s="18">
        <f>[1]Комиссии!BI56</f>
        <v>-0.6</v>
      </c>
      <c r="G54" s="18">
        <f t="shared" si="1"/>
        <v>-1.0899999999999999</v>
      </c>
    </row>
    <row r="55" spans="2:7" s="4" customFormat="1" x14ac:dyDescent="0.5">
      <c r="B55" s="15">
        <f>[1]Комиссии!BG57</f>
        <v>42887</v>
      </c>
      <c r="C55" s="13"/>
      <c r="D55" s="13"/>
      <c r="E55" s="13"/>
      <c r="F55" s="13">
        <f>[1]Комиссии!BI57</f>
        <v>-0.63</v>
      </c>
      <c r="G55" s="13">
        <f t="shared" si="1"/>
        <v>-1.7199999999999998</v>
      </c>
    </row>
    <row r="56" spans="2:7" s="4" customFormat="1" x14ac:dyDescent="0.5">
      <c r="B56" s="12">
        <v>42916</v>
      </c>
      <c r="C56" s="14"/>
      <c r="D56" s="14"/>
      <c r="E56" s="14"/>
      <c r="F56" s="14"/>
      <c r="G56" s="14">
        <f t="shared" si="1"/>
        <v>-1.7199999999999998</v>
      </c>
    </row>
    <row r="57" spans="2:7" s="4" customFormat="1" x14ac:dyDescent="0.5">
      <c r="B57" s="17">
        <f>[1]Комиссии!BG58</f>
        <v>42919</v>
      </c>
      <c r="C57" s="18"/>
      <c r="D57" s="18"/>
      <c r="E57" s="18"/>
      <c r="F57" s="18">
        <f>[1]Комиссии!BI58</f>
        <v>-0.61</v>
      </c>
      <c r="G57" s="18">
        <f t="shared" ref="G57:G83" si="2">SUM(C57:F57)+G56</f>
        <v>-2.3299999999999996</v>
      </c>
    </row>
    <row r="58" spans="2:7" s="4" customFormat="1" x14ac:dyDescent="0.5">
      <c r="B58" s="17">
        <f>[1]Комиссии!BG59</f>
        <v>42948</v>
      </c>
      <c r="C58" s="18"/>
      <c r="D58" s="18"/>
      <c r="E58" s="18"/>
      <c r="F58" s="18">
        <f>[1]Комиссии!BI59</f>
        <v>-0.63</v>
      </c>
      <c r="G58" s="18">
        <f t="shared" si="2"/>
        <v>-2.9599999999999995</v>
      </c>
    </row>
    <row r="59" spans="2:7" s="4" customFormat="1" x14ac:dyDescent="0.5">
      <c r="B59" s="15">
        <f>[1]Комиссии!BG60</f>
        <v>42982</v>
      </c>
      <c r="C59" s="13"/>
      <c r="D59" s="13"/>
      <c r="E59" s="13"/>
      <c r="F59" s="13">
        <f>[1]Комиссии!BI60</f>
        <v>-0.62</v>
      </c>
      <c r="G59" s="13">
        <f t="shared" si="2"/>
        <v>-3.5799999999999996</v>
      </c>
    </row>
    <row r="60" spans="2:7" s="4" customFormat="1" x14ac:dyDescent="0.5">
      <c r="B60" s="12">
        <v>43008</v>
      </c>
      <c r="C60" s="14"/>
      <c r="D60" s="14"/>
      <c r="E60" s="14"/>
      <c r="F60" s="14"/>
      <c r="G60" s="14">
        <f t="shared" si="2"/>
        <v>-3.5799999999999996</v>
      </c>
    </row>
    <row r="61" spans="2:7" s="4" customFormat="1" x14ac:dyDescent="0.5">
      <c r="B61" s="17">
        <f>[1]Комиссии!BG61</f>
        <v>43011</v>
      </c>
      <c r="C61" s="18"/>
      <c r="D61" s="18"/>
      <c r="E61" s="18"/>
      <c r="F61" s="18">
        <f>[1]Комиссии!BI61</f>
        <v>-0.56000000000000005</v>
      </c>
      <c r="G61" s="18">
        <f t="shared" si="2"/>
        <v>-4.1399999999999997</v>
      </c>
    </row>
    <row r="62" spans="2:7" s="4" customFormat="1" x14ac:dyDescent="0.5">
      <c r="B62" s="17">
        <f>[1]Комиссии!BG62</f>
        <v>43040</v>
      </c>
      <c r="C62" s="18"/>
      <c r="D62" s="18"/>
      <c r="E62" s="18"/>
      <c r="F62" s="18">
        <f>[1]Комиссии!BI62</f>
        <v>-0.65</v>
      </c>
      <c r="G62" s="18">
        <f t="shared" si="2"/>
        <v>-4.79</v>
      </c>
    </row>
    <row r="63" spans="2:7" s="4" customFormat="1" x14ac:dyDescent="0.5">
      <c r="B63" s="15">
        <f>[1]Комиссии!BG63</f>
        <v>43070</v>
      </c>
      <c r="C63" s="13"/>
      <c r="D63" s="13"/>
      <c r="E63" s="13"/>
      <c r="F63" s="13">
        <f>[1]Комиссии!BI63</f>
        <v>-0.61</v>
      </c>
      <c r="G63" s="13">
        <f t="shared" si="2"/>
        <v>-5.4</v>
      </c>
    </row>
    <row r="64" spans="2:7" s="4" customFormat="1" x14ac:dyDescent="0.5">
      <c r="B64" s="12">
        <v>43100</v>
      </c>
      <c r="C64" s="14"/>
      <c r="D64" s="14"/>
      <c r="E64" s="14"/>
      <c r="F64" s="14"/>
      <c r="G64" s="14">
        <f t="shared" si="2"/>
        <v>-5.4</v>
      </c>
    </row>
    <row r="65" spans="2:7" s="4" customFormat="1" x14ac:dyDescent="0.5">
      <c r="B65" s="17">
        <f>[1]Комиссии!BG113</f>
        <v>43103</v>
      </c>
      <c r="C65" s="18"/>
      <c r="D65" s="18"/>
      <c r="E65" s="18"/>
      <c r="F65" s="18">
        <f>[1]Комиссии!BI113</f>
        <v>-0.66</v>
      </c>
      <c r="G65" s="18">
        <f t="shared" si="2"/>
        <v>-6.0600000000000005</v>
      </c>
    </row>
    <row r="66" spans="2:7" s="4" customFormat="1" x14ac:dyDescent="0.5">
      <c r="B66" s="17">
        <f>[1]Комиссии!BG114</f>
        <v>43132</v>
      </c>
      <c r="C66" s="18"/>
      <c r="D66" s="18"/>
      <c r="E66" s="18"/>
      <c r="F66" s="18">
        <f>[1]Комиссии!BI114</f>
        <v>-0.68</v>
      </c>
      <c r="G66" s="18">
        <f t="shared" si="2"/>
        <v>-6.74</v>
      </c>
    </row>
    <row r="67" spans="2:7" s="4" customFormat="1" x14ac:dyDescent="0.5">
      <c r="B67" s="15">
        <f>[1]Комиссии!BG115</f>
        <v>43160</v>
      </c>
      <c r="C67" s="13"/>
      <c r="D67" s="13"/>
      <c r="E67" s="13"/>
      <c r="F67" s="13">
        <f>[1]Комиссии!BI115</f>
        <v>-0.57999999999999996</v>
      </c>
      <c r="G67" s="13">
        <f t="shared" si="2"/>
        <v>-7.32</v>
      </c>
    </row>
    <row r="68" spans="2:7" s="4" customFormat="1" x14ac:dyDescent="0.5">
      <c r="B68" s="12">
        <v>43190</v>
      </c>
      <c r="C68" s="14"/>
      <c r="D68" s="14"/>
      <c r="E68" s="14"/>
      <c r="F68" s="14"/>
      <c r="G68" s="14">
        <f t="shared" si="2"/>
        <v>-7.32</v>
      </c>
    </row>
    <row r="69" spans="2:7" s="4" customFormat="1" x14ac:dyDescent="0.5">
      <c r="B69" s="17">
        <f>[1]Комиссии!BG116</f>
        <v>43193</v>
      </c>
      <c r="C69" s="18"/>
      <c r="D69" s="18"/>
      <c r="E69" s="18"/>
      <c r="F69" s="18">
        <f>[1]Комиссии!BI116</f>
        <v>-0.65</v>
      </c>
      <c r="G69" s="18">
        <f t="shared" si="2"/>
        <v>-7.9700000000000006</v>
      </c>
    </row>
    <row r="70" spans="2:7" s="4" customFormat="1" x14ac:dyDescent="0.5">
      <c r="B70" s="15">
        <f>[1]Комиссии!BG117</f>
        <v>43221</v>
      </c>
      <c r="C70" s="13"/>
      <c r="D70" s="13"/>
      <c r="E70" s="13"/>
      <c r="F70" s="13">
        <f>[1]Комиссии!BI117</f>
        <v>-0.62</v>
      </c>
      <c r="G70" s="13">
        <f t="shared" si="2"/>
        <v>-8.59</v>
      </c>
    </row>
    <row r="71" spans="2:7" s="4" customFormat="1" x14ac:dyDescent="0.5">
      <c r="B71" s="8">
        <v>43244</v>
      </c>
      <c r="C71" s="16">
        <v>4260</v>
      </c>
      <c r="G71" s="4">
        <f t="shared" si="2"/>
        <v>4251.41</v>
      </c>
    </row>
    <row r="72" spans="2:7" s="4" customFormat="1" x14ac:dyDescent="0.5">
      <c r="B72" s="8">
        <f>[1]Транзакции_JISA!T32</f>
        <v>43245</v>
      </c>
      <c r="E72" s="4">
        <f>-[1]Транзакции_JISA!U32*[1]Транзакции_JISA!V32</f>
        <v>-2125.71</v>
      </c>
      <c r="G72" s="4">
        <f t="shared" si="2"/>
        <v>2125.6999999999998</v>
      </c>
    </row>
    <row r="73" spans="2:7" s="4" customFormat="1" x14ac:dyDescent="0.5">
      <c r="B73" s="12">
        <f>[1]Транзакции_JISA!L32</f>
        <v>43246</v>
      </c>
      <c r="C73" s="14"/>
      <c r="D73" s="14"/>
      <c r="E73" s="14">
        <f>-[1]Транзакции_JISA!M32*[1]Транзакции_JISA!N32</f>
        <v>-2125.6999999999998</v>
      </c>
      <c r="F73" s="14"/>
      <c r="G73" s="14">
        <f t="shared" si="2"/>
        <v>0</v>
      </c>
    </row>
    <row r="74" spans="2:7" s="4" customFormat="1" x14ac:dyDescent="0.5">
      <c r="B74" s="8">
        <f>[1]Комиссии!BG118</f>
        <v>43252</v>
      </c>
      <c r="F74" s="4">
        <f>[1]Комиссии!BI118</f>
        <v>-0.73</v>
      </c>
      <c r="G74" s="4">
        <f t="shared" si="2"/>
        <v>-0.73</v>
      </c>
    </row>
    <row r="75" spans="2:7" s="4" customFormat="1" x14ac:dyDescent="0.5">
      <c r="B75" s="8">
        <v>43281</v>
      </c>
      <c r="G75" s="4">
        <f t="shared" si="2"/>
        <v>-0.73</v>
      </c>
    </row>
    <row r="76" spans="2:7" s="4" customFormat="1" x14ac:dyDescent="0.5">
      <c r="B76" s="17">
        <f>[1]Комиссии!BG119</f>
        <v>43283</v>
      </c>
      <c r="C76" s="18"/>
      <c r="D76" s="18"/>
      <c r="E76" s="18"/>
      <c r="F76" s="18">
        <f>[1]Комиссии!BI119</f>
        <v>-1.55</v>
      </c>
      <c r="G76" s="18">
        <f t="shared" si="2"/>
        <v>-2.2800000000000002</v>
      </c>
    </row>
    <row r="77" spans="2:7" s="4" customFormat="1" x14ac:dyDescent="0.5">
      <c r="B77" s="8">
        <f>[1]Комиссии!BG120</f>
        <v>43313</v>
      </c>
      <c r="F77" s="4">
        <f>[1]Комиссии!BI120</f>
        <v>-1.62</v>
      </c>
      <c r="G77" s="4">
        <f t="shared" si="2"/>
        <v>-3.9000000000000004</v>
      </c>
    </row>
    <row r="78" spans="2:7" s="4" customFormat="1" x14ac:dyDescent="0.5">
      <c r="B78" s="15">
        <f>[1]Комиссии!BG121</f>
        <v>43347</v>
      </c>
      <c r="C78" s="13"/>
      <c r="D78" s="13"/>
      <c r="E78" s="13"/>
      <c r="F78" s="13">
        <f>[1]Комиссии!BI121</f>
        <v>-1.65</v>
      </c>
      <c r="G78" s="13">
        <f t="shared" si="2"/>
        <v>-5.5500000000000007</v>
      </c>
    </row>
    <row r="79" spans="2:7" s="4" customFormat="1" x14ac:dyDescent="0.5">
      <c r="B79" s="12">
        <v>43373</v>
      </c>
      <c r="C79" s="14"/>
      <c r="D79" s="14"/>
      <c r="E79" s="14"/>
      <c r="F79" s="14"/>
      <c r="G79" s="14">
        <f t="shared" si="2"/>
        <v>-5.5500000000000007</v>
      </c>
    </row>
    <row r="80" spans="2:7" s="4" customFormat="1" x14ac:dyDescent="0.5">
      <c r="B80" s="8">
        <f>[1]Комиссии!BG122</f>
        <v>43374</v>
      </c>
      <c r="F80" s="4">
        <f>[1]Комиссии!BI122</f>
        <v>-2.04</v>
      </c>
      <c r="G80" s="4">
        <f t="shared" si="2"/>
        <v>-7.5900000000000007</v>
      </c>
    </row>
    <row r="81" spans="2:7" s="4" customFormat="1" x14ac:dyDescent="0.5">
      <c r="B81" s="17">
        <f>[1]Комиссии!BG123</f>
        <v>43405</v>
      </c>
      <c r="C81" s="18"/>
      <c r="D81" s="18"/>
      <c r="E81" s="18"/>
      <c r="F81" s="18">
        <f>[1]Комиссии!BI123</f>
        <v>-2.19</v>
      </c>
      <c r="G81" s="18">
        <f t="shared" si="2"/>
        <v>-9.7800000000000011</v>
      </c>
    </row>
    <row r="82" spans="2:7" s="4" customFormat="1" x14ac:dyDescent="0.5">
      <c r="B82" s="8">
        <f>[1]Комиссии!BG124</f>
        <v>43437</v>
      </c>
      <c r="F82" s="4">
        <f>[1]Комиссии!BI124</f>
        <v>-2.09</v>
      </c>
      <c r="G82" s="4">
        <f t="shared" si="2"/>
        <v>-11.870000000000001</v>
      </c>
    </row>
    <row r="83" spans="2:7" s="4" customFormat="1" x14ac:dyDescent="0.5">
      <c r="B83" s="8">
        <v>43465</v>
      </c>
      <c r="G83" s="4">
        <f t="shared" si="2"/>
        <v>-11.870000000000001</v>
      </c>
    </row>
    <row r="84" spans="2:7" s="4" customFormat="1" x14ac:dyDescent="0.5">
      <c r="B84" s="17">
        <f>[1]Комиссии!BG176</f>
        <v>43467</v>
      </c>
      <c r="C84" s="18"/>
      <c r="D84" s="18"/>
      <c r="E84" s="18"/>
      <c r="F84" s="18">
        <f>[1]Комиссии!BI176</f>
        <v>-2.06</v>
      </c>
      <c r="G84" s="18">
        <f t="shared" ref="G84:G131" si="3">SUM(C84:F84)+G83</f>
        <v>-13.930000000000001</v>
      </c>
    </row>
    <row r="85" spans="2:7" s="4" customFormat="1" x14ac:dyDescent="0.5">
      <c r="B85" s="8">
        <f>[1]Комиссии!BG177</f>
        <v>43497</v>
      </c>
      <c r="F85" s="4">
        <f>[1]Комиссии!BI177</f>
        <v>-2.09</v>
      </c>
      <c r="G85" s="4">
        <f t="shared" si="3"/>
        <v>-16.020000000000003</v>
      </c>
    </row>
    <row r="86" spans="2:7" s="4" customFormat="1" x14ac:dyDescent="0.5">
      <c r="B86" s="15">
        <f>[1]Комиссии!BG178</f>
        <v>43525</v>
      </c>
      <c r="C86" s="13"/>
      <c r="D86" s="13"/>
      <c r="E86" s="13"/>
      <c r="F86" s="13">
        <f>[1]Комиссии!BI178</f>
        <v>-1.97</v>
      </c>
      <c r="G86" s="13">
        <f t="shared" si="3"/>
        <v>-17.990000000000002</v>
      </c>
    </row>
    <row r="87" spans="2:7" s="4" customFormat="1" x14ac:dyDescent="0.5">
      <c r="B87" s="12">
        <v>43555</v>
      </c>
      <c r="C87" s="14"/>
      <c r="D87" s="14"/>
      <c r="E87" s="14"/>
      <c r="F87" s="14"/>
      <c r="G87" s="14">
        <f t="shared" si="3"/>
        <v>-17.990000000000002</v>
      </c>
    </row>
    <row r="88" spans="2:7" s="4" customFormat="1" x14ac:dyDescent="0.5">
      <c r="B88" s="8">
        <f>[1]Комиссии!BG179</f>
        <v>43556</v>
      </c>
      <c r="F88" s="4">
        <f>[1]Комиссии!BI179</f>
        <v>-2.21</v>
      </c>
      <c r="G88" s="4">
        <f t="shared" si="3"/>
        <v>-20.200000000000003</v>
      </c>
    </row>
    <row r="89" spans="2:7" s="4" customFormat="1" x14ac:dyDescent="0.5">
      <c r="B89" s="17">
        <f>[1]Комиссии!BG180</f>
        <v>43586</v>
      </c>
      <c r="C89" s="18"/>
      <c r="D89" s="18"/>
      <c r="E89" s="18"/>
      <c r="F89" s="18">
        <f>[1]Комиссии!BI180</f>
        <v>-2.21</v>
      </c>
      <c r="G89" s="18">
        <f t="shared" si="3"/>
        <v>-22.410000000000004</v>
      </c>
    </row>
    <row r="90" spans="2:7" s="4" customFormat="1" x14ac:dyDescent="0.5">
      <c r="B90" s="8">
        <f>[1]Комиссии!BG181</f>
        <v>43619</v>
      </c>
      <c r="F90" s="4">
        <f>[1]Комиссии!BI181</f>
        <v>-2.2799999999999998</v>
      </c>
      <c r="G90" s="4">
        <f t="shared" si="3"/>
        <v>-24.690000000000005</v>
      </c>
    </row>
    <row r="91" spans="2:7" s="4" customFormat="1" x14ac:dyDescent="0.5">
      <c r="B91" s="8">
        <v>43646</v>
      </c>
      <c r="G91" s="4">
        <f t="shared" si="3"/>
        <v>-24.690000000000005</v>
      </c>
    </row>
    <row r="92" spans="2:7" s="4" customFormat="1" x14ac:dyDescent="0.5">
      <c r="B92" s="15">
        <f>[1]Комиссии!BG182</f>
        <v>43647</v>
      </c>
      <c r="C92" s="13"/>
      <c r="D92" s="13"/>
      <c r="E92" s="13"/>
      <c r="F92" s="13">
        <f>[1]Комиссии!BI182</f>
        <v>-2.2200000000000002</v>
      </c>
      <c r="G92" s="13">
        <f t="shared" si="3"/>
        <v>-26.910000000000004</v>
      </c>
    </row>
    <row r="93" spans="2:7" s="4" customFormat="1" x14ac:dyDescent="0.5">
      <c r="B93" s="8">
        <v>43656</v>
      </c>
      <c r="C93" s="16">
        <v>3000</v>
      </c>
      <c r="G93" s="4">
        <f t="shared" si="3"/>
        <v>2973.09</v>
      </c>
    </row>
    <row r="94" spans="2:7" s="4" customFormat="1" x14ac:dyDescent="0.5">
      <c r="B94" s="8">
        <f>[1]Транзакции_JISA!T33</f>
        <v>43657</v>
      </c>
      <c r="E94" s="4">
        <f>-[1]Транзакции_JISA!U33*[1]Транзакции_JISA!V33</f>
        <v>-1527.56</v>
      </c>
      <c r="G94" s="4">
        <f t="shared" si="3"/>
        <v>1445.5300000000002</v>
      </c>
    </row>
    <row r="95" spans="2:7" s="4" customFormat="1" x14ac:dyDescent="0.5">
      <c r="B95" s="12">
        <f>[1]Транзакции_JISA!L33</f>
        <v>43658</v>
      </c>
      <c r="C95" s="14"/>
      <c r="D95" s="14"/>
      <c r="E95" s="14">
        <f>-[1]Транзакции_JISA!M33*[1]Транзакции_JISA!N33</f>
        <v>-1445.5299999999997</v>
      </c>
      <c r="F95" s="14"/>
      <c r="G95" s="14">
        <f t="shared" si="3"/>
        <v>0</v>
      </c>
    </row>
    <row r="96" spans="2:7" s="4" customFormat="1" x14ac:dyDescent="0.5">
      <c r="B96" s="8">
        <f>[1]Комиссии!BG183</f>
        <v>43678</v>
      </c>
      <c r="F96" s="4">
        <f>[1]Комиссии!BI183</f>
        <v>-2.93</v>
      </c>
      <c r="G96" s="4">
        <f t="shared" si="3"/>
        <v>-2.93</v>
      </c>
    </row>
    <row r="97" spans="2:7" s="4" customFormat="1" x14ac:dyDescent="0.5">
      <c r="B97" s="15">
        <f>[1]Комиссии!BG184</f>
        <v>43710</v>
      </c>
      <c r="C97" s="13"/>
      <c r="D97" s="13"/>
      <c r="E97" s="13"/>
      <c r="F97" s="13">
        <f>[1]Комиссии!BI184</f>
        <v>-3.24</v>
      </c>
      <c r="G97" s="13">
        <f t="shared" si="3"/>
        <v>-6.17</v>
      </c>
    </row>
    <row r="98" spans="2:7" s="4" customFormat="1" x14ac:dyDescent="0.5">
      <c r="B98" s="8">
        <v>43720</v>
      </c>
      <c r="C98" s="16">
        <v>1250</v>
      </c>
      <c r="G98" s="4">
        <f t="shared" si="3"/>
        <v>1243.83</v>
      </c>
    </row>
    <row r="99" spans="2:7" s="4" customFormat="1" x14ac:dyDescent="0.5">
      <c r="B99" s="8">
        <f>[1]Транзакции_JISA!T34</f>
        <v>43721</v>
      </c>
      <c r="E99" s="4">
        <f>-[1]Транзакции_JISA!U34*[1]Транзакции_JISA!V34</f>
        <v>-621.91</v>
      </c>
      <c r="G99" s="4">
        <f t="shared" si="3"/>
        <v>621.91999999999996</v>
      </c>
    </row>
    <row r="100" spans="2:7" s="4" customFormat="1" x14ac:dyDescent="0.5">
      <c r="B100" s="8">
        <f>[1]Транзакции_JISA!L34</f>
        <v>43722</v>
      </c>
      <c r="E100" s="4">
        <f>-[1]Транзакции_JISA!M34*[1]Транзакции_JISA!N34</f>
        <v>-621.91</v>
      </c>
      <c r="G100" s="4">
        <f t="shared" si="3"/>
        <v>9.9999999999909051E-3</v>
      </c>
    </row>
    <row r="101" spans="2:7" s="4" customFormat="1" x14ac:dyDescent="0.5">
      <c r="B101" s="12">
        <v>43738</v>
      </c>
      <c r="C101" s="14"/>
      <c r="D101" s="14"/>
      <c r="E101" s="14"/>
      <c r="F101" s="14"/>
      <c r="G101" s="14">
        <f t="shared" si="3"/>
        <v>9.9999999999909051E-3</v>
      </c>
    </row>
    <row r="102" spans="2:7" s="4" customFormat="1" x14ac:dyDescent="0.5">
      <c r="B102" s="8">
        <f>[1]Комиссии!BG185</f>
        <v>43739</v>
      </c>
      <c r="F102" s="4">
        <f>[1]Комиссии!BI185</f>
        <v>-3.37</v>
      </c>
      <c r="G102" s="4">
        <f t="shared" si="3"/>
        <v>-3.3600000000000092</v>
      </c>
    </row>
    <row r="103" spans="2:7" s="4" customFormat="1" x14ac:dyDescent="0.5">
      <c r="B103" s="17">
        <f>[1]Комиссии!BG186</f>
        <v>43770</v>
      </c>
      <c r="C103" s="18"/>
      <c r="D103" s="18"/>
      <c r="E103" s="18"/>
      <c r="F103" s="18">
        <f>[1]Комиссии!BI186</f>
        <v>-3.64</v>
      </c>
      <c r="G103" s="18">
        <f t="shared" si="3"/>
        <v>-7.0000000000000089</v>
      </c>
    </row>
    <row r="104" spans="2:7" s="4" customFormat="1" x14ac:dyDescent="0.5">
      <c r="B104" s="8">
        <f>[1]Комиссии!BG187</f>
        <v>43802</v>
      </c>
      <c r="F104" s="4">
        <f>[1]Комиссии!BI187</f>
        <v>-3.62</v>
      </c>
      <c r="G104" s="4">
        <f t="shared" si="3"/>
        <v>-10.620000000000008</v>
      </c>
    </row>
    <row r="105" spans="2:7" s="4" customFormat="1" x14ac:dyDescent="0.5">
      <c r="B105" s="8">
        <v>43830</v>
      </c>
      <c r="G105" s="4">
        <f t="shared" si="3"/>
        <v>-10.620000000000008</v>
      </c>
    </row>
    <row r="106" spans="2:7" s="4" customFormat="1" x14ac:dyDescent="0.5">
      <c r="B106" s="15">
        <f>[1]Комиссии!BG229</f>
        <v>43832</v>
      </c>
      <c r="C106" s="13"/>
      <c r="D106" s="13"/>
      <c r="E106" s="13"/>
      <c r="F106" s="13">
        <f>[1]Комиссии!BI229</f>
        <v>-3.85</v>
      </c>
      <c r="G106" s="13">
        <f t="shared" si="3"/>
        <v>-14.470000000000008</v>
      </c>
    </row>
    <row r="107" spans="2:7" s="4" customFormat="1" x14ac:dyDescent="0.5">
      <c r="B107" s="8">
        <v>43846</v>
      </c>
      <c r="C107" s="16">
        <v>118</v>
      </c>
      <c r="G107" s="4">
        <f t="shared" si="3"/>
        <v>103.52999999999999</v>
      </c>
    </row>
    <row r="108" spans="2:7" s="4" customFormat="1" x14ac:dyDescent="0.5">
      <c r="B108" s="12">
        <f>[1]Транзакции_JISA!L35</f>
        <v>43851</v>
      </c>
      <c r="C108" s="14"/>
      <c r="D108" s="14"/>
      <c r="E108" s="14">
        <f>-[1]Транзакции_JISA!M35*[1]Транзакции_JISA!N35</f>
        <v>-103.53</v>
      </c>
      <c r="F108" s="14"/>
      <c r="G108" s="14">
        <f t="shared" si="3"/>
        <v>0</v>
      </c>
    </row>
    <row r="109" spans="2:7" s="4" customFormat="1" x14ac:dyDescent="0.5">
      <c r="B109" s="8">
        <f>[1]Комиссии!BG230</f>
        <v>43864</v>
      </c>
      <c r="F109" s="4">
        <f>[1]Комиссии!BI230</f>
        <v>-3.95</v>
      </c>
      <c r="G109" s="4">
        <f t="shared" si="3"/>
        <v>-3.95</v>
      </c>
    </row>
    <row r="110" spans="2:7" s="4" customFormat="1" x14ac:dyDescent="0.5">
      <c r="B110" s="15">
        <f>[1]Комиссии!BG231</f>
        <v>43892</v>
      </c>
      <c r="C110" s="13"/>
      <c r="D110" s="13"/>
      <c r="E110" s="13"/>
      <c r="F110" s="13">
        <f>[1]Комиссии!BI231</f>
        <v>-3.58</v>
      </c>
      <c r="G110" s="13">
        <f t="shared" si="3"/>
        <v>-7.53</v>
      </c>
    </row>
    <row r="111" spans="2:7" s="4" customFormat="1" x14ac:dyDescent="0.5">
      <c r="B111" s="12">
        <v>43921</v>
      </c>
      <c r="C111" s="14"/>
      <c r="D111" s="14"/>
      <c r="E111" s="14"/>
      <c r="F111" s="14"/>
      <c r="G111" s="14">
        <f t="shared" si="3"/>
        <v>-7.53</v>
      </c>
    </row>
    <row r="112" spans="2:7" s="4" customFormat="1" x14ac:dyDescent="0.5">
      <c r="B112" s="8">
        <f>[1]Комиссии!BG232</f>
        <v>43922</v>
      </c>
      <c r="F112" s="4">
        <f>[1]Комиссии!BI232</f>
        <v>-3.17</v>
      </c>
      <c r="G112" s="4">
        <f t="shared" si="3"/>
        <v>-10.7</v>
      </c>
    </row>
    <row r="113" spans="2:7" s="4" customFormat="1" x14ac:dyDescent="0.5">
      <c r="B113" s="8">
        <v>43951</v>
      </c>
      <c r="C113" s="16">
        <v>1533</v>
      </c>
      <c r="G113" s="4">
        <f t="shared" si="3"/>
        <v>1522.3</v>
      </c>
    </row>
    <row r="114" spans="2:7" s="4" customFormat="1" x14ac:dyDescent="0.5">
      <c r="B114" s="15">
        <f>[1]Комиссии!BG233</f>
        <v>43952</v>
      </c>
      <c r="C114" s="13"/>
      <c r="D114" s="13"/>
      <c r="E114" s="13"/>
      <c r="F114" s="13">
        <f>[1]Комиссии!BI233</f>
        <v>-3.09</v>
      </c>
      <c r="G114" s="13">
        <f t="shared" si="3"/>
        <v>1519.21</v>
      </c>
    </row>
    <row r="115" spans="2:7" s="4" customFormat="1" x14ac:dyDescent="0.5">
      <c r="B115" s="12">
        <f>[1]Транзакции_JISA!L36</f>
        <v>43953</v>
      </c>
      <c r="C115" s="14"/>
      <c r="D115" s="14"/>
      <c r="E115" s="14">
        <f>-[1]Транзакции_JISA!M36*[1]Транзакции_JISA!N36-[1]Транзакции_JISA!E35*[1]Транзакции_JISA!F35</f>
        <v>-1522.3</v>
      </c>
      <c r="F115" s="14"/>
      <c r="G115" s="14">
        <f t="shared" si="3"/>
        <v>-3.0899999999999181</v>
      </c>
    </row>
    <row r="116" spans="2:7" s="4" customFormat="1" x14ac:dyDescent="0.5">
      <c r="B116" s="8">
        <f>[1]Комиссии!BG234</f>
        <v>43983</v>
      </c>
      <c r="F116" s="4">
        <f>[1]Комиссии!BI234</f>
        <v>-3.78</v>
      </c>
      <c r="G116" s="4">
        <f t="shared" si="3"/>
        <v>-6.8699999999999175</v>
      </c>
    </row>
    <row r="117" spans="2:7" s="4" customFormat="1" x14ac:dyDescent="0.5">
      <c r="B117" s="8">
        <v>44012</v>
      </c>
      <c r="G117" s="4">
        <f t="shared" si="3"/>
        <v>-6.8699999999999175</v>
      </c>
    </row>
    <row r="118" spans="2:7" s="4" customFormat="1" x14ac:dyDescent="0.5">
      <c r="B118" s="17">
        <f>[1]Комиссии!BG235</f>
        <v>44013</v>
      </c>
      <c r="C118" s="18"/>
      <c r="D118" s="18"/>
      <c r="E118" s="18"/>
      <c r="F118" s="18">
        <f>[1]Комиссии!BI235</f>
        <v>-3.95</v>
      </c>
      <c r="G118" s="18">
        <f t="shared" si="3"/>
        <v>-10.819999999999919</v>
      </c>
    </row>
    <row r="119" spans="2:7" s="4" customFormat="1" x14ac:dyDescent="0.5">
      <c r="B119" s="8">
        <f>[1]Комиссии!BG236</f>
        <v>44046</v>
      </c>
      <c r="F119" s="4">
        <f>[1]Комиссии!BI236</f>
        <v>-4.1100000000000003</v>
      </c>
      <c r="G119" s="4">
        <f t="shared" si="3"/>
        <v>-14.929999999999918</v>
      </c>
    </row>
    <row r="120" spans="2:7" s="4" customFormat="1" x14ac:dyDescent="0.5">
      <c r="B120" s="15">
        <f>[1]Комиссии!BG237</f>
        <v>44075</v>
      </c>
      <c r="C120" s="13"/>
      <c r="D120" s="13"/>
      <c r="E120" s="13"/>
      <c r="F120" s="13">
        <f>[1]Комиссии!BI237</f>
        <v>-4.2</v>
      </c>
      <c r="G120" s="13">
        <f t="shared" si="3"/>
        <v>-19.129999999999917</v>
      </c>
    </row>
    <row r="121" spans="2:7" s="4" customFormat="1" x14ac:dyDescent="0.5">
      <c r="B121" s="12">
        <v>44104</v>
      </c>
      <c r="C121" s="19">
        <v>500</v>
      </c>
      <c r="D121" s="14"/>
      <c r="E121" s="14"/>
      <c r="F121" s="14"/>
      <c r="G121" s="14">
        <f t="shared" si="3"/>
        <v>480.87000000000006</v>
      </c>
    </row>
    <row r="122" spans="2:7" s="4" customFormat="1" x14ac:dyDescent="0.5">
      <c r="B122" s="8">
        <f>[1]Комиссии!BG238</f>
        <v>44105</v>
      </c>
      <c r="F122" s="4">
        <f>[1]Комиссии!BI238</f>
        <v>-4.07</v>
      </c>
      <c r="G122" s="4">
        <f t="shared" si="3"/>
        <v>476.80000000000007</v>
      </c>
    </row>
    <row r="123" spans="2:7" s="4" customFormat="1" x14ac:dyDescent="0.5">
      <c r="B123" s="8">
        <f>[1]Транзакции_JISA!D36</f>
        <v>44106</v>
      </c>
      <c r="E123" s="4">
        <f>-[1]Транзакции_JISA!E36*[1]Транзакции_JISA!F36</f>
        <v>-480</v>
      </c>
      <c r="F123" s="4">
        <f>[1]Комиссии!BI239</f>
        <v>-4.42</v>
      </c>
      <c r="G123" s="4">
        <f t="shared" si="3"/>
        <v>-7.6199999999999477</v>
      </c>
    </row>
    <row r="124" spans="2:7" s="4" customFormat="1" x14ac:dyDescent="0.5">
      <c r="B124" s="15">
        <v>44138</v>
      </c>
      <c r="C124" s="20">
        <v>1500</v>
      </c>
      <c r="D124" s="13"/>
      <c r="E124" s="13"/>
      <c r="F124" s="13"/>
      <c r="G124" s="13">
        <f t="shared" si="3"/>
        <v>1492.38</v>
      </c>
    </row>
    <row r="125" spans="2:7" s="4" customFormat="1" x14ac:dyDescent="0.5">
      <c r="B125" s="12">
        <f>[1]Транзакции_JISA!D37</f>
        <v>44139</v>
      </c>
      <c r="C125" s="14"/>
      <c r="D125" s="14"/>
      <c r="E125" s="14">
        <f>-[1]Транзакции_JISA!E37*[1]Транзакции_JISA!F37-[1]Транзакции_JISA!M37*[1]Транзакции_JISA!N37</f>
        <v>-1490</v>
      </c>
      <c r="F125" s="14"/>
      <c r="G125" s="14">
        <f t="shared" si="3"/>
        <v>2.3800000000001091</v>
      </c>
    </row>
    <row r="126" spans="2:7" s="4" customFormat="1" x14ac:dyDescent="0.5">
      <c r="B126" s="8">
        <f>[1]Комиссии!BG240</f>
        <v>44166</v>
      </c>
      <c r="F126" s="4">
        <f>[1]Комиссии!BI240</f>
        <v>-4.82</v>
      </c>
      <c r="G126" s="4">
        <f t="shared" si="3"/>
        <v>-2.4399999999998911</v>
      </c>
    </row>
    <row r="127" spans="2:7" s="4" customFormat="1" x14ac:dyDescent="0.5">
      <c r="B127" s="8">
        <v>44175</v>
      </c>
      <c r="C127" s="16">
        <v>3550</v>
      </c>
      <c r="E127" s="4">
        <f>-[1]Транзакции_JISA!M38*[1]Транзакции_JISA!N38-[1]Транзакции_JISA!E38*[1]Транзакции_JISA!F38</f>
        <v>-3546</v>
      </c>
      <c r="G127" s="4">
        <f t="shared" si="3"/>
        <v>1.5600000000001089</v>
      </c>
    </row>
    <row r="128" spans="2:7" s="4" customFormat="1" x14ac:dyDescent="0.5">
      <c r="B128" s="8">
        <v>44196</v>
      </c>
      <c r="G128" s="4">
        <f>SUM(C128:F128)+G127</f>
        <v>1.5600000000001089</v>
      </c>
    </row>
    <row r="129" spans="2:7" s="4" customFormat="1" x14ac:dyDescent="0.5">
      <c r="B129" s="15">
        <f>[1]Комиссии!BG282</f>
        <v>44200</v>
      </c>
      <c r="C129" s="13"/>
      <c r="D129" s="13"/>
      <c r="E129" s="13"/>
      <c r="F129" s="13">
        <f>[1]Комиссии!BI282</f>
        <v>-5.93</v>
      </c>
      <c r="G129" s="13">
        <f t="shared" si="3"/>
        <v>-4.3699999999998909</v>
      </c>
    </row>
    <row r="130" spans="2:7" s="4" customFormat="1" x14ac:dyDescent="0.5">
      <c r="B130" s="12">
        <v>44227</v>
      </c>
      <c r="C130" s="14"/>
      <c r="D130" s="14"/>
      <c r="E130" s="14"/>
      <c r="F130" s="14"/>
      <c r="G130" s="14">
        <f t="shared" si="3"/>
        <v>-4.3699999999998909</v>
      </c>
    </row>
    <row r="131" spans="2:7" x14ac:dyDescent="0.5">
      <c r="B131" s="8">
        <f>[1]Комиссии!BG283</f>
        <v>44231</v>
      </c>
      <c r="C131" s="4"/>
      <c r="D131" s="4"/>
      <c r="E131" s="4"/>
      <c r="F131" s="4">
        <f>[1]Комиссии!BI283</f>
        <v>-6.54</v>
      </c>
      <c r="G131" s="4">
        <f t="shared" si="3"/>
        <v>-10.90999999999989</v>
      </c>
    </row>
    <row r="132" spans="2:7" x14ac:dyDescent="0.5">
      <c r="B132" s="8">
        <v>44255</v>
      </c>
      <c r="C132" s="4"/>
      <c r="D132" s="4"/>
      <c r="E132" s="4"/>
      <c r="G132" s="4">
        <f t="shared" ref="G132:G137" si="4">SUM(C132:F132)+G131</f>
        <v>-10.90999999999989</v>
      </c>
    </row>
    <row r="133" spans="2:7" x14ac:dyDescent="0.5">
      <c r="B133" s="15">
        <f>[1]Комиссии!$BG$284</f>
        <v>44256</v>
      </c>
      <c r="C133" s="13"/>
      <c r="D133" s="13"/>
      <c r="E133" s="13"/>
      <c r="F133" s="13">
        <f>[1]Комиссии!$BI$284</f>
        <v>-6</v>
      </c>
      <c r="G133" s="13">
        <f t="shared" si="4"/>
        <v>-16.90999999999989</v>
      </c>
    </row>
    <row r="134" spans="2:7" x14ac:dyDescent="0.5">
      <c r="B134" s="8">
        <f>[1]CF_CS!B163</f>
        <v>44264</v>
      </c>
      <c r="C134" s="4">
        <f>-[1]CF_CS!C163/2</f>
        <v>1917</v>
      </c>
      <c r="D134" s="4"/>
      <c r="E134" s="4"/>
      <c r="G134" s="4">
        <f t="shared" si="4"/>
        <v>1900.0900000000001</v>
      </c>
    </row>
    <row r="135" spans="2:7" x14ac:dyDescent="0.5">
      <c r="B135" s="8">
        <f>+[1]Транзакции_JISA!D39</f>
        <v>44266</v>
      </c>
      <c r="C135" s="4"/>
      <c r="D135" s="4"/>
      <c r="E135" s="4">
        <f>-[1]Транзакции_JISA!E39*[1]Транзакции_JISA!F39-[1]Транзакции_JISA!M39*[1]Транзакции_JISA!N39</f>
        <v>-1900</v>
      </c>
      <c r="G135" s="4">
        <f t="shared" si="4"/>
        <v>9.0000000000145519E-2</v>
      </c>
    </row>
    <row r="136" spans="2:7" x14ac:dyDescent="0.5">
      <c r="B136" s="12">
        <v>44286</v>
      </c>
      <c r="C136" s="14"/>
      <c r="D136" s="14"/>
      <c r="E136" s="14"/>
      <c r="F136" s="14"/>
      <c r="G136" s="14">
        <f t="shared" si="4"/>
        <v>9.0000000000145519E-2</v>
      </c>
    </row>
    <row r="137" spans="2:7" x14ac:dyDescent="0.5">
      <c r="B137" s="8">
        <v>44287</v>
      </c>
      <c r="C137" s="4"/>
      <c r="D137" s="4"/>
      <c r="E137" s="4"/>
      <c r="F137" s="4">
        <f>[1]Комиссии!BI285</f>
        <v>-7.01</v>
      </c>
      <c r="G137" s="4">
        <f t="shared" si="4"/>
        <v>-6.9199999999998543</v>
      </c>
    </row>
    <row r="138" spans="2:7" x14ac:dyDescent="0.5">
      <c r="B138" s="8">
        <v>44316</v>
      </c>
      <c r="C138" s="4"/>
      <c r="D138" s="4"/>
      <c r="E138" s="4"/>
      <c r="G138" s="4">
        <f t="shared" ref="G138:G143" si="5">SUM(C138:F138)+G137</f>
        <v>-6.9199999999998543</v>
      </c>
    </row>
    <row r="139" spans="2:7" x14ac:dyDescent="0.5">
      <c r="B139" s="15">
        <v>44320</v>
      </c>
      <c r="C139" s="13"/>
      <c r="D139" s="13"/>
      <c r="E139" s="13"/>
      <c r="F139" s="13">
        <f>[1]Комиссии!BI286</f>
        <v>-7.39</v>
      </c>
      <c r="G139" s="13">
        <f t="shared" si="5"/>
        <v>-14.309999999999853</v>
      </c>
    </row>
    <row r="140" spans="2:7" x14ac:dyDescent="0.5">
      <c r="B140" s="12">
        <v>44347</v>
      </c>
      <c r="C140" s="14"/>
      <c r="D140" s="14"/>
      <c r="E140" s="14"/>
      <c r="F140" s="14"/>
      <c r="G140" s="14">
        <f t="shared" si="5"/>
        <v>-14.309999999999853</v>
      </c>
    </row>
    <row r="141" spans="2:7" x14ac:dyDescent="0.5">
      <c r="B141" s="8">
        <v>44348</v>
      </c>
      <c r="C141" s="4"/>
      <c r="D141" s="4"/>
      <c r="E141" s="4"/>
      <c r="F141" s="4">
        <f>[1]Комиссии!BI287</f>
        <v>-7.64</v>
      </c>
      <c r="G141" s="4">
        <f t="shared" si="5"/>
        <v>-21.949999999999854</v>
      </c>
    </row>
    <row r="142" spans="2:7" x14ac:dyDescent="0.5">
      <c r="B142" s="8">
        <v>44377</v>
      </c>
      <c r="C142" s="4"/>
      <c r="D142" s="4"/>
      <c r="E142" s="4"/>
      <c r="G142" s="4">
        <f t="shared" si="5"/>
        <v>-21.949999999999854</v>
      </c>
    </row>
    <row r="143" spans="2:7" x14ac:dyDescent="0.5">
      <c r="B143" s="15">
        <v>44378</v>
      </c>
      <c r="C143" s="13"/>
      <c r="D143" s="13"/>
      <c r="E143" s="13"/>
      <c r="F143" s="13">
        <f>[1]Комиссии!BI288</f>
        <v>-7.52</v>
      </c>
      <c r="G143" s="13">
        <f t="shared" si="5"/>
        <v>-29.469999999999853</v>
      </c>
    </row>
    <row r="144" spans="2:7" x14ac:dyDescent="0.5">
      <c r="B144" s="12">
        <v>44408</v>
      </c>
      <c r="C144" s="14"/>
      <c r="D144" s="14"/>
      <c r="E144" s="14"/>
      <c r="F144" s="14"/>
      <c r="G144" s="14">
        <f t="shared" ref="G144:G150" si="6">SUM(C144:F144)+G143</f>
        <v>-29.469999999999853</v>
      </c>
    </row>
    <row r="145" spans="2:8" x14ac:dyDescent="0.5">
      <c r="B145" s="8">
        <v>44410</v>
      </c>
      <c r="C145" s="4"/>
      <c r="D145" s="4"/>
      <c r="E145" s="4"/>
      <c r="F145" s="4">
        <f>[1]Комиссии!BI289</f>
        <v>-7.96</v>
      </c>
      <c r="G145" s="4">
        <f t="shared" si="6"/>
        <v>-37.429999999999851</v>
      </c>
    </row>
    <row r="146" spans="2:8" x14ac:dyDescent="0.5">
      <c r="B146" s="8">
        <v>44439</v>
      </c>
      <c r="C146" s="4"/>
      <c r="D146" s="4"/>
      <c r="E146" s="4"/>
      <c r="G146" s="4">
        <f t="shared" si="6"/>
        <v>-37.429999999999851</v>
      </c>
    </row>
    <row r="147" spans="2:8" x14ac:dyDescent="0.5">
      <c r="B147" s="15">
        <v>44440</v>
      </c>
      <c r="C147" s="13"/>
      <c r="D147" s="13"/>
      <c r="E147" s="13"/>
      <c r="F147" s="13">
        <f>[1]Комиссии!BI290</f>
        <v>-8.1999999999999993</v>
      </c>
      <c r="G147" s="13">
        <f t="shared" si="6"/>
        <v>-45.629999999999853</v>
      </c>
    </row>
    <row r="148" spans="2:8" x14ac:dyDescent="0.5">
      <c r="B148" s="8">
        <f>+[1]CF_CS!B182</f>
        <v>44454</v>
      </c>
      <c r="C148" s="4">
        <f>-[1]CF_CS!C182/2</f>
        <v>50</v>
      </c>
      <c r="D148" s="4"/>
      <c r="E148" s="4"/>
      <c r="G148" s="4">
        <f t="shared" si="6"/>
        <v>4.3700000000001467</v>
      </c>
    </row>
    <row r="149" spans="2:8" x14ac:dyDescent="0.5">
      <c r="B149" s="12">
        <v>44469</v>
      </c>
      <c r="C149" s="14"/>
      <c r="D149" s="14"/>
      <c r="E149" s="14"/>
      <c r="F149" s="14"/>
      <c r="G149" s="14">
        <f t="shared" si="6"/>
        <v>4.3700000000001467</v>
      </c>
      <c r="H149" s="21"/>
    </row>
    <row r="150" spans="2:8" x14ac:dyDescent="0.5">
      <c r="B150" s="8">
        <v>44470</v>
      </c>
      <c r="C150" s="4"/>
      <c r="D150" s="4"/>
      <c r="E150" s="4"/>
      <c r="F150" s="4">
        <f>[1]Комиссии!BI291</f>
        <v>-8.01</v>
      </c>
      <c r="G150" s="4">
        <f t="shared" si="6"/>
        <v>-3.6399999999998531</v>
      </c>
    </row>
    <row r="151" spans="2:8" x14ac:dyDescent="0.5">
      <c r="B151" s="8">
        <v>44500</v>
      </c>
      <c r="C151" s="4"/>
      <c r="D151" s="4"/>
      <c r="E151" s="4"/>
      <c r="G151" s="4">
        <f t="shared" ref="G151:G156" si="7">SUM(C151:F151)+G150</f>
        <v>-3.6399999999998531</v>
      </c>
    </row>
    <row r="152" spans="2:8" x14ac:dyDescent="0.5">
      <c r="B152" s="15">
        <v>44501</v>
      </c>
      <c r="C152" s="13"/>
      <c r="D152" s="13"/>
      <c r="E152" s="13"/>
      <c r="F152" s="13">
        <f>[1]Комиссии!BI292</f>
        <v>-8.1300000000000008</v>
      </c>
      <c r="G152" s="13">
        <f t="shared" si="7"/>
        <v>-11.769999999999854</v>
      </c>
    </row>
    <row r="153" spans="2:8" x14ac:dyDescent="0.5">
      <c r="B153" s="12">
        <v>44530</v>
      </c>
      <c r="C153" s="14"/>
      <c r="D153" s="14"/>
      <c r="E153" s="14"/>
      <c r="F153" s="14"/>
      <c r="G153" s="14">
        <f t="shared" si="7"/>
        <v>-11.769999999999854</v>
      </c>
    </row>
    <row r="154" spans="2:8" x14ac:dyDescent="0.5">
      <c r="B154" s="8">
        <v>44531</v>
      </c>
      <c r="C154" s="4"/>
      <c r="D154" s="4"/>
      <c r="E154" s="4"/>
      <c r="F154" s="4">
        <f>[1]Комиссии!BI293</f>
        <v>-8.24</v>
      </c>
      <c r="G154" s="4">
        <f t="shared" si="7"/>
        <v>-20.009999999999856</v>
      </c>
    </row>
    <row r="155" spans="2:8" x14ac:dyDescent="0.5">
      <c r="B155" s="8">
        <v>44561</v>
      </c>
      <c r="C155" s="4"/>
      <c r="D155" s="4"/>
      <c r="E155" s="4"/>
      <c r="G155" s="4">
        <f t="shared" si="7"/>
        <v>-20.009999999999856</v>
      </c>
    </row>
    <row r="156" spans="2:8" x14ac:dyDescent="0.5">
      <c r="B156" s="17">
        <v>44565</v>
      </c>
      <c r="C156" s="18"/>
      <c r="D156" s="18"/>
      <c r="E156" s="18"/>
      <c r="F156" s="18">
        <f>[1]Комиссии!BI496</f>
        <v>-8.48</v>
      </c>
      <c r="G156" s="18">
        <f t="shared" si="7"/>
        <v>-28.489999999999856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Coms_JISA">
                <anchor moveWithCells="1" sizeWithCells="1">
                  <from>
                    <xdr:col>7</xdr:col>
                    <xdr:colOff>135467</xdr:colOff>
                    <xdr:row>130</xdr:row>
                    <xdr:rowOff>211667</xdr:rowOff>
                  </from>
                  <to>
                    <xdr:col>8</xdr:col>
                    <xdr:colOff>381000</xdr:colOff>
                    <xdr:row>133</xdr:row>
                    <xdr:rowOff>97367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CF_JISA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Linik</dc:creator>
  <cp:lastModifiedBy>Yaroslav Linik</cp:lastModifiedBy>
  <dcterms:created xsi:type="dcterms:W3CDTF">2024-08-02T17:46:34Z</dcterms:created>
  <dcterms:modified xsi:type="dcterms:W3CDTF">2024-08-02T17:46:54Z</dcterms:modified>
</cp:coreProperties>
</file>