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Github\nvexcel-react\"/>
    </mc:Choice>
  </mc:AlternateContent>
  <xr:revisionPtr revIDLastSave="0" documentId="13_ncr:1_{0C476039-81F7-4195-B530-ADB21AB4ECCC}" xr6:coauthVersionLast="44" xr6:coauthVersionMax="44" xr10:uidLastSave="{00000000-0000-0000-0000-000000000000}"/>
  <bookViews>
    <workbookView xWindow="-108" yWindow="-108" windowWidth="23256" windowHeight="12576" tabRatio="890" firstSheet="1" activeTab="14" xr2:uid="{00000000-000D-0000-FFFF-FFFF00000000}"/>
  </bookViews>
  <sheets>
    <sheet name="Công trình" sheetId="1" state="hidden" r:id="rId1"/>
    <sheet name="TM" sheetId="55" r:id="rId2"/>
    <sheet name="TMDT" sheetId="56" r:id="rId3"/>
    <sheet name="THKP hạng mục" sheetId="13" r:id="rId4"/>
    <sheet name="Giá tổng hợp" sheetId="12" r:id="rId5"/>
    <sheet name="Giá tháng" sheetId="2" r:id="rId6"/>
    <sheet name="Đầu vào" sheetId="3" state="hidden" r:id="rId7"/>
    <sheet name="Nhân công" sheetId="4" r:id="rId8"/>
    <sheet name="Máy" sheetId="5" state="hidden" r:id="rId9"/>
    <sheet name="HaoPhiVatTu" sheetId="6" state="hidden" r:id="rId10"/>
    <sheet name="Tổng hợp VT" sheetId="7" state="hidden" r:id="rId11"/>
    <sheet name="THVT gộp" sheetId="8" state="hidden" r:id="rId12"/>
    <sheet name="Cước VC" sheetId="9" state="hidden" r:id="rId13"/>
    <sheet name="Cước bộ" sheetId="10" state="hidden" r:id="rId14"/>
    <sheet name="Đơn giá chi tiết" sheetId="11" r:id="rId15"/>
    <sheet name="TH chi phí XD" sheetId="14" state="hidden" r:id="rId16"/>
    <sheet name="TH chi phí TB" sheetId="15" state="hidden" r:id="rId17"/>
    <sheet name="HM chung" sheetId="16" state="hidden" r:id="rId18"/>
    <sheet name="Dự phòng" sheetId="17" state="hidden" r:id="rId19"/>
    <sheet name="TH kinh phí" sheetId="18" state="hidden" r:id="rId20"/>
    <sheet name="Luật XD" sheetId="19" state="hidden" r:id="rId21"/>
    <sheet name="Công trình TL" sheetId="20" state="hidden" r:id="rId22"/>
    <sheet name="Chiết tính" sheetId="21" state="hidden" r:id="rId23"/>
    <sheet name="Hệ số" sheetId="22" state="hidden" r:id="rId24"/>
    <sheet name="Đơn giá TH" sheetId="23" state="hidden" r:id="rId25"/>
    <sheet name="Dự thầu" sheetId="24" state="hidden" r:id="rId26"/>
    <sheet name="HM chung thầu" sheetId="25" state="hidden" r:id="rId27"/>
    <sheet name="Dự phòng thầu" sheetId="26" state="hidden" r:id="rId28"/>
    <sheet name="Dự toán gói thầu" sheetId="27" state="hidden" r:id="rId29"/>
    <sheet name="Phân tích VT" sheetId="28" state="hidden" r:id="rId30"/>
    <sheet name="Bìa" sheetId="29" state="hidden" r:id="rId31"/>
    <sheet name="NhiênLiệu" sheetId="30" state="hidden" r:id="rId32"/>
    <sheet name="Thẩm định" sheetId="31" state="hidden" r:id="rId33"/>
    <sheet name="TH chi phí tư vấn" sheetId="32" state="hidden" r:id="rId34"/>
    <sheet name="Thép" sheetId="33" state="hidden" r:id="rId35"/>
    <sheet name="HSXL" sheetId="34" state="hidden" r:id="rId36"/>
    <sheet name="Sheet1" sheetId="57" r:id="rId37"/>
    <sheet name="Định mức tư vấn" sheetId="35" state="hidden" r:id="rId38"/>
    <sheet name="Quyết toán" sheetId="36" state="hidden" r:id="rId39"/>
    <sheet name="Giá tháng QT" sheetId="37" state="hidden" r:id="rId40"/>
    <sheet name="Đầu vào QT" sheetId="38" state="hidden" r:id="rId41"/>
    <sheet name="Nhân công QT" sheetId="39" state="hidden" r:id="rId42"/>
    <sheet name="Máy QT" sheetId="40" state="hidden" r:id="rId43"/>
    <sheet name="HaoPhiVatTu QT" sheetId="41" state="hidden" r:id="rId44"/>
    <sheet name="Tổng hợp VT QT" sheetId="42" state="hidden" r:id="rId45"/>
    <sheet name="Cước VC QT" sheetId="43" state="hidden" r:id="rId46"/>
    <sheet name="Cước bộ QT" sheetId="44" state="hidden" r:id="rId47"/>
    <sheet name="NhiênLiệu QT" sheetId="45" state="hidden" r:id="rId48"/>
    <sheet name="Chiết tính QT" sheetId="46" state="hidden" r:id="rId49"/>
    <sheet name="Dự thầu QT" sheetId="47" state="hidden" r:id="rId50"/>
    <sheet name="Hệ số QT" sheetId="48" state="hidden" r:id="rId51"/>
    <sheet name="HSXLQT" sheetId="49" state="hidden" r:id="rId52"/>
    <sheet name="KL hoàn thành" sheetId="50" state="hidden" r:id="rId53"/>
    <sheet name="KL phát sinh" sheetId="51" state="hidden" r:id="rId54"/>
    <sheet name="Hệ số Pn" sheetId="52" state="hidden" r:id="rId55"/>
    <sheet name="Tổng hợp QT" sheetId="53" state="hidden" r:id="rId56"/>
    <sheet name="Cấu hình" sheetId="54" state="hidden" r:id="rId57"/>
  </sheets>
  <externalReferences>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s>
  <definedNames>
    <definedName name="\0" localSheetId="1">'[1]PNT-QUOT-#3'!#REF!</definedName>
    <definedName name="\0">'[1]PNT-QUOT-#3'!#REF!</definedName>
    <definedName name="\d" localSheetId="1">'[2]??-BLDG'!#REF!</definedName>
    <definedName name="\d">'[2]??-BLDG'!#REF!</definedName>
    <definedName name="\e" localSheetId="1">'[2]??-BLDG'!#REF!</definedName>
    <definedName name="\e">'[2]??-BLDG'!#REF!</definedName>
    <definedName name="\f" localSheetId="1">'[2]??-BLDG'!#REF!</definedName>
    <definedName name="\f">'[2]??-BLDG'!#REF!</definedName>
    <definedName name="\g" localSheetId="1">'[2]??-BLDG'!#REF!</definedName>
    <definedName name="\g">'[2]??-BLDG'!#REF!</definedName>
    <definedName name="\h" localSheetId="1">'[2]??-BLDG'!#REF!</definedName>
    <definedName name="\h">'[2]??-BLDG'!#REF!</definedName>
    <definedName name="\i" localSheetId="1">'[2]??-BLDG'!#REF!</definedName>
    <definedName name="\i">'[2]??-BLDG'!#REF!</definedName>
    <definedName name="\j" localSheetId="1">'[2]??-BLDG'!#REF!</definedName>
    <definedName name="\j">'[2]??-BLDG'!#REF!</definedName>
    <definedName name="\k" localSheetId="1">'[2]??-BLDG'!#REF!</definedName>
    <definedName name="\k">'[2]??-BLDG'!#REF!</definedName>
    <definedName name="\l" localSheetId="1">'[2]??-BLDG'!#REF!</definedName>
    <definedName name="\l">'[2]??-BLDG'!#REF!</definedName>
    <definedName name="\m" localSheetId="1">'[2]??-BLDG'!#REF!</definedName>
    <definedName name="\m">'[2]??-BLDG'!#REF!</definedName>
    <definedName name="\n" localSheetId="1">'[2]??-BLDG'!#REF!</definedName>
    <definedName name="\n">'[2]??-BLDG'!#REF!</definedName>
    <definedName name="\o" localSheetId="1">'[2]??-BLDG'!#REF!</definedName>
    <definedName name="\o">'[2]??-BLDG'!#REF!</definedName>
    <definedName name="\z" localSheetId="1">'[1]COAT&amp;WRAP-QIOT-#3'!#REF!</definedName>
    <definedName name="\z">'[1]COAT&amp;WRAP-QIOT-#3'!#REF!</definedName>
    <definedName name="_">#N/A</definedName>
    <definedName name="_____a1" hidden="1">{"'Sheet1'!$L$16"}</definedName>
    <definedName name="_____Goi8" hidden="1">{"'Sheet1'!$L$16"}</definedName>
    <definedName name="_____h1" hidden="1">{"'Sheet1'!$L$16"}</definedName>
    <definedName name="_____hu1" hidden="1">{"'Sheet1'!$L$16"}</definedName>
    <definedName name="_____hu2" hidden="1">{"'Sheet1'!$L$16"}</definedName>
    <definedName name="_____hu5" hidden="1">{"'Sheet1'!$L$16"}</definedName>
    <definedName name="_____hu6" hidden="1">{"'Sheet1'!$L$16"}</definedName>
    <definedName name="_____hu7" hidden="1">{"'Sheet1'!$L$16"}</definedName>
    <definedName name="_____T10" hidden="1">{"'Sheet1'!$L$16"}</definedName>
    <definedName name="___a1" hidden="1">{"'Sheet1'!$L$16"}</definedName>
    <definedName name="___Goi8" hidden="1">{"'Sheet1'!$L$16"}</definedName>
    <definedName name="___h1" hidden="1">{"'Sheet1'!$L$16"}</definedName>
    <definedName name="___hu1" hidden="1">{"'Sheet1'!$L$16"}</definedName>
    <definedName name="___hu2" hidden="1">{"'Sheet1'!$L$16"}</definedName>
    <definedName name="___hu5" hidden="1">{"'Sheet1'!$L$16"}</definedName>
    <definedName name="___hu6" hidden="1">{"'Sheet1'!$L$16"}</definedName>
    <definedName name="___hu7" hidden="1">{"'Sheet1'!$L$16"}</definedName>
    <definedName name="___T10" hidden="1">{"'Sheet1'!$L$16"}</definedName>
    <definedName name="__a1" hidden="1">{"'Sheet1'!$L$16"}</definedName>
    <definedName name="__TD3" hidden="1">{"'Sheet1'!$L$16"}</definedName>
    <definedName name="_1" localSheetId="1">#REF!</definedName>
    <definedName name="_1">#REF!</definedName>
    <definedName name="_10_??????4" localSheetId="1">BlankMacro1</definedName>
    <definedName name="_10_??????4">BlankMacro1</definedName>
    <definedName name="_1000A01">#N/A</definedName>
    <definedName name="_11">'[3]DG duoi'!$F$251</definedName>
    <definedName name="_12_??????5" localSheetId="1">BlankMacro1</definedName>
    <definedName name="_12_??????5">BlankMacro1</definedName>
    <definedName name="_12a">'[3]DG duoi'!$F$254</definedName>
    <definedName name="_14_??????6" localSheetId="1">BlankMacro1</definedName>
    <definedName name="_14_??????6">BlankMacro1</definedName>
    <definedName name="_16M2_chi__.cap_nhat_phieu_chi">#N/A</definedName>
    <definedName name="_18M3_UNC__.cap_nhat_phieu_chi">#N/A</definedName>
    <definedName name="_2">#REF!</definedName>
    <definedName name="_2_??" localSheetId="1">BlankMacro1</definedName>
    <definedName name="_2_??">BlankMacro1</definedName>
    <definedName name="_3">'[4]MAIN GATE HOUSE'!#REF!</definedName>
    <definedName name="_3N">[5]Tongke!#REF!</definedName>
    <definedName name="_4">'[4]MAIN GATE HOUSE'!#REF!</definedName>
    <definedName name="_4_??????1" localSheetId="1">BlankMacro1</definedName>
    <definedName name="_4_??????1">BlankMacro1</definedName>
    <definedName name="_6">'[4]MAIN GATE HOUSE'!#REF!</definedName>
    <definedName name="_6_??????2" localSheetId="1">BlankMacro1</definedName>
    <definedName name="_6_??????2">BlankMacro1</definedName>
    <definedName name="_7">'[4]MAIN GATE HOUSE'!#REF!</definedName>
    <definedName name="_8_??????3" localSheetId="1">BlankMacro1</definedName>
    <definedName name="_8_??????3">BlankMacro1</definedName>
    <definedName name="_a1" localSheetId="36" hidden="1">{"'Sheet1'!$L$16"}</definedName>
    <definedName name="_a1">#REF!</definedName>
    <definedName name="_A65700">'[6]MTO REV.2(ARMOR)'!#REF!</definedName>
    <definedName name="_A65800">'[6]MTO REV.2(ARMOR)'!#REF!</definedName>
    <definedName name="_A66000">'[6]MTO REV.2(ARMOR)'!#REF!</definedName>
    <definedName name="_A67000">'[6]MTO REV.2(ARMOR)'!#REF!</definedName>
    <definedName name="_A68000">'[6]MTO REV.2(ARMOR)'!#REF!</definedName>
    <definedName name="_A70000">'[6]MTO REV.2(ARMOR)'!#REF!</definedName>
    <definedName name="_A75000">'[6]MTO REV.2(ARMOR)'!#REF!</definedName>
    <definedName name="_A85000">'[6]MTO REV.2(ARMOR)'!#REF!</definedName>
    <definedName name="_abb91">[7]chitimc!#REF!</definedName>
    <definedName name="_atn1" localSheetId="1">#REF!</definedName>
    <definedName name="_atn1">#REF!</definedName>
    <definedName name="_atn10" localSheetId="1">#REF!</definedName>
    <definedName name="_atn10">#REF!</definedName>
    <definedName name="_atn2" localSheetId="1">#REF!</definedName>
    <definedName name="_atn2">#REF!</definedName>
    <definedName name="_atn3" localSheetId="1">#REF!</definedName>
    <definedName name="_atn3">#REF!</definedName>
    <definedName name="_atn4" localSheetId="1">#REF!</definedName>
    <definedName name="_atn4">#REF!</definedName>
    <definedName name="_atn5" localSheetId="1">#REF!</definedName>
    <definedName name="_atn5">#REF!</definedName>
    <definedName name="_atn6" localSheetId="1">#REF!</definedName>
    <definedName name="_atn6">#REF!</definedName>
    <definedName name="_atn7" localSheetId="1">#REF!</definedName>
    <definedName name="_atn7">#REF!</definedName>
    <definedName name="_atn8" localSheetId="1">#REF!</definedName>
    <definedName name="_atn8">#REF!</definedName>
    <definedName name="_atn9" localSheetId="1">#REF!</definedName>
    <definedName name="_atn9">#REF!</definedName>
    <definedName name="_bac2" localSheetId="1">#REF!</definedName>
    <definedName name="_bac2">#REF!</definedName>
    <definedName name="_bac3" localSheetId="1">#REF!</definedName>
    <definedName name="_bac3">#REF!</definedName>
    <definedName name="_boi1" localSheetId="1">#REF!</definedName>
    <definedName name="_boi1">#REF!</definedName>
    <definedName name="_boi2" localSheetId="1">#REF!</definedName>
    <definedName name="_boi2">#REF!</definedName>
    <definedName name="_btm10" localSheetId="1">#REF!</definedName>
    <definedName name="_btm10">#REF!</definedName>
    <definedName name="_btm100" localSheetId="1">#REF!</definedName>
    <definedName name="_btm100">#REF!</definedName>
    <definedName name="_BTM150" localSheetId="1">#REF!</definedName>
    <definedName name="_BTM150">#REF!</definedName>
    <definedName name="_BTM200" localSheetId="1">#REF!</definedName>
    <definedName name="_BTM200">#REF!</definedName>
    <definedName name="_BTM50" localSheetId="1">#REF!</definedName>
    <definedName name="_BTM50">#REF!</definedName>
    <definedName name="_bua25" localSheetId="1">#REF!</definedName>
    <definedName name="_bua25">#REF!</definedName>
    <definedName name="_cao1" localSheetId="1">#REF!</definedName>
    <definedName name="_cao1">#REF!</definedName>
    <definedName name="_cao2" localSheetId="1">#REF!</definedName>
    <definedName name="_cao2">#REF!</definedName>
    <definedName name="_cao3" localSheetId="1">#REF!</definedName>
    <definedName name="_cao3">#REF!</definedName>
    <definedName name="_cao4" localSheetId="1">#REF!</definedName>
    <definedName name="_cao4">#REF!</definedName>
    <definedName name="_cao5" localSheetId="1">#REF!</definedName>
    <definedName name="_cao5">#REF!</definedName>
    <definedName name="_cao6" localSheetId="1">#REF!</definedName>
    <definedName name="_cao6">#REF!</definedName>
    <definedName name="_cat2" localSheetId="1">#REF!</definedName>
    <definedName name="_cat2">#REF!</definedName>
    <definedName name="_cat3" localSheetId="1">#REF!</definedName>
    <definedName name="_cat3">#REF!</definedName>
    <definedName name="_cat4" localSheetId="1">#REF!</definedName>
    <definedName name="_cat4">#REF!</definedName>
    <definedName name="_cat5" localSheetId="1">#REF!</definedName>
    <definedName name="_cat5">#REF!</definedName>
    <definedName name="_Cau2" localSheetId="1">#REF!</definedName>
    <definedName name="_Cau2">#REF!</definedName>
    <definedName name="_co2">#N/A</definedName>
    <definedName name="_co3">#N/A</definedName>
    <definedName name="_CON1" localSheetId="1">#REF!</definedName>
    <definedName name="_CON1">#REF!</definedName>
    <definedName name="_CON2" localSheetId="1">#REF!</definedName>
    <definedName name="_CON2">#REF!</definedName>
    <definedName name="_cpd1" localSheetId="1">#REF!</definedName>
    <definedName name="_cpd1">#REF!</definedName>
    <definedName name="_cpd2" localSheetId="1">#REF!</definedName>
    <definedName name="_cpd2">#REF!</definedName>
    <definedName name="_CT250" localSheetId="1">'[8]dongia (2)'!#REF!</definedName>
    <definedName name="_CT250">'[8]dongia (2)'!#REF!</definedName>
    <definedName name="_dai1" localSheetId="1">#REF!</definedName>
    <definedName name="_dai1">#REF!</definedName>
    <definedName name="_dai2" localSheetId="1">#REF!</definedName>
    <definedName name="_dai2">#REF!</definedName>
    <definedName name="_dai3" localSheetId="1">#REF!</definedName>
    <definedName name="_dai3">#REF!</definedName>
    <definedName name="_dai4" localSheetId="1">#REF!</definedName>
    <definedName name="_dai4">#REF!</definedName>
    <definedName name="_dai5" localSheetId="1">#REF!</definedName>
    <definedName name="_dai5">#REF!</definedName>
    <definedName name="_dai6" localSheetId="1">#REF!</definedName>
    <definedName name="_dai6">#REF!</definedName>
    <definedName name="_dan1" localSheetId="1">#REF!</definedName>
    <definedName name="_dan1">#REF!</definedName>
    <definedName name="_dan2" localSheetId="1">#REF!</definedName>
    <definedName name="_dan2">#REF!</definedName>
    <definedName name="_ddn400" localSheetId="1">#REF!</definedName>
    <definedName name="_ddn400">#REF!</definedName>
    <definedName name="_ddn600" localSheetId="1">#REF!</definedName>
    <definedName name="_ddn600">#REF!</definedName>
    <definedName name="_deo1" localSheetId="1">#REF!</definedName>
    <definedName name="_deo1">#REF!</definedName>
    <definedName name="_deo10" localSheetId="1">#REF!</definedName>
    <definedName name="_deo10">#REF!</definedName>
    <definedName name="_deo2" localSheetId="1">#REF!</definedName>
    <definedName name="_deo2">#REF!</definedName>
    <definedName name="_deo3" localSheetId="1">#REF!</definedName>
    <definedName name="_deo3">#REF!</definedName>
    <definedName name="_deo4" localSheetId="1">#REF!</definedName>
    <definedName name="_deo4">#REF!</definedName>
    <definedName name="_deo5" localSheetId="1">#REF!</definedName>
    <definedName name="_deo5">#REF!</definedName>
    <definedName name="_deo6" localSheetId="1">#REF!</definedName>
    <definedName name="_deo6">#REF!</definedName>
    <definedName name="_deo7" localSheetId="1">#REF!</definedName>
    <definedName name="_deo7">#REF!</definedName>
    <definedName name="_deo8" localSheetId="1">#REF!</definedName>
    <definedName name="_deo8">#REF!</definedName>
    <definedName name="_deo9" localSheetId="1">#REF!</definedName>
    <definedName name="_deo9">#REF!</definedName>
    <definedName name="_dgt100" localSheetId="1">'[8]dongia (2)'!#REF!</definedName>
    <definedName name="_dgt100">'[8]dongia (2)'!#REF!</definedName>
    <definedName name="_Fill" localSheetId="36" hidden="1">#REF!</definedName>
    <definedName name="_Fill" localSheetId="1" hidden="1">#REF!</definedName>
    <definedName name="_Fill" hidden="1">#REF!</definedName>
    <definedName name="_xlnm._FilterDatabase" localSheetId="2" hidden="1">TMDT!$K$1:$K$33</definedName>
    <definedName name="_Goi8" hidden="1">{"'Sheet1'!$L$16"}</definedName>
    <definedName name="_gvl1" localSheetId="1">#REF!</definedName>
    <definedName name="_gvl1">#REF!</definedName>
    <definedName name="_Gxl1" localSheetId="1">'[9]THKP khoan phut'!#REF!</definedName>
    <definedName name="_Gxl1">'[9]THKP khoan phut'!#REF!</definedName>
    <definedName name="_GID1">'[8]LKVL-CK-HT-GD1'!$A$4</definedName>
    <definedName name="_h1" localSheetId="36" hidden="1">{"'Sheet1'!$L$16"}</definedName>
    <definedName name="_h1" localSheetId="1" hidden="1">{"'Sheet1'!$L$16"}</definedName>
    <definedName name="_h1" hidden="1">{"'Sheet1'!$L$16"}</definedName>
    <definedName name="_HKy2">[10]BK04!#REF!</definedName>
    <definedName name="_hom2" localSheetId="1">#REF!</definedName>
    <definedName name="_hom2">#REF!</definedName>
    <definedName name="_hom4" localSheetId="1">[11]sheet12!#REF!</definedName>
    <definedName name="_hom4">[11]sheet12!#REF!</definedName>
    <definedName name="_hu1" localSheetId="36" hidden="1">{"'Sheet1'!$L$16"}</definedName>
    <definedName name="_hu1" localSheetId="1" hidden="1">{"'Sheet1'!$L$16"}</definedName>
    <definedName name="_hu1" hidden="1">{"'Sheet1'!$L$16"}</definedName>
    <definedName name="_hu2" localSheetId="36" hidden="1">{"'Sheet1'!$L$16"}</definedName>
    <definedName name="_hu2" localSheetId="1" hidden="1">{"'Sheet1'!$L$16"}</definedName>
    <definedName name="_hu2" hidden="1">{"'Sheet1'!$L$16"}</definedName>
    <definedName name="_hu5" localSheetId="36" hidden="1">{"'Sheet1'!$L$16"}</definedName>
    <definedName name="_hu5" localSheetId="1" hidden="1">{"'Sheet1'!$L$16"}</definedName>
    <definedName name="_hu5" hidden="1">{"'Sheet1'!$L$16"}</definedName>
    <definedName name="_hu6" localSheetId="36" hidden="1">{"'Sheet1'!$L$16"}</definedName>
    <definedName name="_hu6" localSheetId="1" hidden="1">{"'Sheet1'!$L$16"}</definedName>
    <definedName name="_hu6" hidden="1">{"'Sheet1'!$L$16"}</definedName>
    <definedName name="_hu7" hidden="1">{"'Sheet1'!$L$16"}</definedName>
    <definedName name="_Key1" hidden="1">#REF!</definedName>
    <definedName name="_Key2" localSheetId="36" hidden="1">#REF!</definedName>
    <definedName name="_Key2" localSheetId="1" hidden="1">#REF!</definedName>
    <definedName name="_Key2" hidden="1">#REF!</definedName>
    <definedName name="_KM188" localSheetId="1">#REF!</definedName>
    <definedName name="_KM188">#REF!</definedName>
    <definedName name="_km189" localSheetId="1">#REF!</definedName>
    <definedName name="_km189">#REF!</definedName>
    <definedName name="_km193" localSheetId="1">#REF!</definedName>
    <definedName name="_km193">#REF!</definedName>
    <definedName name="_km194" localSheetId="1">#REF!</definedName>
    <definedName name="_km194">#REF!</definedName>
    <definedName name="_km195" localSheetId="1">#REF!</definedName>
    <definedName name="_km195">#REF!</definedName>
    <definedName name="_km196" localSheetId="1">#REF!</definedName>
    <definedName name="_km196">#REF!</definedName>
    <definedName name="_km197" localSheetId="1">#REF!</definedName>
    <definedName name="_km197">#REF!</definedName>
    <definedName name="_km198" localSheetId="1">#REF!</definedName>
    <definedName name="_km198">#REF!</definedName>
    <definedName name="_Km36" localSheetId="1">#REF!</definedName>
    <definedName name="_Km36">#REF!</definedName>
    <definedName name="_Knc1">'[12]149-2'!$C$133</definedName>
    <definedName name="_Knc36" localSheetId="1">#REF!</definedName>
    <definedName name="_Knc36">#REF!</definedName>
    <definedName name="_Knc57" localSheetId="1">#REF!</definedName>
    <definedName name="_Knc57">#REF!</definedName>
    <definedName name="_kt1">#N/A</definedName>
    <definedName name="_kt2">#N/A</definedName>
    <definedName name="_kt3">#N/A</definedName>
    <definedName name="_kt6">#N/A</definedName>
    <definedName name="_kt7">#N/A</definedName>
    <definedName name="_Kvl36" localSheetId="1">#REF!</definedName>
    <definedName name="_Kvl36">#REF!</definedName>
    <definedName name="_KHT9">#N/A</definedName>
    <definedName name="_khu7" localSheetId="1">#REF!</definedName>
    <definedName name="_khu7">#REF!</definedName>
    <definedName name="_LCB1" localSheetId="1">#REF!</definedName>
    <definedName name="_LCB1">#REF!</definedName>
    <definedName name="_MAC12" localSheetId="1">#REF!</definedName>
    <definedName name="_MAC12">#REF!</definedName>
    <definedName name="_MAC46" localSheetId="1">#REF!</definedName>
    <definedName name="_MAC46">#REF!</definedName>
    <definedName name="_may2" localSheetId="1">#REF!</definedName>
    <definedName name="_may2">#REF!</definedName>
    <definedName name="_may3" localSheetId="1">#REF!</definedName>
    <definedName name="_may3">#REF!</definedName>
    <definedName name="_MB1" localSheetId="1">#REF!</definedName>
    <definedName name="_MB1">#REF!</definedName>
    <definedName name="_MB2" localSheetId="1">#REF!</definedName>
    <definedName name="_MB2">#REF!</definedName>
    <definedName name="_MC1">#N/A</definedName>
    <definedName name="_MC2">#N/A</definedName>
    <definedName name="_MCB600">[13]Tienlg!$B$268:$L$286</definedName>
    <definedName name="_MCB800">[13]Tienlg!$B$248:$L$266</definedName>
    <definedName name="_MN1" localSheetId="1">#REF!</definedName>
    <definedName name="_MN1">#REF!</definedName>
    <definedName name="_MN2" localSheetId="1">#REF!</definedName>
    <definedName name="_MN2">#REF!</definedName>
    <definedName name="_MT1" localSheetId="1">#REF!</definedName>
    <definedName name="_MT1">#REF!</definedName>
    <definedName name="_MT2" localSheetId="1">#REF!</definedName>
    <definedName name="_MT2">#REF!</definedName>
    <definedName name="_mx1" localSheetId="1">#REF!</definedName>
    <definedName name="_mx1">#REF!</definedName>
    <definedName name="_mx2" localSheetId="1">#REF!</definedName>
    <definedName name="_mx2">#REF!</definedName>
    <definedName name="_nc151" localSheetId="1">#REF!</definedName>
    <definedName name="_nc151">#REF!</definedName>
    <definedName name="_NC2" localSheetId="1">#REF!</definedName>
    <definedName name="_NC2">#REF!</definedName>
    <definedName name="_NC200" localSheetId="1">[14]TT35!#REF!</definedName>
    <definedName name="_NC200">[14]TT35!#REF!</definedName>
    <definedName name="_NC3" localSheetId="1">#REF!</definedName>
    <definedName name="_NC3">#REF!</definedName>
    <definedName name="_NC4" localSheetId="1">#REF!</definedName>
    <definedName name="_NC4">#REF!</definedName>
    <definedName name="_nc46">[15]Giathanh1m3BT!$H$12</definedName>
    <definedName name="_nc5" localSheetId="1">#REF!</definedName>
    <definedName name="_nc5">#REF!</definedName>
    <definedName name="_nc6" localSheetId="1">#REF!</definedName>
    <definedName name="_nc6">#REF!</definedName>
    <definedName name="_nc7" localSheetId="1">#REF!</definedName>
    <definedName name="_nc7">#REF!</definedName>
    <definedName name="_ncc2" localSheetId="1">#REF!</definedName>
    <definedName name="_ncc2">#REF!</definedName>
    <definedName name="_NCC3" localSheetId="1">#REF!</definedName>
    <definedName name="_NCC3">#REF!</definedName>
    <definedName name="_NCC4" localSheetId="1">#REF!</definedName>
    <definedName name="_NCC4">#REF!</definedName>
    <definedName name="_ncc5" localSheetId="1">#REF!</definedName>
    <definedName name="_ncc5">#REF!</definedName>
    <definedName name="_ncc6" localSheetId="1">#REF!</definedName>
    <definedName name="_ncc6">#REF!</definedName>
    <definedName name="_ncc7" localSheetId="1">#REF!</definedName>
    <definedName name="_ncc7">#REF!</definedName>
    <definedName name="_NCL100" localSheetId="1">#REF!</definedName>
    <definedName name="_NCL100">#REF!</definedName>
    <definedName name="_NCL200" localSheetId="1">#REF!</definedName>
    <definedName name="_NCL200">#REF!</definedName>
    <definedName name="_NCL250" localSheetId="1">#REF!</definedName>
    <definedName name="_NCL250">#REF!</definedName>
    <definedName name="_NET2" localSheetId="1">#REF!</definedName>
    <definedName name="_NET2">#REF!</definedName>
    <definedName name="_nin190" localSheetId="1">#REF!</definedName>
    <definedName name="_nin190">#REF!</definedName>
    <definedName name="_Order1" hidden="1">255</definedName>
    <definedName name="_Order2" hidden="1">255</definedName>
    <definedName name="_oto10" localSheetId="1">[16]VL!#REF!</definedName>
    <definedName name="_oto10">[16]VL!#REF!</definedName>
    <definedName name="_PL1" localSheetId="1">#REF!</definedName>
    <definedName name="_PL1">#REF!</definedName>
    <definedName name="_PL2" localSheetId="1">#REF!</definedName>
    <definedName name="_PL2">#REF!</definedName>
    <definedName name="_PM1">[17]IBASE!$AH$16:$AV$110</definedName>
    <definedName name="_phi10" localSheetId="1">#REF!</definedName>
    <definedName name="_phi10">#REF!</definedName>
    <definedName name="_phi12" localSheetId="1">#REF!</definedName>
    <definedName name="_phi12">#REF!</definedName>
    <definedName name="_phi14" localSheetId="1">#REF!</definedName>
    <definedName name="_phi14">#REF!</definedName>
    <definedName name="_phi16" localSheetId="1">#REF!</definedName>
    <definedName name="_phi16">#REF!</definedName>
    <definedName name="_phi18" localSheetId="1">#REF!</definedName>
    <definedName name="_phi18">#REF!</definedName>
    <definedName name="_phi20" localSheetId="1">#REF!</definedName>
    <definedName name="_phi20">#REF!</definedName>
    <definedName name="_phi22" localSheetId="1">#REF!</definedName>
    <definedName name="_phi22">#REF!</definedName>
    <definedName name="_phi25" localSheetId="1">#REF!</definedName>
    <definedName name="_phi25">#REF!</definedName>
    <definedName name="_phi28" localSheetId="1">#REF!</definedName>
    <definedName name="_phi28">#REF!</definedName>
    <definedName name="_phi6" localSheetId="1">#REF!</definedName>
    <definedName name="_phi6">#REF!</definedName>
    <definedName name="_phi8" localSheetId="1">#REF!</definedName>
    <definedName name="_phi8">#REF!</definedName>
    <definedName name="_sat10" localSheetId="1">'[18]Bang chiet tinh TBA'!#REF!</definedName>
    <definedName name="_sat10">'[18]Bang chiet tinh TBA'!#REF!</definedName>
    <definedName name="_sat12" localSheetId="1">'[18]Bang chiet tinh TBA'!#REF!</definedName>
    <definedName name="_sat12">'[18]Bang chiet tinh TBA'!#REF!</definedName>
    <definedName name="_sat14" localSheetId="1">'[18]Bang chiet tinh TBA'!#REF!</definedName>
    <definedName name="_sat14">'[18]Bang chiet tinh TBA'!#REF!</definedName>
    <definedName name="_sat16" localSheetId="1">'[18]Bang chiet tinh TBA'!#REF!</definedName>
    <definedName name="_sat16">'[18]Bang chiet tinh TBA'!#REF!</definedName>
    <definedName name="_sat20" localSheetId="1">'[18]Bang chiet tinh TBA'!#REF!</definedName>
    <definedName name="_sat20">'[18]Bang chiet tinh TBA'!#REF!</definedName>
    <definedName name="_Sat27" localSheetId="1">#REF!</definedName>
    <definedName name="_Sat27">#REF!</definedName>
    <definedName name="_Sat6" localSheetId="1">#REF!</definedName>
    <definedName name="_Sat6">#REF!</definedName>
    <definedName name="_sat8" localSheetId="1">'[18]Bang chiet tinh TBA'!#REF!</definedName>
    <definedName name="_sat8">'[18]Bang chiet tinh TBA'!#REF!</definedName>
    <definedName name="_sc1" localSheetId="1">#REF!</definedName>
    <definedName name="_sc1">#REF!</definedName>
    <definedName name="_SC2" localSheetId="1">#REF!</definedName>
    <definedName name="_SC2">#REF!</definedName>
    <definedName name="_sc3" localSheetId="1">#REF!</definedName>
    <definedName name="_sc3">#REF!</definedName>
    <definedName name="_slg1" localSheetId="1">#REF!</definedName>
    <definedName name="_slg1">#REF!</definedName>
    <definedName name="_slg2" localSheetId="1">#REF!</definedName>
    <definedName name="_slg2">#REF!</definedName>
    <definedName name="_slg3" localSheetId="1">#REF!</definedName>
    <definedName name="_slg3">#REF!</definedName>
    <definedName name="_slg4" localSheetId="1">#REF!</definedName>
    <definedName name="_slg4">#REF!</definedName>
    <definedName name="_slg5" localSheetId="1">#REF!</definedName>
    <definedName name="_slg5">#REF!</definedName>
    <definedName name="_slg6" localSheetId="1">#REF!</definedName>
    <definedName name="_slg6">#REF!</definedName>
    <definedName name="_SN3" localSheetId="1">#REF!</definedName>
    <definedName name="_SN3">#REF!</definedName>
    <definedName name="_Sort" localSheetId="36" hidden="1">#REF!</definedName>
    <definedName name="_Sort" localSheetId="1" hidden="1">#REF!</definedName>
    <definedName name="_Sort" hidden="1">#REF!</definedName>
    <definedName name="_SPL4">[19]SPL4!$C$7:$D$67</definedName>
    <definedName name="_sua20" localSheetId="1">#REF!</definedName>
    <definedName name="_sua20">#REF!</definedName>
    <definedName name="_sua30" localSheetId="1">#REF!</definedName>
    <definedName name="_sua30">#REF!</definedName>
    <definedName name="_T10" hidden="1">{"'Sheet1'!$L$16"}</definedName>
    <definedName name="_tct3">[20]gVL!$Q$23</definedName>
    <definedName name="_tct5">[21]gVL!$N$19</definedName>
    <definedName name="_TD3" hidden="1">{"'Sheet1'!$L$16"}</definedName>
    <definedName name="_TG1" localSheetId="1">#REF!</definedName>
    <definedName name="_TG1">#REF!</definedName>
    <definedName name="_tg427" localSheetId="1">#REF!</definedName>
    <definedName name="_tg427">#REF!</definedName>
    <definedName name="_TK1">[22]Tongke!$B$7:$U$128</definedName>
    <definedName name="_TL1" localSheetId="1">#REF!</definedName>
    <definedName name="_TL1">#REF!</definedName>
    <definedName name="_TL2" localSheetId="1">#REF!</definedName>
    <definedName name="_TL2">#REF!</definedName>
    <definedName name="_TL3" localSheetId="1">#REF!</definedName>
    <definedName name="_TL3">#REF!</definedName>
    <definedName name="_TLA120" localSheetId="1">#REF!</definedName>
    <definedName name="_TLA120">#REF!</definedName>
    <definedName name="_TLA35" localSheetId="1">#REF!</definedName>
    <definedName name="_TLA35">#REF!</definedName>
    <definedName name="_TLA50" localSheetId="1">#REF!</definedName>
    <definedName name="_TLA50">#REF!</definedName>
    <definedName name="_TLA70" localSheetId="1">#REF!</definedName>
    <definedName name="_TLA70">#REF!</definedName>
    <definedName name="_TLA95" localSheetId="1">#REF!</definedName>
    <definedName name="_TLA95">#REF!</definedName>
    <definedName name="_tlp3" localSheetId="1">#REF!</definedName>
    <definedName name="_tlp3">#REF!</definedName>
    <definedName name="_tz593" localSheetId="1">#REF!</definedName>
    <definedName name="_tz593">#REF!</definedName>
    <definedName name="_th100" localSheetId="1">'[8]dongia (2)'!#REF!</definedName>
    <definedName name="_th100">'[8]dongia (2)'!#REF!</definedName>
    <definedName name="_TH160" localSheetId="1">'[8]dongia (2)'!#REF!</definedName>
    <definedName name="_TH160">'[8]dongia (2)'!#REF!</definedName>
    <definedName name="_TH20" localSheetId="1">#REF!</definedName>
    <definedName name="_TH20">#REF!</definedName>
    <definedName name="_TR250" localSheetId="1">'[8]dongia (2)'!#REF!</definedName>
    <definedName name="_TR250">'[8]dongia (2)'!#REF!</definedName>
    <definedName name="_tr375" localSheetId="1">[8]giathanh1!#REF!</definedName>
    <definedName name="_tr375">[8]giathanh1!#REF!</definedName>
    <definedName name="_UT2" localSheetId="1">#REF!</definedName>
    <definedName name="_UT2">#REF!</definedName>
    <definedName name="_VAN1" localSheetId="1">[23]CT35!#REF!</definedName>
    <definedName name="_VAN1">[23]CT35!#REF!</definedName>
    <definedName name="_VL100" localSheetId="1">#REF!</definedName>
    <definedName name="_VL100">#REF!</definedName>
    <definedName name="_VL200" localSheetId="1">#REF!</definedName>
    <definedName name="_VL200">#REF!</definedName>
    <definedName name="_VL250" localSheetId="1">#REF!</definedName>
    <definedName name="_VL250">#REF!</definedName>
    <definedName name="_xm2" localSheetId="1">#REF!</definedName>
    <definedName name="_xm2">#REF!</definedName>
    <definedName name="_xm3" localSheetId="1">#REF!</definedName>
    <definedName name="_xm3">#REF!</definedName>
    <definedName name="_xm4" localSheetId="1">#REF!</definedName>
    <definedName name="_xm4">#REF!</definedName>
    <definedName name="_xm40" localSheetId="1">#REF!</definedName>
    <definedName name="_xm40">#REF!</definedName>
    <definedName name="_xm5" localSheetId="1">#REF!</definedName>
    <definedName name="_xm5">#REF!</definedName>
    <definedName name="_xx1">'[24]3.1.1'!$E$166</definedName>
    <definedName name="_xx12">'[24]3.1.1'!$F$166</definedName>
    <definedName name="_xx2">'[24]3.1.1'!$F$166</definedName>
    <definedName name="_xx3" localSheetId="1">#REF!</definedName>
    <definedName name="_xx3">#REF!</definedName>
    <definedName name="_xx4" localSheetId="1">#REF!</definedName>
    <definedName name="_xx4">#REF!</definedName>
    <definedName name="_xx5" localSheetId="1">#REF!</definedName>
    <definedName name="_xx5">#REF!</definedName>
    <definedName name="_xx6" localSheetId="1">#REF!</definedName>
    <definedName name="_xx6">#REF!</definedName>
    <definedName name="_xx7" localSheetId="1">#REF!</definedName>
    <definedName name="_xx7">#REF!</definedName>
    <definedName name="_yy1">'[24]3.1.4'!$E$114</definedName>
    <definedName name="_yy2">'[24]3.1.4'!$F$114</definedName>
    <definedName name="_zx1">'[24]2.5.1'!$A$11</definedName>
    <definedName name="a" localSheetId="36" hidden="1">#REF!</definedName>
    <definedName name="A">'[1]PNT-QUOT-#3'!#REF!</definedName>
    <definedName name="A." localSheetId="1">#REF!</definedName>
    <definedName name="A.">#REF!</definedName>
    <definedName name="a.1" localSheetId="1">#REF!</definedName>
    <definedName name="a.1">#REF!</definedName>
    <definedName name="a.10" localSheetId="1">#REF!</definedName>
    <definedName name="a.10">#REF!</definedName>
    <definedName name="a.12" localSheetId="1">#REF!</definedName>
    <definedName name="a.12">#REF!</definedName>
    <definedName name="a.13" localSheetId="1">#REF!</definedName>
    <definedName name="a.13">#REF!</definedName>
    <definedName name="a.2" localSheetId="1">#REF!</definedName>
    <definedName name="a.2">#REF!</definedName>
    <definedName name="a.3" localSheetId="1">#REF!</definedName>
    <definedName name="a.3">#REF!</definedName>
    <definedName name="a.4" localSheetId="1">#REF!</definedName>
    <definedName name="a.4">#REF!</definedName>
    <definedName name="a.5" localSheetId="1">#REF!</definedName>
    <definedName name="a.5">#REF!</definedName>
    <definedName name="a.6" localSheetId="1">#REF!</definedName>
    <definedName name="a.6">#REF!</definedName>
    <definedName name="a.7" localSheetId="1">#REF!</definedName>
    <definedName name="a.7">#REF!</definedName>
    <definedName name="a.8" localSheetId="1">#REF!</definedName>
    <definedName name="a.8">#REF!</definedName>
    <definedName name="a.9" localSheetId="1">#REF!</definedName>
    <definedName name="a.9">#REF!</definedName>
    <definedName name="a_" localSheetId="1">#REF!</definedName>
    <definedName name="a_">#REF!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 localSheetId="1">#REF!</definedName>
    <definedName name="a1.1">#REF!</definedName>
    <definedName name="a1_" localSheetId="1">'[25]Xuly Data'!#REF!</definedName>
    <definedName name="a1_">'[25]Xuly Data'!#REF!</definedName>
    <definedName name="A120_" localSheetId="1">#REF!</definedName>
    <definedName name="A120_">#REF!</definedName>
    <definedName name="a2_" localSheetId="1">'[25]Xuly Data'!#REF!</definedName>
    <definedName name="a2_">'[25]Xuly Data'!#REF!</definedName>
    <definedName name="a277Print_Titles" localSheetId="1">#REF!</definedName>
    <definedName name="a277Print_Titles">#REF!</definedName>
    <definedName name="a3_" localSheetId="1">'[25]Xuly Data'!#REF!</definedName>
    <definedName name="a3_">'[25]Xuly Data'!#REF!</definedName>
    <definedName name="A35_" localSheetId="1">#REF!</definedName>
    <definedName name="A35_">#REF!</definedName>
    <definedName name="a4_" localSheetId="1">'[25]Xuly Data'!#REF!</definedName>
    <definedName name="a4_">'[25]Xuly Data'!#REF!</definedName>
    <definedName name="a5_" localSheetId="1">'[25]Xuly Data'!#REF!</definedName>
    <definedName name="a5_">'[25]Xuly Data'!#REF!</definedName>
    <definedName name="A50_" localSheetId="1">#REF!</definedName>
    <definedName name="A50_">#REF!</definedName>
    <definedName name="a6_">[26]Solieu!$C$84</definedName>
    <definedName name="A6N2">[27]A6!$A$3:$F$13</definedName>
    <definedName name="A6N3">[28]A6!$A$1:$G$22</definedName>
    <definedName name="a7_">'[25]Xuly Data'!#REF!</definedName>
    <definedName name="A70_" localSheetId="1">#REF!</definedName>
    <definedName name="A70_">#REF!</definedName>
    <definedName name="A95_" localSheetId="1">#REF!</definedName>
    <definedName name="A95_">#REF!</definedName>
    <definedName name="AA" localSheetId="1">#REF!</definedName>
    <definedName name="AA">#REF!</definedName>
    <definedName name="AAA" localSheetId="1">'[29]MTL$-INTER'!#REF!</definedName>
    <definedName name="AAA">'[29]MTL$-INTER'!#REF!</definedName>
    <definedName name="aaaaa" localSheetId="1">#REF!</definedName>
    <definedName name="aaaaa">#REF!</definedName>
    <definedName name="Ab" localSheetId="1">#REF!</definedName>
    <definedName name="Ab">#REF!</definedName>
    <definedName name="abc" localSheetId="1">'[30]Cong 6T'!#REF!</definedName>
    <definedName name="abc">'[30]Cong 6T'!#REF!</definedName>
    <definedName name="AC120_" localSheetId="1">#REF!</definedName>
    <definedName name="AC120_">#REF!</definedName>
    <definedName name="AC35_" localSheetId="1">#REF!</definedName>
    <definedName name="AC35_">#REF!</definedName>
    <definedName name="AC50_" localSheetId="1">#REF!</definedName>
    <definedName name="AC50_">#REF!</definedName>
    <definedName name="AC70_" localSheetId="1">#REF!</definedName>
    <definedName name="AC70_">#REF!</definedName>
    <definedName name="AC95_" localSheetId="1">#REF!</definedName>
    <definedName name="AC95_">#REF!</definedName>
    <definedName name="AD">#N/A</definedName>
    <definedName name="Adn">'[31]Tång híp vËt t§'!$H$32</definedName>
    <definedName name="æ76">[32]chitiet!#REF!</definedName>
    <definedName name="afasfsagfas" hidden="1">{#N/A,#N/A,FALSE,"Chi tiÆt"}</definedName>
    <definedName name="AG" localSheetId="1">#REF!</definedName>
    <definedName name="AG">#REF!</definedName>
    <definedName name="Ag_" localSheetId="1">#REF!</definedName>
    <definedName name="Ag_">#REF!</definedName>
    <definedName name="AG_Temp" localSheetId="1">#REF!</definedName>
    <definedName name="AG_Temp">#REF!</definedName>
    <definedName name="ag142X42" localSheetId="1">[7]chitimc!#REF!</definedName>
    <definedName name="ag142X42">[7]chitimc!#REF!</definedName>
    <definedName name="ag15F80" localSheetId="1">#REF!</definedName>
    <definedName name="ag15F80">#REF!</definedName>
    <definedName name="ag267N59" localSheetId="1">[7]chitimc!#REF!</definedName>
    <definedName name="ag267N59">[7]chitimc!#REF!</definedName>
    <definedName name="All_Item" localSheetId="1">#REF!</definedName>
    <definedName name="All_Item">#REF!</definedName>
    <definedName name="ALPIN">#N/A</definedName>
    <definedName name="ALPJYOU">#N/A</definedName>
    <definedName name="ALPTOI">#N/A</definedName>
    <definedName name="amiang" localSheetId="1">[33]gvl!#REF!</definedName>
    <definedName name="amiang">[33]gvl!#REF!</definedName>
    <definedName name="AMP" localSheetId="1">'[4]MAIN GATE HOUSE'!#REF!</definedName>
    <definedName name="AMP">'[4]MAIN GATE HOUSE'!#REF!</definedName>
    <definedName name="anpha" localSheetId="1">#REF!</definedName>
    <definedName name="anpha">#REF!</definedName>
    <definedName name="anscount" hidden="1">8</definedName>
    <definedName name="Antoan" hidden="1">{"'Sheet1'!$L$16"}</definedName>
    <definedName name="Ap" localSheetId="1">#REF!</definedName>
    <definedName name="Ap">#REF!</definedName>
    <definedName name="AppRoad" localSheetId="1">#REF!</definedName>
    <definedName name="AppRoad">#REF!</definedName>
    <definedName name="Aq" localSheetId="1">#REF!</definedName>
    <definedName name="Aq">#REF!</definedName>
    <definedName name="Area" localSheetId="1">#REF!</definedName>
    <definedName name="Area">#REF!</definedName>
    <definedName name="As_" localSheetId="1">#REF!</definedName>
    <definedName name="As_">#REF!</definedName>
    <definedName name="asf" hidden="1">{"'Sheet1'!$L$16"}</definedName>
    <definedName name="AU" hidden="1">{"'Sheet1'!$L$16"}</definedName>
    <definedName name="Avl">'[31]Tång híp vËt t§'!$G$32</definedName>
    <definedName name="B">'[1]PNT-QUOT-#3'!#REF!</definedName>
    <definedName name="b_1">[34]Input!#REF!</definedName>
    <definedName name="b_2">[34]Input!#REF!</definedName>
    <definedName name="b_240">'[8]THPDMoi  (2)'!#REF!</definedName>
    <definedName name="b_280">'[8]THPDMoi  (2)'!#REF!</definedName>
    <definedName name="b_3">[34]Input!#REF!</definedName>
    <definedName name="b_320">'[8]THPDMoi  (2)'!#REF!</definedName>
    <definedName name="b_4">[34]Input!#REF!</definedName>
    <definedName name="b_5">[34]Input!#REF!</definedName>
    <definedName name="b_6">[34]Input!#REF!</definedName>
    <definedName name="B_Isc" localSheetId="1">#REF!</definedName>
    <definedName name="B_Isc">#REF!</definedName>
    <definedName name="b1_" localSheetId="1">'[35]Coc 32 m(Cho mo)'!#REF!</definedName>
    <definedName name="b1_">'[35]Coc 32 m(Cho mo)'!#REF!</definedName>
    <definedName name="b2_">'[35]Coc 32 m(Cho mo)'!#REF!</definedName>
    <definedName name="b2__">'[35]Coc 32 m(Cho mo)'!#REF!</definedName>
    <definedName name="b3_">'[35]Coc 32 m(Cho mo)'!#REF!</definedName>
    <definedName name="b3__">'[35]Coc 32 m(Cho mo)'!#REF!</definedName>
    <definedName name="b4_">'[35]Coc 32 m(Cho mo)'!#REF!</definedName>
    <definedName name="b5_">'[25]Xuly Data'!#REF!</definedName>
    <definedName name="b6_">'[25]Xuly Data'!#REF!</definedName>
    <definedName name="b7_">'[25]Xuly Data'!#REF!</definedName>
    <definedName name="bac25d" localSheetId="1">#REF!</definedName>
    <definedName name="bac25d">#REF!</definedName>
    <definedName name="bac27d" localSheetId="1">#REF!</definedName>
    <definedName name="bac27d">#REF!</definedName>
    <definedName name="bac2d" localSheetId="1">#REF!</definedName>
    <definedName name="bac2d">#REF!</definedName>
    <definedName name="bac35d" localSheetId="1">#REF!</definedName>
    <definedName name="bac35d">#REF!</definedName>
    <definedName name="bac37d" localSheetId="1">#REF!</definedName>
    <definedName name="bac37d">#REF!</definedName>
    <definedName name="bac3d" localSheetId="1">#REF!</definedName>
    <definedName name="bac3d">#REF!</definedName>
    <definedName name="bac45d" localSheetId="1">#REF!</definedName>
    <definedName name="bac45d">#REF!</definedName>
    <definedName name="bac47d" localSheetId="1">#REF!</definedName>
    <definedName name="bac47d">#REF!</definedName>
    <definedName name="bac4d" localSheetId="1">#REF!</definedName>
    <definedName name="bac4d">#REF!</definedName>
    <definedName name="bac4d1" localSheetId="1">#REF!</definedName>
    <definedName name="bac4d1">#REF!</definedName>
    <definedName name="BacKan" localSheetId="1">#REF!</definedName>
    <definedName name="BacKan">#REF!</definedName>
    <definedName name="ban" localSheetId="1">#REF!</definedName>
    <definedName name="ban">#REF!</definedName>
    <definedName name="Bang_cly" localSheetId="1">#REF!</definedName>
    <definedName name="Bang_cly">#REF!</definedName>
    <definedName name="Bang_CVC" localSheetId="1">#REF!</definedName>
    <definedName name="Bang_CVC">#REF!</definedName>
    <definedName name="BANG_CHI_TIET_THI_NGHIEM_CONG_TO" localSheetId="1">#REF!</definedName>
    <definedName name="BANG_CHI_TIET_THI_NGHIEM_CONG_TO">#REF!</definedName>
    <definedName name="BANG_CHI_TIET_THI_NGHIEM_DZ22KV" localSheetId="1">'[36]PHAN DS 22 KV'!#REF!</definedName>
    <definedName name="BANG_CHI_TIET_THI_NGHIEM_DZ22KV">'[36]PHAN DS 22 KV'!#REF!</definedName>
    <definedName name="bang_gia" localSheetId="1">#REF!</definedName>
    <definedName name="bang_gia">#REF!</definedName>
    <definedName name="BANG_TONG_HOP_CONG_TO" localSheetId="1">#REF!</definedName>
    <definedName name="BANG_TONG_HOP_CONG_TO">#REF!</definedName>
    <definedName name="BANG_TONG_HOP_DZ0.4KV" localSheetId="1">#REF!</definedName>
    <definedName name="BANG_TONG_HOP_DZ0.4KV">#REF!</definedName>
    <definedName name="BANG_TONG_HOP_KHO_BAI" localSheetId="1">#REF!</definedName>
    <definedName name="BANG_TONG_HOP_KHO_BAI">#REF!</definedName>
    <definedName name="BANG_TONG_HOP_TBA" localSheetId="1">#REF!</definedName>
    <definedName name="BANG_TONG_HOP_TBA">#REF!</definedName>
    <definedName name="Bang_travl" localSheetId="1">#REF!</definedName>
    <definedName name="Bang_travl">#REF!</definedName>
    <definedName name="bangciti" localSheetId="1">'[8]dongia (2)'!#REF!</definedName>
    <definedName name="bangciti">'[8]dongia (2)'!#REF!</definedName>
    <definedName name="bangchu" localSheetId="1">#REF!</definedName>
    <definedName name="bangchu">#REF!</definedName>
    <definedName name="bangtinh" localSheetId="1">#REF!</definedName>
    <definedName name="bangtinh">#REF!</definedName>
    <definedName name="BAOGIATHANG">[37]BAOGIATHANG!$B$3:$E$119</definedName>
    <definedName name="Bar">'[38]B-B'!$B$65:$J$66</definedName>
    <definedName name="BarData" localSheetId="1">#REF!</definedName>
    <definedName name="BarData">#REF!</definedName>
    <definedName name="Bay" localSheetId="1">#REF!</definedName>
    <definedName name="Bay">#REF!</definedName>
    <definedName name="BB" localSheetId="1">#REF!</definedName>
    <definedName name="BB">#REF!</definedName>
    <definedName name="bbb" localSheetId="1">#REF!</definedName>
    <definedName name="bbb">#REF!</definedName>
    <definedName name="bbbb" localSheetId="1">#REF!</definedName>
    <definedName name="bbbb">#REF!</definedName>
    <definedName name="BC" localSheetId="1">#REF!</definedName>
    <definedName name="BC">#REF!</definedName>
    <definedName name="BCDTK">#N/A</definedName>
    <definedName name="bd">[20]gVL!$Q$15</definedName>
    <definedName name="bdh" localSheetId="1">#REF!</definedName>
    <definedName name="bdh">#REF!</definedName>
    <definedName name="BDHo" localSheetId="1">[10]BK04!#REF!</definedName>
    <definedName name="BDHo">[10]BK04!#REF!</definedName>
    <definedName name="bdht15nc">[8]gtrinh!#REF!</definedName>
    <definedName name="bdht15vl">[8]gtrinh!#REF!</definedName>
    <definedName name="bdht25nc">[8]gtrinh!#REF!</definedName>
    <definedName name="bdht25vl">[8]gtrinh!#REF!</definedName>
    <definedName name="bdht325nc">[8]gtrinh!#REF!</definedName>
    <definedName name="bdht325vl">[8]gtrinh!#REF!</definedName>
    <definedName name="begin_creep" localSheetId="1">#REF!</definedName>
    <definedName name="begin_creep">#REF!</definedName>
    <definedName name="benuoc" localSheetId="1">#REF!</definedName>
    <definedName name="benuoc">#REF!</definedName>
    <definedName name="bengam" localSheetId="1">#REF!</definedName>
    <definedName name="bengam">#REF!</definedName>
    <definedName name="beta" localSheetId="1">#REF!</definedName>
    <definedName name="beta">#REF!</definedName>
    <definedName name="betong" localSheetId="1">[39]Sheet1!#REF!</definedName>
    <definedName name="betong">[39]Sheet1!#REF!</definedName>
    <definedName name="betong200" localSheetId="1">#REF!</definedName>
    <definedName name="betong200">#REF!</definedName>
    <definedName name="BetongM150">'[40]chiet tinh'!$B$18:$D$23,'[40]chiet tinh'!$F$18:$F$23</definedName>
    <definedName name="BetongM200">'[40]chiet tinh'!$B$35:$D$39,'[40]chiet tinh'!$F$35:$F$39</definedName>
    <definedName name="BetongM50">'[40]chiet tinh'!$B$6:$D$8,'[40]chiet tinh'!$F$6:$F$8</definedName>
    <definedName name="bg" localSheetId="1">'[41]Bien ban'!#REF!</definedName>
    <definedName name="bg">'[41]Bien ban'!#REF!</definedName>
    <definedName name="BGIA" localSheetId="1">#REF!</definedName>
    <definedName name="BGIA">#REF!</definedName>
    <definedName name="bhjkfr" hidden="1">{"'Sheet1'!$L$16"}</definedName>
    <definedName name="bia" localSheetId="1">#REF!</definedName>
    <definedName name="bia">#REF!</definedName>
    <definedName name="blang" localSheetId="1">#REF!</definedName>
    <definedName name="blang">#REF!</definedName>
    <definedName name="blong" localSheetId="1">#REF!</definedName>
    <definedName name="blong">#REF!</definedName>
    <definedName name="blop" localSheetId="1">[11]sheet12!#REF!</definedName>
    <definedName name="blop">[11]sheet12!#REF!</definedName>
    <definedName name="Bon" localSheetId="1">#REF!</definedName>
    <definedName name="Bon">#REF!</definedName>
    <definedName name="Book2" localSheetId="1">#REF!</definedName>
    <definedName name="Book2">#REF!</definedName>
    <definedName name="BOQ" localSheetId="1">#REF!</definedName>
    <definedName name="BOQ">#REF!</definedName>
    <definedName name="BR_373" localSheetId="1">#REF!</definedName>
    <definedName name="BR_373">#REF!</definedName>
    <definedName name="BrName" localSheetId="1">#REF!</definedName>
    <definedName name="BrName">#REF!</definedName>
    <definedName name="bson" localSheetId="1">#REF!</definedName>
    <definedName name="bson">#REF!</definedName>
    <definedName name="BT" localSheetId="1">#REF!</definedName>
    <definedName name="BT">#REF!</definedName>
    <definedName name="BT_A1">'[42]Cap DUL'!$A$22:$IV$31</definedName>
    <definedName name="BT_A2">'[43]Tong hop'!#REF!</definedName>
    <definedName name="BT_A2.1">'[42]Cap DUL'!$A$231:$IV$243</definedName>
    <definedName name="BT_A2.2">'[42]Cap DUL'!$A$255:$IV$263</definedName>
    <definedName name="BT_B1">'[42]Cap DUL'!$A$3:$IV$5</definedName>
    <definedName name="BT_B2">'[42]Cap DUL'!$A$7:$IV$7</definedName>
    <definedName name="BT_C1">'[42]Cap DUL'!$A$21:$IV$21</definedName>
    <definedName name="BT_loai_A2.1">'[42]Cap DUL'!$A$231:$IV$243</definedName>
    <definedName name="BT_P1">'[42]Cap DUL'!$A$8:$IV$18</definedName>
    <definedName name="BT_P10">'[43]Tong hop'!#REF!</definedName>
    <definedName name="BT_P11">'[43]Tong hop'!#REF!</definedName>
    <definedName name="BT_P2">'[43]Tong hop'!#REF!</definedName>
    <definedName name="BT_P3">'[43]Tong hop'!#REF!</definedName>
    <definedName name="BT_P4">'[43]Tong hop'!#REF!</definedName>
    <definedName name="BT_P5">'[43]Tong hop'!#REF!</definedName>
    <definedName name="BT_P6">'[43]Tong hop'!#REF!</definedName>
    <definedName name="BT_P7">'[43]Tong hop'!#REF!</definedName>
    <definedName name="BT_P8">'[43]Tong hop'!#REF!</definedName>
    <definedName name="BT_P9">'[43]Tong hop'!#REF!</definedName>
    <definedName name="btabd" localSheetId="1">#REF!</definedName>
    <definedName name="btabd">#REF!</definedName>
    <definedName name="btadn" localSheetId="1">#REF!</definedName>
    <definedName name="btadn">#REF!</definedName>
    <definedName name="btah" localSheetId="1">#REF!</definedName>
    <definedName name="btah">#REF!</definedName>
    <definedName name="btah1" localSheetId="1">#REF!</definedName>
    <definedName name="btah1">#REF!</definedName>
    <definedName name="btai">[33]gvl!$Q$63</definedName>
    <definedName name="btaqn" localSheetId="1">#REF!</definedName>
    <definedName name="btaqn">#REF!</definedName>
    <definedName name="btaqt" localSheetId="1">#REF!</definedName>
    <definedName name="btaqt">#REF!</definedName>
    <definedName name="btath">[44]Names!$AH$24</definedName>
    <definedName name="btbbd">[45]Names!$AH$33</definedName>
    <definedName name="btbdn" localSheetId="1">#REF!</definedName>
    <definedName name="btbdn">#REF!</definedName>
    <definedName name="btbh" localSheetId="1">#REF!</definedName>
    <definedName name="btbh">#REF!</definedName>
    <definedName name="btbqn" localSheetId="1">#REF!</definedName>
    <definedName name="btbqn">#REF!</definedName>
    <definedName name="btbqt" localSheetId="1">#REF!</definedName>
    <definedName name="btbqt">#REF!</definedName>
    <definedName name="btbth">[44]Names!$AH$33</definedName>
    <definedName name="btcbd">[45]Names!$AH$41</definedName>
    <definedName name="btcdn" localSheetId="1">#REF!</definedName>
    <definedName name="btcdn">#REF!</definedName>
    <definedName name="btcqn" localSheetId="1">#REF!</definedName>
    <definedName name="btcqn">#REF!</definedName>
    <definedName name="btcqt" localSheetId="1">#REF!</definedName>
    <definedName name="btcqt">#REF!</definedName>
    <definedName name="btcth">[46]Names!$AH$41</definedName>
    <definedName name="btch" localSheetId="1">#REF!</definedName>
    <definedName name="btch">#REF!</definedName>
    <definedName name="btch1" localSheetId="1">#REF!</definedName>
    <definedName name="btch1">#REF!</definedName>
    <definedName name="btch2" localSheetId="1">#REF!</definedName>
    <definedName name="btch2">#REF!</definedName>
    <definedName name="btd" localSheetId="1">#REF!</definedName>
    <definedName name="btd">#REF!</definedName>
    <definedName name="btdbd" localSheetId="1">#REF!</definedName>
    <definedName name="btdbd">#REF!</definedName>
    <definedName name="btddn" localSheetId="1">#REF!</definedName>
    <definedName name="btddn">#REF!</definedName>
    <definedName name="btdh" localSheetId="1">#REF!</definedName>
    <definedName name="btdh">#REF!</definedName>
    <definedName name="btdqn" localSheetId="1">#REF!</definedName>
    <definedName name="btdqn">#REF!</definedName>
    <definedName name="btdqt" localSheetId="1">#REF!</definedName>
    <definedName name="btdqt">#REF!</definedName>
    <definedName name="btds" localSheetId="1">[47]DG!#REF!</definedName>
    <definedName name="btds">[47]DG!#REF!</definedName>
    <definedName name="bteqn" localSheetId="1">#REF!</definedName>
    <definedName name="bteqn">#REF!</definedName>
    <definedName name="BTLY" localSheetId="1">#REF!</definedName>
    <definedName name="BTLY">#REF!</definedName>
    <definedName name="bttc" localSheetId="1">[47]DG!#REF!</definedName>
    <definedName name="bttc">[47]DG!#REF!</definedName>
    <definedName name="BTH" hidden="1">{"'Sheet1'!$L$16"}</definedName>
    <definedName name="btham" localSheetId="1">#REF!</definedName>
    <definedName name="btham">#REF!</definedName>
    <definedName name="Btho1.3">'[48]MTC+NC'!$D$33</definedName>
    <definedName name="Btho2.5">'[48]MTC+NC'!$D$26</definedName>
    <definedName name="Btho2.7">'[48]MTC+NC'!$D$27</definedName>
    <definedName name="Btho3.0">'[48]MTC+NC'!$D$28</definedName>
    <definedName name="Btho3.2">'[48]MTC+NC'!$D$30</definedName>
    <definedName name="Btho3.5">'[48]MTC+NC'!$D$30</definedName>
    <definedName name="Btho3.7">'[48]MTC+NC'!$D$31</definedName>
    <definedName name="Btho4">'[48]MTC+NC'!$D$32</definedName>
    <definedName name="Btho4.3">'[48]MTC+NC'!$D$33</definedName>
    <definedName name="Btho4.5">'[48]MTC+NC'!$D$34</definedName>
    <definedName name="Btho5.0">'[48]MTC+NC'!$D$35</definedName>
    <definedName name="BU_CHENH_LECH_DZ0.4KV" localSheetId="1">#REF!</definedName>
    <definedName name="BU_CHENH_LECH_DZ0.4KV">#REF!</definedName>
    <definedName name="BU_CHENH_LECH_DZ22KV" localSheetId="1">#REF!</definedName>
    <definedName name="BU_CHENH_LECH_DZ22KV">#REF!</definedName>
    <definedName name="BU_CHENH_LECH_TBA" localSheetId="1">#REF!</definedName>
    <definedName name="BU_CHENH_LECH_TBA">#REF!</definedName>
    <definedName name="Bua" localSheetId="1">#REF!</definedName>
    <definedName name="Bua">#REF!</definedName>
    <definedName name="bua1.2" localSheetId="1">#REF!</definedName>
    <definedName name="bua1.2">#REF!</definedName>
    <definedName name="Bua1.8T">'[48]MTC+NC'!$D$23</definedName>
    <definedName name="Buadongcoc1.8">'[48]MTC+NC'!$D$23</definedName>
    <definedName name="Bulongma">8700</definedName>
    <definedName name="buoc">#REF!</definedName>
    <definedName name="Bust">#N/A</definedName>
    <definedName name="BVCISUMMARY" localSheetId="1">#REF!</definedName>
    <definedName name="BVCISUMMARY">#REF!</definedName>
    <definedName name="C.1.1..Phat_tuyen" localSheetId="1">#REF!</definedName>
    <definedName name="C.1.1..Phat_tuyen">#REF!</definedName>
    <definedName name="C.1.10..VC_Thu_cong_CG" localSheetId="1">#REF!</definedName>
    <definedName name="C.1.10..VC_Thu_cong_CG">#REF!</definedName>
    <definedName name="C.1.2..Chat_cay_thu_cong" localSheetId="1">#REF!</definedName>
    <definedName name="C.1.2..Chat_cay_thu_cong">#REF!</definedName>
    <definedName name="C.1.3..Chat_cay_may" localSheetId="1">#REF!</definedName>
    <definedName name="C.1.3..Chat_cay_may">#REF!</definedName>
    <definedName name="C.1.4..Dao_goc_cay" localSheetId="1">#REF!</definedName>
    <definedName name="C.1.4..Dao_goc_cay">#REF!</definedName>
    <definedName name="C.1.5..Lam_duong_tam" localSheetId="1">#REF!</definedName>
    <definedName name="C.1.5..Lam_duong_tam">#REF!</definedName>
    <definedName name="C.1.6..Lam_cau_tam" localSheetId="1">#REF!</definedName>
    <definedName name="C.1.6..Lam_cau_tam">#REF!</definedName>
    <definedName name="C.1.7..Rai_da_chong_lun" localSheetId="1">#REF!</definedName>
    <definedName name="C.1.7..Rai_da_chong_lun">#REF!</definedName>
    <definedName name="C.1.8..Lam_kho_tam" localSheetId="1">#REF!</definedName>
    <definedName name="C.1.8..Lam_kho_tam">#REF!</definedName>
    <definedName name="C.1.8..San_mat_bang" localSheetId="1">#REF!</definedName>
    <definedName name="C.1.8..San_mat_bang">#REF!</definedName>
    <definedName name="C.2.1..VC_Thu_cong" localSheetId="1">#REF!</definedName>
    <definedName name="C.2.1..VC_Thu_cong">#REF!</definedName>
    <definedName name="C.2.2..VC_T_cong_CG" localSheetId="1">#REF!</definedName>
    <definedName name="C.2.2..VC_T_cong_CG">#REF!</definedName>
    <definedName name="C.2.3..Boc_do" localSheetId="1">#REF!</definedName>
    <definedName name="C.2.3..Boc_do">#REF!</definedName>
    <definedName name="C.3.1..Dao_dat_mong_cot" localSheetId="1">#REF!</definedName>
    <definedName name="C.3.1..Dao_dat_mong_cot">#REF!</definedName>
    <definedName name="C.3.2..Dao_dat_de_dap" localSheetId="1">#REF!</definedName>
    <definedName name="C.3.2..Dao_dat_de_dap">#REF!</definedName>
    <definedName name="C.3.3..Dap_dat_mong" localSheetId="1">#REF!</definedName>
    <definedName name="C.3.3..Dap_dat_mong">#REF!</definedName>
    <definedName name="C.3.4..Dao_dap_TDia" localSheetId="1">#REF!</definedName>
    <definedName name="C.3.4..Dao_dap_TDia">#REF!</definedName>
    <definedName name="C.3.5..Dap_bo_bao" localSheetId="1">#REF!</definedName>
    <definedName name="C.3.5..Dap_bo_bao">#REF!</definedName>
    <definedName name="C.3.6..Bom_tat_nuoc" localSheetId="1">#REF!</definedName>
    <definedName name="C.3.6..Bom_tat_nuoc">#REF!</definedName>
    <definedName name="C.3.7..Dao_bun" localSheetId="1">#REF!</definedName>
    <definedName name="C.3.7..Dao_bun">#REF!</definedName>
    <definedName name="C.3.8..Dap_cat_CT" localSheetId="1">#REF!</definedName>
    <definedName name="C.3.8..Dap_cat_CT">#REF!</definedName>
    <definedName name="C.3.9..Dao_pha_da" localSheetId="1">#REF!</definedName>
    <definedName name="C.3.9..Dao_pha_da">#REF!</definedName>
    <definedName name="C.4.1.Cot_thep" localSheetId="1">#REF!</definedName>
    <definedName name="C.4.1.Cot_thep">#REF!</definedName>
    <definedName name="C.4.2..Van_khuon" localSheetId="1">#REF!</definedName>
    <definedName name="C.4.2..Van_khuon">#REF!</definedName>
    <definedName name="C.4.3..Be_tong" localSheetId="1">#REF!</definedName>
    <definedName name="C.4.3..Be_tong">#REF!</definedName>
    <definedName name="C.4.4..Lap_BT_D.San" localSheetId="1">#REF!</definedName>
    <definedName name="C.4.4..Lap_BT_D.San">#REF!</definedName>
    <definedName name="C.4.5..Xay_da_hoc" localSheetId="1">#REF!</definedName>
    <definedName name="C.4.5..Xay_da_hoc">#REF!</definedName>
    <definedName name="C.4.6..Dong_coc" localSheetId="1">#REF!</definedName>
    <definedName name="C.4.6..Dong_coc">#REF!</definedName>
    <definedName name="C.4.7..Quet_Bi_tum" localSheetId="1">#REF!</definedName>
    <definedName name="C.4.7..Quet_Bi_tum">#REF!</definedName>
    <definedName name="C.5.1..Lap_cot_thep" localSheetId="1">#REF!</definedName>
    <definedName name="C.5.1..Lap_cot_thep">#REF!</definedName>
    <definedName name="C.5.2..Lap_cot_BT" localSheetId="1">#REF!</definedName>
    <definedName name="C.5.2..Lap_cot_BT">#REF!</definedName>
    <definedName name="C.5.3..Lap_dat_xa" localSheetId="1">#REF!</definedName>
    <definedName name="C.5.3..Lap_dat_xa">#REF!</definedName>
    <definedName name="C.5.4..Lap_tiep_dia" localSheetId="1">#REF!</definedName>
    <definedName name="C.5.4..Lap_tiep_dia">#REF!</definedName>
    <definedName name="C.5.5..Son_sat_thep" localSheetId="1">#REF!</definedName>
    <definedName name="C.5.5..Son_sat_thep">#REF!</definedName>
    <definedName name="C.6.1..Lap_su_dung" localSheetId="1">#REF!</definedName>
    <definedName name="C.6.1..Lap_su_dung">#REF!</definedName>
    <definedName name="C.6.2..Lap_su_CS" localSheetId="1">#REF!</definedName>
    <definedName name="C.6.2..Lap_su_CS">#REF!</definedName>
    <definedName name="C.6.3..Su_chuoi_do" localSheetId="1">#REF!</definedName>
    <definedName name="C.6.3..Su_chuoi_do">#REF!</definedName>
    <definedName name="C.6.4..Su_chuoi_neo" localSheetId="1">#REF!</definedName>
    <definedName name="C.6.4..Su_chuoi_neo">#REF!</definedName>
    <definedName name="C.6.5..Lap_phu_kien" localSheetId="1">#REF!</definedName>
    <definedName name="C.6.5..Lap_phu_kien">#REF!</definedName>
    <definedName name="C.6.6..Ep_noi_day" localSheetId="1">#REF!</definedName>
    <definedName name="C.6.6..Ep_noi_day">#REF!</definedName>
    <definedName name="C.6.7..KD_vuot_CN" localSheetId="1">#REF!</definedName>
    <definedName name="C.6.7..KD_vuot_CN">#REF!</definedName>
    <definedName name="C.6.8..Rai_cang_day" localSheetId="1">#REF!</definedName>
    <definedName name="C.6.8..Rai_cang_day">#REF!</definedName>
    <definedName name="C.6.9..Cap_quang" localSheetId="1">#REF!</definedName>
    <definedName name="C.6.9..Cap_quang">#REF!</definedName>
    <definedName name="C_" localSheetId="1">#REF!</definedName>
    <definedName name="C_">#REF!</definedName>
    <definedName name="c_1" localSheetId="1">[34]Input!#REF!</definedName>
    <definedName name="c_1">[34]Input!#REF!</definedName>
    <definedName name="c_2" localSheetId="1">[34]Input!#REF!</definedName>
    <definedName name="c_2">[34]Input!#REF!</definedName>
    <definedName name="CA" localSheetId="1">#REF!</definedName>
    <definedName name="CA">#REF!</definedName>
    <definedName name="CABLE2">'[49]MTO REV.0'!$A$1:$Q$570</definedName>
    <definedName name="CACAU">298161</definedName>
    <definedName name="cao">#REF!</definedName>
    <definedName name="CAP_DIEN_AP">'[50]DLC DIEN AP'!$B$5:$F$9</definedName>
    <definedName name="Cap_DUL_doc_B">'[42]Cap DUL'!$A$274:$IV$279</definedName>
    <definedName name="CAP_DUL_ngang_B">'[42]Cap DUL'!$A$281:$IV$286</definedName>
    <definedName name="CAPDAT">[8]phuluc1!#REF!</definedName>
    <definedName name="CAPNHAP" localSheetId="1">#REF!</definedName>
    <definedName name="CAPNHAP">#REF!</definedName>
    <definedName name="Cat" localSheetId="1">#REF!</definedName>
    <definedName name="Cat">#REF!</definedName>
    <definedName name="Category_All" localSheetId="1">#REF!</definedName>
    <definedName name="Category_All">#REF!</definedName>
    <definedName name="CATIN">#N/A</definedName>
    <definedName name="CATJYOU">#N/A</definedName>
    <definedName name="CATSYU">#N/A</definedName>
    <definedName name="catvang">[51]VCVl!$M$8</definedName>
    <definedName name="CatVang_HamYen">'[52]TT-TBA35'!#REF!</definedName>
    <definedName name="CATREC">#N/A</definedName>
    <definedName name="cau">[53]NC!$B$5:$C$56</definedName>
    <definedName name="Cau_1" localSheetId="1">#REF!</definedName>
    <definedName name="Cau_1">#REF!</definedName>
    <definedName name="Cau_DaiTu" localSheetId="1">#REF!</definedName>
    <definedName name="Cau_DaiTu">#REF!</definedName>
    <definedName name="Cau_MaiDich" localSheetId="1">#REF!</definedName>
    <definedName name="Cau_MaiDich">#REF!</definedName>
    <definedName name="Cau_tam" localSheetId="1">#REF!</definedName>
    <definedName name="Cau_tam">#REF!</definedName>
    <definedName name="Cau_ThanhXuan" localSheetId="1">#REF!</definedName>
    <definedName name="Cau_ThanhXuan">#REF!</definedName>
    <definedName name="Cau25T">'[48]MTC+NC'!$D$8</definedName>
    <definedName name="CayXanh" localSheetId="1">#REF!</definedName>
    <definedName name="CayXanh">#REF!</definedName>
    <definedName name="Cb" localSheetId="1">#REF!</definedName>
    <definedName name="Cb">#REF!</definedName>
    <definedName name="CC" localSheetId="1">#REF!</definedName>
    <definedName name="CC">#REF!</definedName>
    <definedName name="ccc">[54]Names!$AA$59</definedName>
    <definedName name="CCS" localSheetId="1">#REF!</definedName>
    <definedName name="CCS">#REF!</definedName>
    <definedName name="cd">[21]gVL!$N$15</definedName>
    <definedName name="CDA" localSheetId="1">#REF!</definedName>
    <definedName name="CDA">#REF!</definedName>
    <definedName name="CDADD">'[50]SL dau tien'!$F$7</definedName>
    <definedName name="CDD" localSheetId="1">#REF!</definedName>
    <definedName name="CDD">#REF!</definedName>
    <definedName name="CDDB" localSheetId="1">'[25]Xuly Data'!#REF!</definedName>
    <definedName name="CDDB">'[25]Xuly Data'!#REF!</definedName>
    <definedName name="CDDD">'[8]THPDMoi  (2)'!#REF!</definedName>
    <definedName name="cddd1p">'[8]TONG HOP VL-NC'!$C$3</definedName>
    <definedName name="cddd3p">'[8]TONG HOP VL-NC'!$C$2</definedName>
    <definedName name="CDDT">'[25]Xuly Data'!#REF!</definedName>
    <definedName name="CDMD">'[25]Xuly Data'!#REF!</definedName>
    <definedName name="cdn" localSheetId="1">#REF!</definedName>
    <definedName name="cdn">#REF!</definedName>
    <definedName name="CDTK">[55]BCDTK!$A$5:$I$77</definedName>
    <definedName name="Céng" localSheetId="1">#REF!</definedName>
    <definedName name="Céng">#REF!</definedName>
    <definedName name="cfk" localSheetId="1">#REF!</definedName>
    <definedName name="cfk">#REF!</definedName>
    <definedName name="cgionc" localSheetId="1">'[8]lam-moi'!#REF!</definedName>
    <definedName name="cgionc">'[8]lam-moi'!#REF!</definedName>
    <definedName name="cgiovl" localSheetId="1">'[8]lam-moi'!#REF!</definedName>
    <definedName name="cgiovl">'[8]lam-moi'!#REF!</definedName>
    <definedName name="citidd" localSheetId="1">'[8]dongia (2)'!#REF!</definedName>
    <definedName name="citidd">'[8]dongia (2)'!#REF!</definedName>
    <definedName name="CK" localSheetId="1">#REF!</definedName>
    <definedName name="CK">#REF!</definedName>
    <definedName name="cknc" localSheetId="1">'[8]lam-moi'!#REF!</definedName>
    <definedName name="cknc">'[8]lam-moi'!#REF!</definedName>
    <definedName name="ckvl" localSheetId="1">'[8]lam-moi'!#REF!</definedName>
    <definedName name="ckvl">'[8]lam-moi'!#REF!</definedName>
    <definedName name="cl_MCX">[56]chenhlech!$I$43</definedName>
    <definedName name="classa">[57]Names!#REF!</definedName>
    <definedName name="classb">[57]Names!#REF!</definedName>
    <definedName name="classc">[57]Names!#REF!</definedName>
    <definedName name="classd">[57]Names!#REF!</definedName>
    <definedName name="Clech_o.4">'[58]Bu CL'!#REF!</definedName>
    <definedName name="clvc1">[8]chitiet!$D$3</definedName>
    <definedName name="CLVC3">0.1</definedName>
    <definedName name="CLVCTB">#REF!</definedName>
    <definedName name="CLVL" localSheetId="1">#REF!</definedName>
    <definedName name="CLVL">#REF!</definedName>
    <definedName name="cly" localSheetId="1">[59]chitimc!#REF!</definedName>
    <definedName name="cly">[59]chitimc!#REF!</definedName>
    <definedName name="CN3p">'[8]TONGKE3p '!$X$295</definedName>
    <definedName name="CNC" localSheetId="1">#REF!</definedName>
    <definedName name="CNC">#REF!</definedName>
    <definedName name="CND" localSheetId="1">#REF!</definedName>
    <definedName name="CND">#REF!</definedName>
    <definedName name="CNG" localSheetId="1">#REF!</definedName>
    <definedName name="CNG">#REF!</definedName>
    <definedName name="Co" localSheetId="1">#REF!</definedName>
    <definedName name="Co">#REF!</definedName>
    <definedName name="COAT" localSheetId="1">'[1]PNT-QUOT-#3'!#REF!</definedName>
    <definedName name="COAT">'[1]PNT-QUOT-#3'!#REF!</definedName>
    <definedName name="coc" localSheetId="1">#REF!</definedName>
    <definedName name="coc">#REF!</definedName>
    <definedName name="COC_1.2">'[42]Cap DUL'!$A$295:$IV$302</definedName>
    <definedName name="Coc_2m">'[42]Cap DUL'!$A$304:$IV$314</definedName>
    <definedName name="Coc_khoan">'[60]Coc khoan'!#REF!</definedName>
    <definedName name="coc20x20">[47]DG!#REF!</definedName>
    <definedName name="cocbtct" localSheetId="1">#REF!</definedName>
    <definedName name="cocbtct">#REF!</definedName>
    <definedName name="cocot" localSheetId="1">#REF!</definedName>
    <definedName name="cocot">#REF!</definedName>
    <definedName name="cocott" localSheetId="1">#REF!</definedName>
    <definedName name="cocott">#REF!</definedName>
    <definedName name="CocTieu_Bienbao" localSheetId="1">#REF!</definedName>
    <definedName name="CocTieu_Bienbao">#REF!</definedName>
    <definedName name="CODE" localSheetId="1">#REF!</definedName>
    <definedName name="CODE">#REF!</definedName>
    <definedName name="CODE1" localSheetId="1">#REF!</definedName>
    <definedName name="CODE1">#REF!</definedName>
    <definedName name="CODE2" localSheetId="1">#REF!</definedName>
    <definedName name="CODE2">#REF!</definedName>
    <definedName name="CODE3" localSheetId="1">#REF!</definedName>
    <definedName name="CODE3">#REF!</definedName>
    <definedName name="Cöï_ly_vaän_chuyeãn" localSheetId="1">#REF!</definedName>
    <definedName name="Cöï_ly_vaän_chuyeãn">#REF!</definedName>
    <definedName name="CÖÏ_LY_VAÄN_CHUYEÅN" localSheetId="1">#REF!</definedName>
    <definedName name="CÖÏ_LY_VAÄN_CHUYEÅN">#REF!</definedName>
    <definedName name="Comm" localSheetId="1">BlankMacro1</definedName>
    <definedName name="Comm">BlankMacro1</definedName>
    <definedName name="COMMON" localSheetId="1">#REF!</definedName>
    <definedName name="COMMON">#REF!</definedName>
    <definedName name="comong" localSheetId="1">#REF!</definedName>
    <definedName name="comong">#REF!</definedName>
    <definedName name="Comp" localSheetId="1">#REF!</definedName>
    <definedName name="Comp">#REF!</definedName>
    <definedName name="CON_EQP_COS" localSheetId="1">#REF!</definedName>
    <definedName name="CON_EQP_COS">#REF!</definedName>
    <definedName name="CON_EQP_COST" localSheetId="1">#REF!</definedName>
    <definedName name="CON_EQP_COST">#REF!</definedName>
    <definedName name="CONST_EQ" localSheetId="1">#REF!</definedName>
    <definedName name="CONST_EQ">#REF!</definedName>
    <definedName name="Continue">#N/A</definedName>
    <definedName name="Cong_HM_DTCT" localSheetId="1">#REF!</definedName>
    <definedName name="Cong_HM_DTCT">#REF!</definedName>
    <definedName name="Cong_M_DTCT" localSheetId="1">#REF!</definedName>
    <definedName name="Cong_M_DTCT">#REF!</definedName>
    <definedName name="Cong_NC_DTCT" localSheetId="1">#REF!</definedName>
    <definedName name="Cong_NC_DTCT">#REF!</definedName>
    <definedName name="Cong_VL_DTCT" localSheetId="1">#REF!</definedName>
    <definedName name="Cong_VL_DTCT">#REF!</definedName>
    <definedName name="cong1x15" localSheetId="1">[8]giathanh1!#REF!</definedName>
    <definedName name="cong1x15">[8]giathanh1!#REF!</definedName>
    <definedName name="congbenuoc" localSheetId="1">#REF!</definedName>
    <definedName name="congbenuoc">#REF!</definedName>
    <definedName name="congbengam" localSheetId="1">#REF!</definedName>
    <definedName name="congbengam">#REF!</definedName>
    <definedName name="congcoc" localSheetId="1">#REF!</definedName>
    <definedName name="congcoc">#REF!</definedName>
    <definedName name="congcocot" localSheetId="1">#REF!</definedName>
    <definedName name="congcocot">#REF!</definedName>
    <definedName name="congcocott" localSheetId="1">#REF!</definedName>
    <definedName name="congcocott">#REF!</definedName>
    <definedName name="congcomong" localSheetId="1">#REF!</definedName>
    <definedName name="congcomong">#REF!</definedName>
    <definedName name="congcottron" localSheetId="1">#REF!</definedName>
    <definedName name="congcottron">#REF!</definedName>
    <definedName name="congcotvuong" localSheetId="1">#REF!</definedName>
    <definedName name="congcotvuong">#REF!</definedName>
    <definedName name="congdam" localSheetId="1">#REF!</definedName>
    <definedName name="congdam">#REF!</definedName>
    <definedName name="congdan1" localSheetId="1">#REF!</definedName>
    <definedName name="congdan1">#REF!</definedName>
    <definedName name="congdan2" localSheetId="1">#REF!</definedName>
    <definedName name="congdan2">#REF!</definedName>
    <definedName name="congdandusan" localSheetId="1">#REF!</definedName>
    <definedName name="congdandusan">#REF!</definedName>
    <definedName name="conglanhto" localSheetId="1">#REF!</definedName>
    <definedName name="conglanhto">#REF!</definedName>
    <definedName name="congmong" localSheetId="1">#REF!</definedName>
    <definedName name="congmong">#REF!</definedName>
    <definedName name="congmongbang" localSheetId="1">#REF!</definedName>
    <definedName name="congmongbang">#REF!</definedName>
    <definedName name="congmongdon" localSheetId="1">#REF!</definedName>
    <definedName name="congmongdon">#REF!</definedName>
    <definedName name="congpanen" localSheetId="1">#REF!</definedName>
    <definedName name="congpanen">#REF!</definedName>
    <definedName name="congsan" localSheetId="1">#REF!</definedName>
    <definedName name="congsan">#REF!</definedName>
    <definedName name="congthang" localSheetId="1">#REF!</definedName>
    <definedName name="congthang">#REF!</definedName>
    <definedName name="CongVattu" localSheetId="1">#REF!</definedName>
    <definedName name="CongVattu">#REF!</definedName>
    <definedName name="Cost" localSheetId="1">#REF!</definedName>
    <definedName name="Cost">#REF!</definedName>
    <definedName name="cot">[61]gVL!$Q$64</definedName>
    <definedName name="Cot_thep">[62]Du_lieu!$C$19</definedName>
    <definedName name="cot7.5" localSheetId="1">#REF!</definedName>
    <definedName name="cot7.5">#REF!</definedName>
    <definedName name="cot8.5" localSheetId="1">#REF!</definedName>
    <definedName name="cot8.5">#REF!</definedName>
    <definedName name="Cotsatma">9726</definedName>
    <definedName name="Cotthepma">9726</definedName>
    <definedName name="cottron" localSheetId="1">#REF!</definedName>
    <definedName name="cottron">#REF!</definedName>
    <definedName name="cotvuong" localSheetId="1">#REF!</definedName>
    <definedName name="cotvuong">#REF!</definedName>
    <definedName name="counxlkcs" localSheetId="1">#REF!</definedName>
    <definedName name="counxlkcs">#REF!</definedName>
    <definedName name="couxlkcs" localSheetId="1">#REF!</definedName>
    <definedName name="couxlkcs">#REF!</definedName>
    <definedName name="couxlkd" localSheetId="1">#REF!</definedName>
    <definedName name="couxlkd">#REF!</definedName>
    <definedName name="couxlktnl" localSheetId="1">#REF!</definedName>
    <definedName name="couxlktnl">#REF!</definedName>
    <definedName name="couxlkttv" localSheetId="1">#REF!</definedName>
    <definedName name="couxlkttv">#REF!</definedName>
    <definedName name="couxlkh" localSheetId="1">#REF!</definedName>
    <definedName name="couxlkh">#REF!</definedName>
    <definedName name="couxlpxsx" localSheetId="1">#REF!</definedName>
    <definedName name="couxlpxsx">#REF!</definedName>
    <definedName name="couxltc" localSheetId="1">#REF!</definedName>
    <definedName name="couxltc">#REF!</definedName>
    <definedName name="COVER" localSheetId="1">#REF!</definedName>
    <definedName name="COVER">#REF!</definedName>
    <definedName name="CPC" localSheetId="1">#REF!</definedName>
    <definedName name="CPC">#REF!</definedName>
    <definedName name="cpcbsx">[56]chenhlech!$I$43</definedName>
    <definedName name="cpd">[20]gVL!$Q$20</definedName>
    <definedName name="cpdd">[63]gVL!$P$14</definedName>
    <definedName name="cpdd1" localSheetId="1">#REF!</definedName>
    <definedName name="cpdd1">#REF!</definedName>
    <definedName name="cpdd2">[63]gVL!$P$19</definedName>
    <definedName name="CPK" localSheetId="1">#REF!</definedName>
    <definedName name="CPK">#REF!</definedName>
    <definedName name="CPTB" localSheetId="1">#REF!</definedName>
    <definedName name="CPTB">#REF!</definedName>
    <definedName name="CPVC100" localSheetId="1">#REF!</definedName>
    <definedName name="CPVC100">#REF!</definedName>
    <definedName name="CPVC1KM">'[8]TH VL, NC, DDHT Thanhphuoc'!$J$19</definedName>
    <definedName name="CPVCDN">'[8]#REF'!$K$33</definedName>
    <definedName name="CRD" localSheetId="1">#REF!</definedName>
    <definedName name="CRD">#REF!</definedName>
    <definedName name="_xlnm.Criteria" localSheetId="1">[64]SILICATE!#REF!</definedName>
    <definedName name="_xlnm.Criteria">[64]SILICATE!#REF!</definedName>
    <definedName name="CRITINST" localSheetId="1">#REF!</definedName>
    <definedName name="CRITINST">#REF!</definedName>
    <definedName name="CRITPURC" localSheetId="1">#REF!</definedName>
    <definedName name="CRITPURC">#REF!</definedName>
    <definedName name="CRS" localSheetId="1">#REF!</definedName>
    <definedName name="CRS">#REF!</definedName>
    <definedName name="CS" localSheetId="1">#REF!</definedName>
    <definedName name="CS">#REF!</definedName>
    <definedName name="CS_10" localSheetId="1">#REF!</definedName>
    <definedName name="CS_10">#REF!</definedName>
    <definedName name="CS_100" localSheetId="1">#REF!</definedName>
    <definedName name="CS_100">#REF!</definedName>
    <definedName name="CS_10S" localSheetId="1">#REF!</definedName>
    <definedName name="CS_10S">#REF!</definedName>
    <definedName name="CS_120" localSheetId="1">#REF!</definedName>
    <definedName name="CS_120">#REF!</definedName>
    <definedName name="CS_140" localSheetId="1">#REF!</definedName>
    <definedName name="CS_140">#REF!</definedName>
    <definedName name="CS_160" localSheetId="1">#REF!</definedName>
    <definedName name="CS_160">#REF!</definedName>
    <definedName name="CS_20" localSheetId="1">#REF!</definedName>
    <definedName name="CS_20">#REF!</definedName>
    <definedName name="CS_30" localSheetId="1">#REF!</definedName>
    <definedName name="CS_30">#REF!</definedName>
    <definedName name="CS_40" localSheetId="1">#REF!</definedName>
    <definedName name="CS_40">#REF!</definedName>
    <definedName name="CS_40S" localSheetId="1">#REF!</definedName>
    <definedName name="CS_40S">#REF!</definedName>
    <definedName name="CS_5S" localSheetId="1">#REF!</definedName>
    <definedName name="CS_5S">#REF!</definedName>
    <definedName name="CS_60" localSheetId="1">#REF!</definedName>
    <definedName name="CS_60">#REF!</definedName>
    <definedName name="CS_80" localSheetId="1">#REF!</definedName>
    <definedName name="CS_80">#REF!</definedName>
    <definedName name="CS_80S" localSheetId="1">#REF!</definedName>
    <definedName name="CS_80S">#REF!</definedName>
    <definedName name="CS_STD" localSheetId="1">#REF!</definedName>
    <definedName name="CS_STD">#REF!</definedName>
    <definedName name="CS_XS" localSheetId="1">#REF!</definedName>
    <definedName name="CS_XS">#REF!</definedName>
    <definedName name="CS_XXS" localSheetId="1">#REF!</definedName>
    <definedName name="CS_XXS">#REF!</definedName>
    <definedName name="csd3p" localSheetId="1">#REF!</definedName>
    <definedName name="csd3p">#REF!</definedName>
    <definedName name="csddg1p" localSheetId="1">#REF!</definedName>
    <definedName name="csddg1p">#REF!</definedName>
    <definedName name="csddt1p" localSheetId="1">#REF!</definedName>
    <definedName name="csddt1p">#REF!</definedName>
    <definedName name="csht3p" localSheetId="1">#REF!</definedName>
    <definedName name="csht3p">#REF!</definedName>
    <definedName name="ct">'[65]du lieu du toan'!$A$14:$AT$270</definedName>
    <definedName name="CT_KSTK" localSheetId="1">#REF!</definedName>
    <definedName name="CT_KSTK">#REF!</definedName>
    <definedName name="CT_MCX" localSheetId="1">#REF!</definedName>
    <definedName name="CT_MCX">#REF!</definedName>
    <definedName name="Ctb" localSheetId="1">'[66]Lç khoan LK1'!#REF!</definedName>
    <definedName name="Ctb">'[66]Lç khoan LK1'!#REF!</definedName>
    <definedName name="CTBT" localSheetId="1">[23]CT35!#REF!</definedName>
    <definedName name="CTBT">[23]CT35!#REF!</definedName>
    <definedName name="CTBT1" localSheetId="1">[23]CT35!#REF!</definedName>
    <definedName name="CTBT1">[23]CT35!#REF!</definedName>
    <definedName name="CTBT2">[23]CT35!#REF!</definedName>
    <definedName name="CTCT1" hidden="1">{"'Sheet1'!$L$16"}</definedName>
    <definedName name="ctdg">[67]ctdg!#REF!</definedName>
    <definedName name="ctgt">[68]ctBT!$C$4:$J$227</definedName>
    <definedName name="cti3x15">[8]giathanh1!#REF!</definedName>
    <definedName name="ctiep" localSheetId="1">#REF!</definedName>
    <definedName name="ctiep">#REF!</definedName>
    <definedName name="ctmai" localSheetId="1">#REF!</definedName>
    <definedName name="ctmai">#REF!</definedName>
    <definedName name="cto" localSheetId="1">[69]THCT!#REF!</definedName>
    <definedName name="cto">[69]THCT!#REF!</definedName>
    <definedName name="ctong" localSheetId="1">#REF!</definedName>
    <definedName name="ctong">#REF!</definedName>
    <definedName name="ctre" localSheetId="1">#REF!</definedName>
    <definedName name="ctre">#REF!</definedName>
    <definedName name="cu" localSheetId="1">#REF!</definedName>
    <definedName name="cu">#REF!</definedName>
    <definedName name="CU_LY">'[70]tra-vat-lieu'!$A$210:$A$318</definedName>
    <definedName name="cu_ly_1">'[71]tra-vat-lieu'!$A$219:$A$319</definedName>
    <definedName name="CU_LY_VAN_CHUYEN_GIA_QUYEN" localSheetId="1">#REF!</definedName>
    <definedName name="CU_LY_VAN_CHUYEN_GIA_QUYEN">#REF!</definedName>
    <definedName name="CU_LY_VAN_CHUYEN_THU_CONG" localSheetId="1">#REF!</definedName>
    <definedName name="CU_LY_VAN_CHUYEN_THU_CONG">#REF!</definedName>
    <definedName name="cui">[21]gVL!$N$39</definedName>
    <definedName name="culy1">[8]DONGIA!#REF!</definedName>
    <definedName name="culy2">[8]DONGIA!#REF!</definedName>
    <definedName name="culy3">[8]DONGIA!#REF!</definedName>
    <definedName name="culy4">[8]DONGIA!#REF!</definedName>
    <definedName name="culy5">[8]DONGIA!#REF!</definedName>
    <definedName name="cung" hidden="1">{"'Sheet1'!$L$16"}</definedName>
    <definedName name="cuoc">[8]DONGIA!#REF!</definedName>
    <definedName name="cuoc_vc">'[70]tra-vat-lieu'!$B$210:$G$318</definedName>
    <definedName name="Cuoc_vc_1">'[71]tra-vat-lieu'!$B$219:$G$319</definedName>
    <definedName name="cuond" localSheetId="1">#REF!</definedName>
    <definedName name="cuond">#REF!</definedName>
    <definedName name="CURRENCY" localSheetId="1">#REF!</definedName>
    <definedName name="CURRENCY">#REF!</definedName>
    <definedName name="cv">[72]gvl!$N$17</definedName>
    <definedName name="CVC">[56]VC!$E$26</definedName>
    <definedName name="CX" localSheetId="1">#REF!</definedName>
    <definedName name="CX">#REF!</definedName>
    <definedName name="cxhtnc" localSheetId="1">'[8]lam-moi'!#REF!</definedName>
    <definedName name="cxhtnc">'[8]lam-moi'!#REF!</definedName>
    <definedName name="cxhtvl">'[8]lam-moi'!#REF!</definedName>
    <definedName name="cxnc">'[8]lam-moi'!#REF!</definedName>
    <definedName name="cxvl">'[8]lam-moi'!#REF!</definedName>
    <definedName name="cxxnc">'[8]lam-moi'!#REF!</definedName>
    <definedName name="cxxvl">'[8]lam-moi'!#REF!</definedName>
    <definedName name="Cycle" localSheetId="1">#REF!</definedName>
    <definedName name="Cycle">#REF!</definedName>
    <definedName name="cycle2" localSheetId="1">#REF!</definedName>
    <definedName name="cycle2">#REF!</definedName>
    <definedName name="CH" localSheetId="1">#REF!</definedName>
    <definedName name="CH">#REF!</definedName>
    <definedName name="Ch_rong" localSheetId="1">#REF!</definedName>
    <definedName name="Ch_rong">#REF!</definedName>
    <definedName name="chau">#N/A</definedName>
    <definedName name="chay1" localSheetId="1">#REF!</definedName>
    <definedName name="chay1">#REF!</definedName>
    <definedName name="chay10" localSheetId="1">#REF!</definedName>
    <definedName name="chay10">#REF!</definedName>
    <definedName name="chay2" localSheetId="1">#REF!</definedName>
    <definedName name="chay2">#REF!</definedName>
    <definedName name="chay3" localSheetId="1">#REF!</definedName>
    <definedName name="chay3">#REF!</definedName>
    <definedName name="chay4" localSheetId="1">#REF!</definedName>
    <definedName name="chay4">#REF!</definedName>
    <definedName name="chay5" localSheetId="1">#REF!</definedName>
    <definedName name="chay5">#REF!</definedName>
    <definedName name="chay6" localSheetId="1">#REF!</definedName>
    <definedName name="chay6">#REF!</definedName>
    <definedName name="chay7" localSheetId="1">#REF!</definedName>
    <definedName name="chay7">#REF!</definedName>
    <definedName name="chay8" localSheetId="1">#REF!</definedName>
    <definedName name="chay8">#REF!</definedName>
    <definedName name="chay9" localSheetId="1">#REF!</definedName>
    <definedName name="chay9">#REF!</definedName>
    <definedName name="ChDai" localSheetId="1">#REF!</definedName>
    <definedName name="ChDai">#REF!</definedName>
    <definedName name="chhtnc" localSheetId="1">'[8]lam-moi'!#REF!</definedName>
    <definedName name="chhtnc">'[8]lam-moi'!#REF!</definedName>
    <definedName name="chhtvl" localSheetId="1">'[8]lam-moi'!#REF!</definedName>
    <definedName name="chhtvl">'[8]lam-moi'!#REF!</definedName>
    <definedName name="chi_tiÕt_vËt_liÖu___nh_n_c_ng___m_y_thi_c_ng" localSheetId="1">#REF!</definedName>
    <definedName name="chi_tiÕt_vËt_liÖu___nh_n_c_ng___m_y_thi_c_ng">#REF!</definedName>
    <definedName name="chiemhoa" localSheetId="1">#REF!</definedName>
    <definedName name="chiemhoa">#REF!</definedName>
    <definedName name="ChieuSang" localSheetId="1">#REF!</definedName>
    <definedName name="ChieuSang">#REF!</definedName>
    <definedName name="Chin" localSheetId="1">#REF!</definedName>
    <definedName name="Chin">#REF!</definedName>
    <definedName name="ChiPhiKhac" localSheetId="1">#REF!</definedName>
    <definedName name="ChiPhiKhac">#REF!</definedName>
    <definedName name="ChiT1_sc">[73]SC!$I$6:$I$65</definedName>
    <definedName name="chnc">'[8]lam-moi'!#REF!</definedName>
    <definedName name="Chu">[16]ND!#REF!</definedName>
    <definedName name="chung">66</definedName>
    <definedName name="chvl">'[8]lam-moi'!#REF!</definedName>
    <definedName name="D" localSheetId="1">#REF!</definedName>
    <definedName name="D">#REF!</definedName>
    <definedName name="d.d" localSheetId="1">[34]Input!#REF!</definedName>
    <definedName name="d.d">[34]Input!#REF!</definedName>
    <definedName name="d.d1">[34]Input!#REF!</definedName>
    <definedName name="d.d2">[34]Input!#REF!</definedName>
    <definedName name="d_" localSheetId="1">#REF!</definedName>
    <definedName name="d_">#REF!</definedName>
    <definedName name="d_1" localSheetId="1">[34]Input!#REF!</definedName>
    <definedName name="d_1">[34]Input!#REF!</definedName>
    <definedName name="d_2">[34]Input!#REF!</definedName>
    <definedName name="d_3">[34]Input!#REF!</definedName>
    <definedName name="d_4">[34]Input!#REF!</definedName>
    <definedName name="D_7101A_B" localSheetId="1">#REF!</definedName>
    <definedName name="D_7101A_B">#REF!</definedName>
    <definedName name="D_Gia">'[74]Don gia'!$A$3:$F$240</definedName>
    <definedName name="d1_">'[35]Coc 32 m(Cho mo)'!#REF!</definedName>
    <definedName name="D1x49">[7]chitimc!#REF!</definedName>
    <definedName name="D1x49x49">[7]chitimc!#REF!</definedName>
    <definedName name="d1x6">[11]sheet12!#REF!</definedName>
    <definedName name="d2_">'[35]Coc 32 m(Cho mo)'!#REF!</definedName>
    <definedName name="d24nc">'[8]lam-moi'!#REF!</definedName>
    <definedName name="d24vl">'[8]lam-moi'!#REF!</definedName>
    <definedName name="d3_">'[35]Coc 32 m(Cho mo)'!#REF!</definedName>
    <definedName name="D4.0">'[75]A6,MAY'!$C$10</definedName>
    <definedName name="d4_">'[35]Coc 32 m(Cho mo)'!#REF!</definedName>
    <definedName name="d5_">'[35]Coc 32 m(Cho mo)'!#REF!</definedName>
    <definedName name="DA" localSheetId="1">#REF!</definedName>
    <definedName name="DA">#REF!</definedName>
    <definedName name="da0.5x1" localSheetId="1">[76]ctbetong!#REF!</definedName>
    <definedName name="da0.5x1">[76]ctbetong!#REF!</definedName>
    <definedName name="da1x2">[51]VCVl!$M$12</definedName>
    <definedName name="da1x22" localSheetId="1">#REF!</definedName>
    <definedName name="da1x22">#REF!</definedName>
    <definedName name="da1x23" localSheetId="1">#REF!</definedName>
    <definedName name="da1x23">#REF!</definedName>
    <definedName name="da1x24" localSheetId="1">#REF!</definedName>
    <definedName name="da1x24">#REF!</definedName>
    <definedName name="da1x25" localSheetId="1">#REF!</definedName>
    <definedName name="da1x25">#REF!</definedName>
    <definedName name="da2x4">[51]VCVl!$M$11</definedName>
    <definedName name="da4x6">[51]VCVl!$M$10</definedName>
    <definedName name="dadas">'[38]B-B'!#REF!</definedName>
    <definedName name="dahoc">[51]VCVl!$M$9</definedName>
    <definedName name="dam" localSheetId="1">#REF!</definedName>
    <definedName name="dam">#REF!</definedName>
    <definedName name="danducsan" localSheetId="1">#REF!</definedName>
    <definedName name="danducsan">#REF!</definedName>
    <definedName name="DAO_DAT">'[42]Cap DUL'!$A$78:$IV$92</definedName>
    <definedName name="DAODAT">[37]DAODAT!$A$2:$Q$88</definedName>
    <definedName name="Dat" localSheetId="1">#REF!</definedName>
    <definedName name="Dat">#REF!</definedName>
    <definedName name="data" localSheetId="1">#REF!</definedName>
    <definedName name="data">#REF!</definedName>
    <definedName name="Data11" localSheetId="1">#REF!</definedName>
    <definedName name="Data11">#REF!</definedName>
    <definedName name="Data41" localSheetId="1">#REF!</definedName>
    <definedName name="Data41">#REF!</definedName>
    <definedName name="_xlnm.Database" localSheetId="1">#REF!</definedName>
    <definedName name="_xlnm.Database">#REF!</definedName>
    <definedName name="DataFilter">[77]!DataFilter</definedName>
    <definedName name="DataSort">[77]!DataSort</definedName>
    <definedName name="DataYear2001">'[78]Data-year2001i'!$B$7:$L$426</definedName>
    <definedName name="DATDAO" localSheetId="1">#REF!</definedName>
    <definedName name="DATDAO">#REF!</definedName>
    <definedName name="Date" localSheetId="1">#REF!</definedName>
    <definedName name="Date">#REF!</definedName>
    <definedName name="Dattt" localSheetId="1">#REF!</definedName>
    <definedName name="Dattt">#REF!</definedName>
    <definedName name="Datvv" localSheetId="1">#REF!</definedName>
    <definedName name="Datvv">#REF!</definedName>
    <definedName name="dau" localSheetId="1">#REF!</definedName>
    <definedName name="dau">#REF!</definedName>
    <definedName name="db">[33]gvl!$Q$67</definedName>
    <definedName name="dcc">[20]gVL!$Q$50</definedName>
    <definedName name="dcl">[20]gVL!$Q$40</definedName>
    <definedName name="DCL_35">13127400</definedName>
    <definedName name="DÇm_33">'[42]Cap DUL'!$A$195:$IV$206</definedName>
    <definedName name="dcngty">IF(OR(sochucnghinty="",sochucnghinty=0),IF(AND(songhinty&lt;&gt;0,LEN(so)&gt;14),"lẻ",""),CHOOSE(sochucnghinty,"mười","hai mươi","ba mươi","bốn mươi","năm mươi","sáu mươi","bảy mươi","tám mươi","chín mươi"))</definedName>
    <definedName name="dche" localSheetId="1">#REF!</definedName>
    <definedName name="dche">#REF!</definedName>
    <definedName name="Dd" localSheetId="1">#REF!</definedName>
    <definedName name="Dd">#REF!</definedName>
    <definedName name="dd0.5x1">[20]gVL!$Q$10</definedName>
    <definedName name="dd1pnc">[8]chitiet!$G$404</definedName>
    <definedName name="dd1pvl">[8]chitiet!$G$383</definedName>
    <definedName name="dd1x2">[72]gvl!$N$9</definedName>
    <definedName name="dd2x4">[20]gVL!$Q$12</definedName>
    <definedName name="dd3pctnc">'[8]lam-moi'!#REF!</definedName>
    <definedName name="dd3pctvl">'[8]lam-moi'!#REF!</definedName>
    <definedName name="dd3plmvl">'[8]lam-moi'!#REF!</definedName>
    <definedName name="dd3pnc">'[8]lam-moi'!#REF!</definedName>
    <definedName name="dd3pvl">'[8]lam-moi'!#REF!</definedName>
    <definedName name="dd4x6">[21]gVL!$N$10</definedName>
    <definedName name="dday">[21]gVL!$N$48</definedName>
    <definedName name="ddd" localSheetId="1">#REF!</definedName>
    <definedName name="ddd">#REF!</definedName>
    <definedName name="dden" localSheetId="1">#REF!</definedName>
    <definedName name="dden">#REF!</definedName>
    <definedName name="ddhtnc" localSheetId="1">'[8]lam-moi'!#REF!</definedName>
    <definedName name="ddhtnc">'[8]lam-moi'!#REF!</definedName>
    <definedName name="ddhtvl" localSheetId="1">'[8]lam-moi'!#REF!</definedName>
    <definedName name="ddhtvl">'[8]lam-moi'!#REF!</definedName>
    <definedName name="ddia">[21]gVL!$N$41</definedName>
    <definedName name="ddien">[20]gVL!$Q$51</definedName>
    <definedName name="DDK">'[79]CT-35'!$A$2:$M$389</definedName>
    <definedName name="Ddmr" localSheetId="1">#REF!</definedName>
    <definedName name="Ddmr">#REF!</definedName>
    <definedName name="ddt2nc" localSheetId="1">[8]gtrinh!#REF!</definedName>
    <definedName name="ddt2nc">[8]gtrinh!#REF!</definedName>
    <definedName name="ddt2vl">[8]gtrinh!#REF!</definedName>
    <definedName name="ddtd3pnc">'[8]thao-go'!#REF!</definedName>
    <definedName name="ddtt1pnc">[8]gtrinh!#REF!</definedName>
    <definedName name="ddtt1pvl">[8]gtrinh!#REF!</definedName>
    <definedName name="ddtt3pnc">[8]gtrinh!#REF!</definedName>
    <definedName name="ddtt3pvl">[8]gtrinh!#REF!</definedName>
    <definedName name="de">#N/A</definedName>
    <definedName name="DEMI1">#N/A</definedName>
    <definedName name="DEMI2">#N/A</definedName>
    <definedName name="demunc" localSheetId="1">#REF!</definedName>
    <definedName name="demunc">#REF!</definedName>
    <definedName name="den_bu" localSheetId="1">#REF!</definedName>
    <definedName name="den_bu">#REF!</definedName>
    <definedName name="DenBu" localSheetId="1">#REF!</definedName>
    <definedName name="DenBu">#REF!</definedName>
    <definedName name="det" localSheetId="1">'[18]Bang chiet tinh TBA'!#REF!</definedName>
    <definedName name="det">'[18]Bang chiet tinh TBA'!#REF!</definedName>
    <definedName name="Det32x3" localSheetId="1">#REF!</definedName>
    <definedName name="Det32x3">#REF!</definedName>
    <definedName name="Det35x3" localSheetId="1">#REF!</definedName>
    <definedName name="Det35x3">#REF!</definedName>
    <definedName name="Det40x4" localSheetId="1">#REF!</definedName>
    <definedName name="Det40x4">#REF!</definedName>
    <definedName name="Det50x5" localSheetId="1">#REF!</definedName>
    <definedName name="Det50x5">#REF!</definedName>
    <definedName name="Det63x6" localSheetId="1">#REF!</definedName>
    <definedName name="Det63x6">#REF!</definedName>
    <definedName name="Det75x6" localSheetId="1">#REF!</definedName>
    <definedName name="Det75x6">#REF!</definedName>
    <definedName name="Detour" localSheetId="1">#REF!</definedName>
    <definedName name="Detour">#REF!</definedName>
    <definedName name="df" localSheetId="1">#REF!</definedName>
    <definedName name="df">#REF!</definedName>
    <definedName name="dff" hidden="1">{"'Sheet1'!$L$16"}</definedName>
    <definedName name="dfgreyh" hidden="1">{"'Sheet1'!$L$16"}</definedName>
    <definedName name="dfh" hidden="1">{"'Sheet1'!$L$16"}</definedName>
    <definedName name="DFSDF" localSheetId="1" hidden="1">{"'Sheet1'!$L$16"}</definedName>
    <definedName name="DFSDF" hidden="1">{"'Sheet1'!$L$16"}</definedName>
    <definedName name="dfsfsd" hidden="1">{"'Sheet1'!$L$16"}</definedName>
    <definedName name="DG">'[74]Don gia'!$B$3:$G$195</definedName>
    <definedName name="DG.Dam" localSheetId="1">#REF!</definedName>
    <definedName name="DG.Dam">#REF!</definedName>
    <definedName name="DG.Duong" localSheetId="1">#REF!</definedName>
    <definedName name="DG.Duong">#REF!</definedName>
    <definedName name="DG.Matcau" localSheetId="1">#REF!</definedName>
    <definedName name="DG.Matcau">#REF!</definedName>
    <definedName name="DG.Phanduoi" localSheetId="1">#REF!</definedName>
    <definedName name="DG.Phanduoi">#REF!</definedName>
    <definedName name="DG_M_C_X" localSheetId="1">#REF!</definedName>
    <definedName name="DG_M_C_X">#REF!</definedName>
    <definedName name="dg67_1" localSheetId="1">#REF!</definedName>
    <definedName name="dg67_1">#REF!</definedName>
    <definedName name="dgbdII" localSheetId="1">#REF!</definedName>
    <definedName name="dgbdII">#REF!</definedName>
    <definedName name="DGCANTHO">'[80]DG CANTHO'!$A$3:$F$212</definedName>
    <definedName name="DGCTI592" localSheetId="1">#REF!</definedName>
    <definedName name="DGCTI592">#REF!</definedName>
    <definedName name="dgdz">[81]DM67!$G$6:$N$1066</definedName>
    <definedName name="dghp" localSheetId="1">#REF!</definedName>
    <definedName name="dghp">#REF!</definedName>
    <definedName name="DGM">[8]DONGIA!$A$453:$F$459</definedName>
    <definedName name="dgnc" localSheetId="1">#REF!</definedName>
    <definedName name="dgnc">#REF!</definedName>
    <definedName name="dgqndn" localSheetId="1">#REF!</definedName>
    <definedName name="dgqndn">#REF!</definedName>
    <definedName name="DGTH" localSheetId="1">[8]DONGIA!#REF!</definedName>
    <definedName name="DGTH">[8]DONGIA!#REF!</definedName>
    <definedName name="DGTH1">[8]DONGIA!$A$414:$G$452</definedName>
    <definedName name="dgth2">[8]DONGIA!$A$414:$G$439</definedName>
    <definedName name="dgthss3" localSheetId="1">#REF!</definedName>
    <definedName name="dgthss3">#REF!</definedName>
    <definedName name="DGTR">[8]DONGIA!$A$472:$I$521</definedName>
    <definedName name="dgvl" localSheetId="1">#REF!</definedName>
    <definedName name="dgvl">#REF!</definedName>
    <definedName name="DGVL1">[8]DONGIA!$A$5:$F$235</definedName>
    <definedName name="DGVT">'[8]DON GIA'!$C$5:$G$137</definedName>
    <definedName name="dgXDCB_dd">[82]DGXDCB_DD!$A$1:$H$8939</definedName>
    <definedName name="DGia" localSheetId="1">#REF!</definedName>
    <definedName name="DGia">#REF!</definedName>
    <definedName name="DGIA2" localSheetId="1">#REF!</definedName>
    <definedName name="DGIA2">#REF!</definedName>
    <definedName name="Dh" localSheetId="1">#REF!</definedName>
    <definedName name="Dh">#REF!</definedName>
    <definedName name="Dhmr" localSheetId="1">#REF!</definedName>
    <definedName name="Dhmr">#REF!</definedName>
    <definedName name="dhom" localSheetId="1">#REF!</definedName>
    <definedName name="dhom">#REF!</definedName>
    <definedName name="dien" localSheetId="1">#REF!</definedName>
    <definedName name="dien">#REF!</definedName>
    <definedName name="dientichck" localSheetId="1">#REF!</definedName>
    <definedName name="dientichck">#REF!</definedName>
    <definedName name="dinh" localSheetId="1">'[52]TT-TBA35'!#REF!</definedName>
    <definedName name="dinh">'[52]TT-TBA35'!#REF!</definedName>
    <definedName name="dinh2" localSheetId="1">#REF!</definedName>
    <definedName name="dinh2">#REF!</definedName>
    <definedName name="DKTHUE2">#N/A</definedName>
    <definedName name="DL">'[83]D÷ liÖu'!$A$6:$D$52</definedName>
    <definedName name="DL15HT">'[8]TONGKE-HT'!#REF!</definedName>
    <definedName name="DL16HT">'[8]TONGKE-HT'!#REF!</definedName>
    <definedName name="DL19HT">'[8]TONGKE-HT'!#REF!</definedName>
    <definedName name="DL20HT">'[8]TONGKE-HT'!#REF!</definedName>
    <definedName name="dm">[34]Input!#REF!</definedName>
    <definedName name="dm1.">[34]Input!#REF!</definedName>
    <definedName name="dm2.">[34]Input!#REF!</definedName>
    <definedName name="dm56bxd" localSheetId="1">#REF!</definedName>
    <definedName name="dm56bxd">#REF!</definedName>
    <definedName name="dmat" localSheetId="1">#REF!</definedName>
    <definedName name="dmat">#REF!</definedName>
    <definedName name="dmoi" localSheetId="1">#REF!</definedName>
    <definedName name="dmoi">#REF!</definedName>
    <definedName name="dmz">[20]gVL!$Q$45</definedName>
    <definedName name="DN" localSheetId="1">#REF!</definedName>
    <definedName name="DN">#REF!</definedName>
    <definedName name="dno">[20]gVL!$Q$49</definedName>
    <definedName name="DÑt45x4" localSheetId="1">#REF!</definedName>
    <definedName name="DÑt45x4">#REF!</definedName>
    <definedName name="dnty">IF(AND(songhinty=0,OR(soty&gt;0,sochucty&gt;0,sotramty&gt;0))," nghìn ",IF(AND(sotramty=0,sochucty=0,soty=0),"nghìn tỷ",CHOOSE(songhinty,"một","hai","ba","bốn","năm","sáu","bảy","tám","chín")&amp;" nghìn "))</definedName>
    <definedName name="dngty">IF(songhinty="","",IF(AND(soty=0,sochucty=0,sotramty=0,songhinty&gt;0),CHOOSE(sotramty,"một","hai","ba","bốn","năm","sáu","bảy","tám","chín")&amp;" nghìn tỷ ",dnty))</definedName>
    <definedName name="doan1" localSheetId="1">#REF!</definedName>
    <definedName name="doan1">#REF!</definedName>
    <definedName name="doan2" localSheetId="1">#REF!</definedName>
    <definedName name="doan2">#REF!</definedName>
    <definedName name="doan3" localSheetId="1">#REF!</definedName>
    <definedName name="doan3">#REF!</definedName>
    <definedName name="doan4" localSheetId="1">#REF!</definedName>
    <definedName name="doan4">#REF!</definedName>
    <definedName name="doan5" localSheetId="1">#REF!</definedName>
    <definedName name="doan5">#REF!</definedName>
    <definedName name="doan6" localSheetId="1">#REF!</definedName>
    <definedName name="doan6">#REF!</definedName>
    <definedName name="dobgd">[84]BGD!$B$14:$F$17</definedName>
    <definedName name="docchuc">IF(OR(sochuc="",sochuc=0),IF(AND(sodonvi&lt;&gt;0,LEN(so)&gt;2),"lẻ",""),CHOOSE(sochuc,"mười","hai mươi","ba mươi","bốn mươi","năm mươi","sáu mươi","bảy mươi","tám mươi","chín mươi"))</definedName>
    <definedName name="docchucnghin">IF(OR(sochucnghin="",sochucnghin=0),IF(AND(songhin&lt;&gt;0,LEN(so)&gt;5),"lẻ",""),CHOOSE(sochucnghin,"mười","hai mươi","ba mươi","bốn mươi","năm mươi","sáu mươi","bảy mươi","tám mươi","chín mươi"))</definedName>
    <definedName name="docchucty">IF(OR(sochucty="",sochucty=0),IF(AND(soty&lt;&gt;0,LEN(so)&gt;11),"lẻ",""),CHOOSE(sochucty,"mười","hai mươi","ba mươi","bốn mươi","năm mươi","sáu mươi","bảy mươi","tám mươi","chín mươi"))</definedName>
    <definedName name="docchuctrieu">IF(OR(sochuctrieu="",sochuctrieu=0),IF(AND(sotrieu&lt;&gt;0,LEN(so)&gt;8),"lẻ",""),CHOOSE(sochuctrieu,"mười","hai mươi","ba mươi","bốn mươi","năm mươi","sáu mươi","bảy mươi","tám mươi","chín mươi"))</definedName>
    <definedName name="docdonvi">IF(OR(sodonvi="",sodonvi=0),"",CHOOSE(sodonvi,IF(AND(sochuc&lt;&gt;"",sochuc&gt;1),"mốt","một"),"hai","ba","bốn",IF(OR(sochuc="",sochuc=0),"năm","lăm"),"sáu","bảy","tám","chín"))</definedName>
    <definedName name="doclb" localSheetId="1">#REF!</definedName>
    <definedName name="doclb">#REF!</definedName>
    <definedName name="docnghin">IF(AND(songhin=0,sochucnghin&gt;0),"nghìn ",IF(OR(songhin="",songhin=0),"",CHOOSE(songhin,IF(AND(sochucnghin&lt;&gt;"",sochucnghin&gt;1),"mốt","một"),"hai","ba","bốn",IF(OR(sochucnghin="",sochucnghin=0),"năm","lăm"),"sáu","bảy","tám","chín")&amp;" nghìn "))</definedName>
    <definedName name="Docso">IF(ISNUMBER(VALUE(so)),IF(LEN(so)&gt;15,"số quá lớn",TRIM(dtngty&amp;dcngty&amp;" "&amp; dngty&amp;doctramty&amp;docchucty&amp;" "&amp;docty&amp;doctramtrieu&amp;docchuctrieu&amp;" "&amp;doctrieu&amp;doctramnghin&amp;docchucnghin&amp;" "&amp;docnghin&amp;doctram&amp;docchuc&amp;" "&amp;docdonvi&amp;" đồng.")),"số không đúng")</definedName>
    <definedName name="docty">IF(AND(soty=0,sochucty&gt;0),"tỷ",IF(OR(soty="",soty=0),"",CHOOSE(soty,IF(AND(sochucty&lt;&gt;"",sochucty&gt;1),"mốt","một"),"hai","ba","bốn",IF(OR(sochucty="",sochucty=0),"năm","lăm"),"sáu","bảy","tám","chín")&amp;" tỷ "))</definedName>
    <definedName name="doctram">IF(OR(sotram="",AND(sodonvi=0,sochuc=0,sotram=0)),"",IF(AND(sotram=0,OR(sodonvi&gt;0,sochuc&gt;0))," không trăm ",CHOOSE(sotram,"một","hai","ba","bốn","năm","sáu","bảy","tám","chín")&amp;" trăm "))</definedName>
    <definedName name="doctramnghin">IF(sotramnghin="","",IF(AND(songhin=0,sochucnghin=0,sotramnghin&gt;0),CHOOSE(sotramnghin,"một","hai","ba","bốn","năm","sáu","bảy","tám","chín")&amp;" trăm nghìn ",dtn))</definedName>
    <definedName name="doctramty">IF(sotramty="","",IF(AND(soty=0,sochucty=0,sotramty&gt;0),CHOOSE(sotramty,"một","hai","ba","bốn","năm","sáu","bảy","tám","chín")&amp;" trăm tỷ ",dtty))</definedName>
    <definedName name="doctramtrieu">IF(sotramtrieu="","",IF(AND(sotrieu=0,sochuctrieu=0,sotramtrieu&gt;0),CHOOSE(sotramtrieu,"một","hai","ba","bốn","năm","sáu","bảy","tám","chín")&amp;" trăm triệu ",dtt))</definedName>
    <definedName name="doctrieu">IF(AND(sotrieu=0,sochuctrieu&gt;0),"triệu ",IF(OR(sotrieu="",sotrieu=0),"",CHOOSE(sotrieu,IF(AND(sochuctrieu&lt;&gt;"",sochuctrieu&gt;1),"mốt","một"),"hai","ba","bốn",IF(OR(sochuctrieu="",sochuctrieu=0),"năm","lăm"),"sáu","bảy","tám","chín")&amp;" triệu "))</definedName>
    <definedName name="Document_array" localSheetId="1">{"Thuxm2.xls","Sheet1"}</definedName>
    <definedName name="Document_array">{"Thuxm2.xls","Sheet1"}</definedName>
    <definedName name="Documents_array">#N/A</definedName>
    <definedName name="dofinbo6t">'[78]Tien Thuong'!$B$6:$I$432</definedName>
    <definedName name="dofinbonus6t">'[78]Tien Thuong'!$A$1:$I$432</definedName>
    <definedName name="dokcs">[84]KCS!$B$10:$H$45</definedName>
    <definedName name="dokd">[84]KD!$B$9:$K$39</definedName>
    <definedName name="dokt">[84]KT!$B$15:$H$19</definedName>
    <definedName name="doktnl">[84]KTNL!$B$11:$H$41</definedName>
    <definedName name="dokh">[84]KH!$B$11:$K$33</definedName>
    <definedName name="dolcb" localSheetId="1">#REF!</definedName>
    <definedName name="dolcb">#REF!</definedName>
    <definedName name="DON_GIA_3282" localSheetId="1">#REF!</definedName>
    <definedName name="DON_GIA_3282">#REF!</definedName>
    <definedName name="DON_GIA_3283" localSheetId="1">#REF!</definedName>
    <definedName name="DON_GIA_3283">#REF!</definedName>
    <definedName name="DON_GIA_3285" localSheetId="1">#REF!</definedName>
    <definedName name="DON_GIA_3285">#REF!</definedName>
    <definedName name="DON_GIA_VAN_CHUYEN_36" localSheetId="1">#REF!</definedName>
    <definedName name="DON_GIA_VAN_CHUYEN_36">#REF!</definedName>
    <definedName name="DON_GIA_VAT_TU">'[85]DG vat tu'!$A$1</definedName>
    <definedName name="doncxlcn2001">'[78]NC XL 6T cuoi 01 CTy'!$B$6:$Q$487</definedName>
    <definedName name="doncxldn2001">'[78]Data -6T dau'!$B$6:$F$309</definedName>
    <definedName name="Dong1000">'[86]Summary of My Chanh Bridge'!$F$41</definedName>
    <definedName name="Dong1100">'[86]My Chanh Bridge'!$K$147</definedName>
    <definedName name="Dong1200">'[86]My Chanh Bridge'!$K$183</definedName>
    <definedName name="Dong1300">'[86]My Chanh Bridge'!$K$219</definedName>
    <definedName name="Dong1400">'[86]My Chanh Bridge'!$K$255</definedName>
    <definedName name="Dong1500">'[86]My Chanh Bridge'!$K$471</definedName>
    <definedName name="Dong1600">'[86]My Chanh Bridge'!$K$506</definedName>
    <definedName name="Dong1700">'[86]My Chanh Bridge'!$K$542</definedName>
    <definedName name="Dong1800">'[86]My Chanh Bridge'!$K$578</definedName>
    <definedName name="dong20">'[87]Phu Bai Bridge'!$H$109</definedName>
    <definedName name="Dong2000">'[86]Summary of Phu Bai Bridge'!$F$41</definedName>
    <definedName name="Dong2100">'[86]Phu Bai Bridge'!$J$41</definedName>
    <definedName name="Dong2200">'[86]Phu Bai Bridge'!$J$78</definedName>
    <definedName name="Dong2300">'[86]Phu Bai Bridge'!$J$109</definedName>
    <definedName name="Dong2400">'[86]Phu Bai Bridge'!$J$148</definedName>
    <definedName name="Dong2500">'[86]Phu Bai Bridge'!$J$259</definedName>
    <definedName name="Dong2600">'[86]Phu Bai Bridge'!$J$296</definedName>
    <definedName name="Dong2700">'[86]Phu Bai Bridge'!$J$333</definedName>
    <definedName name="Dong2800">'[86]Phu Bai Bridge'!$J$370</definedName>
    <definedName name="Dong3000">'[86]Summary of Nong Bridge'!$F$43</definedName>
    <definedName name="Dong3100">'[86]Nong Bridge'!$J$118</definedName>
    <definedName name="Dong3200">'[86]Nong Bridge'!$J$155</definedName>
    <definedName name="Dong3300">'[86]Nong Bridge'!$J$187</definedName>
    <definedName name="Dong3400">'[86]Nong Bridge'!$J$223</definedName>
    <definedName name="Dong3500">'[86]Nong Bridge'!$J$367</definedName>
    <definedName name="Dong3600">'[86]Nong Bridge'!$J$403</definedName>
    <definedName name="Dong3700">'[86]Nong Bridge'!$J$440</definedName>
    <definedName name="Dong3800">'[86]Nong Bridge'!$J$476</definedName>
    <definedName name="Dong3900">'[86]Nong Bridge'!$J$512</definedName>
    <definedName name="Dong4000">'[86]Summary of Phong Le Bridge'!$F$42</definedName>
    <definedName name="Dong4100">'[86]Phong Le Bridge'!$J$159</definedName>
    <definedName name="Dong4200">'[86]Phong Le Bridge'!$J$198</definedName>
    <definedName name="Dong4300">'[86]Phong Le Bridge'!$J$241</definedName>
    <definedName name="Dong4400">'[86]Phong Le Bridge'!$J$280</definedName>
    <definedName name="Dong4500">'[86]Phong Le Bridge'!$J$550</definedName>
    <definedName name="Dong4600">'[86]Phong Le Bridge'!$J$589</definedName>
    <definedName name="Dong4700">'[86]Phong Le Bridge'!$J$627</definedName>
    <definedName name="Dong4800">'[86]Phong Le Bridge'!$J$666</definedName>
    <definedName name="Dong5000">'[86]Summary of Ky Lam Bridge'!$F$43</definedName>
    <definedName name="Dong5100">'[86]Ky Lam Bridge'!$J$154</definedName>
    <definedName name="Dong5200">'[86]Ky Lam Bridge'!$J$193</definedName>
    <definedName name="Dong5300">'[86]Ky Lam Bridge'!$J$319</definedName>
    <definedName name="Dong5400">'[86]Ky Lam Bridge'!$J$358</definedName>
    <definedName name="Dong5500">'[86]Ky Lam Bridge'!$J$863</definedName>
    <definedName name="Dong5600">'[86]Ky Lam Bridge'!$J$988</definedName>
    <definedName name="Dong5700">'[86]Ky Lam Bridge'!$J$1026</definedName>
    <definedName name="Dong5800">'[86]Ky Lam Bridge'!$J$1064</definedName>
    <definedName name="Dong6000">'[86]Provisional Sums Item'!$L$40</definedName>
    <definedName name="Dong7000">'[86]Gas Pressure Welding'!$F$42</definedName>
    <definedName name="Dong8000">'[86]General Item&amp;General Requiremen'!$F$43</definedName>
    <definedName name="Dong8100">'[86]General Items'!$L$40</definedName>
    <definedName name="Dong8200_1">'[86]Regenral Requirements'!$J$45</definedName>
    <definedName name="Dong8200_2">'[86]Regenral Requirements'!$J$88</definedName>
    <definedName name="dongia">[8]DG!$A$4:$I$567</definedName>
    <definedName name="dongia1">[8]DG!$A$4:$H$606</definedName>
    <definedName name="DongiaPA1" localSheetId="1">#REF!</definedName>
    <definedName name="DongiaPA1">#REF!</definedName>
    <definedName name="DongiaPA2" localSheetId="1">#REF!</definedName>
    <definedName name="DongiaPA2">#REF!</definedName>
    <definedName name="DONGIATRAM">'[88]DON GIA TRAM (3)'!$C$4:$L$611</definedName>
    <definedName name="dopxsx">'[84]PX-SX'!$B$23:$H$171</definedName>
    <definedName name="dotc">[84]TC!$B$10:$H$38</definedName>
    <definedName name="dotchc">'[78]Tien Thuong'!$A$6:$K$31</definedName>
    <definedName name="dotdn">[84]KH!$B$56:$K$69</definedName>
    <definedName name="dottchc">'[78]Tien Thuong'!$A$6:$K$31</definedName>
    <definedName name="doxcd">'[84]Lcau - Lxuc'!$B$15:$M$33</definedName>
    <definedName name="ds" localSheetId="1">#REF!</definedName>
    <definedName name="ds">#REF!</definedName>
    <definedName name="DS_2" localSheetId="1">#REF!</definedName>
    <definedName name="DS_2">#REF!</definedName>
    <definedName name="DS_305" localSheetId="1">#REF!</definedName>
    <definedName name="DS_305">#REF!</definedName>
    <definedName name="DS_381" localSheetId="1">#REF!</definedName>
    <definedName name="DS_381">#REF!</definedName>
    <definedName name="ds1pnc" localSheetId="1">#REF!</definedName>
    <definedName name="ds1pnc">#REF!</definedName>
    <definedName name="ds1pvl" localSheetId="1">#REF!</definedName>
    <definedName name="ds1pvl">#REF!</definedName>
    <definedName name="ds3pnc" localSheetId="1">#REF!</definedName>
    <definedName name="ds3pnc">#REF!</definedName>
    <definedName name="ds3pvl" localSheetId="1">#REF!</definedName>
    <definedName name="ds3pvl">#REF!</definedName>
    <definedName name="dsct3pnc" localSheetId="1">'[8]#REF'!#REF!</definedName>
    <definedName name="dsct3pnc">'[8]#REF'!#REF!</definedName>
    <definedName name="dsct3pvl" localSheetId="1">'[8]#REF'!#REF!</definedName>
    <definedName name="dsct3pvl">'[8]#REF'!#REF!</definedName>
    <definedName name="dskhu" localSheetId="1">#REF!</definedName>
    <definedName name="dskhu">#REF!</definedName>
    <definedName name="dsm" localSheetId="1">#REF!</definedName>
    <definedName name="dsm">#REF!</definedName>
    <definedName name="dsrew">#N/A</definedName>
    <definedName name="DSTD_Clear">[0]!DSTD_Clear</definedName>
    <definedName name="DSTinh" localSheetId="1">#REF!</definedName>
    <definedName name="DSTinh">#REF!</definedName>
    <definedName name="DSUMDATA" localSheetId="1">#REF!</definedName>
    <definedName name="DSUMDATA">#REF!</definedName>
    <definedName name="DT" localSheetId="1">[10]BK04!#REF!</definedName>
    <definedName name="DT">[10]BK04!#REF!</definedName>
    <definedName name="dtd">'[89]du lieu du toan'!$A$7:$CS$143</definedName>
    <definedName name="dtich1" localSheetId="1">#REF!</definedName>
    <definedName name="dtich1">#REF!</definedName>
    <definedName name="dtich2" localSheetId="1">#REF!</definedName>
    <definedName name="dtich2">#REF!</definedName>
    <definedName name="dtich3" localSheetId="1">#REF!</definedName>
    <definedName name="dtich3">#REF!</definedName>
    <definedName name="dtich4" localSheetId="1">#REF!</definedName>
    <definedName name="dtich4">#REF!</definedName>
    <definedName name="dtich5" localSheetId="1">#REF!</definedName>
    <definedName name="dtich5">#REF!</definedName>
    <definedName name="dtich6" localSheetId="1">#REF!</definedName>
    <definedName name="dtich6">#REF!</definedName>
    <definedName name="DTKL">'[80]Dutoan KL'!$A$5:$F$580</definedName>
    <definedName name="dtn">IF(AND(sotramnghin=0,OR(songhin&gt;0,sochucnghin&gt;0))," không trăm ",IF(AND(sotramnghin=0,sochucnghin=0,songhin=0),"",CHOOSE(sotramnghin,"một","hai","ba","bốn","năm","sáu","bảy","tám","chín")&amp;" trăm "))</definedName>
    <definedName name="dtnty">IF(AND(sotramnghinty=0,OR(songhinty&gt;0,sochucnghinty&gt;0))," không trăm ",IF(AND(sotramnghinty=0,sochucnghinty=0,songhinty=0),"",CHOOSE(sotramnghinty,"một","hai","ba","bốn","năm","sáu","bảy","tám","chín")&amp;" trăm "))</definedName>
    <definedName name="dtngty">IF(sotramnghinty="","",IF(AND(songhinty=0,sochucnghinty=0,sotramnghinty&gt;0),CHOOSE(sotramnghinty,"một","hai","ba","bốn","năm","sáu","bảy","tám","chín")&amp;" trăm nghìn ",dtnty))</definedName>
    <definedName name="dtt">IF(AND(sotramtrieu=0,OR(sotrieu&gt;0,sochuctrieu&gt;0))," không trăm ",IF(AND(sotramtrieu=0,sochuctrieu=0,sotrieu=0),"",CHOOSE(sotramtrieu,"một","hai","ba","bốn","năm","sáu","bảy","tám","chín")&amp;" trăm "))</definedName>
    <definedName name="dtty">IF(AND(sotramty=0,OR(soty&gt;0,sochucty&gt;0))," không trăm ",IF(AND(sotramty=0,sochucty=0,soty=0),"",CHOOSE(sotramty,"một","hai","ba","bốn","năm","sáu","bảy","tám","chín")&amp;" trăm "))</definedName>
    <definedName name="dtw">#N/A</definedName>
    <definedName name="dthft" hidden="1">{"'Sheet1'!$L$16"}</definedName>
    <definedName name="DU_TOAN_CHI_TIET_CONG_TO" localSheetId="1">#REF!</definedName>
    <definedName name="DU_TOAN_CHI_TIET_CONG_TO">#REF!</definedName>
    <definedName name="DU_TOAN_CHI_TIET_DZ0.4KV" localSheetId="1">'[36]chi tiet C'!#REF!</definedName>
    <definedName name="DU_TOAN_CHI_TIET_DZ0.4KV">'[36]chi tiet C'!#REF!</definedName>
    <definedName name="DU_TOAN_CHI_TIET_DZ22KV" localSheetId="1">#REF!</definedName>
    <definedName name="DU_TOAN_CHI_TIET_DZ22KV">#REF!</definedName>
    <definedName name="DU_TOAN_CHI_TIET_KHO_BAI" localSheetId="1">#REF!</definedName>
    <definedName name="DU_TOAN_CHI_TIET_KHO_BAI">#REF!</definedName>
    <definedName name="DU_TOAN_CHI_TIET_TBA">'[90]chi tiet TBA'!$A$1:$B$1</definedName>
    <definedName name="duoi" localSheetId="1">#REF!</definedName>
    <definedName name="duoi">#REF!</definedName>
    <definedName name="duong">[53]NC!$B$5:$D$56</definedName>
    <definedName name="Duong_373" localSheetId="1">#REF!</definedName>
    <definedName name="Duong_373">#REF!</definedName>
    <definedName name="Duong_tam" localSheetId="1">#REF!</definedName>
    <definedName name="Duong_tam">#REF!</definedName>
    <definedName name="duong04" localSheetId="1">'[69]THDZ0,4'!#REF!</definedName>
    <definedName name="duong04">'[69]THDZ0,4'!#REF!</definedName>
    <definedName name="duong1" localSheetId="1">[8]DONGIA!#REF!</definedName>
    <definedName name="duong1">[8]DONGIA!#REF!</definedName>
    <definedName name="duong2" localSheetId="1">[8]DONGIA!#REF!</definedName>
    <definedName name="duong2">[8]DONGIA!#REF!</definedName>
    <definedName name="duong3">[8]DONGIA!#REF!</definedName>
    <definedName name="duong35">'[69]TH DZ35'!#REF!</definedName>
    <definedName name="duong4">[8]DONGIA!#REF!</definedName>
    <definedName name="duong5">[8]DONGIA!#REF!</definedName>
    <definedName name="Duongnaco" localSheetId="1" hidden="1">{"'Sheet1'!$L$16"}</definedName>
    <definedName name="Duongnaco" hidden="1">{"'Sheet1'!$L$16"}</definedName>
    <definedName name="DutoanDongmo">#REF!</definedName>
    <definedName name="dvql" localSheetId="1">#REF!</definedName>
    <definedName name="dvql">#REF!</definedName>
    <definedName name="DZ" localSheetId="1">[91]KB!#REF!</definedName>
    <definedName name="DZ">[91]KB!#REF!</definedName>
    <definedName name="DZ_04" localSheetId="1">#REF!</definedName>
    <definedName name="DZ_04">#REF!</definedName>
    <definedName name="DZ_35" localSheetId="1">#REF!</definedName>
    <definedName name="DZ_35">#REF!</definedName>
    <definedName name="dztramtt" localSheetId="1">[92]chitimc!#REF!</definedName>
    <definedName name="dztramtt">[92]chitimc!#REF!</definedName>
    <definedName name="e" localSheetId="1">[93]Truot_nen!#REF!</definedName>
    <definedName name="e">[93]Truot_nen!#REF!</definedName>
    <definedName name="ë" localSheetId="1">[32]chitiet!#REF!</definedName>
    <definedName name="ë">[32]chitiet!#REF!</definedName>
    <definedName name="E1.000" localSheetId="1">[94]Sheet2!#REF!</definedName>
    <definedName name="E1.000">[94]Sheet2!#REF!</definedName>
    <definedName name="E1.010">[94]Sheet2!#REF!</definedName>
    <definedName name="E1.020">[94]Sheet2!#REF!</definedName>
    <definedName name="E1.200">[94]Sheet2!#REF!</definedName>
    <definedName name="E1.210">[94]Sheet2!#REF!</definedName>
    <definedName name="E1.220">[94]Sheet2!#REF!</definedName>
    <definedName name="E1.300">[94]Sheet2!#REF!</definedName>
    <definedName name="E1.310">[94]Sheet2!#REF!</definedName>
    <definedName name="E1.320">[94]Sheet2!#REF!</definedName>
    <definedName name="E1.400">[94]Sheet2!#REF!</definedName>
    <definedName name="E1.410">[94]Sheet2!#REF!</definedName>
    <definedName name="E1.420">[94]Sheet2!#REF!</definedName>
    <definedName name="E1.500">[94]Sheet2!#REF!</definedName>
    <definedName name="E1.510">[94]Sheet2!#REF!</definedName>
    <definedName name="E1.520">[94]Sheet2!#REF!</definedName>
    <definedName name="E1.600">[94]Sheet2!#REF!</definedName>
    <definedName name="E1.611">[94]Sheet2!#REF!</definedName>
    <definedName name="E1.631">[94]Sheet2!#REF!</definedName>
    <definedName name="E2.000">[94]Sheet2!#REF!</definedName>
    <definedName name="E2.000A">[94]Sheet2!#REF!</definedName>
    <definedName name="E2.010">[94]Sheet2!#REF!</definedName>
    <definedName name="E2.010A">[94]Sheet2!#REF!</definedName>
    <definedName name="E2.020">[94]Sheet2!#REF!</definedName>
    <definedName name="E2.020A">[94]Sheet2!#REF!</definedName>
    <definedName name="E2.100">[94]Sheet2!#REF!</definedName>
    <definedName name="E2.100A">[94]Sheet2!#REF!</definedName>
    <definedName name="E2.110">[94]Sheet2!#REF!</definedName>
    <definedName name="E2.110A">[94]Sheet2!#REF!</definedName>
    <definedName name="E2.120">[94]Sheet2!#REF!</definedName>
    <definedName name="E2.120A">[94]Sheet2!#REF!</definedName>
    <definedName name="E3.000">[94]Sheet2!#REF!</definedName>
    <definedName name="E3.010">[94]Sheet2!#REF!</definedName>
    <definedName name="E3.020">[94]Sheet2!#REF!</definedName>
    <definedName name="E3.031">[94]Sheet2!#REF!</definedName>
    <definedName name="E3.032">[94]Sheet2!#REF!</definedName>
    <definedName name="E3.033">[94]Sheet2!#REF!</definedName>
    <definedName name="E4.001">[94]Sheet2!#REF!</definedName>
    <definedName name="E4.011">[94]Sheet2!#REF!</definedName>
    <definedName name="E4.021">[94]Sheet2!#REF!</definedName>
    <definedName name="E4.101">[94]Sheet2!#REF!</definedName>
    <definedName name="E4.111">[94]Sheet2!#REF!</definedName>
    <definedName name="E4.121">[94]Sheet2!#REF!</definedName>
    <definedName name="E5.010">[94]Sheet2!#REF!</definedName>
    <definedName name="E5.020">[94]Sheet2!#REF!</definedName>
    <definedName name="E5.030">[94]Sheet2!#REF!</definedName>
    <definedName name="E6.001">[94]Sheet2!#REF!</definedName>
    <definedName name="E6.002">[94]Sheet2!#REF!</definedName>
    <definedName name="E6.011">[94]Sheet2!#REF!</definedName>
    <definedName name="E6.012">[94]Sheet2!#REF!</definedName>
    <definedName name="ë74">[32]chitiet!#REF!</definedName>
    <definedName name="ee" localSheetId="1">#REF!</definedName>
    <definedName name="ee">#REF!</definedName>
    <definedName name="eee" localSheetId="1">#REF!</definedName>
    <definedName name="eee">#REF!</definedName>
    <definedName name="EL2_" localSheetId="1">'[25]Xuly Data'!#REF!</definedName>
    <definedName name="EL2_">'[25]Xuly Data'!#REF!</definedName>
    <definedName name="EL3_" localSheetId="1">'[25]Xuly Data'!#REF!</definedName>
    <definedName name="EL3_">'[25]Xuly Data'!#REF!</definedName>
    <definedName name="EL4_" localSheetId="1">'[25]Xuly Data'!#REF!</definedName>
    <definedName name="EL4_">'[25]Xuly Data'!#REF!</definedName>
    <definedName name="EL5_">'[25]Xuly Data'!#REF!</definedName>
    <definedName name="EL6_">[26]Solieu!$I$84</definedName>
    <definedName name="en">[95]Sheet3!#REF!</definedName>
    <definedName name="End_1" localSheetId="1">#REF!</definedName>
    <definedName name="End_1">#REF!</definedName>
    <definedName name="End_10" localSheetId="1">#REF!</definedName>
    <definedName name="End_10">#REF!</definedName>
    <definedName name="End_11" localSheetId="1">#REF!</definedName>
    <definedName name="End_11">#REF!</definedName>
    <definedName name="End_12" localSheetId="1">#REF!</definedName>
    <definedName name="End_12">#REF!</definedName>
    <definedName name="End_13" localSheetId="1">#REF!</definedName>
    <definedName name="End_13">#REF!</definedName>
    <definedName name="End_2" localSheetId="1">#REF!</definedName>
    <definedName name="End_2">#REF!</definedName>
    <definedName name="End_3" localSheetId="1">#REF!</definedName>
    <definedName name="End_3">#REF!</definedName>
    <definedName name="End_4" localSheetId="1">#REF!</definedName>
    <definedName name="End_4">#REF!</definedName>
    <definedName name="End_5" localSheetId="1">#REF!</definedName>
    <definedName name="End_5">#REF!</definedName>
    <definedName name="End_6" localSheetId="1">#REF!</definedName>
    <definedName name="End_6">#REF!</definedName>
    <definedName name="End_7" localSheetId="1">#REF!</definedName>
    <definedName name="End_7">#REF!</definedName>
    <definedName name="End_8" localSheetId="1">#REF!</definedName>
    <definedName name="End_8">#REF!</definedName>
    <definedName name="End_9" localSheetId="1">#REF!</definedName>
    <definedName name="End_9">#REF!</definedName>
    <definedName name="Ep" localSheetId="1">#REF!</definedName>
    <definedName name="Ep">#REF!</definedName>
    <definedName name="Est._Vol" localSheetId="1">#REF!</definedName>
    <definedName name="Est._Vol">#REF!</definedName>
    <definedName name="EX" localSheetId="1">#REF!</definedName>
    <definedName name="EX">#REF!</definedName>
    <definedName name="Ex_L" localSheetId="1">#REF!</definedName>
    <definedName name="Ex_L">#REF!</definedName>
    <definedName name="EX_Length_373" localSheetId="1">#REF!</definedName>
    <definedName name="EX_Length_373">#REF!</definedName>
    <definedName name="EXC" localSheetId="1">#REF!</definedName>
    <definedName name="EXC">#REF!</definedName>
    <definedName name="EXCH" localSheetId="1">#REF!</definedName>
    <definedName name="EXCH">#REF!</definedName>
    <definedName name="_xlnm.Extract" localSheetId="1">#REF!</definedName>
    <definedName name="_xlnm.Extract">#REF!</definedName>
    <definedName name="f" localSheetId="1">#REF!</definedName>
    <definedName name="f">#REF!</definedName>
    <definedName name="F0.000" localSheetId="1">[94]Sheet2!#REF!</definedName>
    <definedName name="F0.000">[94]Sheet2!#REF!</definedName>
    <definedName name="F0.010" localSheetId="1">[94]Sheet2!#REF!</definedName>
    <definedName name="F0.010">[94]Sheet2!#REF!</definedName>
    <definedName name="F0.020" localSheetId="1">[94]Sheet2!#REF!</definedName>
    <definedName name="F0.020">[94]Sheet2!#REF!</definedName>
    <definedName name="F0.100" localSheetId="1">[94]Sheet2!#REF!</definedName>
    <definedName name="F0.100">[94]Sheet2!#REF!</definedName>
    <definedName name="F0.110" localSheetId="1">[94]Sheet2!#REF!</definedName>
    <definedName name="F0.110">[94]Sheet2!#REF!</definedName>
    <definedName name="F0.120">[94]Sheet2!#REF!</definedName>
    <definedName name="F0.200">[94]Sheet2!#REF!</definedName>
    <definedName name="F0.210">[94]Sheet2!#REF!</definedName>
    <definedName name="F0.220">[94]Sheet2!#REF!</definedName>
    <definedName name="F0.300">[94]Sheet2!#REF!</definedName>
    <definedName name="F0.310">[94]Sheet2!#REF!</definedName>
    <definedName name="F0.320">[94]Sheet2!#REF!</definedName>
    <definedName name="F1.000">[94]Sheet2!#REF!</definedName>
    <definedName name="F1.010">[94]Sheet2!#REF!</definedName>
    <definedName name="F1.020">[94]Sheet2!#REF!</definedName>
    <definedName name="F1.100">[94]Sheet2!#REF!</definedName>
    <definedName name="F1.110">[94]Sheet2!#REF!</definedName>
    <definedName name="F1.120">[94]Sheet2!#REF!</definedName>
    <definedName name="F1.130">[94]Sheet2!#REF!</definedName>
    <definedName name="F1.140">[94]Sheet2!#REF!</definedName>
    <definedName name="F1.150">[94]Sheet2!#REF!</definedName>
    <definedName name="F2.001">[94]Sheet2!#REF!</definedName>
    <definedName name="F2.011">[94]Sheet2!#REF!</definedName>
    <definedName name="F2.021">[94]Sheet2!#REF!</definedName>
    <definedName name="F2.031">[94]Sheet2!#REF!</definedName>
    <definedName name="F2.041">[94]Sheet2!#REF!</definedName>
    <definedName name="F2.051">[94]Sheet2!#REF!</definedName>
    <definedName name="F2.052">[94]Sheet2!#REF!</definedName>
    <definedName name="F2.061">[94]Sheet2!#REF!</definedName>
    <definedName name="F2.071">[94]Sheet2!#REF!</definedName>
    <definedName name="F2.101">[94]Sheet2!#REF!</definedName>
    <definedName name="F2.111">[94]Sheet2!#REF!</definedName>
    <definedName name="F2.121">[94]Sheet2!#REF!</definedName>
    <definedName name="F2.131">[94]Sheet2!#REF!</definedName>
    <definedName name="F2.141">[94]Sheet2!#REF!</definedName>
    <definedName name="F2.200">[94]Sheet2!#REF!</definedName>
    <definedName name="F2.210">[94]Sheet2!#REF!</definedName>
    <definedName name="F2.220">[94]Sheet2!#REF!</definedName>
    <definedName name="F2.230">[94]Sheet2!#REF!</definedName>
    <definedName name="F2.240">[94]Sheet2!#REF!</definedName>
    <definedName name="F2.250">[94]Sheet2!#REF!</definedName>
    <definedName name="F2.300">[94]Sheet2!#REF!</definedName>
    <definedName name="F2.310">[94]Sheet2!#REF!</definedName>
    <definedName name="F2.320">[94]Sheet2!#REF!</definedName>
    <definedName name="F20B86" localSheetId="1">#REF!</definedName>
    <definedName name="F20B86">#REF!</definedName>
    <definedName name="F3.000" localSheetId="1">[94]Sheet2!#REF!</definedName>
    <definedName name="F3.000">[94]Sheet2!#REF!</definedName>
    <definedName name="F3.010">[94]Sheet2!#REF!</definedName>
    <definedName name="F3.020">[94]Sheet2!#REF!</definedName>
    <definedName name="F3.030">[94]Sheet2!#REF!</definedName>
    <definedName name="F3.100">[94]Sheet2!#REF!</definedName>
    <definedName name="F3.110">[94]Sheet2!#REF!</definedName>
    <definedName name="F3.120">[94]Sheet2!#REF!</definedName>
    <definedName name="F3.130">[94]Sheet2!#REF!</definedName>
    <definedName name="F4.000">[94]Sheet2!#REF!</definedName>
    <definedName name="F4.010">[94]Sheet2!#REF!</definedName>
    <definedName name="F4.020">[94]Sheet2!#REF!</definedName>
    <definedName name="F4.030">[94]Sheet2!#REF!</definedName>
    <definedName name="F4.100">[94]Sheet2!#REF!</definedName>
    <definedName name="F4.120">[94]Sheet2!#REF!</definedName>
    <definedName name="F4.140">[94]Sheet2!#REF!</definedName>
    <definedName name="F4.160">[94]Sheet2!#REF!</definedName>
    <definedName name="F4.200">[94]Sheet2!#REF!</definedName>
    <definedName name="F4.220">[94]Sheet2!#REF!</definedName>
    <definedName name="F4.240">[94]Sheet2!#REF!</definedName>
    <definedName name="F4.260">[94]Sheet2!#REF!</definedName>
    <definedName name="F4.300">[94]Sheet2!#REF!</definedName>
    <definedName name="F4.320">[94]Sheet2!#REF!</definedName>
    <definedName name="F4.340">[94]Sheet2!#REF!</definedName>
    <definedName name="F4.400">[94]Sheet2!#REF!</definedName>
    <definedName name="F4.420">[94]Sheet2!#REF!</definedName>
    <definedName name="F4.440">[94]Sheet2!#REF!</definedName>
    <definedName name="F4.500">[94]Sheet2!#REF!</definedName>
    <definedName name="F4.530">[94]Sheet2!#REF!</definedName>
    <definedName name="F4.550">[94]Sheet2!#REF!</definedName>
    <definedName name="F4.570">[94]Sheet2!#REF!</definedName>
    <definedName name="F4.600">[94]Sheet2!#REF!</definedName>
    <definedName name="F4.610">[94]Sheet2!#REF!</definedName>
    <definedName name="F4.620">[94]Sheet2!#REF!</definedName>
    <definedName name="F4.700">[94]Sheet2!#REF!</definedName>
    <definedName name="F4.730">[94]Sheet2!#REF!</definedName>
    <definedName name="F4.740">[94]Sheet2!#REF!</definedName>
    <definedName name="F4.800">[94]Sheet2!#REF!</definedName>
    <definedName name="F4.830">[94]Sheet2!#REF!</definedName>
    <definedName name="F4.840">[94]Sheet2!#REF!</definedName>
    <definedName name="F5.01">[94]Sheet2!#REF!</definedName>
    <definedName name="F5.02">[94]Sheet2!#REF!</definedName>
    <definedName name="F5.03">[94]Sheet2!#REF!</definedName>
    <definedName name="F5.04">[94]Sheet2!#REF!</definedName>
    <definedName name="F5.05">[94]Sheet2!#REF!</definedName>
    <definedName name="F5.11">[94]Sheet2!#REF!</definedName>
    <definedName name="F5.12">[94]Sheet2!#REF!</definedName>
    <definedName name="F5.13">[94]Sheet2!#REF!</definedName>
    <definedName name="F5.14">[94]Sheet2!#REF!</definedName>
    <definedName name="F5.15">[94]Sheet2!#REF!</definedName>
    <definedName name="F6.001">[94]Sheet2!#REF!</definedName>
    <definedName name="F6.002">[94]Sheet2!#REF!</definedName>
    <definedName name="F6.003">[94]Sheet2!#REF!</definedName>
    <definedName name="F6.004">[94]Sheet2!#REF!</definedName>
    <definedName name="f82E46" localSheetId="1">#REF!</definedName>
    <definedName name="f82E46">#REF!</definedName>
    <definedName name="f92F56" localSheetId="1">#REF!</definedName>
    <definedName name="f92F56">#REF!</definedName>
    <definedName name="fa" localSheetId="1">#REF!</definedName>
    <definedName name="fa">#REF!</definedName>
    <definedName name="fáaafafaf" hidden="1">{"'Sheet1'!$L$16"}</definedName>
    <definedName name="fac" localSheetId="1">#REF!</definedName>
    <definedName name="fac">#REF!</definedName>
    <definedName name="FACTOR" localSheetId="1">#REF!</definedName>
    <definedName name="FACTOR">#REF!</definedName>
    <definedName name="fasfaga" hidden="1">{"'Sheet1'!$L$16"}</definedName>
    <definedName name="fb">[38]Analysis!$I$45</definedName>
    <definedName name="fc" localSheetId="1">#REF!</definedName>
    <definedName name="fc">#REF!</definedName>
    <definedName name="fc_" localSheetId="1">#REF!</definedName>
    <definedName name="fc_">#REF!</definedName>
    <definedName name="fdsfsdfd" hidden="1">{"'Sheet1'!$L$16"}</definedName>
    <definedName name="fdtrsdtrd">#N/A</definedName>
    <definedName name="FFF" localSheetId="1">BlankMacro1</definedName>
    <definedName name="FFF">BlankMacro1</definedName>
    <definedName name="fffffffffffffff" hidden="1">{"'Sheet1'!$L$16"}</definedName>
    <definedName name="fghdh">#N/A</definedName>
    <definedName name="fghg" localSheetId="1" hidden="1">{"'Sheet1'!$L$16"}</definedName>
    <definedName name="fghg" hidden="1">{"'Sheet1'!$L$16"}</definedName>
    <definedName name="Fi">#REF!</definedName>
    <definedName name="FI_12">4820</definedName>
    <definedName name="final">#N/A</definedName>
    <definedName name="finclb">#REF!</definedName>
    <definedName name="FinTT">'[96]DS-Thuong 6T dau'!$B$10:$I$440</definedName>
    <definedName name="FinXL">'[78]NC XL 6T cuoi 01 CTy'!$R$6:$S$9</definedName>
    <definedName name="FIT" localSheetId="1">BlankMacro1</definedName>
    <definedName name="FIT">BlankMacro1</definedName>
    <definedName name="Fitb">'[66]Lç khoan LK1'!#REF!</definedName>
    <definedName name="FITT2" localSheetId="1">BlankMacro1</definedName>
    <definedName name="FITT2">BlankMacro1</definedName>
    <definedName name="FITTING2" localSheetId="1">BlankMacro1</definedName>
    <definedName name="FITTING2">BlankMacro1</definedName>
    <definedName name="FLG" localSheetId="1">BlankMacro1</definedName>
    <definedName name="FLG">BlankMacro1</definedName>
    <definedName name="Flv">[97]BANGTRA!$B$122:$B$133</definedName>
    <definedName name="FO">#N/A</definedName>
    <definedName name="Formula" localSheetId="1">#REF!</definedName>
    <definedName name="Formula">#REF!</definedName>
    <definedName name="FP" localSheetId="1">'[1]COAT&amp;WRAP-QIOT-#3'!#REF!</definedName>
    <definedName name="FP">'[1]COAT&amp;WRAP-QIOT-#3'!#REF!</definedName>
    <definedName name="fs" localSheetId="1">#REF!</definedName>
    <definedName name="fs">#REF!</definedName>
    <definedName name="fsf" localSheetId="1">#REF!</definedName>
    <definedName name="fsf">#REF!</definedName>
    <definedName name="FURNISH__REINFORCED__CONCRETE__PILE__45cm_x_45cm" localSheetId="1">'[98]Breakdown bill'!#REF!</definedName>
    <definedName name="FURNISH__REINFORCED__CONCRETE__PILE__45cm_x_45cm">'[98]Breakdown bill'!#REF!</definedName>
    <definedName name="fy" localSheetId="1">#REF!</definedName>
    <definedName name="fy">#REF!</definedName>
    <definedName name="Fy_" localSheetId="1">#REF!</definedName>
    <definedName name="Fy_">#REF!</definedName>
    <definedName name="G" localSheetId="1">#REF!</definedName>
    <definedName name="G">#REF!</definedName>
    <definedName name="g_" localSheetId="1">#REF!</definedName>
    <definedName name="g_">#REF!</definedName>
    <definedName name="G0.000" localSheetId="1">[94]Sheet2!#REF!</definedName>
    <definedName name="G0.000">[94]Sheet2!#REF!</definedName>
    <definedName name="G0.010" localSheetId="1">[94]Sheet2!#REF!</definedName>
    <definedName name="G0.010">[94]Sheet2!#REF!</definedName>
    <definedName name="G0.020" localSheetId="1">[94]Sheet2!#REF!</definedName>
    <definedName name="G0.020">[94]Sheet2!#REF!</definedName>
    <definedName name="G0.100" localSheetId="1">[94]Sheet2!#REF!</definedName>
    <definedName name="G0.100">[94]Sheet2!#REF!</definedName>
    <definedName name="G0.110" localSheetId="1">[94]Sheet2!#REF!</definedName>
    <definedName name="G0.110">[94]Sheet2!#REF!</definedName>
    <definedName name="G0.120">[94]Sheet2!#REF!</definedName>
    <definedName name="G1.000">[94]Sheet2!#REF!</definedName>
    <definedName name="G1.011">[94]Sheet2!#REF!</definedName>
    <definedName name="G1.021">[94]Sheet2!#REF!</definedName>
    <definedName name="G1.031">[94]Sheet2!#REF!</definedName>
    <definedName name="G1.041">[94]Sheet2!#REF!</definedName>
    <definedName name="G1.051">[94]Sheet2!#REF!</definedName>
    <definedName name="G2.000">[94]Sheet2!#REF!</definedName>
    <definedName name="G2.010">[94]Sheet2!#REF!</definedName>
    <definedName name="G2.020">[94]Sheet2!#REF!</definedName>
    <definedName name="G2.030">[94]Sheet2!#REF!</definedName>
    <definedName name="G3.000">[94]Sheet2!#REF!</definedName>
    <definedName name="G3.011">[94]Sheet2!#REF!</definedName>
    <definedName name="G3.021">[94]Sheet2!#REF!</definedName>
    <definedName name="G3.031">[94]Sheet2!#REF!</definedName>
    <definedName name="G3.041">[94]Sheet2!#REF!</definedName>
    <definedName name="G3.100">[94]Sheet2!#REF!</definedName>
    <definedName name="G3.111">[94]Sheet2!#REF!</definedName>
    <definedName name="G3.121">[94]Sheet2!#REF!</definedName>
    <definedName name="G3.131">[94]Sheet2!#REF!</definedName>
    <definedName name="G3.141">[94]Sheet2!#REF!</definedName>
    <definedName name="G3.201">[94]Sheet2!#REF!</definedName>
    <definedName name="G3.211">[94]Sheet2!#REF!</definedName>
    <definedName name="G3.221">[94]Sheet2!#REF!</definedName>
    <definedName name="G3.231">[94]Sheet2!#REF!</definedName>
    <definedName name="G3.241">[94]Sheet2!#REF!</definedName>
    <definedName name="G3.301">[94]Sheet2!#REF!</definedName>
    <definedName name="G3.311">[94]Sheet2!#REF!</definedName>
    <definedName name="G3.321">[94]Sheet2!#REF!</definedName>
    <definedName name="G3.331">[94]Sheet2!#REF!</definedName>
    <definedName name="G3.341">[94]Sheet2!#REF!</definedName>
    <definedName name="G4.000">[94]Sheet2!#REF!</definedName>
    <definedName name="G4.010">[94]Sheet2!#REF!</definedName>
    <definedName name="G4.020">[94]Sheet2!#REF!</definedName>
    <definedName name="G4.030">[94]Sheet2!#REF!</definedName>
    <definedName name="G4.040">[94]Sheet2!#REF!</definedName>
    <definedName name="G4.101">[94]Sheet2!#REF!</definedName>
    <definedName name="G4.111">[94]Sheet2!#REF!</definedName>
    <definedName name="G4.121">[94]Sheet2!#REF!</definedName>
    <definedName name="G4.131">[94]Sheet2!#REF!</definedName>
    <definedName name="G4.141">[94]Sheet2!#REF!</definedName>
    <definedName name="G4.151">[94]Sheet2!#REF!</definedName>
    <definedName name="G4.161">[94]Sheet2!#REF!</definedName>
    <definedName name="G4.171">[94]Sheet2!#REF!</definedName>
    <definedName name="G4.200">[94]Sheet2!#REF!</definedName>
    <definedName name="G4.210">[94]Sheet2!#REF!</definedName>
    <definedName name="G4.220">[94]Sheet2!#REF!</definedName>
    <definedName name="g40g40">[99]tuong!#REF!</definedName>
    <definedName name="gach">[100]gVL!$Q$60</definedName>
    <definedName name="gamatc">'[101]DO AM DT'!$AD$84</definedName>
    <definedName name="gas" localSheetId="1">#REF!</definedName>
    <definedName name="gas">#REF!</definedName>
    <definedName name="gbnfthh" hidden="1">{"'Sheet1'!$L$16"}</definedName>
    <definedName name="gc">[102]gvl!$N$28</definedName>
    <definedName name="GC_CT" localSheetId="1">#REF!</definedName>
    <definedName name="GC_CT">#REF!</definedName>
    <definedName name="GC_CT1">[103]Gia_GC_Satthep!$C$7</definedName>
    <definedName name="GC_DN" localSheetId="1">#REF!</definedName>
    <definedName name="GC_DN">#REF!</definedName>
    <definedName name="GC_HT" localSheetId="1">#REF!</definedName>
    <definedName name="GC_HT">#REF!</definedName>
    <definedName name="GC_TD" localSheetId="1">#REF!</definedName>
    <definedName name="GC_TD">#REF!</definedName>
    <definedName name="gcHT">[104]TT04!$J$37</definedName>
    <definedName name="gcm">'[105]gia vt,nc,may'!$H$7:$I$17</definedName>
    <definedName name="GCP" localSheetId="1">#REF!</definedName>
    <definedName name="GCP">#REF!</definedName>
    <definedName name="Gcv">[106]THVDT!$D$44</definedName>
    <definedName name="gchi" localSheetId="1">#REF!</definedName>
    <definedName name="gchi">#REF!</definedName>
    <definedName name="gd">[21]gVL!$N$29</definedName>
    <definedName name="GD_1" localSheetId="1">#REF!</definedName>
    <definedName name="GD_1">#REF!</definedName>
    <definedName name="GD_2" localSheetId="1">#REF!</definedName>
    <definedName name="GD_2">#REF!</definedName>
    <definedName name="gdfgdfgdf" hidden="1">{"'Sheet1'!$L$16"}</definedName>
    <definedName name="gdfhetr">#N/A</definedName>
    <definedName name="geff" localSheetId="1">#REF!</definedName>
    <definedName name="geff">#REF!</definedName>
    <definedName name="gftrh">#N/A</definedName>
    <definedName name="gggf" localSheetId="1">#REF!</definedName>
    <definedName name="gggf">#REF!</definedName>
    <definedName name="gh" localSheetId="1">'[45]B.S Bridge'!#REF!</definedName>
    <definedName name="gh">'[45]B.S Bridge'!#REF!</definedName>
    <definedName name="GHFYTD">#N/A</definedName>
    <definedName name="ghip" localSheetId="1">#REF!</definedName>
    <definedName name="ghip">#REF!</definedName>
    <definedName name="ghj" hidden="1">{"'Sheet1'!$L$16"}</definedName>
    <definedName name="ghyfr">#N/A</definedName>
    <definedName name="gjfgjyy">#N/A</definedName>
    <definedName name="gjy">#N/A</definedName>
    <definedName name="gl3p" localSheetId="1">#REF!</definedName>
    <definedName name="gl3p">#REF!</definedName>
    <definedName name="gld" localSheetId="1">#REF!</definedName>
    <definedName name="gld">#REF!</definedName>
    <definedName name="GM">[56]BT!$J$13</definedName>
    <definedName name="gn">[41]CPBT!#REF!</definedName>
    <definedName name="gnc">'[105]gia vt,nc,may'!$E$7:$F$12</definedName>
    <definedName name="Go">'[52]TT-TBA35'!#REF!</definedName>
    <definedName name="GoBack">[77]Sheet1!GoBack</definedName>
    <definedName name="goc">'[18]Bang chiet tinh TBA'!#REF!</definedName>
    <definedName name="Goc32x3" localSheetId="1">#REF!</definedName>
    <definedName name="Goc32x3">#REF!</definedName>
    <definedName name="Goc35x3" localSheetId="1">#REF!</definedName>
    <definedName name="Goc35x3">#REF!</definedName>
    <definedName name="Goc40x4" localSheetId="1">#REF!</definedName>
    <definedName name="Goc40x4">#REF!</definedName>
    <definedName name="Goc45x4" localSheetId="1">#REF!</definedName>
    <definedName name="Goc45x4">#REF!</definedName>
    <definedName name="Goc50x5" localSheetId="1">#REF!</definedName>
    <definedName name="Goc50x5">#REF!</definedName>
    <definedName name="Goc63x6" localSheetId="1">#REF!</definedName>
    <definedName name="Goc63x6">#REF!</definedName>
    <definedName name="Goc75x6" localSheetId="1">#REF!</definedName>
    <definedName name="Goc75x6">#REF!</definedName>
    <definedName name="GPT_GROUNDING_PT" localSheetId="1">'[107]NEW-PANEL'!#REF!</definedName>
    <definedName name="GPT_GROUNDING_PT">'[107]NEW-PANEL'!#REF!</definedName>
    <definedName name="grC">'[38]C-C'!$J$11</definedName>
    <definedName name="grD">'[38]D-D'!$J$11</definedName>
    <definedName name="grty5te">#N/A</definedName>
    <definedName name="GT">[108]Name!$C$8</definedName>
    <definedName name="Gtb">[109]THVDT!#REF!</definedName>
    <definedName name="gtc" localSheetId="1">#REF!</definedName>
    <definedName name="gtc">#REF!</definedName>
    <definedName name="GTDTXL" localSheetId="1">#REF!</definedName>
    <definedName name="GTDTXL">#REF!</definedName>
    <definedName name="gtu">#N/A</definedName>
    <definedName name="GTXL" localSheetId="1">#REF!</definedName>
    <definedName name="GTXL">#REF!</definedName>
    <definedName name="GTRI" localSheetId="1">#REF!</definedName>
    <definedName name="GTRI">#REF!</definedName>
    <definedName name="guza1">#N/A</definedName>
    <definedName name="gv">[20]gVL!$Q$28</definedName>
    <definedName name="gvl">[110]GVL!$A$6:$F$131</definedName>
    <definedName name="gvt">'[105]gia vt,nc,may'!$B$7:$C$159</definedName>
    <definedName name="Gxl" localSheetId="1">#REF!</definedName>
    <definedName name="Gxl">#REF!</definedName>
    <definedName name="gxm" localSheetId="1">#REF!</definedName>
    <definedName name="gxm">#REF!</definedName>
    <definedName name="gia">[111]Gia!$A$1:$H$387</definedName>
    <definedName name="Giá">#N/A</definedName>
    <definedName name="GIA_CU_LY_VAN_CHUYEN" localSheetId="1">#REF!</definedName>
    <definedName name="GIA_CU_LY_VAN_CHUYEN">#REF!</definedName>
    <definedName name="gia_tien" localSheetId="1">#REF!</definedName>
    <definedName name="gia_tien">#REF!</definedName>
    <definedName name="gia_tien_BTN" localSheetId="1">#REF!</definedName>
    <definedName name="gia_tien_BTN">#REF!</definedName>
    <definedName name="GIA_THANH_VAN_CHUYEN_1M3_BE_TONG" localSheetId="1">#REF!</definedName>
    <definedName name="GIA_THANH_VAN_CHUYEN_1M3_BE_TONG">#REF!</definedName>
    <definedName name="giá2">#N/A</definedName>
    <definedName name="giacong" localSheetId="1">'[18]Bang chiet tinh TBA'!#REF!</definedName>
    <definedName name="giacong">'[18]Bang chiet tinh TBA'!#REF!</definedName>
    <definedName name="Giai_doan" localSheetId="1">#REF!</definedName>
    <definedName name="Giai_doan">#REF!</definedName>
    <definedName name="giam" localSheetId="1">#REF!</definedName>
    <definedName name="giam">#REF!</definedName>
    <definedName name="GIAVT">'[80]Dutoan KL'!$A$7:$F$581</definedName>
    <definedName name="giotuoi" localSheetId="1">#REF!</definedName>
    <definedName name="giotuoi">#REF!</definedName>
    <definedName name="gipa5" localSheetId="1">[11]sheet12!#REF!</definedName>
    <definedName name="gipa5">[11]sheet12!#REF!</definedName>
    <definedName name="h" localSheetId="1" hidden="1">{"'Sheet1'!$L$16"}</definedName>
    <definedName name="h" hidden="1">{"'Sheet1'!$L$16"}</definedName>
    <definedName name="H.">[34]Input!#REF!</definedName>
    <definedName name="h.2">[112]Sheet1!#REF!</definedName>
    <definedName name="H_30" localSheetId="1">#REF!</definedName>
    <definedName name="H_30">#REF!</definedName>
    <definedName name="H_ng_mòc_cáng_trÖnh" localSheetId="1">#REF!</definedName>
    <definedName name="H_ng_mòc_cáng_trÖnh">#REF!</definedName>
    <definedName name="H0.001" localSheetId="1">[94]Sheet2!#REF!</definedName>
    <definedName name="H0.001">[94]Sheet2!#REF!</definedName>
    <definedName name="H0.011" localSheetId="1">[94]Sheet2!#REF!</definedName>
    <definedName name="H0.011">[94]Sheet2!#REF!</definedName>
    <definedName name="H0.021" localSheetId="1">[94]Sheet2!#REF!</definedName>
    <definedName name="H0.021">[94]Sheet2!#REF!</definedName>
    <definedName name="H0.031">[94]Sheet2!#REF!</definedName>
    <definedName name="h1_">'[25]Xuly Data'!#REF!</definedName>
    <definedName name="h2_">'[25]Xuly Data'!#REF!</definedName>
    <definedName name="h3_">'[25]Xuly Data'!#REF!</definedName>
    <definedName name="h4_">'[25]Xuly Data'!#REF!</definedName>
    <definedName name="h5_">'[25]Xuly Data'!#REF!</definedName>
    <definedName name="h6_">'[25]Xuly Data'!#REF!</definedName>
    <definedName name="h7.5">[11]sheet12!#REF!</definedName>
    <definedName name="h7_">'[25]Xuly Data'!#REF!</definedName>
    <definedName name="h8.5">[11]sheet12!#REF!</definedName>
    <definedName name="Ha" localSheetId="1">#REF!</definedName>
    <definedName name="Ha">#REF!</definedName>
    <definedName name="hai">'[113]TH-Dien'!$D$10</definedName>
    <definedName name="Ham" localSheetId="1">#REF!</definedName>
    <definedName name="Ham">#REF!</definedName>
    <definedName name="Hamyen" localSheetId="1">#REF!</definedName>
    <definedName name="Hamyen">#REF!</definedName>
    <definedName name="Hanoi" localSheetId="1">#REF!</definedName>
    <definedName name="Hanoi">#REF!</definedName>
    <definedName name="hangmuc" localSheetId="1">#REF!</definedName>
    <definedName name="hangmuc">#REF!</definedName>
    <definedName name="HaoKT" localSheetId="1">#REF!</definedName>
    <definedName name="HaoKT">#REF!</definedName>
    <definedName name="Hat" localSheetId="1">#REF!</definedName>
    <definedName name="Hat">#REF!</definedName>
    <definedName name="Hb">'[66]Lç khoan LK1'!$E$17</definedName>
    <definedName name="Hbh" localSheetId="1">#REF!</definedName>
    <definedName name="Hbh">#REF!</definedName>
    <definedName name="Hck" localSheetId="1">#REF!</definedName>
    <definedName name="Hck">#REF!</definedName>
    <definedName name="HCM" localSheetId="1">#REF!</definedName>
    <definedName name="HCM">#REF!</definedName>
    <definedName name="hdthye">#N/A</definedName>
    <definedName name="He_so" localSheetId="1">[114]VL!#REF!</definedName>
    <definedName name="He_so">[114]VL!#REF!</definedName>
    <definedName name="HE_SO_KHO_KHAN_CANG_DAY" localSheetId="1">#REF!</definedName>
    <definedName name="HE_SO_KHO_KHAN_CANG_DAY">#REF!</definedName>
    <definedName name="Heä_soá_laép_xaø_H">1.7</definedName>
    <definedName name="heä_soá_sình_laày">#REF!</definedName>
    <definedName name="Hello">#N/A</definedName>
    <definedName name="Heso1">'[115]HE SO'!$F$15</definedName>
    <definedName name="hfdf">#N/A</definedName>
    <definedName name="HH" localSheetId="1">#REF!</definedName>
    <definedName name="HH">#REF!</definedName>
    <definedName name="HH15HT" localSheetId="1">'[8]TONGKE-HT'!#REF!</definedName>
    <definedName name="HH15HT">'[8]TONGKE-HT'!#REF!</definedName>
    <definedName name="HH16HT">'[8]TONGKE-HT'!#REF!</definedName>
    <definedName name="HH19HT">'[8]TONGKE-HT'!#REF!</definedName>
    <definedName name="HH20HT">'[8]TONGKE-HT'!#REF!</definedName>
    <definedName name="HHcat" localSheetId="1">#REF!</definedName>
    <definedName name="HHcat">#REF!</definedName>
    <definedName name="hhcv" localSheetId="1">[116]TTTram!#REF!</definedName>
    <definedName name="hhcv">[116]TTTram!#REF!</definedName>
    <definedName name="HHda" localSheetId="1">#REF!</definedName>
    <definedName name="HHda">#REF!</definedName>
    <definedName name="hhda4x6" localSheetId="1">[116]TTTram!#REF!</definedName>
    <definedName name="hhda4x6">[116]TTTram!#REF!</definedName>
    <definedName name="hhsc" localSheetId="1">[117]TT35!#REF!</definedName>
    <definedName name="hhsc">[117]TT35!#REF!</definedName>
    <definedName name="hhtd">[117]TT35!#REF!</definedName>
    <definedName name="hhxm">[116]TTTram!#REF!</definedName>
    <definedName name="hien" localSheetId="1">#REF!</definedName>
    <definedName name="hien">#REF!</definedName>
    <definedName name="hjghjkhuku">#N/A</definedName>
    <definedName name="HM" localSheetId="1">#REF!</definedName>
    <definedName name="HM">#REF!</definedName>
    <definedName name="Hmax" localSheetId="1">#REF!</definedName>
    <definedName name="Hmax">#REF!</definedName>
    <definedName name="Hmin" localSheetId="1">#REF!</definedName>
    <definedName name="Hmin">#REF!</definedName>
    <definedName name="HMLK" localSheetId="1">#REF!</definedName>
    <definedName name="HMLK">#REF!</definedName>
    <definedName name="HMNAM" localSheetId="1">#REF!</definedName>
    <definedName name="HMNAM">#REF!</definedName>
    <definedName name="HMÑK" localSheetId="1">#REF!</definedName>
    <definedName name="HMÑK">#REF!</definedName>
    <definedName name="HMPS" localSheetId="1">#REF!</definedName>
    <definedName name="HMPS">#REF!</definedName>
    <definedName name="Hms" localSheetId="1">#REF!</definedName>
    <definedName name="Hms">#REF!</definedName>
    <definedName name="hn" localSheetId="1" hidden="1">{"'Sheet1'!$L$16"}</definedName>
    <definedName name="hn" hidden="1">{"'Sheet1'!$L$16"}</definedName>
    <definedName name="Hoabinh">[10]BK04!#REF!</definedName>
    <definedName name="hoc">55000</definedName>
    <definedName name="Hoh">#REF!</definedName>
    <definedName name="hohuoljup">#N/A</definedName>
    <definedName name="HoKY1">[10]BK04!#REF!</definedName>
    <definedName name="HoKy2">[10]BK04!#REF!</definedName>
    <definedName name="HOME_MANP" localSheetId="1">#REF!</definedName>
    <definedName name="HOME_MANP">#REF!</definedName>
    <definedName name="HOMEOFFICE_COST" localSheetId="1">#REF!</definedName>
    <definedName name="HOMEOFFICE_COST">#REF!</definedName>
    <definedName name="Hong_Quang" localSheetId="1">#REF!</definedName>
    <definedName name="Hong_Quang">#REF!</definedName>
    <definedName name="Hoten" localSheetId="1">#REF!</definedName>
    <definedName name="Hoten">#REF!</definedName>
    <definedName name="House" localSheetId="1">#REF!</definedName>
    <definedName name="House">#REF!</definedName>
    <definedName name="Hpl">'[66]Lç khoan LK1'!$D$215</definedName>
    <definedName name="hs" localSheetId="1">#REF!</definedName>
    <definedName name="hs">#REF!</definedName>
    <definedName name="Hsc" localSheetId="1">#REF!</definedName>
    <definedName name="Hsc">#REF!</definedName>
    <definedName name="HSCT3">0.1</definedName>
    <definedName name="hsdc">#REF!</definedName>
    <definedName name="hsdc1" localSheetId="1">#REF!</definedName>
    <definedName name="hsdc1">#REF!</definedName>
    <definedName name="HSDD" localSheetId="1">[8]phuluc1!#REF!</definedName>
    <definedName name="HSDD">[8]phuluc1!#REF!</definedName>
    <definedName name="HSDN">2.5</definedName>
    <definedName name="HSHH">#REF!</definedName>
    <definedName name="HSHHUT" localSheetId="1">#REF!</definedName>
    <definedName name="HSHHUT">#REF!</definedName>
    <definedName name="hskk1">[8]chitiet!$D$4</definedName>
    <definedName name="HSKVXL_MTC">[50]HSKVUC!$B$20:$J$21</definedName>
    <definedName name="HSKVXL_NC">[50]HSKVUC!$B$7:$J$14</definedName>
    <definedName name="HSlanxe">[26]Solieu!$D$15</definedName>
    <definedName name="HSMTC">'[50]SL dau tien'!$F$5</definedName>
    <definedName name="HSNC">[62]Du_lieu!$C$6</definedName>
    <definedName name="hsncm" localSheetId="1">#REF!</definedName>
    <definedName name="hsncm">#REF!</definedName>
    <definedName name="HSPCKV">'[118]SL dau tien'!$F$6</definedName>
    <definedName name="HSSL" localSheetId="1">#REF!</definedName>
    <definedName name="HSSL">#REF!</definedName>
    <definedName name="hßm4" localSheetId="1">#REF!</definedName>
    <definedName name="hßm4">#REF!</definedName>
    <definedName name="HSVC1" localSheetId="1">#REF!</definedName>
    <definedName name="HSVC1">#REF!</definedName>
    <definedName name="HSVC2" localSheetId="1">#REF!</definedName>
    <definedName name="HSVC2">#REF!</definedName>
    <definedName name="HSVC3" localSheetId="1">#REF!</definedName>
    <definedName name="HSVC3">#REF!</definedName>
    <definedName name="HsVCVLTH">#N/A</definedName>
    <definedName name="Hsyc" localSheetId="1">#REF!</definedName>
    <definedName name="Hsyc">#REF!</definedName>
    <definedName name="ht25nc" localSheetId="1">'[8]lam-moi'!#REF!</definedName>
    <definedName name="ht25nc">'[8]lam-moi'!#REF!</definedName>
    <definedName name="ht25vl" localSheetId="1">'[8]lam-moi'!#REF!</definedName>
    <definedName name="ht25vl">'[8]lam-moi'!#REF!</definedName>
    <definedName name="ht325nc" localSheetId="1">'[8]lam-moi'!#REF!</definedName>
    <definedName name="ht325nc">'[8]lam-moi'!#REF!</definedName>
    <definedName name="ht325vl" localSheetId="1">'[8]lam-moi'!#REF!</definedName>
    <definedName name="ht325vl">'[8]lam-moi'!#REF!</definedName>
    <definedName name="ht37k" localSheetId="1">'[8]lam-moi'!#REF!</definedName>
    <definedName name="ht37k">'[8]lam-moi'!#REF!</definedName>
    <definedName name="ht37nc">'[8]lam-moi'!#REF!</definedName>
    <definedName name="ht50nc">'[8]lam-moi'!#REF!</definedName>
    <definedName name="ht50vl">'[8]lam-moi'!#REF!</definedName>
    <definedName name="Htk" localSheetId="1">#REF!</definedName>
    <definedName name="Htk">#REF!</definedName>
    <definedName name="htlm" hidden="1">{"'Sheet1'!$L$16"}</definedName>
    <definedName name="HTML_CodePage" hidden="1">950</definedName>
    <definedName name="HTML_Control" localSheetId="36" hidden="1">{"'Sheet1'!$L$16"}</definedName>
    <definedName name="HTML_Control" localSheetId="1"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VL" localSheetId="1">#REF!</definedName>
    <definedName name="HTVL">#REF!</definedName>
    <definedName name="hthyteyd">#N/A</definedName>
    <definedName name="hu" localSheetId="36" hidden="1">{"'Sheet1'!$L$16"}</definedName>
    <definedName name="hu" localSheetId="1" hidden="1">{"'Sheet1'!$L$16"}</definedName>
    <definedName name="hu" hidden="1">{"'Sheet1'!$L$16"}</definedName>
    <definedName name="hui" hidden="1">{"'Sheet1'!$L$16"}</definedName>
    <definedName name="hung">#REF!</definedName>
    <definedName name="huojulhn">#N/A</definedName>
    <definedName name="huty2ngh">#N/A</definedName>
    <definedName name="huy" localSheetId="36" hidden="1">{"'Sheet1'!$L$16"}</definedName>
    <definedName name="huy" localSheetId="1" hidden="1">{"'Sheet1'!$L$16"}</definedName>
    <definedName name="huy" hidden="1">{"'Sheet1'!$L$16"}</definedName>
    <definedName name="HV">#N/A</definedName>
    <definedName name="Hy">'[66]Lç khoan LK1'!#REF!</definedName>
    <definedName name="I" localSheetId="1">#REF!</definedName>
    <definedName name="I">#REF!</definedName>
    <definedName name="I2É6" localSheetId="1">[7]chitimc!#REF!</definedName>
    <definedName name="I2É6">[7]chitimc!#REF!</definedName>
    <definedName name="IDLAB_COST" localSheetId="1">#REF!</definedName>
    <definedName name="IDLAB_COST">#REF!</definedName>
    <definedName name="in" localSheetId="1">#REF!</definedName>
    <definedName name="in">#REF!</definedName>
    <definedName name="IND_LAB" localSheetId="1">#REF!</definedName>
    <definedName name="IND_LAB">#REF!</definedName>
    <definedName name="index" localSheetId="1">#REF!</definedName>
    <definedName name="index">#REF!</definedName>
    <definedName name="INDMANP" localSheetId="1">#REF!</definedName>
    <definedName name="INDMANP">#REF!</definedName>
    <definedName name="IO" localSheetId="1">'[1]COAT&amp;WRAP-QIOT-#3'!#REF!</definedName>
    <definedName name="IO">'[1]COAT&amp;WRAP-QIOT-#3'!#REF!</definedName>
    <definedName name="iu" localSheetId="1">[41]CPBT!#REF!</definedName>
    <definedName name="iu">[41]CPBT!#REF!</definedName>
    <definedName name="j" localSheetId="1">#REF!</definedName>
    <definedName name="j">#REF!</definedName>
    <definedName name="J.O">[119]TBTV!$L$4</definedName>
    <definedName name="J.O_GT">[119]TBTV!$L$4</definedName>
    <definedName name="j356C8" localSheetId="1">#REF!</definedName>
    <definedName name="j356C8">#REF!</definedName>
    <definedName name="jghjug">#N/A</definedName>
    <definedName name="jhjhi">#N/A</definedName>
    <definedName name="jhuit">#N/A</definedName>
    <definedName name="jhujkkll">#N/A</definedName>
    <definedName name="jhutu">#N/A</definedName>
    <definedName name="ji" localSheetId="1">[41]CPBT!#REF!</definedName>
    <definedName name="ji">[41]CPBT!#REF!</definedName>
    <definedName name="jjuytjkklj">#N/A</definedName>
    <definedName name="JKLYKOHUK">#N/A</definedName>
    <definedName name="JKH7TUIGUG">#N/A</definedName>
    <definedName name="jkhnjln">#N/A</definedName>
    <definedName name="JPYVND1" localSheetId="1">#REF!</definedName>
    <definedName name="JPYVND1">#REF!</definedName>
    <definedName name="JPYVND2">'[120]Gtable(19)'!$C$5</definedName>
    <definedName name="k" localSheetId="1">#REF!</definedName>
    <definedName name="k">#REF!</definedName>
    <definedName name="K0.001" localSheetId="1">[94]Sheet2!#REF!</definedName>
    <definedName name="K0.001">[94]Sheet2!#REF!</definedName>
    <definedName name="K0.011">[94]Sheet2!#REF!</definedName>
    <definedName name="K0.101">[94]Sheet2!#REF!</definedName>
    <definedName name="K0.111">[94]Sheet2!#REF!</definedName>
    <definedName name="K0.201">[94]Sheet2!#REF!</definedName>
    <definedName name="K0.211">[94]Sheet2!#REF!</definedName>
    <definedName name="K0.301">[94]Sheet2!#REF!</definedName>
    <definedName name="K0.311">[94]Sheet2!#REF!</definedName>
    <definedName name="K0.400">[94]Sheet2!#REF!</definedName>
    <definedName name="K0.410">[94]Sheet2!#REF!</definedName>
    <definedName name="K0.501">[94]Sheet2!#REF!</definedName>
    <definedName name="K0.511">[94]Sheet2!#REF!</definedName>
    <definedName name="K0.61">[94]Sheet2!#REF!</definedName>
    <definedName name="K0.71">[94]Sheet2!#REF!</definedName>
    <definedName name="K1.001">[94]Sheet2!#REF!</definedName>
    <definedName name="K1.021">[94]Sheet2!#REF!</definedName>
    <definedName name="K1.041">[94]Sheet2!#REF!</definedName>
    <definedName name="K1.121">[94]Sheet2!#REF!</definedName>
    <definedName name="K1.201">[94]Sheet2!#REF!</definedName>
    <definedName name="K1.211">[94]Sheet2!#REF!</definedName>
    <definedName name="K1.221">[94]Sheet2!#REF!</definedName>
    <definedName name="K1.301">[94]Sheet2!#REF!</definedName>
    <definedName name="K1.321">[94]Sheet2!#REF!</definedName>
    <definedName name="K1.331">[94]Sheet2!#REF!</definedName>
    <definedName name="K1.341">[94]Sheet2!#REF!</definedName>
    <definedName name="K1.401">[94]Sheet2!#REF!</definedName>
    <definedName name="K1.411">[94]Sheet2!#REF!</definedName>
    <definedName name="K1.421">[94]Sheet2!#REF!</definedName>
    <definedName name="K1.431">[94]Sheet2!#REF!</definedName>
    <definedName name="K1.441">[94]Sheet2!#REF!</definedName>
    <definedName name="K2.001">[94]Sheet2!#REF!</definedName>
    <definedName name="K2.011">[94]Sheet2!#REF!</definedName>
    <definedName name="K2.021">[94]Sheet2!#REF!</definedName>
    <definedName name="K2.031">[94]Sheet2!#REF!</definedName>
    <definedName name="K2.041">[94]Sheet2!#REF!</definedName>
    <definedName name="K2.101">[94]Sheet2!#REF!</definedName>
    <definedName name="K2.111">[94]Sheet2!#REF!</definedName>
    <definedName name="K2.121">[94]Sheet2!#REF!</definedName>
    <definedName name="K2.131">[94]Sheet2!#REF!</definedName>
    <definedName name="K2.141">[94]Sheet2!#REF!</definedName>
    <definedName name="K2.201">[94]Sheet2!#REF!</definedName>
    <definedName name="K2.211">[94]Sheet2!#REF!</definedName>
    <definedName name="K2.221">[94]Sheet2!#REF!</definedName>
    <definedName name="K2.231">[94]Sheet2!#REF!</definedName>
    <definedName name="K2.241">[94]Sheet2!#REF!</definedName>
    <definedName name="K2.301">[94]Sheet2!#REF!</definedName>
    <definedName name="K2.321">[94]Sheet2!#REF!</definedName>
    <definedName name="K2.341">[94]Sheet2!#REF!</definedName>
    <definedName name="K2.400">[94]Sheet2!#REF!</definedName>
    <definedName name="K2.420">[94]Sheet2!#REF!</definedName>
    <definedName name="K2.440">[94]Sheet2!#REF!</definedName>
    <definedName name="K2.500">[94]Sheet2!#REF!</definedName>
    <definedName name="K2.520">[94]Sheet2!#REF!</definedName>
    <definedName name="K2.540">[94]Sheet2!#REF!</definedName>
    <definedName name="k2b">'[8]THPDMoi  (2)'!#REF!</definedName>
    <definedName name="K3.210">[94]Sheet2!#REF!</definedName>
    <definedName name="K3.220">[94]Sheet2!#REF!</definedName>
    <definedName name="K3.230">[94]Sheet2!#REF!</definedName>
    <definedName name="K3.310">[94]Sheet2!#REF!</definedName>
    <definedName name="K3.320">[94]Sheet2!#REF!</definedName>
    <definedName name="K3.330">[94]Sheet2!#REF!</definedName>
    <definedName name="K3.410">[94]Sheet2!#REF!</definedName>
    <definedName name="K3.430">[94]Sheet2!#REF!</definedName>
    <definedName name="K3.450">[94]Sheet2!#REF!</definedName>
    <definedName name="K4.010">[94]Sheet2!#REF!</definedName>
    <definedName name="K4.020">[94]Sheet2!#REF!</definedName>
    <definedName name="K4.110">[94]Sheet2!#REF!</definedName>
    <definedName name="K4.120">[94]Sheet2!#REF!</definedName>
    <definedName name="K4.210">[94]Sheet2!#REF!</definedName>
    <definedName name="K4.220">[94]Sheet2!#REF!</definedName>
    <definedName name="K4.230">[94]Sheet2!#REF!</definedName>
    <definedName name="K4.240">[94]Sheet2!#REF!</definedName>
    <definedName name="Ka">'[108]Bid Price Schedule'!$J$6</definedName>
    <definedName name="Kc">'[108]Bid Price Schedule'!$N$6</definedName>
    <definedName name="kcong" localSheetId="1">#REF!</definedName>
    <definedName name="kcong">#REF!</definedName>
    <definedName name="Kd">'[108]Bid Price Schedule'!$P$6</definedName>
    <definedName name="kdien" localSheetId="1">#REF!</definedName>
    <definedName name="kdien">#REF!</definedName>
    <definedName name="Ketcau">[121]Dongia!$C$4:$C$20</definedName>
    <definedName name="kgc">#N/A</definedName>
    <definedName name="kgh">#N/A</definedName>
    <definedName name="kghkjhk">#N/A</definedName>
    <definedName name="kgkgkukgk">#N/A</definedName>
    <definedName name="ki">[41]CPBT!#REF!</definedName>
    <definedName name="Kich100T">'[48]MTC+NC'!$D$9</definedName>
    <definedName name="kiem" localSheetId="1">#REF!</definedName>
    <definedName name="kiem">#REF!</definedName>
    <definedName name="kighykghik">#N/A</definedName>
    <definedName name="KINH_PHI_DEN_BU" localSheetId="1">#REF!</definedName>
    <definedName name="KINH_PHI_DEN_BU">#REF!</definedName>
    <definedName name="KINH_PHI_DZ0.4KV" localSheetId="1">#REF!</definedName>
    <definedName name="KINH_PHI_DZ0.4KV">#REF!</definedName>
    <definedName name="KINH_PHI_KHAO_SAT__LAP_BCNCKT__TKKTTC" localSheetId="1">#REF!</definedName>
    <definedName name="KINH_PHI_KHAO_SAT__LAP_BCNCKT__TKKTTC">#REF!</definedName>
    <definedName name="KINH_PHI_KHO_BAI" localSheetId="1">#REF!</definedName>
    <definedName name="KINH_PHI_KHO_BAI">#REF!</definedName>
    <definedName name="KINH_PHI_TBA" localSheetId="1">#REF!</definedName>
    <definedName name="KINH_PHI_TBA">#REF!</definedName>
    <definedName name="kj" localSheetId="1">'[122]lam-moi'!#REF!</definedName>
    <definedName name="kj">'[122]lam-moi'!#REF!</definedName>
    <definedName name="kji">#N/A</definedName>
    <definedName name="kjiokiho">#N/A</definedName>
    <definedName name="KKE_Sheet10_List" localSheetId="1">#REF!</definedName>
    <definedName name="KKE_Sheet10_List">#REF!</definedName>
    <definedName name="kl">'[108]Bid Price Schedule'!$E$1:$E$65536</definedName>
    <definedName name="kldd1p">'[8]#REF'!#REF!</definedName>
    <definedName name="kldd3p">'[8]lam-moi'!#REF!</definedName>
    <definedName name="KLGT1">[123]BK04!#REF!</definedName>
    <definedName name="KLGT2">[10]BK04!#REF!</definedName>
    <definedName name="KLGT3">[10]BK04!#REF!</definedName>
    <definedName name="km" localSheetId="1">#REF!</definedName>
    <definedName name="km">#REF!</definedName>
    <definedName name="kmong" localSheetId="1">[8]giathanh1!#REF!</definedName>
    <definedName name="kmong">[8]giathanh1!#REF!</definedName>
    <definedName name="kno">[33]gvl!$Q$59</definedName>
    <definedName name="kp1ph" localSheetId="1">#REF!</definedName>
    <definedName name="kp1ph">#REF!</definedName>
    <definedName name="kq" localSheetId="1">#REF!</definedName>
    <definedName name="kq">#REF!</definedName>
    <definedName name="KS" localSheetId="1">#REF!</definedName>
    <definedName name="KS">#REF!</definedName>
    <definedName name="KS_1" localSheetId="1">#REF!</definedName>
    <definedName name="KS_1">#REF!</definedName>
    <definedName name="KS_2" localSheetId="1">#REF!</definedName>
    <definedName name="KS_2">#REF!</definedName>
    <definedName name="KT">#N/A</definedName>
    <definedName name="KTHD" localSheetId="1">'[124]khung ten TD'!#REF!</definedName>
    <definedName name="KTHD">'[124]khung ten TD'!#REF!</definedName>
    <definedName name="ku" localSheetId="1">[41]CPBT!#REF!</definedName>
    <definedName name="ku">[41]CPBT!#REF!</definedName>
    <definedName name="kuytjgjhu">#N/A</definedName>
    <definedName name="kv">[65]Sheet2!$B$2:$C$62</definedName>
    <definedName name="Ký_nép" localSheetId="1">#REF!</definedName>
    <definedName name="Ký_nép">#REF!</definedName>
    <definedName name="Kh" localSheetId="1">#REF!</definedName>
    <definedName name="Kh">#REF!</definedName>
    <definedName name="khac">2</definedName>
    <definedName name="khac1" localSheetId="1">#REF!</definedName>
    <definedName name="khac1">#REF!</definedName>
    <definedName name="khac2" localSheetId="1">#REF!</definedName>
    <definedName name="khac2">#REF!</definedName>
    <definedName name="Khâi" localSheetId="1">#REF!</definedName>
    <definedName name="Khâi">#REF!</definedName>
    <definedName name="khjkukiuk">#N/A</definedName>
    <definedName name="Khoandung4.5KW">'[48]MTC+NC'!$D$16</definedName>
    <definedName name="Khocau">'[25]Xuly Data'!#REF!</definedName>
    <definedName name="KHOI_LUONG_DAT_DAO_DAP" localSheetId="1">#REF!</definedName>
    <definedName name="KHOI_LUONG_DAT_DAO_DAP">#REF!</definedName>
    <definedName name="khongtruotgia" localSheetId="36" hidden="1">{"'Sheet1'!$L$16"}</definedName>
    <definedName name="khongtruotgia" localSheetId="1" hidden="1">{"'Sheet1'!$L$16"}</definedName>
    <definedName name="khongtruotgia" hidden="1">{"'Sheet1'!$L$16"}</definedName>
    <definedName name="kht">#N/A</definedName>
    <definedName name="Khung">#REF!</definedName>
    <definedName name="L" localSheetId="1">#REF!</definedName>
    <definedName name="L">#REF!</definedName>
    <definedName name="L_1" localSheetId="1">#REF!</definedName>
    <definedName name="L_1">#REF!</definedName>
    <definedName name="L_2" localSheetId="1">#REF!</definedName>
    <definedName name="L_2">#REF!</definedName>
    <definedName name="L63x6">5800</definedName>
    <definedName name="la">'[108]Bid Price Schedule'!$J$7</definedName>
    <definedName name="lam">'[122]lam-moi'!#REF!</definedName>
    <definedName name="lan" localSheetId="1">#REF!</definedName>
    <definedName name="lan">#REF!</definedName>
    <definedName name="Land" localSheetId="1">#REF!</definedName>
    <definedName name="Land">#REF!</definedName>
    <definedName name="lanhto" localSheetId="1">#REF!</definedName>
    <definedName name="lanhto">#REF!</definedName>
    <definedName name="LAP_DAT_TBA" localSheetId="1">#REF!</definedName>
    <definedName name="LAP_DAT_TBA">#REF!</definedName>
    <definedName name="LapDungDam" localSheetId="1">#REF!</definedName>
    <definedName name="LapDungDam">#REF!</definedName>
    <definedName name="Lapmay" localSheetId="1">#REF!</definedName>
    <definedName name="Lapmay">#REF!</definedName>
    <definedName name="lc">'[108]Bid Price Schedule'!$N$7</definedName>
    <definedName name="LCB" localSheetId="1">#REF!</definedName>
    <definedName name="LCB">#REF!</definedName>
    <definedName name="Ld" localSheetId="1">#REF!</definedName>
    <definedName name="Ld">#REF!</definedName>
    <definedName name="Lf" localSheetId="1">'[35]Coc 32 m(Cho mo)'!#REF!</definedName>
    <definedName name="Lf">'[35]Coc 32 m(Cho mo)'!#REF!</definedName>
    <definedName name="Lh" localSheetId="1">#REF!</definedName>
    <definedName name="Lh">#REF!</definedName>
    <definedName name="li" localSheetId="1">[41]THQT!#REF!</definedName>
    <definedName name="li">[41]THQT!#REF!</definedName>
    <definedName name="list" localSheetId="1">#REF!</definedName>
    <definedName name="list">#REF!</definedName>
    <definedName name="Lmk" localSheetId="1">#REF!</definedName>
    <definedName name="Lmk">#REF!</definedName>
    <definedName name="LN" localSheetId="1">#REF!</definedName>
    <definedName name="LN">#REF!</definedName>
    <definedName name="Lnsc" localSheetId="1">#REF!</definedName>
    <definedName name="Lnsc">#REF!</definedName>
    <definedName name="Lo" localSheetId="1">#REF!</definedName>
    <definedName name="Lo">#REF!</definedName>
    <definedName name="lt" localSheetId="1">'[125]Bien ban'!#REF!</definedName>
    <definedName name="lt">'[125]Bien ban'!#REF!</definedName>
    <definedName name="LT_TB" localSheetId="1">[126]TBA!#REF!</definedName>
    <definedName name="LT_TB">[126]TBA!#REF!</definedName>
    <definedName name="Ltt" localSheetId="1">'[25]Xuly Data'!#REF!</definedName>
    <definedName name="Ltt">'[25]Xuly Data'!#REF!</definedName>
    <definedName name="ltre" localSheetId="1">#REF!</definedName>
    <definedName name="ltre">#REF!</definedName>
    <definedName name="lu" localSheetId="1">'[41]TB+VC'!#REF!</definedName>
    <definedName name="lu">'[41]TB+VC'!#REF!</definedName>
    <definedName name="m" localSheetId="1">#REF!</definedName>
    <definedName name="m">#REF!</definedName>
    <definedName name="M_1" localSheetId="1">#REF!</definedName>
    <definedName name="M_1">#REF!</definedName>
    <definedName name="M_2" localSheetId="1">#REF!</definedName>
    <definedName name="M_2">#REF!</definedName>
    <definedName name="m_3" localSheetId="1">[34]Input!#REF!</definedName>
    <definedName name="m_3">[34]Input!#REF!</definedName>
    <definedName name="m_4" localSheetId="1">[34]Input!#REF!</definedName>
    <definedName name="m_4">[34]Input!#REF!</definedName>
    <definedName name="M_CSCT" localSheetId="1">#REF!</definedName>
    <definedName name="M_CSCT">#REF!</definedName>
    <definedName name="M_TD" localSheetId="1">#REF!</definedName>
    <definedName name="M_TD">#REF!</definedName>
    <definedName name="M0.4" localSheetId="1">#REF!</definedName>
    <definedName name="M0.4">#REF!</definedName>
    <definedName name="m1_" localSheetId="1">#REF!</definedName>
    <definedName name="m1_">#REF!</definedName>
    <definedName name="m10_" localSheetId="1">#REF!</definedName>
    <definedName name="m10_">#REF!</definedName>
    <definedName name="m102bnnc" localSheetId="1">'[8]lam-moi'!#REF!</definedName>
    <definedName name="m102bnnc">'[8]lam-moi'!#REF!</definedName>
    <definedName name="m102bnvl" localSheetId="1">'[8]lam-moi'!#REF!</definedName>
    <definedName name="m102bnvl">'[8]lam-moi'!#REF!</definedName>
    <definedName name="m10aamtc" localSheetId="1">'[8]t-h HA THE'!#REF!</definedName>
    <definedName name="m10aamtc">'[8]t-h HA THE'!#REF!</definedName>
    <definedName name="m10aanc" localSheetId="1">'[8]lam-moi'!#REF!</definedName>
    <definedName name="m10aanc">'[8]lam-moi'!#REF!</definedName>
    <definedName name="m10aavl" localSheetId="1">'[8]lam-moi'!#REF!</definedName>
    <definedName name="m10aavl">'[8]lam-moi'!#REF!</definedName>
    <definedName name="m10anc">'[8]lam-moi'!#REF!</definedName>
    <definedName name="m10avl">'[8]lam-moi'!#REF!</definedName>
    <definedName name="m10banc">'[8]lam-moi'!#REF!</definedName>
    <definedName name="m10bavl">'[8]lam-moi'!#REF!</definedName>
    <definedName name="m11_" localSheetId="1">#REF!</definedName>
    <definedName name="m11_">#REF!</definedName>
    <definedName name="m122bnnc" localSheetId="1">'[8]lam-moi'!#REF!</definedName>
    <definedName name="m122bnnc">'[8]lam-moi'!#REF!</definedName>
    <definedName name="m122bnvl">'[8]lam-moi'!#REF!</definedName>
    <definedName name="m12aanc">'[8]lam-moi'!#REF!</definedName>
    <definedName name="m12aavl">'[8]lam-moi'!#REF!</definedName>
    <definedName name="m12anc">'[8]lam-moi'!#REF!</definedName>
    <definedName name="m12avl">'[8]lam-moi'!#REF!</definedName>
    <definedName name="M12ba3p" localSheetId="1">#REF!</definedName>
    <definedName name="M12ba3p">#REF!</definedName>
    <definedName name="m12banc" localSheetId="1">'[8]lam-moi'!#REF!</definedName>
    <definedName name="m12banc">'[8]lam-moi'!#REF!</definedName>
    <definedName name="m12bavl">'[8]lam-moi'!#REF!</definedName>
    <definedName name="M12bb1p" localSheetId="1">#REF!</definedName>
    <definedName name="M12bb1p">#REF!</definedName>
    <definedName name="m12bbnc" localSheetId="1">'[8]lam-moi'!#REF!</definedName>
    <definedName name="m12bbnc">'[8]lam-moi'!#REF!</definedName>
    <definedName name="m12bbvl">'[8]lam-moi'!#REF!</definedName>
    <definedName name="M12bnnc">'[8]#REF'!#REF!</definedName>
    <definedName name="M12bnvl">'[8]#REF'!#REF!</definedName>
    <definedName name="M12cbnc" localSheetId="1">#REF!</definedName>
    <definedName name="M12cbnc">#REF!</definedName>
    <definedName name="M12cbvl" localSheetId="1">#REF!</definedName>
    <definedName name="M12cbvl">#REF!</definedName>
    <definedName name="m142bnnc" localSheetId="1">'[8]lam-moi'!#REF!</definedName>
    <definedName name="m142bnnc">'[8]lam-moi'!#REF!</definedName>
    <definedName name="m142bnvl" localSheetId="1">'[8]lam-moi'!#REF!</definedName>
    <definedName name="m142bnvl">'[8]lam-moi'!#REF!</definedName>
    <definedName name="M14bb1p" localSheetId="1">#REF!</definedName>
    <definedName name="M14bb1p">#REF!</definedName>
    <definedName name="m14bbnc" localSheetId="1">'[8]lam-moi'!#REF!</definedName>
    <definedName name="m14bbnc">'[8]lam-moi'!#REF!</definedName>
    <definedName name="M14bbvc" localSheetId="1">'[8]CHITIET VL-NC-TT -1p'!#REF!</definedName>
    <definedName name="M14bbvc">'[8]CHITIET VL-NC-TT -1p'!#REF!</definedName>
    <definedName name="m14bbvl" localSheetId="1">'[8]lam-moi'!#REF!</definedName>
    <definedName name="m14bbvl">'[8]lam-moi'!#REF!</definedName>
    <definedName name="m2_" localSheetId="1">#REF!</definedName>
    <definedName name="m2_">#REF!</definedName>
    <definedName name="m3_" localSheetId="1">#REF!</definedName>
    <definedName name="m3_">#REF!</definedName>
    <definedName name="m4_" localSheetId="1">#REF!</definedName>
    <definedName name="m4_">#REF!</definedName>
    <definedName name="m5_" localSheetId="1">#REF!</definedName>
    <definedName name="m5_">#REF!</definedName>
    <definedName name="m6_" localSheetId="1">#REF!</definedName>
    <definedName name="m6_">#REF!</definedName>
    <definedName name="m7_" localSheetId="1">#REF!</definedName>
    <definedName name="m7_">#REF!</definedName>
    <definedName name="m8_" localSheetId="1">#REF!</definedName>
    <definedName name="m8_">#REF!</definedName>
    <definedName name="M8a" localSheetId="1">'[8]THPDMoi  (2)'!#REF!</definedName>
    <definedName name="M8a">'[8]THPDMoi  (2)'!#REF!</definedName>
    <definedName name="M8aa" localSheetId="1">'[8]THPDMoi  (2)'!#REF!</definedName>
    <definedName name="M8aa">'[8]THPDMoi  (2)'!#REF!</definedName>
    <definedName name="m8aanc" localSheetId="1">#REF!</definedName>
    <definedName name="m8aanc">#REF!</definedName>
    <definedName name="m8aavl" localSheetId="1">#REF!</definedName>
    <definedName name="m8aavl">#REF!</definedName>
    <definedName name="m8amtc" localSheetId="1">'[8]t-h HA THE'!#REF!</definedName>
    <definedName name="m8amtc">'[8]t-h HA THE'!#REF!</definedName>
    <definedName name="m8anc" localSheetId="1">'[8]lam-moi'!#REF!</definedName>
    <definedName name="m8anc">'[8]lam-moi'!#REF!</definedName>
    <definedName name="m8avl" localSheetId="1">'[8]lam-moi'!#REF!</definedName>
    <definedName name="m8avl">'[8]lam-moi'!#REF!</definedName>
    <definedName name="m9_" localSheetId="1">#REF!</definedName>
    <definedName name="m9_">#REF!</definedName>
    <definedName name="ma">'[108]Bid Price Schedule'!$J$8</definedName>
    <definedName name="Ma3pnc" localSheetId="1">#REF!</definedName>
    <definedName name="Ma3pnc">#REF!</definedName>
    <definedName name="Ma3pvl" localSheetId="1">#REF!</definedName>
    <definedName name="Ma3pvl">#REF!</definedName>
    <definedName name="Maa3pnc" localSheetId="1">#REF!</definedName>
    <definedName name="Maa3pnc">#REF!</definedName>
    <definedName name="Maa3pvl" localSheetId="1">#REF!</definedName>
    <definedName name="Maa3pvl">#REF!</definedName>
    <definedName name="MACO">#N/A</definedName>
    <definedName name="MAJ_CON_EQP" localSheetId="1">#REF!</definedName>
    <definedName name="MAJ_CON_EQP">#REF!</definedName>
    <definedName name="MANO">#N/A</definedName>
    <definedName name="MAT" localSheetId="1">'[1]COAT&amp;WRAP-QIOT-#3'!#REF!</definedName>
    <definedName name="MAT">'[1]COAT&amp;WRAP-QIOT-#3'!#REF!</definedName>
    <definedName name="MatDuong" localSheetId="1">#REF!</definedName>
    <definedName name="MatDuong">#REF!</definedName>
    <definedName name="matit">[33]gvl!$Q$69</definedName>
    <definedName name="MAVL">'[80]PT VATTU'!$G$4:$G$451</definedName>
    <definedName name="MAVTTT">'[80]Dutoan KL'!$A$5:$A$580</definedName>
    <definedName name="may" localSheetId="1">#REF!</definedName>
    <definedName name="may">#REF!</definedName>
    <definedName name="Maymai2.7KW">'[48]MTC+NC'!$D$20</definedName>
    <definedName name="mayui110" localSheetId="1">#REF!</definedName>
    <definedName name="mayui110">#REF!</definedName>
    <definedName name="Mba1p" localSheetId="1">#REF!</definedName>
    <definedName name="Mba1p">#REF!</definedName>
    <definedName name="Mba3p" localSheetId="1">#REF!</definedName>
    <definedName name="Mba3p">#REF!</definedName>
    <definedName name="Mbb3p" localSheetId="1">#REF!</definedName>
    <definedName name="Mbb3p">#REF!</definedName>
    <definedName name="Mbn1p" localSheetId="1">#REF!</definedName>
    <definedName name="Mbn1p">#REF!</definedName>
    <definedName name="mbnc" localSheetId="1">'[8]lam-moi'!#REF!</definedName>
    <definedName name="mbnc">'[8]lam-moi'!#REF!</definedName>
    <definedName name="mbvl" localSheetId="1">'[8]lam-moi'!#REF!</definedName>
    <definedName name="mbvl">'[8]lam-moi'!#REF!</definedName>
    <definedName name="mc" localSheetId="1">#REF!</definedName>
    <definedName name="mc">#REF!</definedName>
    <definedName name="MCatuon5KW">'[48]MTC+NC'!$D$19</definedName>
    <definedName name="MCau16T">'[48]MTC+NC'!$D$7</definedName>
    <definedName name="MCquaduong">[13]Tienlg!$B$228:$L$246</definedName>
    <definedName name="md">'[108]Bid Price Schedule'!$P$8</definedName>
    <definedName name="Mdamban1KW">'[48]MTC+NC'!$D$5</definedName>
    <definedName name="Mdamdui1.5KW">'[48]MTC+NC'!$D$4</definedName>
    <definedName name="me" localSheetId="1">#REF!</definedName>
    <definedName name="me">#REF!</definedName>
    <definedName name="Mè_A1">'[42]Cap DUL'!$C$190</definedName>
    <definedName name="Mè_A2">'[42]Cap DUL'!$C$227</definedName>
    <definedName name="MF">'[1]COAT&amp;WRAP-QIOT-#3'!#REF!</definedName>
    <definedName name="mg">[34]Input!#REF!</definedName>
    <definedName name="MG_A" localSheetId="1">#REF!</definedName>
    <definedName name="MG_A">#REF!</definedName>
    <definedName name="mg1." localSheetId="1">[34]Input!#REF!</definedName>
    <definedName name="mg1.">[34]Input!#REF!</definedName>
    <definedName name="mg2.">[34]Input!#REF!</definedName>
    <definedName name="MHan23KW">'[48]MTC+NC'!$D$15</definedName>
    <definedName name="mk">[41]CPBT!#REF!</definedName>
    <definedName name="mm">[41]CPBT!#REF!</definedName>
    <definedName name="mmm">[8]giathanh1!#REF!</definedName>
    <definedName name="mn" localSheetId="1">#REF!</definedName>
    <definedName name="mn">#REF!</definedName>
    <definedName name="Mnenkhi4m3">'[48]MTC+NC'!$D$13</definedName>
    <definedName name="Mnenkhi9m3">'[48]MTC+NC'!$D$14</definedName>
    <definedName name="MNTN">'[25]Xuly Data'!#REF!</definedName>
    <definedName name="MNTT">'[25]Xuly Data'!#REF!</definedName>
    <definedName name="MNTHTH">[26]Solieu!$E$27</definedName>
    <definedName name="mo" hidden="1">{"'Sheet1'!$L$16"}</definedName>
    <definedName name="mong">'[122]lam-moi'!#REF!</definedName>
    <definedName name="mongbang" localSheetId="1">#REF!</definedName>
    <definedName name="mongbang">#REF!</definedName>
    <definedName name="mongdon" localSheetId="1">#REF!</definedName>
    <definedName name="mongdon">#REF!</definedName>
    <definedName name="Morong" localSheetId="1">#REF!</definedName>
    <definedName name="Morong">#REF!</definedName>
    <definedName name="Morong4054_85" localSheetId="1">#REF!</definedName>
    <definedName name="Morong4054_85">#REF!</definedName>
    <definedName name="morong4054_98" localSheetId="1">#REF!</definedName>
    <definedName name="morong4054_98">#REF!</definedName>
    <definedName name="mp1x25" localSheetId="1">'[8]dongia (2)'!#REF!</definedName>
    <definedName name="mp1x25">'[8]dongia (2)'!#REF!</definedName>
    <definedName name="mqt" localSheetId="1">#REF!</definedName>
    <definedName name="mqt">#REF!</definedName>
    <definedName name="mtc" localSheetId="1">[127]CPBT!#REF!</definedName>
    <definedName name="mtc">[127]CPBT!#REF!</definedName>
    <definedName name="MTC1P" localSheetId="1">'[8]TONG HOP VL-NC TT'!#REF!</definedName>
    <definedName name="MTC1P">'[8]TONG HOP VL-NC TT'!#REF!</definedName>
    <definedName name="MTC3P" localSheetId="1">'[8]TONG HOP VL-NC TT'!#REF!</definedName>
    <definedName name="MTC3P">'[8]TONG HOP VL-NC TT'!#REF!</definedName>
    <definedName name="MTCMB" localSheetId="1">'[8]#REF'!#REF!</definedName>
    <definedName name="MTCMB">'[8]#REF'!#REF!</definedName>
    <definedName name="MTCHC">[8]TNHCHINH!$K$38</definedName>
    <definedName name="MTMAC12" localSheetId="1">#REF!</definedName>
    <definedName name="MTMAC12">#REF!</definedName>
    <definedName name="mtr" localSheetId="1">'[8]TH XL'!#REF!</definedName>
    <definedName name="mtr">'[8]TH XL'!#REF!</definedName>
    <definedName name="mtram" localSheetId="1">#REF!</definedName>
    <definedName name="mtram">#REF!</definedName>
    <definedName name="MtronBT250l">'[48]MTC+NC'!$D$3</definedName>
    <definedName name="Mu" localSheetId="1">#REF!</definedName>
    <definedName name="Mu">#REF!</definedName>
    <definedName name="Mu_" localSheetId="1">#REF!</definedName>
    <definedName name="Mu_">#REF!</definedName>
    <definedName name="MUA" localSheetId="1">#REF!</definedName>
    <definedName name="MUA">#REF!</definedName>
    <definedName name="MVanThang0.5T">'[48]MTC+NC'!$D$6</definedName>
    <definedName name="MVC">[91]Sheet2!#REF!</definedName>
    <definedName name="myle" localSheetId="1">#REF!</definedName>
    <definedName name="myle">#REF!</definedName>
    <definedName name="MyRef">MID(VT,FIND(GetRow,VT)+4,FIND(")",VT)-FIND(GetRow,VT)-4)</definedName>
    <definedName name="n" localSheetId="1">#REF!</definedName>
    <definedName name="n">#REF!</definedName>
    <definedName name="n.d1" localSheetId="1">[34]Input!#REF!</definedName>
    <definedName name="n.d1">[34]Input!#REF!</definedName>
    <definedName name="n.d2" localSheetId="1">[34]Input!#REF!</definedName>
    <definedName name="n.d2">[34]Input!#REF!</definedName>
    <definedName name="N1IN">'[8]TONGKE3p '!$U$295</definedName>
    <definedName name="n1pig" localSheetId="1">#REF!</definedName>
    <definedName name="n1pig">#REF!</definedName>
    <definedName name="n1pignc" localSheetId="1">'[8]lam-moi'!#REF!</definedName>
    <definedName name="n1pignc">'[8]lam-moi'!#REF!</definedName>
    <definedName name="n1pigvl">'[8]lam-moi'!#REF!</definedName>
    <definedName name="n1pind" localSheetId="1">#REF!</definedName>
    <definedName name="n1pind">#REF!</definedName>
    <definedName name="n1pindnc" localSheetId="1">'[8]lam-moi'!#REF!</definedName>
    <definedName name="n1pindnc">'[8]lam-moi'!#REF!</definedName>
    <definedName name="n1pindvl">'[8]lam-moi'!#REF!</definedName>
    <definedName name="n1pint" localSheetId="1">#REF!</definedName>
    <definedName name="n1pint">#REF!</definedName>
    <definedName name="n1pintnc" localSheetId="1">'[8]lam-moi'!#REF!</definedName>
    <definedName name="n1pintnc">'[8]lam-moi'!#REF!</definedName>
    <definedName name="n1pintvl">'[8]lam-moi'!#REF!</definedName>
    <definedName name="n1ping" localSheetId="1">#REF!</definedName>
    <definedName name="n1ping">#REF!</definedName>
    <definedName name="n1pingnc" localSheetId="1">'[8]lam-moi'!#REF!</definedName>
    <definedName name="n1pingnc">'[8]lam-moi'!#REF!</definedName>
    <definedName name="n1pingvl">'[8]lam-moi'!#REF!</definedName>
    <definedName name="n24nc">'[8]lam-moi'!#REF!</definedName>
    <definedName name="n24vl">'[8]lam-moi'!#REF!</definedName>
    <definedName name="n2mignc">'[8]lam-moi'!#REF!</definedName>
    <definedName name="n2migvl">'[8]lam-moi'!#REF!</definedName>
    <definedName name="n2min1nc">'[8]lam-moi'!#REF!</definedName>
    <definedName name="n2min1vl">'[8]lam-moi'!#REF!</definedName>
    <definedName name="Nam" localSheetId="1">#REF!</definedName>
    <definedName name="Nam">#REF!</definedName>
    <definedName name="NC" localSheetId="36" hidden="1">{"'Sheet1'!$L$16"}</definedName>
    <definedName name="nc" localSheetId="1">#REF!</definedName>
    <definedName name="nc">#REF!</definedName>
    <definedName name="nc_betong200" localSheetId="1">#REF!</definedName>
    <definedName name="nc_betong200">#REF!</definedName>
    <definedName name="nc_btm10" localSheetId="1">#REF!</definedName>
    <definedName name="nc_btm10">#REF!</definedName>
    <definedName name="nc_btm100" localSheetId="1">#REF!</definedName>
    <definedName name="nc_btm100">#REF!</definedName>
    <definedName name="NC_CSCT" localSheetId="1">#REF!</definedName>
    <definedName name="NC_CSCT">#REF!</definedName>
    <definedName name="NC_CTXD" localSheetId="1">#REF!</definedName>
    <definedName name="NC_CTXD">#REF!</definedName>
    <definedName name="NC_RD" localSheetId="1">#REF!</definedName>
    <definedName name="NC_RD">#REF!</definedName>
    <definedName name="NC_TD" localSheetId="1">#REF!</definedName>
    <definedName name="NC_TD">#REF!</definedName>
    <definedName name="nc12m250">[15]Giathanh1m3BT!$H$22</definedName>
    <definedName name="nc1nc">'[8]lam-moi'!#REF!</definedName>
    <definedName name="nc1p" localSheetId="1">#REF!</definedName>
    <definedName name="nc1p">#REF!</definedName>
    <definedName name="nc1vl" localSheetId="1">'[8]lam-moi'!#REF!</definedName>
    <definedName name="nc1vl">'[8]lam-moi'!#REF!</definedName>
    <definedName name="nc2.1I" localSheetId="1">#REF!</definedName>
    <definedName name="nc2.1I">#REF!</definedName>
    <definedName name="nc2.1II" localSheetId="1">#REF!</definedName>
    <definedName name="nc2.1II">#REF!</definedName>
    <definedName name="nc2.1III" localSheetId="1">#REF!</definedName>
    <definedName name="nc2.1III">#REF!</definedName>
    <definedName name="nc2.1IV" localSheetId="1">#REF!</definedName>
    <definedName name="nc2.1IV">#REF!</definedName>
    <definedName name="nc2.2I" localSheetId="1">#REF!</definedName>
    <definedName name="nc2.2I">#REF!</definedName>
    <definedName name="nc2.2II" localSheetId="1">#REF!</definedName>
    <definedName name="nc2.2II">#REF!</definedName>
    <definedName name="nc2.2III" localSheetId="1">#REF!</definedName>
    <definedName name="nc2.2III">#REF!</definedName>
    <definedName name="nc2.2IV" localSheetId="1">#REF!</definedName>
    <definedName name="nc2.2IV">#REF!</definedName>
    <definedName name="nc2.3I" localSheetId="1">#REF!</definedName>
    <definedName name="nc2.3I">#REF!</definedName>
    <definedName name="nc2.3II" localSheetId="1">#REF!</definedName>
    <definedName name="nc2.3II">#REF!</definedName>
    <definedName name="nc2.3III" localSheetId="1">#REF!</definedName>
    <definedName name="nc2.3III">#REF!</definedName>
    <definedName name="nc2.3IV" localSheetId="1">#REF!</definedName>
    <definedName name="nc2.3IV">#REF!</definedName>
    <definedName name="nc2.4I" localSheetId="1">#REF!</definedName>
    <definedName name="nc2.4I">#REF!</definedName>
    <definedName name="nc2.4II" localSheetId="1">#REF!</definedName>
    <definedName name="nc2.4II">#REF!</definedName>
    <definedName name="nc2.4III" localSheetId="1">#REF!</definedName>
    <definedName name="nc2.4III">#REF!</definedName>
    <definedName name="nc2.4IV" localSheetId="1">#REF!</definedName>
    <definedName name="nc2.4IV">#REF!</definedName>
    <definedName name="NC2.5" localSheetId="1">#REF!</definedName>
    <definedName name="NC2.5">#REF!</definedName>
    <definedName name="nc2.5I" localSheetId="1">#REF!</definedName>
    <definedName name="nc2.5I">#REF!</definedName>
    <definedName name="nc2.5II" localSheetId="1">#REF!</definedName>
    <definedName name="nc2.5II">#REF!</definedName>
    <definedName name="nc2.5III" localSheetId="1">#REF!</definedName>
    <definedName name="nc2.5III">#REF!</definedName>
    <definedName name="nc2.5IV" localSheetId="1">#REF!</definedName>
    <definedName name="nc2.5IV">#REF!</definedName>
    <definedName name="nc2.6I" localSheetId="1">#REF!</definedName>
    <definedName name="nc2.6I">#REF!</definedName>
    <definedName name="nc2.6II" localSheetId="1">#REF!</definedName>
    <definedName name="nc2.6II">#REF!</definedName>
    <definedName name="nc2.6III" localSheetId="1">#REF!</definedName>
    <definedName name="nc2.6III">#REF!</definedName>
    <definedName name="nc2.6IV" localSheetId="1">#REF!</definedName>
    <definedName name="nc2.6IV">#REF!</definedName>
    <definedName name="NC2.7" localSheetId="1">#REF!</definedName>
    <definedName name="NC2.7">#REF!</definedName>
    <definedName name="nc2.7I" localSheetId="1">#REF!</definedName>
    <definedName name="nc2.7I">#REF!</definedName>
    <definedName name="nc2.7II" localSheetId="1">#REF!</definedName>
    <definedName name="nc2.7II">#REF!</definedName>
    <definedName name="nc2.7III" localSheetId="1">#REF!</definedName>
    <definedName name="nc2.7III">#REF!</definedName>
    <definedName name="nc2.7IV" localSheetId="1">#REF!</definedName>
    <definedName name="nc2.7IV">#REF!</definedName>
    <definedName name="nc2.8I" localSheetId="1">#REF!</definedName>
    <definedName name="nc2.8I">#REF!</definedName>
    <definedName name="nc2.8II" localSheetId="1">#REF!</definedName>
    <definedName name="nc2.8II">#REF!</definedName>
    <definedName name="nc2.8III" localSheetId="1">#REF!</definedName>
    <definedName name="nc2.8III">#REF!</definedName>
    <definedName name="nc2.8IV" localSheetId="1">#REF!</definedName>
    <definedName name="nc2.8IV">#REF!</definedName>
    <definedName name="nc2.9I" localSheetId="1">#REF!</definedName>
    <definedName name="nc2.9I">#REF!</definedName>
    <definedName name="nc2.9II" localSheetId="1">#REF!</definedName>
    <definedName name="nc2.9II">#REF!</definedName>
    <definedName name="nc2.9III" localSheetId="1">#REF!</definedName>
    <definedName name="nc2.9III">#REF!</definedName>
    <definedName name="nc2.9IV" localSheetId="1">#REF!</definedName>
    <definedName name="nc2.9IV">#REF!</definedName>
    <definedName name="nc24nc" localSheetId="1">'[8]lam-moi'!#REF!</definedName>
    <definedName name="nc24nc">'[8]lam-moi'!#REF!</definedName>
    <definedName name="nc24vl" localSheetId="1">'[8]lam-moi'!#REF!</definedName>
    <definedName name="nc24vl">'[8]lam-moi'!#REF!</definedName>
    <definedName name="nc2I" localSheetId="1">#REF!</definedName>
    <definedName name="nc2I">#REF!</definedName>
    <definedName name="nc2II" localSheetId="1">#REF!</definedName>
    <definedName name="nc2II">#REF!</definedName>
    <definedName name="nc2III" localSheetId="1">#REF!</definedName>
    <definedName name="nc2III">#REF!</definedName>
    <definedName name="nc2IV" localSheetId="1">#REF!</definedName>
    <definedName name="nc2IV">#REF!</definedName>
    <definedName name="nc3.1I" localSheetId="1">#REF!</definedName>
    <definedName name="nc3.1I">#REF!</definedName>
    <definedName name="nc3.1II" localSheetId="1">#REF!</definedName>
    <definedName name="nc3.1II">#REF!</definedName>
    <definedName name="nc3.1III" localSheetId="1">#REF!</definedName>
    <definedName name="nc3.1III">#REF!</definedName>
    <definedName name="nc3.1IV" localSheetId="1">#REF!</definedName>
    <definedName name="nc3.1IV">#REF!</definedName>
    <definedName name="NC3.2" localSheetId="1">#REF!</definedName>
    <definedName name="NC3.2">#REF!</definedName>
    <definedName name="nc3.2I" localSheetId="1">#REF!</definedName>
    <definedName name="nc3.2I">#REF!</definedName>
    <definedName name="nc3.2II" localSheetId="1">#REF!</definedName>
    <definedName name="nc3.2II">#REF!</definedName>
    <definedName name="nc3.2III" localSheetId="1">#REF!</definedName>
    <definedName name="nc3.2III">#REF!</definedName>
    <definedName name="nc3.2IV" localSheetId="1">#REF!</definedName>
    <definedName name="nc3.2IV">#REF!</definedName>
    <definedName name="nc3.3I" localSheetId="1">#REF!</definedName>
    <definedName name="nc3.3I">#REF!</definedName>
    <definedName name="nc3.3II" localSheetId="1">#REF!</definedName>
    <definedName name="nc3.3II">#REF!</definedName>
    <definedName name="nc3.3III" localSheetId="1">#REF!</definedName>
    <definedName name="nc3.3III">#REF!</definedName>
    <definedName name="nc3.3IV" localSheetId="1">#REF!</definedName>
    <definedName name="nc3.3IV">#REF!</definedName>
    <definedName name="nc3.4I" localSheetId="1">#REF!</definedName>
    <definedName name="nc3.4I">#REF!</definedName>
    <definedName name="nc3.4II" localSheetId="1">#REF!</definedName>
    <definedName name="nc3.4II">#REF!</definedName>
    <definedName name="nc3.4III" localSheetId="1">#REF!</definedName>
    <definedName name="nc3.4III">#REF!</definedName>
    <definedName name="nc3.4IV" localSheetId="1">#REF!</definedName>
    <definedName name="nc3.4IV">#REF!</definedName>
    <definedName name="NC3.5" localSheetId="1">#REF!</definedName>
    <definedName name="NC3.5">#REF!</definedName>
    <definedName name="nc3.5I" localSheetId="1">#REF!</definedName>
    <definedName name="nc3.5I">#REF!</definedName>
    <definedName name="nc3.5II" localSheetId="1">#REF!</definedName>
    <definedName name="nc3.5II">#REF!</definedName>
    <definedName name="nc3.5III" localSheetId="1">#REF!</definedName>
    <definedName name="nc3.5III">#REF!</definedName>
    <definedName name="nc3.5IV" localSheetId="1">#REF!</definedName>
    <definedName name="nc3.5IV">#REF!</definedName>
    <definedName name="nc3.6I" localSheetId="1">#REF!</definedName>
    <definedName name="nc3.6I">#REF!</definedName>
    <definedName name="nc3.6II" localSheetId="1">#REF!</definedName>
    <definedName name="nc3.6II">#REF!</definedName>
    <definedName name="nc3.6III" localSheetId="1">#REF!</definedName>
    <definedName name="nc3.6III">#REF!</definedName>
    <definedName name="nc3.6IV" localSheetId="1">#REF!</definedName>
    <definedName name="nc3.6IV">#REF!</definedName>
    <definedName name="NC3.7" localSheetId="1">#REF!</definedName>
    <definedName name="NC3.7">#REF!</definedName>
    <definedName name="nc3.7I" localSheetId="1">#REF!</definedName>
    <definedName name="nc3.7I">#REF!</definedName>
    <definedName name="nc3.7II" localSheetId="1">#REF!</definedName>
    <definedName name="nc3.7II">#REF!</definedName>
    <definedName name="nc3.7III" localSheetId="1">#REF!</definedName>
    <definedName name="nc3.7III">#REF!</definedName>
    <definedName name="nc3.7IV" localSheetId="1">#REF!</definedName>
    <definedName name="nc3.7IV">#REF!</definedName>
    <definedName name="nc3.8I" localSheetId="1">#REF!</definedName>
    <definedName name="nc3.8I">#REF!</definedName>
    <definedName name="nc3.8II" localSheetId="1">#REF!</definedName>
    <definedName name="nc3.8II">#REF!</definedName>
    <definedName name="nc3.8III" localSheetId="1">#REF!</definedName>
    <definedName name="nc3.8III">#REF!</definedName>
    <definedName name="nc3.8IV" localSheetId="1">#REF!</definedName>
    <definedName name="nc3.8IV">#REF!</definedName>
    <definedName name="nc3.9I" localSheetId="1">#REF!</definedName>
    <definedName name="nc3.9I">#REF!</definedName>
    <definedName name="nc3.9II" localSheetId="1">#REF!</definedName>
    <definedName name="nc3.9II">#REF!</definedName>
    <definedName name="nc3.9III" localSheetId="1">#REF!</definedName>
    <definedName name="nc3.9III">#REF!</definedName>
    <definedName name="nc3.9IV" localSheetId="1">#REF!</definedName>
    <definedName name="nc3.9IV">#REF!</definedName>
    <definedName name="nc3I" localSheetId="1">#REF!</definedName>
    <definedName name="nc3I">#REF!</definedName>
    <definedName name="nc3II" localSheetId="1">#REF!</definedName>
    <definedName name="nc3II">#REF!</definedName>
    <definedName name="nc3III" localSheetId="1">#REF!</definedName>
    <definedName name="nc3III">#REF!</definedName>
    <definedName name="nc3IV" localSheetId="1">#REF!</definedName>
    <definedName name="nc3IV">#REF!</definedName>
    <definedName name="nc3p" localSheetId="1">#REF!</definedName>
    <definedName name="nc3p">#REF!</definedName>
    <definedName name="nc4.1I" localSheetId="1">#REF!</definedName>
    <definedName name="nc4.1I">#REF!</definedName>
    <definedName name="nc4.1II" localSheetId="1">#REF!</definedName>
    <definedName name="nc4.1II">#REF!</definedName>
    <definedName name="nc4.1III" localSheetId="1">#REF!</definedName>
    <definedName name="nc4.1III">#REF!</definedName>
    <definedName name="nc4.1IV" localSheetId="1">#REF!</definedName>
    <definedName name="nc4.1IV">#REF!</definedName>
    <definedName name="nc4.2I" localSheetId="1">#REF!</definedName>
    <definedName name="nc4.2I">#REF!</definedName>
    <definedName name="nc4.2II" localSheetId="1">#REF!</definedName>
    <definedName name="nc4.2II">#REF!</definedName>
    <definedName name="nc4.2III" localSheetId="1">#REF!</definedName>
    <definedName name="nc4.2III">#REF!</definedName>
    <definedName name="nc4.2IV" localSheetId="1">#REF!</definedName>
    <definedName name="nc4.2IV">#REF!</definedName>
    <definedName name="NC4.3" localSheetId="1">#REF!</definedName>
    <definedName name="NC4.3">#REF!</definedName>
    <definedName name="nc4.3I" localSheetId="1">#REF!</definedName>
    <definedName name="nc4.3I">#REF!</definedName>
    <definedName name="nc4.3II" localSheetId="1">#REF!</definedName>
    <definedName name="nc4.3II">#REF!</definedName>
    <definedName name="nc4.3III" localSheetId="1">#REF!</definedName>
    <definedName name="nc4.3III">#REF!</definedName>
    <definedName name="nc4.3IV" localSheetId="1">#REF!</definedName>
    <definedName name="nc4.3IV">#REF!</definedName>
    <definedName name="nc4.4I" localSheetId="1">#REF!</definedName>
    <definedName name="nc4.4I">#REF!</definedName>
    <definedName name="nc4.4II" localSheetId="1">#REF!</definedName>
    <definedName name="nc4.4II">#REF!</definedName>
    <definedName name="nc4.4III" localSheetId="1">#REF!</definedName>
    <definedName name="nc4.4III">#REF!</definedName>
    <definedName name="nc4.4IV" localSheetId="1">#REF!</definedName>
    <definedName name="nc4.4IV">#REF!</definedName>
    <definedName name="NC4.5" localSheetId="1">#REF!</definedName>
    <definedName name="NC4.5">#REF!</definedName>
    <definedName name="nc4.5I" localSheetId="1">#REF!</definedName>
    <definedName name="nc4.5I">#REF!</definedName>
    <definedName name="nc4.5II" localSheetId="1">#REF!</definedName>
    <definedName name="nc4.5II">#REF!</definedName>
    <definedName name="nc4.5III" localSheetId="1">#REF!</definedName>
    <definedName name="nc4.5III">#REF!</definedName>
    <definedName name="nc4.5IV" localSheetId="1">#REF!</definedName>
    <definedName name="nc4.5IV">#REF!</definedName>
    <definedName name="nc4.6I" localSheetId="1">#REF!</definedName>
    <definedName name="nc4.6I">#REF!</definedName>
    <definedName name="nc4.6II" localSheetId="1">#REF!</definedName>
    <definedName name="nc4.6II">#REF!</definedName>
    <definedName name="nc4.6III" localSheetId="1">#REF!</definedName>
    <definedName name="nc4.6III">#REF!</definedName>
    <definedName name="nc4.6IV" localSheetId="1">#REF!</definedName>
    <definedName name="nc4.6IV">#REF!</definedName>
    <definedName name="NC4.7" localSheetId="1">#REF!</definedName>
    <definedName name="NC4.7">#REF!</definedName>
    <definedName name="nc4.7I" localSheetId="1">#REF!</definedName>
    <definedName name="nc4.7I">#REF!</definedName>
    <definedName name="nc4.7II" localSheetId="1">#REF!</definedName>
    <definedName name="nc4.7II">#REF!</definedName>
    <definedName name="nc4.7III" localSheetId="1">#REF!</definedName>
    <definedName name="nc4.7III">#REF!</definedName>
    <definedName name="nc4.7IV" localSheetId="1">#REF!</definedName>
    <definedName name="nc4.7IV">#REF!</definedName>
    <definedName name="nc4.8I" localSheetId="1">#REF!</definedName>
    <definedName name="nc4.8I">#REF!</definedName>
    <definedName name="nc4.8II" localSheetId="1">#REF!</definedName>
    <definedName name="nc4.8II">#REF!</definedName>
    <definedName name="nc4.8III" localSheetId="1">#REF!</definedName>
    <definedName name="nc4.8III">#REF!</definedName>
    <definedName name="nc4.8IV" localSheetId="1">#REF!</definedName>
    <definedName name="nc4.8IV">#REF!</definedName>
    <definedName name="nc4.9I" localSheetId="1">#REF!</definedName>
    <definedName name="nc4.9I">#REF!</definedName>
    <definedName name="nc4.9II" localSheetId="1">#REF!</definedName>
    <definedName name="nc4.9II">#REF!</definedName>
    <definedName name="nc4.9III" localSheetId="1">#REF!</definedName>
    <definedName name="nc4.9III">#REF!</definedName>
    <definedName name="nc4.9IV" localSheetId="1">#REF!</definedName>
    <definedName name="nc4.9IV">#REF!</definedName>
    <definedName name="nc4I" localSheetId="1">#REF!</definedName>
    <definedName name="nc4I">#REF!</definedName>
    <definedName name="nc4II" localSheetId="1">#REF!</definedName>
    <definedName name="nc4II">#REF!</definedName>
    <definedName name="nc4III" localSheetId="1">#REF!</definedName>
    <definedName name="nc4III">#REF!</definedName>
    <definedName name="nc4IV" localSheetId="1">#REF!</definedName>
    <definedName name="nc4IV">#REF!</definedName>
    <definedName name="nc5.5" localSheetId="1">#REF!</definedName>
    <definedName name="nc5.5">#REF!</definedName>
    <definedName name="nc5.7" localSheetId="1">#REF!</definedName>
    <definedName name="nc5.7">#REF!</definedName>
    <definedName name="nc5I" localSheetId="1">#REF!</definedName>
    <definedName name="nc5I">#REF!</definedName>
    <definedName name="nc5II" localSheetId="1">#REF!</definedName>
    <definedName name="nc5II">#REF!</definedName>
    <definedName name="nc5III" localSheetId="1">#REF!</definedName>
    <definedName name="nc5III">#REF!</definedName>
    <definedName name="nc5IV" localSheetId="1">#REF!</definedName>
    <definedName name="nc5IV">#REF!</definedName>
    <definedName name="nc6.5" localSheetId="1">#REF!</definedName>
    <definedName name="nc6.5">#REF!</definedName>
    <definedName name="nc6.7" localSheetId="1">#REF!</definedName>
    <definedName name="nc6.7">#REF!</definedName>
    <definedName name="NCBD" localSheetId="1">'[91]DZ 0.4'!#REF!</definedName>
    <definedName name="NCBD">'[91]DZ 0.4'!#REF!</definedName>
    <definedName name="NCBD100" localSheetId="1">#REF!</definedName>
    <definedName name="NCBD100">#REF!</definedName>
    <definedName name="NCBD200" localSheetId="1">#REF!</definedName>
    <definedName name="NCBD200">#REF!</definedName>
    <definedName name="NCBD250" localSheetId="1">#REF!</definedName>
    <definedName name="NCBD250">#REF!</definedName>
    <definedName name="NCC2.5" localSheetId="1">#REF!</definedName>
    <definedName name="NCC2.5">#REF!</definedName>
    <definedName name="NCC2.7" localSheetId="1">#REF!</definedName>
    <definedName name="NCC2.7">#REF!</definedName>
    <definedName name="NCC3.2" localSheetId="1">#REF!</definedName>
    <definedName name="NCC3.2">#REF!</definedName>
    <definedName name="NCC3.5" localSheetId="1">#REF!</definedName>
    <definedName name="NCC3.5">#REF!</definedName>
    <definedName name="NCC3.7" localSheetId="1">#REF!</definedName>
    <definedName name="NCC3.7">#REF!</definedName>
    <definedName name="NCC4.3" localSheetId="1">#REF!</definedName>
    <definedName name="NCC4.3">#REF!</definedName>
    <definedName name="NCC4.5" localSheetId="1">#REF!</definedName>
    <definedName name="NCC4.5">#REF!</definedName>
    <definedName name="NCC4.7" localSheetId="1">#REF!</definedName>
    <definedName name="NCC4.7">#REF!</definedName>
    <definedName name="ncc5.5" localSheetId="1">#REF!</definedName>
    <definedName name="ncc5.5">#REF!</definedName>
    <definedName name="ncc5.7" localSheetId="1">#REF!</definedName>
    <definedName name="ncc5.7">#REF!</definedName>
    <definedName name="ncc6.5" localSheetId="1">#REF!</definedName>
    <definedName name="ncc6.5">#REF!</definedName>
    <definedName name="ncc6.7" localSheetId="1">#REF!</definedName>
    <definedName name="ncc6.7">#REF!</definedName>
    <definedName name="nccc2" localSheetId="1">'[128]nhan cong'!#REF!</definedName>
    <definedName name="nccc2">'[128]nhan cong'!#REF!</definedName>
    <definedName name="ncdd" localSheetId="1">'[8]TH XL'!#REF!</definedName>
    <definedName name="ncdd">'[8]TH XL'!#REF!</definedName>
    <definedName name="NCDD2" localSheetId="1">'[8]TH XL'!#REF!</definedName>
    <definedName name="NCDD2">'[8]TH XL'!#REF!</definedName>
    <definedName name="NCKT" localSheetId="1">#REF!</definedName>
    <definedName name="NCKT">#REF!</definedName>
    <definedName name="ncm100lv">[15]Giathanh1m3BT!$H$41</definedName>
    <definedName name="ncmt2" localSheetId="1">#REF!</definedName>
    <definedName name="ncmt2">#REF!</definedName>
    <definedName name="ncong" localSheetId="1">#REF!</definedName>
    <definedName name="ncong">#REF!</definedName>
    <definedName name="nctr" localSheetId="1">'[8]TH XL'!#REF!</definedName>
    <definedName name="nctr">'[8]TH XL'!#REF!</definedName>
    <definedName name="nctram" localSheetId="1">#REF!</definedName>
    <definedName name="nctram">#REF!</definedName>
    <definedName name="ncv" localSheetId="1">#REF!</definedName>
    <definedName name="ncv">#REF!</definedName>
    <definedName name="NCVC" localSheetId="1">[91]Sheet2!#REF!</definedName>
    <definedName name="NCVC">[91]Sheet2!#REF!</definedName>
    <definedName name="NCVC_BD" localSheetId="1">'[91]DZ 0.4'!#REF!</definedName>
    <definedName name="NCVC_BD">'[91]DZ 0.4'!#REF!</definedName>
    <definedName name="NCVC100" localSheetId="1">#REF!</definedName>
    <definedName name="NCVC100">#REF!</definedName>
    <definedName name="NCVC200" localSheetId="1">#REF!</definedName>
    <definedName name="NCVC200">#REF!</definedName>
    <definedName name="NCVC250" localSheetId="1">#REF!</definedName>
    <definedName name="NCVC250">#REF!</definedName>
    <definedName name="NCVC3P" localSheetId="1">#REF!</definedName>
    <definedName name="NCVC3P">#REF!</definedName>
    <definedName name="NCXL">'[78]Cong 6T'!$M$6:$M$31</definedName>
    <definedName name="ncxlkcs" localSheetId="1">#REF!</definedName>
    <definedName name="ncxlkcs">#REF!</definedName>
    <definedName name="ncxlkd" localSheetId="1">#REF!</definedName>
    <definedName name="ncxlkd">#REF!</definedName>
    <definedName name="ncxlkt" localSheetId="1">#REF!</definedName>
    <definedName name="ncxlkt">#REF!</definedName>
    <definedName name="ncxlktda" localSheetId="1">'[30]Cong 6T'!#REF!</definedName>
    <definedName name="ncxlktda">'[30]Cong 6T'!#REF!</definedName>
    <definedName name="ncxlktnl" localSheetId="1">#REF!</definedName>
    <definedName name="ncxlktnl">#REF!</definedName>
    <definedName name="ncxlkh" localSheetId="1">#REF!</definedName>
    <definedName name="ncxlkh">#REF!</definedName>
    <definedName name="ncxlpxsx" localSheetId="1">#REF!</definedName>
    <definedName name="ncxlpxsx">#REF!</definedName>
    <definedName name="ncxltc" localSheetId="1">#REF!</definedName>
    <definedName name="ncxltc">#REF!</definedName>
    <definedName name="nch" localSheetId="1">#REF!</definedName>
    <definedName name="nch">#REF!</definedName>
    <definedName name="NCHC">[8]TNHCHINH!$J$38</definedName>
    <definedName name="nd">[20]gVL!$Q$30</definedName>
    <definedName name="NenDuong" localSheetId="1">#REF!</definedName>
    <definedName name="NenDuong">#REF!</definedName>
    <definedName name="NET" localSheetId="1">#REF!</definedName>
    <definedName name="NET">#REF!</definedName>
    <definedName name="NET_1" localSheetId="1">#REF!</definedName>
    <definedName name="NET_1">#REF!</definedName>
    <definedName name="NET_ANA" localSheetId="1">#REF!</definedName>
    <definedName name="NET_ANA">#REF!</definedName>
    <definedName name="NET_ANA_1" localSheetId="1">#REF!</definedName>
    <definedName name="NET_ANA_1">#REF!</definedName>
    <definedName name="NET_ANA_2" localSheetId="1">#REF!</definedName>
    <definedName name="NET_ANA_2">#REF!</definedName>
    <definedName name="New_L" localSheetId="1">#REF!</definedName>
    <definedName name="New_L">#REF!</definedName>
    <definedName name="nig" localSheetId="1">#REF!</definedName>
    <definedName name="nig">#REF!</definedName>
    <definedName name="NIG13p">'[8]TONGKE3p '!$T$295</definedName>
    <definedName name="nig1p" localSheetId="1">#REF!</definedName>
    <definedName name="nig1p">#REF!</definedName>
    <definedName name="nig3p" localSheetId="1">#REF!</definedName>
    <definedName name="nig3p">#REF!</definedName>
    <definedName name="nightnc" localSheetId="1">[8]gtrinh!#REF!</definedName>
    <definedName name="nightnc">[8]gtrinh!#REF!</definedName>
    <definedName name="nightvl" localSheetId="1">[8]gtrinh!#REF!</definedName>
    <definedName name="nightvl">[8]gtrinh!#REF!</definedName>
    <definedName name="nignc1p" localSheetId="1">#REF!</definedName>
    <definedName name="nignc1p">#REF!</definedName>
    <definedName name="nignc3p">'[8]CHITIET VL-NC'!$G$107</definedName>
    <definedName name="nigvl1p" localSheetId="1">#REF!</definedName>
    <definedName name="nigvl1p">#REF!</definedName>
    <definedName name="nigvl3p">'[8]CHITIET VL-NC'!$G$99</definedName>
    <definedName name="nin" localSheetId="1">#REF!</definedName>
    <definedName name="nin">#REF!</definedName>
    <definedName name="nin14nc3p" localSheetId="1">#REF!</definedName>
    <definedName name="nin14nc3p">#REF!</definedName>
    <definedName name="nin14vl3p" localSheetId="1">#REF!</definedName>
    <definedName name="nin14vl3p">#REF!</definedName>
    <definedName name="nin1903p" localSheetId="1">#REF!</definedName>
    <definedName name="nin1903p">#REF!</definedName>
    <definedName name="nin190nc" localSheetId="1">'[8]lam-moi'!#REF!</definedName>
    <definedName name="nin190nc">'[8]lam-moi'!#REF!</definedName>
    <definedName name="nin190nc3p" localSheetId="1">#REF!</definedName>
    <definedName name="nin190nc3p">#REF!</definedName>
    <definedName name="nin190vl" localSheetId="1">'[8]lam-moi'!#REF!</definedName>
    <definedName name="nin190vl">'[8]lam-moi'!#REF!</definedName>
    <definedName name="nin190vl3p" localSheetId="1">#REF!</definedName>
    <definedName name="nin190vl3p">#REF!</definedName>
    <definedName name="nin1pnc" localSheetId="1">'[8]lam-moi'!#REF!</definedName>
    <definedName name="nin1pnc">'[8]lam-moi'!#REF!</definedName>
    <definedName name="nin1pvl" localSheetId="1">'[8]lam-moi'!#REF!</definedName>
    <definedName name="nin1pvl">'[8]lam-moi'!#REF!</definedName>
    <definedName name="nin2903p" localSheetId="1">#REF!</definedName>
    <definedName name="nin2903p">#REF!</definedName>
    <definedName name="nin290nc3p" localSheetId="1">#REF!</definedName>
    <definedName name="nin290nc3p">#REF!</definedName>
    <definedName name="nin290vl3p" localSheetId="1">#REF!</definedName>
    <definedName name="nin290vl3p">#REF!</definedName>
    <definedName name="nin3p" localSheetId="1">#REF!</definedName>
    <definedName name="nin3p">#REF!</definedName>
    <definedName name="nind" localSheetId="1">#REF!</definedName>
    <definedName name="nind">#REF!</definedName>
    <definedName name="nind1p" localSheetId="1">#REF!</definedName>
    <definedName name="nind1p">#REF!</definedName>
    <definedName name="nind3p" localSheetId="1">#REF!</definedName>
    <definedName name="nind3p">#REF!</definedName>
    <definedName name="nindnc" localSheetId="1">'[8]lam-moi'!#REF!</definedName>
    <definedName name="nindnc">'[8]lam-moi'!#REF!</definedName>
    <definedName name="nindnc1p" localSheetId="1">#REF!</definedName>
    <definedName name="nindnc1p">#REF!</definedName>
    <definedName name="nindnc3p" localSheetId="1">#REF!</definedName>
    <definedName name="nindnc3p">#REF!</definedName>
    <definedName name="nindvl" localSheetId="1">'[8]lam-moi'!#REF!</definedName>
    <definedName name="nindvl">'[8]lam-moi'!#REF!</definedName>
    <definedName name="nindvl1p" localSheetId="1">#REF!</definedName>
    <definedName name="nindvl1p">#REF!</definedName>
    <definedName name="nindvl3p" localSheetId="1">#REF!</definedName>
    <definedName name="nindvl3p">#REF!</definedName>
    <definedName name="ninnc" localSheetId="1">'[8]lam-moi'!#REF!</definedName>
    <definedName name="ninnc">'[8]lam-moi'!#REF!</definedName>
    <definedName name="ninnc3p" localSheetId="1">#REF!</definedName>
    <definedName name="ninnc3p">#REF!</definedName>
    <definedName name="nint1p" localSheetId="1">#REF!</definedName>
    <definedName name="nint1p">#REF!</definedName>
    <definedName name="nintnc1p" localSheetId="1">#REF!</definedName>
    <definedName name="nintnc1p">#REF!</definedName>
    <definedName name="nintvl1p" localSheetId="1">#REF!</definedName>
    <definedName name="nintvl1p">#REF!</definedName>
    <definedName name="ninvl" localSheetId="1">'[8]lam-moi'!#REF!</definedName>
    <definedName name="ninvl">'[8]lam-moi'!#REF!</definedName>
    <definedName name="ninvl3p" localSheetId="1">#REF!</definedName>
    <definedName name="ninvl3p">#REF!</definedName>
    <definedName name="ning1p" localSheetId="1">#REF!</definedName>
    <definedName name="ning1p">#REF!</definedName>
    <definedName name="ningnc1p" localSheetId="1">#REF!</definedName>
    <definedName name="ningnc1p">#REF!</definedName>
    <definedName name="ningvl1p" localSheetId="1">#REF!</definedName>
    <definedName name="ningvl1p">#REF!</definedName>
    <definedName name="NinhBinh_Nhoquan110" localSheetId="1">'[129]KHQT-00-01'!#REF!</definedName>
    <definedName name="NinhBinh_Nhoquan110">'[129]KHQT-00-01'!#REF!</definedName>
    <definedName name="nl" localSheetId="1">#REF!</definedName>
    <definedName name="nl">#REF!</definedName>
    <definedName name="NL12nc" localSheetId="1">'[8]#REF'!#REF!</definedName>
    <definedName name="NL12nc">'[8]#REF'!#REF!</definedName>
    <definedName name="NL12vl" localSheetId="1">'[8]#REF'!#REF!</definedName>
    <definedName name="NL12vl">'[8]#REF'!#REF!</definedName>
    <definedName name="nl1p" localSheetId="1">#REF!</definedName>
    <definedName name="nl1p">#REF!</definedName>
    <definedName name="nl3p" localSheetId="1">#REF!</definedName>
    <definedName name="nl3p">#REF!</definedName>
    <definedName name="nlht" localSheetId="1">'[8]THPDMoi  (2)'!#REF!</definedName>
    <definedName name="nlht">'[8]THPDMoi  (2)'!#REF!</definedName>
    <definedName name="nlmtc" localSheetId="1">'[8]t-h HA THE'!#REF!</definedName>
    <definedName name="nlmtc">'[8]t-h HA THE'!#REF!</definedName>
    <definedName name="nlnc" localSheetId="1">'[8]lam-moi'!#REF!</definedName>
    <definedName name="nlnc">'[8]lam-moi'!#REF!</definedName>
    <definedName name="nlnc3p" localSheetId="1">#REF!</definedName>
    <definedName name="nlnc3p">#REF!</definedName>
    <definedName name="nlnc3pha" localSheetId="1">#REF!</definedName>
    <definedName name="nlnc3pha">#REF!</definedName>
    <definedName name="NLTK1p" localSheetId="1">#REF!</definedName>
    <definedName name="NLTK1p">#REF!</definedName>
    <definedName name="nlvl" localSheetId="1">'[8]lam-moi'!#REF!</definedName>
    <definedName name="nlvl">'[8]lam-moi'!#REF!</definedName>
    <definedName name="nlvl1">[8]chitiet!$G$302</definedName>
    <definedName name="nlvl3p" localSheetId="1">#REF!</definedName>
    <definedName name="nlvl3p">#REF!</definedName>
    <definedName name="Nms" localSheetId="1">#REF!</definedName>
    <definedName name="Nms">#REF!</definedName>
    <definedName name="nn" localSheetId="1">#REF!</definedName>
    <definedName name="nn">#REF!</definedName>
    <definedName name="nn1p" localSheetId="1">#REF!</definedName>
    <definedName name="nn1p">#REF!</definedName>
    <definedName name="nn3p" localSheetId="1">#REF!</definedName>
    <definedName name="nn3p">#REF!</definedName>
    <definedName name="nnnc" localSheetId="1">'[8]lam-moi'!#REF!</definedName>
    <definedName name="nnnc">'[8]lam-moi'!#REF!</definedName>
    <definedName name="nnnc3p" localSheetId="1">#REF!</definedName>
    <definedName name="nnnc3p">#REF!</definedName>
    <definedName name="nnvl" localSheetId="1">'[8]lam-moi'!#REF!</definedName>
    <definedName name="nnvl">'[8]lam-moi'!#REF!</definedName>
    <definedName name="nnvl3p" localSheetId="1">#REF!</definedName>
    <definedName name="nnvl3p">#REF!</definedName>
    <definedName name="No" localSheetId="1">#REF!</definedName>
    <definedName name="No">#REF!</definedName>
    <definedName name="none">'[78]Tien Thuong'!$A$6:$K$31</definedName>
    <definedName name="Notes" localSheetId="1">#REF!</definedName>
    <definedName name="Notes">#REF!</definedName>
    <definedName name="Nq" localSheetId="1">#REF!</definedName>
    <definedName name="Nq">#REF!</definedName>
    <definedName name="NR" localSheetId="1">#REF!</definedName>
    <definedName name="NR">#REF!</definedName>
    <definedName name="nuoc">[72]gvl!$N$38</definedName>
    <definedName name="nuoc2" localSheetId="1">#REF!</definedName>
    <definedName name="nuoc2">#REF!</definedName>
    <definedName name="nuoc4" localSheetId="1">#REF!</definedName>
    <definedName name="nuoc4">#REF!</definedName>
    <definedName name="nuoc5" localSheetId="1">#REF!</definedName>
    <definedName name="nuoc5">#REF!</definedName>
    <definedName name="Nuoclanh" localSheetId="1">[130]NuocGN!#REF!</definedName>
    <definedName name="Nuoclanh">[130]NuocGN!#REF!</definedName>
    <definedName name="nuocngung" localSheetId="1">[130]NNgung!#REF!</definedName>
    <definedName name="nuocngung">[130]NNgung!#REF!</definedName>
    <definedName name="nv" localSheetId="1">[34]Input!#REF!</definedName>
    <definedName name="nv">[34]Input!#REF!</definedName>
    <definedName name="nx" localSheetId="1">'[8]THPDMoi  (2)'!#REF!</definedName>
    <definedName name="nx">'[8]THPDMoi  (2)'!#REF!</definedName>
    <definedName name="nxmtc" localSheetId="1">'[8]t-h HA THE'!#REF!</definedName>
    <definedName name="nxmtc">'[8]t-h HA THE'!#REF!</definedName>
    <definedName name="ng">[34]Input!#REF!</definedName>
    <definedName name="ng1.">[34]Input!#REF!</definedName>
    <definedName name="ng2.">[34]Input!#REF!</definedName>
    <definedName name="ngau" localSheetId="1">#REF!</definedName>
    <definedName name="ngau">#REF!</definedName>
    <definedName name="NGUON">#N/A</definedName>
    <definedName name="NH" localSheetId="1">#REF!</definedName>
    <definedName name="NH">#REF!</definedName>
    <definedName name="Nh_n_cáng" localSheetId="1">#REF!</definedName>
    <definedName name="Nh_n_cáng">#REF!</definedName>
    <definedName name="Nha" localSheetId="1">#REF!</definedName>
    <definedName name="Nha">#REF!</definedName>
    <definedName name="nhn" localSheetId="1">#REF!</definedName>
    <definedName name="nhn">#REF!</definedName>
    <definedName name="nhnnc" localSheetId="1">'[8]lam-moi'!#REF!</definedName>
    <definedName name="nhnnc">'[8]lam-moi'!#REF!</definedName>
    <definedName name="nhnvl" localSheetId="1">'[8]lam-moi'!#REF!</definedName>
    <definedName name="nhnvl">'[8]lam-moi'!#REF!</definedName>
    <definedName name="nhom" localSheetId="1">#REF!</definedName>
    <definedName name="nhom">#REF!</definedName>
    <definedName name="NHot" localSheetId="1">#REF!</definedName>
    <definedName name="NHot">#REF!</definedName>
    <definedName name="nhua" localSheetId="1">#REF!</definedName>
    <definedName name="nhua">#REF!</definedName>
    <definedName name="o" localSheetId="1" hidden="1">{"'Sheet1'!$L$16"}</definedName>
    <definedName name="o" hidden="1">{"'Sheet1'!$L$16"}</definedName>
    <definedName name="o_n_phÝ_1__thu_nhËp_th_ng">#REF!</definedName>
    <definedName name="O_TO">[131]TH!#REF!</definedName>
    <definedName name="okh">#N/A</definedName>
    <definedName name="okhy">#N/A</definedName>
    <definedName name="ong" localSheetId="1">#REF!</definedName>
    <definedName name="ong">#REF!</definedName>
    <definedName name="onhua150">[132]gVL!$N$61</definedName>
    <definedName name="ophom" localSheetId="1">#REF!</definedName>
    <definedName name="ophom">#REF!</definedName>
    <definedName name="osc" localSheetId="1">'[8]THPDMoi  (2)'!#REF!</definedName>
    <definedName name="osc">'[8]THPDMoi  (2)'!#REF!</definedName>
    <definedName name="oto10T" localSheetId="1">#REF!</definedName>
    <definedName name="oto10T">#REF!</definedName>
    <definedName name="oto5T" localSheetId="1">#REF!</definedName>
    <definedName name="oto5T">#REF!</definedName>
    <definedName name="oto7T" localSheetId="1">#REF!</definedName>
    <definedName name="oto7T">#REF!</definedName>
    <definedName name="othep50">[132]gVL!$N$60</definedName>
    <definedName name="OTHER_PANEL">'[107]NEW-PANEL'!#REF!</definedName>
    <definedName name="oü0" localSheetId="1">#REF!</definedName>
    <definedName name="oü0">#REF!</definedName>
    <definedName name="Óu75" localSheetId="1">[32]chitiet!#REF!</definedName>
    <definedName name="Óu75">[32]chitiet!#REF!</definedName>
    <definedName name="ov" localSheetId="1">#REF!</definedName>
    <definedName name="ov">#REF!</definedName>
    <definedName name="oxy" localSheetId="1">#REF!</definedName>
    <definedName name="oxy">#REF!</definedName>
    <definedName name="P" localSheetId="1">'[1]PNT-QUOT-#3'!#REF!</definedName>
    <definedName name="P">'[1]PNT-QUOT-#3'!#REF!</definedName>
    <definedName name="PA" localSheetId="1">#REF!</definedName>
    <definedName name="PA">#REF!</definedName>
    <definedName name="PA1_1" localSheetId="1">#REF!</definedName>
    <definedName name="PA1_1">#REF!</definedName>
    <definedName name="panen" localSheetId="1">#REF!</definedName>
    <definedName name="panen">#REF!</definedName>
    <definedName name="PC__I__GIRDER__SPAN__LENGTH__L____20.0_m____1_______SONG_DINH__Br." localSheetId="1">'[98]Breakdown bill'!#REF!</definedName>
    <definedName name="PC__I__GIRDER__SPAN__LENGTH__L____20.0_m____1_______SONG_DINH__Br.">'[98]Breakdown bill'!#REF!</definedName>
    <definedName name="PChe" localSheetId="1">#REF!</definedName>
    <definedName name="PChe">#REF!</definedName>
    <definedName name="Pd" localSheetId="1">#REF!</definedName>
    <definedName name="Pd">#REF!</definedName>
    <definedName name="PEJM" localSheetId="1">'[1]COAT&amp;WRAP-QIOT-#3'!#REF!</definedName>
    <definedName name="PEJM">'[1]COAT&amp;WRAP-QIOT-#3'!#REF!</definedName>
    <definedName name="PF" localSheetId="1">'[1]PNT-QUOT-#3'!#REF!</definedName>
    <definedName name="PF">'[1]PNT-QUOT-#3'!#REF!</definedName>
    <definedName name="pgia" localSheetId="1">#REF!</definedName>
    <definedName name="pgia">#REF!</definedName>
    <definedName name="PileSize" localSheetId="1">#REF!</definedName>
    <definedName name="PileSize">#REF!</definedName>
    <definedName name="PileType" localSheetId="1">#REF!</definedName>
    <definedName name="PileType">#REF!</definedName>
    <definedName name="PIP" localSheetId="1">BlankMacro1</definedName>
    <definedName name="PIP">BlankMacro1</definedName>
    <definedName name="PIPE2" localSheetId="1">BlankMacro1</definedName>
    <definedName name="PIPE2">BlankMacro1</definedName>
    <definedName name="PK" localSheetId="1">#REF!</definedName>
    <definedName name="PK">#REF!</definedName>
    <definedName name="PL_???___P.B.___REST_P.B._????" localSheetId="1">'[107]NEW-PANEL'!#REF!</definedName>
    <definedName name="PL_???___P.B.___REST_P.B._????">'[107]NEW-PANEL'!#REF!</definedName>
    <definedName name="PL_指示燈___P.B.___REST_P.B._壓扣開關" localSheetId="1">'[107]NEW-PANEL'!#REF!</definedName>
    <definedName name="PL_指示燈___P.B.___REST_P.B._壓扣開關">'[107]NEW-PANEL'!#REF!</definedName>
    <definedName name="pl020.0201" localSheetId="1">#REF!</definedName>
    <definedName name="pl020.0201">#REF!</definedName>
    <definedName name="plh" localSheetId="1">#REF!</definedName>
    <definedName name="plh">#REF!</definedName>
    <definedName name="PM">[133]IBASE!$AH$16:$AV$110</definedName>
    <definedName name="Position" localSheetId="1">#REF!</definedName>
    <definedName name="Position">#REF!</definedName>
    <definedName name="PPP" localSheetId="1">BlankMacro1</definedName>
    <definedName name="PPP">BlankMacro1</definedName>
    <definedName name="PR">#REF!</definedName>
    <definedName name="PRICE" localSheetId="1">#REF!</definedName>
    <definedName name="PRICE">#REF!</definedName>
    <definedName name="PRICE1" localSheetId="1">#REF!</definedName>
    <definedName name="PRICE1">#REF!</definedName>
    <definedName name="Prin1" localSheetId="1">#REF!</definedName>
    <definedName name="Prin1">#REF!</definedName>
    <definedName name="Prin10" localSheetId="1">#REF!</definedName>
    <definedName name="Prin10">#REF!</definedName>
    <definedName name="Prin11" localSheetId="1">#REF!</definedName>
    <definedName name="Prin11">#REF!</definedName>
    <definedName name="Prin12" localSheetId="1">#REF!</definedName>
    <definedName name="Prin12">#REF!</definedName>
    <definedName name="Prin13" localSheetId="1">#REF!</definedName>
    <definedName name="Prin13">#REF!</definedName>
    <definedName name="Prin14" localSheetId="1">#REF!</definedName>
    <definedName name="Prin14">#REF!</definedName>
    <definedName name="Prin15" localSheetId="1">#REF!</definedName>
    <definedName name="Prin15">#REF!</definedName>
    <definedName name="Prin16" localSheetId="1">#REF!</definedName>
    <definedName name="Prin16">#REF!</definedName>
    <definedName name="Prin17" localSheetId="1">#REF!</definedName>
    <definedName name="Prin17">#REF!</definedName>
    <definedName name="Prin18" localSheetId="1">#REF!</definedName>
    <definedName name="Prin18">#REF!</definedName>
    <definedName name="Prin19" localSheetId="1">#REF!</definedName>
    <definedName name="Prin19">#REF!</definedName>
    <definedName name="Prin2" localSheetId="1">#REF!</definedName>
    <definedName name="Prin2">#REF!</definedName>
    <definedName name="Prin20" localSheetId="1">#REF!</definedName>
    <definedName name="Prin20">#REF!</definedName>
    <definedName name="Prin21" localSheetId="1">#REF!</definedName>
    <definedName name="Prin21">#REF!</definedName>
    <definedName name="Prin3" localSheetId="1">#REF!</definedName>
    <definedName name="Prin3">#REF!</definedName>
    <definedName name="Prin4" localSheetId="1">#REF!</definedName>
    <definedName name="Prin4">#REF!</definedName>
    <definedName name="Prin5" localSheetId="1">#REF!</definedName>
    <definedName name="Prin5">#REF!</definedName>
    <definedName name="Prin6" localSheetId="1">#REF!</definedName>
    <definedName name="Prin6">#REF!</definedName>
    <definedName name="Prin7" localSheetId="1">#REF!</definedName>
    <definedName name="Prin7">#REF!</definedName>
    <definedName name="Prin8" localSheetId="1">#REF!</definedName>
    <definedName name="Prin8">#REF!</definedName>
    <definedName name="Prin9" localSheetId="1">#REF!</definedName>
    <definedName name="Prin9">#REF!</definedName>
    <definedName name="_xlnm.Print_Area" localSheetId="30">Bìa!$A$1:$Z$201</definedName>
    <definedName name="_xlnm.Print_Area" localSheetId="0">'Công trình'!$A$1:$W$17</definedName>
    <definedName name="_xlnm.Print_Area" localSheetId="21">'Công trình TL'!$A$1:$Z$202</definedName>
    <definedName name="_xlnm.Print_Area" localSheetId="13">'Cước bộ'!$A$1:$AA$5</definedName>
    <definedName name="_xlnm.Print_Area" localSheetId="46">'Cước bộ QT'!$A$1:$V$501</definedName>
    <definedName name="_xlnm.Print_Area" localSheetId="12">'Cước VC'!$A$1:$AW$5</definedName>
    <definedName name="_xlnm.Print_Area" localSheetId="45">'Cước VC QT'!$A$1:$P$501</definedName>
    <definedName name="_xlnm.Print_Area" localSheetId="22">'Chiết tính'!$A$1:$P$101</definedName>
    <definedName name="_xlnm.Print_Area" localSheetId="48">'Chiết tính QT'!$A$1:$P$101</definedName>
    <definedName name="_xlnm.Print_Area" localSheetId="18">'Dự phòng'!$A$1:$I$11</definedName>
    <definedName name="_xlnm.Print_Area" localSheetId="27">'Dự phòng thầu'!$A$1:$I$11</definedName>
    <definedName name="_xlnm.Print_Area" localSheetId="28">'Dự toán gói thầu'!$A$1:$H$11</definedName>
    <definedName name="_xlnm.Print_Area" localSheetId="25">'Dự thầu'!$A$1:$P$101</definedName>
    <definedName name="_xlnm.Print_Area" localSheetId="49">'Dự thầu QT'!$A$1:$P$101</definedName>
    <definedName name="_xlnm.Print_Area" localSheetId="6">'Đầu vào'!$A$1:$D$45</definedName>
    <definedName name="_xlnm.Print_Area" localSheetId="40">'Đầu vào QT'!$A$1:$B$2</definedName>
    <definedName name="_xlnm.Print_Area" localSheetId="37">'Định mức tư vấn'!$A$1:$B$2</definedName>
    <definedName name="_xlnm.Print_Area" localSheetId="14">'Đơn giá chi tiết'!$A:$J</definedName>
    <definedName name="_xlnm.Print_Area" localSheetId="24">'Đơn giá TH'!$A$1:$U$202</definedName>
    <definedName name="_xlnm.Print_Area" localSheetId="4">'Giá tổng hợp'!$A:$K</definedName>
    <definedName name="_xlnm.Print_Area" localSheetId="5">'Giá tháng'!$A:$F</definedName>
    <definedName name="_xlnm.Print_Area" localSheetId="39">'Giá tháng QT'!$A$1:$M$51</definedName>
    <definedName name="_xlnm.Print_Area" localSheetId="9">HaoPhiVatTu!$A$1:$L$54</definedName>
    <definedName name="_xlnm.Print_Area" localSheetId="43">'HaoPhiVatTu QT'!$A$1:$U$51</definedName>
    <definedName name="_xlnm.Print_Area" localSheetId="23">'Hệ số'!$A$1:$H$4001</definedName>
    <definedName name="_xlnm.Print_Area" localSheetId="54">'Hệ số Pn'!$A$1:$A$1</definedName>
    <definedName name="_xlnm.Print_Area" localSheetId="50">'Hệ số QT'!$A$1:$N$4001</definedName>
    <definedName name="_xlnm.Print_Area" localSheetId="17">'HM chung'!$A$1:$H$11</definedName>
    <definedName name="_xlnm.Print_Area" localSheetId="26">'HM chung thầu'!$A$1:$H$11</definedName>
    <definedName name="_xlnm.Print_Area" localSheetId="35">HSXL!$A$1:$G$19</definedName>
    <definedName name="_xlnm.Print_Area" localSheetId="51">HSXLQT!$A$1:$G$101</definedName>
    <definedName name="_xlnm.Print_Area" localSheetId="52">'KL hoàn thành'!$A$1:$B$11</definedName>
    <definedName name="_xlnm.Print_Area" localSheetId="53">'KL phát sinh'!$A$1:$B$11</definedName>
    <definedName name="_xlnm.Print_Area" localSheetId="20">'Luật XD'!$A$1:$B$2</definedName>
    <definedName name="_xlnm.Print_Area" localSheetId="8">Máy!$A$1:$K$95</definedName>
    <definedName name="_xlnm.Print_Area" localSheetId="42">'Máy QT'!$A$1:$B$2</definedName>
    <definedName name="_xlnm.Print_Area" localSheetId="7">'Nhân công'!$A:$S</definedName>
    <definedName name="_xlnm.Print_Area" localSheetId="41">'Nhân công QT'!$A$1:$B$2</definedName>
    <definedName name="_xlnm.Print_Area" localSheetId="31">NhiênLiệu!$A$1:$AF$101</definedName>
    <definedName name="_xlnm.Print_Area" localSheetId="47">'NhiênLiệu QT'!$A$1:$AF$51</definedName>
    <definedName name="_xlnm.Print_Area" localSheetId="29">'Phân tích VT'!$A$1:$L$50001</definedName>
    <definedName name="_xlnm.Print_Area" localSheetId="38">'Quyết toán'!$A$1:$B$2</definedName>
    <definedName name="_xlnm.Print_Area" localSheetId="1">TM!$A:$R</definedName>
    <definedName name="_xlnm.Print_Area" localSheetId="2">TMDT!$B$1:$K$40</definedName>
    <definedName name="_xlnm.Print_Area" localSheetId="55">'Tổng hợp QT'!$A$1:$B$11</definedName>
    <definedName name="_xlnm.Print_Area" localSheetId="10">'Tổng hợp VT'!$A$1:$R$20</definedName>
    <definedName name="_xlnm.Print_Area" localSheetId="44">'Tổng hợp VT QT'!$A$1:$V$101</definedName>
    <definedName name="_xlnm.Print_Area" localSheetId="16">'TH chi phí TB'!$A$1:$I$21</definedName>
    <definedName name="_xlnm.Print_Area" localSheetId="33">'TH chi phí tư vấn'!$A$1:$E$11</definedName>
    <definedName name="_xlnm.Print_Area" localSheetId="15">'TH chi phí XD'!$A$1:$J$501</definedName>
    <definedName name="_xlnm.Print_Area" localSheetId="19">'TH kinh phí'!$A$1:$P$501</definedName>
    <definedName name="_xlnm.Print_Area" localSheetId="32">'Thẩm định'!$A$1:$AB$11</definedName>
    <definedName name="_xlnm.Print_Area" localSheetId="34">Thép!$A$1:$M$1501</definedName>
    <definedName name="_xlnm.Print_Area" localSheetId="3">'THKP hạng mục'!$A:$H</definedName>
    <definedName name="_xlnm.Print_Area" localSheetId="11">'THVT gộp'!$A$1:$V$11</definedName>
    <definedName name="_xlnm.Print_Area">#REF!</definedName>
    <definedName name="Print_Area_MI">[134]ESTI.!$A$1:$U$52</definedName>
    <definedName name="_xlnm.Print_Titles" localSheetId="0">'Công trình'!$4:$5</definedName>
    <definedName name="_xlnm.Print_Titles" localSheetId="13">'Cước bộ'!$4:$5</definedName>
    <definedName name="_xlnm.Print_Titles" localSheetId="12">'Cước VC'!$4:$5</definedName>
    <definedName name="_xlnm.Print_Titles" localSheetId="14">'Đơn giá chi tiết'!$4:$4</definedName>
    <definedName name="_xlnm.Print_Titles" localSheetId="4">'Giá tổng hợp'!$4:$5</definedName>
    <definedName name="_xlnm.Print_Titles" localSheetId="5">'Giá tháng'!$4:$4</definedName>
    <definedName name="_xlnm.Print_Titles" localSheetId="9">HaoPhiVatTu!$4:$5</definedName>
    <definedName name="_xlnm.Print_Titles" localSheetId="23">'Hệ số'!$4:$4</definedName>
    <definedName name="_xlnm.Print_Titles" localSheetId="2">TMDT!$5:$6</definedName>
    <definedName name="_xlnm.Print_Titles" localSheetId="10">'Tổng hợp VT'!$4:$4</definedName>
    <definedName name="_xlnm.Print_Titles" localSheetId="16">'TH chi phí TB'!$4:$5</definedName>
    <definedName name="_xlnm.Print_Titles" localSheetId="3">'THKP hạng mục'!$4:$4</definedName>
    <definedName name="_xlnm.Print_Titles">#REF!</definedName>
    <definedName name="PRINT_TITLES_MI" localSheetId="1">#REF!</definedName>
    <definedName name="PRINT_TITLES_MI">#REF!</definedName>
    <definedName name="PRINTA" localSheetId="1">#REF!</definedName>
    <definedName name="PRINTA">#REF!</definedName>
    <definedName name="PRINTB" localSheetId="1">#REF!</definedName>
    <definedName name="PRINTB">#REF!</definedName>
    <definedName name="PRINTC" localSheetId="1">#REF!</definedName>
    <definedName name="PRINTC">#REF!</definedName>
    <definedName name="priority">'[135]SPL4-TOTAL'!$C$7:$D$67</definedName>
    <definedName name="PROPOSAL" localSheetId="1">#REF!</definedName>
    <definedName name="PROPOSAL">#REF!</definedName>
    <definedName name="Province" localSheetId="1">#REF!</definedName>
    <definedName name="Province">#REF!</definedName>
    <definedName name="PS">#N/A</definedName>
    <definedName name="pt" localSheetId="1">#REF!</definedName>
    <definedName name="pt">#REF!</definedName>
    <definedName name="PT_A1">'[42]Cap DUL'!$A$34:$IV$69</definedName>
    <definedName name="PT_A2">'[43]Tong hop'!#REF!</definedName>
    <definedName name="PT_Duong" localSheetId="1">#REF!</definedName>
    <definedName name="PT_Duong">#REF!</definedName>
    <definedName name="PT_P1" localSheetId="1">'[43]Tong hop'!#REF!</definedName>
    <definedName name="PT_P1">'[43]Tong hop'!#REF!</definedName>
    <definedName name="PT_P10">'[43]Tong hop'!#REF!</definedName>
    <definedName name="PT_P11">'[43]Tong hop'!#REF!</definedName>
    <definedName name="PT_P2">'[43]Tong hop'!#REF!</definedName>
    <definedName name="PT_P3">'[43]Tong hop'!#REF!</definedName>
    <definedName name="PT_P4">'[43]Tong hop'!#REF!</definedName>
    <definedName name="PT_P5">'[43]Tong hop'!#REF!</definedName>
    <definedName name="PT_P6">'[43]Tong hop'!#REF!</definedName>
    <definedName name="PT_P7">'[43]Tong hop'!#REF!</definedName>
    <definedName name="PT_P8">'[43]Tong hop'!#REF!</definedName>
    <definedName name="PT_P9">'[43]Tong hop'!#REF!</definedName>
    <definedName name="ptdg" localSheetId="1">#REF!</definedName>
    <definedName name="ptdg">#REF!</definedName>
    <definedName name="PTDG_cau" localSheetId="1">#REF!</definedName>
    <definedName name="PTDG_cau">#REF!</definedName>
    <definedName name="ptdg_cong" localSheetId="1">#REF!</definedName>
    <definedName name="ptdg_cong">#REF!</definedName>
    <definedName name="PTDG_DCV" localSheetId="1">#REF!</definedName>
    <definedName name="PTDG_DCV">#REF!</definedName>
    <definedName name="ptdg_duong" localSheetId="1">#REF!</definedName>
    <definedName name="ptdg_duong">#REF!</definedName>
    <definedName name="ptdg_ke" localSheetId="1">#REF!</definedName>
    <definedName name="ptdg_ke">#REF!</definedName>
    <definedName name="PTNC">'[8]DON GIA'!$G$227</definedName>
    <definedName name="PTST">[136]sat!$A$6:$K$38</definedName>
    <definedName name="ptvt">'[137]ma-pt'!$A$6:$IV$228</definedName>
    <definedName name="Pu" localSheetId="1">#REF!</definedName>
    <definedName name="Pu">#REF!</definedName>
    <definedName name="pw" localSheetId="1">#REF!</definedName>
    <definedName name="pw">#REF!</definedName>
    <definedName name="PhanChung" localSheetId="1">#REF!</definedName>
    <definedName name="PhanChung">#REF!</definedName>
    <definedName name="phu_luc_vua" localSheetId="1">#REF!</definedName>
    <definedName name="phu_luc_vua">#REF!</definedName>
    <definedName name="Phu_phi">'[138]Phuong an 1'!$P$6</definedName>
    <definedName name="phugia2" localSheetId="1">#REF!</definedName>
    <definedName name="phugia2">#REF!</definedName>
    <definedName name="phugia3" localSheetId="1">#REF!</definedName>
    <definedName name="phugia3">#REF!</definedName>
    <definedName name="phugia4" localSheetId="1">#REF!</definedName>
    <definedName name="phugia4">#REF!</definedName>
    <definedName name="phugia5" localSheetId="1">#REF!</definedName>
    <definedName name="phugia5">#REF!</definedName>
    <definedName name="Q" localSheetId="1">#REF!</definedName>
    <definedName name="Q">#REF!</definedName>
    <definedName name="qh">[21]gVL!$N$40</definedName>
    <definedName name="Qmax" localSheetId="1">#REF!</definedName>
    <definedName name="Qmax">#REF!</definedName>
    <definedName name="Qmin" localSheetId="1">#REF!</definedName>
    <definedName name="Qmin">#REF!</definedName>
    <definedName name="Qn" localSheetId="1">#REF!</definedName>
    <definedName name="Qn">#REF!</definedName>
    <definedName name="qq" localSheetId="1">[139]Tra_bang!#REF!</definedName>
    <definedName name="qq">[139]Tra_bang!#REF!</definedName>
    <definedName name="qt010.0111" localSheetId="1">#REF!</definedName>
    <definedName name="qt010.0111">#REF!</definedName>
    <definedName name="qt010.0112" localSheetId="1">#REF!</definedName>
    <definedName name="qt010.0112">#REF!</definedName>
    <definedName name="qt010.0113" localSheetId="1">#REF!</definedName>
    <definedName name="qt010.0113">#REF!</definedName>
    <definedName name="qt010.0114" localSheetId="1">#REF!</definedName>
    <definedName name="qt010.0114">#REF!</definedName>
    <definedName name="qt010.0121" localSheetId="1">#REF!</definedName>
    <definedName name="qt010.0121">#REF!</definedName>
    <definedName name="qt010.0122" localSheetId="1">#REF!</definedName>
    <definedName name="qt010.0122">#REF!</definedName>
    <definedName name="qt010.0123" localSheetId="1">#REF!</definedName>
    <definedName name="qt010.0123">#REF!</definedName>
    <definedName name="qt010.0124" localSheetId="1">#REF!</definedName>
    <definedName name="qt010.0124">#REF!</definedName>
    <definedName name="qt010.0201" localSheetId="1">#REF!</definedName>
    <definedName name="qt010.0201">#REF!</definedName>
    <definedName name="qt010.0202" localSheetId="1">#REF!</definedName>
    <definedName name="qt010.0202">#REF!</definedName>
    <definedName name="qt010.0203" localSheetId="1">#REF!</definedName>
    <definedName name="qt010.0203">#REF!</definedName>
    <definedName name="qt010.0204" localSheetId="1">#REF!</definedName>
    <definedName name="qt010.0204">#REF!</definedName>
    <definedName name="qt010.0301" localSheetId="1">#REF!</definedName>
    <definedName name="qt010.0301">#REF!</definedName>
    <definedName name="qt010.0302" localSheetId="1">#REF!</definedName>
    <definedName name="qt010.0302">#REF!</definedName>
    <definedName name="qt020.0101" localSheetId="1">#REF!</definedName>
    <definedName name="qt020.0101">#REF!</definedName>
    <definedName name="qt020.0102" localSheetId="1">#REF!</definedName>
    <definedName name="qt020.0102">#REF!</definedName>
    <definedName name="qt020.0103" localSheetId="1">#REF!</definedName>
    <definedName name="qt020.0103">#REF!</definedName>
    <definedName name="qt020.0104" localSheetId="1">#REF!</definedName>
    <definedName name="qt020.0104">#REF!</definedName>
    <definedName name="qt020.0201" localSheetId="1">#REF!</definedName>
    <definedName name="qt020.0201">#REF!</definedName>
    <definedName name="qt020.0301" localSheetId="1">#REF!</definedName>
    <definedName name="qt020.0301">#REF!</definedName>
    <definedName name="qt020.0302" localSheetId="1">#REF!</definedName>
    <definedName name="qt020.0302">#REF!</definedName>
    <definedName name="qt020.0303" localSheetId="1">#REF!</definedName>
    <definedName name="qt020.0303">#REF!</definedName>
    <definedName name="qt020.0304" localSheetId="1">#REF!</definedName>
    <definedName name="qt020.0304">#REF!</definedName>
    <definedName name="qt020.0321" localSheetId="1">#REF!</definedName>
    <definedName name="qt020.0321">#REF!</definedName>
    <definedName name="qt020.0322" localSheetId="1">#REF!</definedName>
    <definedName name="qt020.0322">#REF!</definedName>
    <definedName name="qt020.0323" localSheetId="1">#REF!</definedName>
    <definedName name="qt020.0323">#REF!</definedName>
    <definedName name="qt020.0324" localSheetId="1">#REF!</definedName>
    <definedName name="qt020.0324">#REF!</definedName>
    <definedName name="qt020.0401" localSheetId="1">#REF!</definedName>
    <definedName name="qt020.0401">#REF!</definedName>
    <definedName name="qt020.0402" localSheetId="1">#REF!</definedName>
    <definedName name="qt020.0402">#REF!</definedName>
    <definedName name="qt020.0403" localSheetId="1">#REF!</definedName>
    <definedName name="qt020.0403">#REF!</definedName>
    <definedName name="qt020.0404" localSheetId="1">#REF!</definedName>
    <definedName name="qt020.0404">#REF!</definedName>
    <definedName name="qt020.050" localSheetId="1">#REF!</definedName>
    <definedName name="qt020.050">#REF!</definedName>
    <definedName name="qt020.0601" localSheetId="1">#REF!</definedName>
    <definedName name="qt020.0601">#REF!</definedName>
    <definedName name="qt020.0602" localSheetId="1">#REF!</definedName>
    <definedName name="qt020.0602">#REF!</definedName>
    <definedName name="qt020.0701" localSheetId="1">#REF!</definedName>
    <definedName name="qt020.0701">#REF!</definedName>
    <definedName name="qt020.0702" localSheetId="1">#REF!</definedName>
    <definedName name="qt020.0702">#REF!</definedName>
    <definedName name="qt020.0703" localSheetId="1">#REF!</definedName>
    <definedName name="qt020.0703">#REF!</definedName>
    <definedName name="qt020.0704" localSheetId="1">#REF!</definedName>
    <definedName name="qt020.0704">#REF!</definedName>
    <definedName name="qt020.0801" localSheetId="1">#REF!</definedName>
    <definedName name="qt020.0801">#REF!</definedName>
    <definedName name="qt020.0802" localSheetId="1">#REF!</definedName>
    <definedName name="qt020.0802">#REF!</definedName>
    <definedName name="qt020.0803" localSheetId="1">#REF!</definedName>
    <definedName name="qt020.0803">#REF!</definedName>
    <definedName name="qt020.0804." localSheetId="1">#REF!</definedName>
    <definedName name="qt020.0804.">#REF!</definedName>
    <definedName name="qt030.0101" localSheetId="1">#REF!</definedName>
    <definedName name="qt030.0101">#REF!</definedName>
    <definedName name="qt030.0102" localSheetId="1">#REF!</definedName>
    <definedName name="qt030.0102">#REF!</definedName>
    <definedName name="qt030.0103" localSheetId="1">#REF!</definedName>
    <definedName name="qt030.0103">#REF!</definedName>
    <definedName name="qt030.0201" localSheetId="1">#REF!</definedName>
    <definedName name="qt030.0201">#REF!</definedName>
    <definedName name="qt030.0202" localSheetId="1">#REF!</definedName>
    <definedName name="qt030.0202">#REF!</definedName>
    <definedName name="qt030.0203" localSheetId="1">#REF!</definedName>
    <definedName name="qt030.0203">#REF!</definedName>
    <definedName name="qt030.0301" localSheetId="1">#REF!</definedName>
    <definedName name="qt030.0301">#REF!</definedName>
    <definedName name="qt030.0302" localSheetId="1">#REF!</definedName>
    <definedName name="qt030.0302">#REF!</definedName>
    <definedName name="qt030.0303" localSheetId="1">#REF!</definedName>
    <definedName name="qt030.0303">#REF!</definedName>
    <definedName name="qt030.0304" localSheetId="1">#REF!</definedName>
    <definedName name="qt030.0304">#REF!</definedName>
    <definedName name="qt030.0401" localSheetId="1">#REF!</definedName>
    <definedName name="qt030.0401">#REF!</definedName>
    <definedName name="qt030.0402" localSheetId="1">#REF!</definedName>
    <definedName name="qt030.0402">#REF!</definedName>
    <definedName name="qt030.0403" localSheetId="1">#REF!</definedName>
    <definedName name="qt030.0403">#REF!</definedName>
    <definedName name="qt030.0501" localSheetId="1">#REF!</definedName>
    <definedName name="qt030.0501">#REF!</definedName>
    <definedName name="qt030.0502" localSheetId="1">#REF!</definedName>
    <definedName name="qt030.0502">#REF!</definedName>
    <definedName name="qt030.0503" localSheetId="1">#REF!</definedName>
    <definedName name="qt030.0503">#REF!</definedName>
    <definedName name="qt030.0601" localSheetId="1">#REF!</definedName>
    <definedName name="qt030.0601">#REF!</definedName>
    <definedName name="qt030.0602" localSheetId="1">#REF!</definedName>
    <definedName name="qt030.0602">#REF!</definedName>
    <definedName name="qt030.0603" localSheetId="1">#REF!</definedName>
    <definedName name="qt030.0603">#REF!</definedName>
    <definedName name="qt030.0701" localSheetId="1">#REF!</definedName>
    <definedName name="qt030.0701">#REF!</definedName>
    <definedName name="qt030.0702" localSheetId="1">#REF!</definedName>
    <definedName name="qt030.0702">#REF!</definedName>
    <definedName name="qt030.0703" localSheetId="1">#REF!</definedName>
    <definedName name="qt030.0703">#REF!</definedName>
    <definedName name="qt202.0201" localSheetId="1">#REF!</definedName>
    <definedName name="qt202.0201">#REF!</definedName>
    <definedName name="qtd" localSheetId="1">#REF!</definedName>
    <definedName name="qtd">#REF!</definedName>
    <definedName name="qtdm" localSheetId="1">#REF!</definedName>
    <definedName name="qtdm">#REF!</definedName>
    <definedName name="Qtt" localSheetId="1">#REF!</definedName>
    <definedName name="Qtt">#REF!</definedName>
    <definedName name="qu" localSheetId="1">#REF!</definedName>
    <definedName name="qu">#REF!</definedName>
    <definedName name="Quantities" localSheetId="1">#REF!</definedName>
    <definedName name="Quantities">#REF!</definedName>
    <definedName name="R_" localSheetId="1">'[4]MAIN GATE HOUSE'!#REF!</definedName>
    <definedName name="R_">'[4]MAIN GATE HOUSE'!#REF!</definedName>
    <definedName name="ra11p" localSheetId="1">#REF!</definedName>
    <definedName name="ra11p">#REF!</definedName>
    <definedName name="ra13p" localSheetId="1">#REF!</definedName>
    <definedName name="ra13p">#REF!</definedName>
    <definedName name="rack1" localSheetId="1">'[8]THPDMoi  (2)'!#REF!</definedName>
    <definedName name="rack1">'[8]THPDMoi  (2)'!#REF!</definedName>
    <definedName name="rack2" localSheetId="1">'[8]THPDMoi  (2)'!#REF!</definedName>
    <definedName name="rack2">'[8]THPDMoi  (2)'!#REF!</definedName>
    <definedName name="rack3" localSheetId="1">'[8]THPDMoi  (2)'!#REF!</definedName>
    <definedName name="rack3">'[8]THPDMoi  (2)'!#REF!</definedName>
    <definedName name="rack4" localSheetId="1">'[8]THPDMoi  (2)'!#REF!</definedName>
    <definedName name="rack4">'[8]THPDMoi  (2)'!#REF!</definedName>
    <definedName name="Rain" localSheetId="1">#REF!</definedName>
    <definedName name="Rain">#REF!</definedName>
    <definedName name="Ranhxay" hidden="1">{"'Sheet1'!$L$16"}</definedName>
    <definedName name="Rate">[140]TT!$V$4</definedName>
    <definedName name="RECOUT">#N/A</definedName>
    <definedName name="Region" localSheetId="1">#REF!</definedName>
    <definedName name="Region">#REF!</definedName>
    <definedName name="retÎtettt">'[141]tra-vat-lieu'!$B$4:$E$190</definedName>
    <definedName name="RFP003A" localSheetId="1">#REF!</definedName>
    <definedName name="RFP003A">#REF!</definedName>
    <definedName name="RFP003B" localSheetId="1">#REF!</definedName>
    <definedName name="RFP003B">#REF!</definedName>
    <definedName name="RFP003C" localSheetId="1">#REF!</definedName>
    <definedName name="RFP003C">#REF!</definedName>
    <definedName name="RFP003D" localSheetId="1">#REF!</definedName>
    <definedName name="RFP003D">#REF!</definedName>
    <definedName name="RFP003E" localSheetId="1">#REF!</definedName>
    <definedName name="RFP003E">#REF!</definedName>
    <definedName name="RFP003F" localSheetId="1">#REF!</definedName>
    <definedName name="RFP003F">#REF!</definedName>
    <definedName name="River" localSheetId="1">#REF!</definedName>
    <definedName name="River">#REF!</definedName>
    <definedName name="River_Code" localSheetId="1">#REF!</definedName>
    <definedName name="River_Code">#REF!</definedName>
    <definedName name="Road_Code" localSheetId="1">#REF!</definedName>
    <definedName name="Road_Code">#REF!</definedName>
    <definedName name="Road_Name" localSheetId="1">#REF!</definedName>
    <definedName name="Road_Name">#REF!</definedName>
    <definedName name="RoadNo_373" localSheetId="1">#REF!</definedName>
    <definedName name="RoadNo_373">#REF!</definedName>
    <definedName name="rong1" localSheetId="1">#REF!</definedName>
    <definedName name="rong1">#REF!</definedName>
    <definedName name="rong2" localSheetId="1">#REF!</definedName>
    <definedName name="rong2">#REF!</definedName>
    <definedName name="rong3" localSheetId="1">#REF!</definedName>
    <definedName name="rong3">#REF!</definedName>
    <definedName name="rong4" localSheetId="1">#REF!</definedName>
    <definedName name="rong4">#REF!</definedName>
    <definedName name="rong5" localSheetId="1">#REF!</definedName>
    <definedName name="rong5">#REF!</definedName>
    <definedName name="rong6" localSheetId="1">#REF!</definedName>
    <definedName name="rong6">#REF!</definedName>
    <definedName name="rt" localSheetId="36" hidden="1">{"'Sheet1'!$L$16"}</definedName>
    <definedName name="RT" localSheetId="1">'[1]COAT&amp;WRAP-QIOT-#3'!#REF!</definedName>
    <definedName name="RT">'[1]COAT&amp;WRAP-QIOT-#3'!#REF!</definedName>
    <definedName name="s" localSheetId="1">#REF!</definedName>
    <definedName name="s">#REF!</definedName>
    <definedName name="s." localSheetId="1">#REF!</definedName>
    <definedName name="s.">#REF!</definedName>
    <definedName name="s_0" localSheetId="1">'[66]Lç khoan LK1'!#REF!</definedName>
    <definedName name="s_0">'[66]Lç khoan LK1'!#REF!</definedName>
    <definedName name="S_1" localSheetId="1">#REF!</definedName>
    <definedName name="S_1">#REF!</definedName>
    <definedName name="S_2" localSheetId="1">#REF!</definedName>
    <definedName name="S_2">#REF!</definedName>
    <definedName name="s75F29" localSheetId="1">[32]chitiet!#REF!</definedName>
    <definedName name="s75F29">[32]chitiet!#REF!</definedName>
    <definedName name="Salan200" localSheetId="1">#REF!</definedName>
    <definedName name="Salan200">#REF!</definedName>
    <definedName name="Salan400" localSheetId="1">#REF!</definedName>
    <definedName name="Salan400">#REF!</definedName>
    <definedName name="SalaryI" localSheetId="1">#REF!</definedName>
    <definedName name="SalaryI">#REF!</definedName>
    <definedName name="san" localSheetId="1">#REF!</definedName>
    <definedName name="san">#REF!</definedName>
    <definedName name="San_truoc" localSheetId="1">[142]tienluong!#REF!</definedName>
    <definedName name="San_truoc">[142]tienluong!#REF!</definedName>
    <definedName name="sas" localSheetId="1" hidden="1">{"'Sheet1'!$L$16"}</definedName>
    <definedName name="sas" hidden="1">{"'Sheet1'!$L$16"}</definedName>
    <definedName name="sat">[116]TTTram!#REF!</definedName>
    <definedName name="satt">'[143]Ctinh 10kV'!#REF!</definedName>
    <definedName name="satu">'[18]Bang chiet tinh TBA'!#REF!</definedName>
    <definedName name="Sau" localSheetId="1">#REF!</definedName>
    <definedName name="Sau">#REF!</definedName>
    <definedName name="SB">[133]IBASE!$AH$7:$AL$14</definedName>
    <definedName name="sc">'[66]Lç khoan LK1'!$K$8</definedName>
    <definedName name="scao98" localSheetId="1">#REF!</definedName>
    <definedName name="scao98">#REF!</definedName>
    <definedName name="SCCR" localSheetId="1">#REF!</definedName>
    <definedName name="SCCR">#REF!</definedName>
    <definedName name="SCDT" localSheetId="1">#REF!</definedName>
    <definedName name="SCDT">#REF!</definedName>
    <definedName name="scm" localSheetId="1">'[128]nhan cong'!#REF!</definedName>
    <definedName name="scm">'[128]nhan cong'!#REF!</definedName>
    <definedName name="scr">[20]gVL!$Q$33</definedName>
    <definedName name="scv" localSheetId="1">#REF!</definedName>
    <definedName name="scv">#REF!</definedName>
    <definedName name="SCH" localSheetId="1">#REF!</definedName>
    <definedName name="SCH">#REF!</definedName>
    <definedName name="sd" localSheetId="1">[41]CPBT!#REF!</definedName>
    <definedName name="sd">[41]CPBT!#REF!</definedName>
    <definedName name="sd3p" localSheetId="1">'[8]lam-moi'!#REF!</definedName>
    <definedName name="sd3p">'[8]lam-moi'!#REF!</definedName>
    <definedName name="sdf">[144]XL4Poppy!$C$9</definedName>
    <definedName name="sdfgsdg">#N/A</definedName>
    <definedName name="sdfs">'[128]nhan cong'!#REF!</definedName>
    <definedName name="sdfsdfsd" hidden="1">{"'Sheet1'!$L$16"}</definedName>
    <definedName name="SDMONG" localSheetId="1">#REF!</definedName>
    <definedName name="SDMONG">#REF!</definedName>
    <definedName name="sdo">[102]gvl!$N$35</definedName>
    <definedName name="sencount" hidden="1">1</definedName>
    <definedName name="sg">[34]Input!#REF!</definedName>
    <definedName name="sg1.">[34]Input!#REF!</definedName>
    <definedName name="sg2.">[34]Input!#REF!</definedName>
    <definedName name="sgnc">[8]gtrinh!#REF!</definedName>
    <definedName name="sgvl">[8]gtrinh!#REF!</definedName>
    <definedName name="shedule">[145]Gene.Requi!#REF!</definedName>
    <definedName name="Sheet1" localSheetId="1">#REF!</definedName>
    <definedName name="Sheet1">#REF!</definedName>
    <definedName name="Sheûet" hidden="1">{"'Sheet1'!$L$16"}</definedName>
    <definedName name="shhgskld" localSheetId="1">{"Thuxm2.xls","Sheet1"}</definedName>
    <definedName name="shhgskld">{"Thuxm2.xls","Sheet1"}</definedName>
    <definedName name="sho">#REF!</definedName>
    <definedName name="sht">'[8]THPDMoi  (2)'!#REF!</definedName>
    <definedName name="sht3p">'[8]lam-moi'!#REF!</definedName>
    <definedName name="sieucao" localSheetId="1">#REF!</definedName>
    <definedName name="sieucao">#REF!</definedName>
    <definedName name="SIZE" localSheetId="1">#REF!</definedName>
    <definedName name="SIZE">#REF!</definedName>
    <definedName name="skd" localSheetId="1">[146]gVL!#REF!</definedName>
    <definedName name="skd">[146]gVL!#REF!</definedName>
    <definedName name="SL_CRD" localSheetId="1">#REF!</definedName>
    <definedName name="SL_CRD">#REF!</definedName>
    <definedName name="SL_CRS" localSheetId="1">#REF!</definedName>
    <definedName name="SL_CRS">#REF!</definedName>
    <definedName name="SL_CS" localSheetId="1">#REF!</definedName>
    <definedName name="SL_CS">#REF!</definedName>
    <definedName name="SL_DD" localSheetId="1">#REF!</definedName>
    <definedName name="SL_DD">#REF!</definedName>
    <definedName name="slg" localSheetId="1">#REF!</definedName>
    <definedName name="slg">#REF!</definedName>
    <definedName name="sn" localSheetId="1">#REF!</definedName>
    <definedName name="sn">#REF!</definedName>
    <definedName name="so">ROUND(TRIM(INDIRECT(MyRef)),0)</definedName>
    <definedName name="soc3p" localSheetId="1">#REF!</definedName>
    <definedName name="soc3p">#REF!</definedName>
    <definedName name="sochuc">IF(LEN(so)&gt;1,VALUE(LEFT(RIGHT(so,2),1)),"")</definedName>
    <definedName name="sochucnghin">IF(LEN(so)&gt;4,VALUE(LEFT(RIGHT(so,5),1)),"")</definedName>
    <definedName name="sochucnghinty">IF(LEN(so)&gt;13,VALUE(LEFT(RIGHT(so,14),1)),"")</definedName>
    <definedName name="sochucty">IF(LEN(so)&gt;10,VALUE(LEFT(RIGHT(so,11),1)),"")</definedName>
    <definedName name="sochuctrieu">IF(LEN(so)&gt;7,VALUE(LEFT(RIGHT(so,8),1)),"")</definedName>
    <definedName name="sodonvi">VALUE(RIGHT(so,1))</definedName>
    <definedName name="soho" localSheetId="1">[11]sheet12!#REF!</definedName>
    <definedName name="soho">[11]sheet12!#REF!</definedName>
    <definedName name="Soi" localSheetId="1">#REF!</definedName>
    <definedName name="Soi">#REF!</definedName>
    <definedName name="Soi_HamYen" localSheetId="1">'[52]TT-TBA35'!#REF!</definedName>
    <definedName name="Soi_HamYen">'[52]TT-TBA35'!#REF!</definedName>
    <definedName name="Soichon" localSheetId="1">'[147]TT_0,4KV'!#REF!</definedName>
    <definedName name="Soichon">'[147]TT_0,4KV'!#REF!</definedName>
    <definedName name="soichon12" localSheetId="1">#REF!</definedName>
    <definedName name="soichon12">#REF!</definedName>
    <definedName name="soichon24" localSheetId="1">#REF!</definedName>
    <definedName name="soichon24">#REF!</definedName>
    <definedName name="Soichon2x4" localSheetId="1">'[147]TT_0,4KV'!#REF!</definedName>
    <definedName name="Soichon2x4">'[147]TT_0,4KV'!#REF!</definedName>
    <definedName name="soichon46" localSheetId="1">#REF!</definedName>
    <definedName name="soichon46">#REF!</definedName>
    <definedName name="soichon4x6" localSheetId="1">'[52]TT-TBA35'!#REF!</definedName>
    <definedName name="soichon4x6">'[52]TT-TBA35'!#REF!</definedName>
    <definedName name="SoilType" localSheetId="1">#REF!</definedName>
    <definedName name="SoilType">#REF!</definedName>
    <definedName name="Solan" localSheetId="1">'[25]Xuly Data'!#REF!</definedName>
    <definedName name="Solan">'[25]Xuly Data'!#REF!</definedName>
    <definedName name="solieu" localSheetId="1">#REF!</definedName>
    <definedName name="solieu">#REF!</definedName>
    <definedName name="SOLUONG">'[80]PT VATTU'!$I$4:$I$451</definedName>
    <definedName name="solver_eng" localSheetId="2" hidden="1">1</definedName>
    <definedName name="solver_neg" localSheetId="2" hidden="1">1</definedName>
    <definedName name="solver_num" localSheetId="2" hidden="1">0</definedName>
    <definedName name="solver_opt" localSheetId="2" hidden="1">TMDT!#REF!</definedName>
    <definedName name="solver_typ" localSheetId="2" hidden="1">1</definedName>
    <definedName name="solver_val" localSheetId="2" hidden="1">0</definedName>
    <definedName name="solver_ver" localSheetId="2" hidden="1">3</definedName>
    <definedName name="sonduong">#REF!</definedName>
    <definedName name="songhin">IF(LEN(so)&gt;3,VALUE(LEFT(RIGHT(so,4),1)),"")</definedName>
    <definedName name="songhinty">IF(LEN(so)&gt;12,VALUE(LEFT(RIGHT(so,13),1)),"")</definedName>
    <definedName name="SORT" localSheetId="1">#REF!</definedName>
    <definedName name="SORT">#REF!</definedName>
    <definedName name="SORT_AREA">'[134]DI-ESTI'!$A$8:$R$489</definedName>
    <definedName name="SOTIENPS">#N/A</definedName>
    <definedName name="soty">IF(LEN(so)&gt;9,VALUE(LEFT(RIGHT(so,10),1)),"")</definedName>
    <definedName name="sotram">IF(LEN(so)&gt;2,VALUE(LEFT(RIGHT(so,3),1)),"")</definedName>
    <definedName name="sotramnghin">IF(LEN(so)&gt;5,VALUE(LEFT(RIGHT(so,6),1)),"")</definedName>
    <definedName name="sotramnghinty">IF(LEN(so)&gt;14,VALUE(LEFT(RIGHT(so,15),1)),"")</definedName>
    <definedName name="sotramty">IF(LEN(so)&gt;11,VALUE(LEFT(RIGHT(so,12),1)),"")</definedName>
    <definedName name="sotramtrieu">IF(LEN(so)&gt;8,VALUE(LEFT(RIGHT(so,9),1)),"")</definedName>
    <definedName name="sotrieu">IF(LEN(so)&gt;6,VALUE(LEFT(RIGHT(so,7),1)),"")</definedName>
    <definedName name="SP">'[1]PNT-QUOT-#3'!#REF!</definedName>
    <definedName name="SPAN" localSheetId="1">#REF!</definedName>
    <definedName name="SPAN">#REF!</definedName>
    <definedName name="SPAN_No" localSheetId="1">#REF!</definedName>
    <definedName name="SPAN_No">#REF!</definedName>
    <definedName name="Spanner_Auto_File">"C:\My Documents\tinh cdo.x2a"</definedName>
    <definedName name="SPEC">#REF!</definedName>
    <definedName name="SPECSUMMARY" localSheetId="1">#REF!</definedName>
    <definedName name="SPECSUMMARY">#REF!</definedName>
    <definedName name="spk1p" localSheetId="1">'[8]#REF'!#REF!</definedName>
    <definedName name="spk1p">'[8]#REF'!#REF!</definedName>
    <definedName name="spk3p">'[8]lam-moi'!#REF!</definedName>
    <definedName name="SS" localSheetId="36" hidden="1">{"'Sheet1'!$L$16"}</definedName>
    <definedName name="SS" localSheetId="1" hidden="1">{"'Sheet1'!$L$16"}</definedName>
    <definedName name="SS" hidden="1">{"'Sheet1'!$L$16"}</definedName>
    <definedName name="sss">#REF!</definedName>
    <definedName name="st" localSheetId="1">#REF!</definedName>
    <definedName name="st">#REF!</definedName>
    <definedName name="st3p" localSheetId="1">'[8]lam-moi'!#REF!</definedName>
    <definedName name="st3p">'[8]lam-moi'!#REF!</definedName>
    <definedName name="Start_1" localSheetId="1">#REF!</definedName>
    <definedName name="Start_1">#REF!</definedName>
    <definedName name="Start_10" localSheetId="1">#REF!</definedName>
    <definedName name="Start_10">#REF!</definedName>
    <definedName name="Start_11" localSheetId="1">#REF!</definedName>
    <definedName name="Start_11">#REF!</definedName>
    <definedName name="Start_12" localSheetId="1">#REF!</definedName>
    <definedName name="Start_12">#REF!</definedName>
    <definedName name="Start_13" localSheetId="1">#REF!</definedName>
    <definedName name="Start_13">#REF!</definedName>
    <definedName name="Start_2" localSheetId="1">#REF!</definedName>
    <definedName name="Start_2">#REF!</definedName>
    <definedName name="Start_3" localSheetId="1">#REF!</definedName>
    <definedName name="Start_3">#REF!</definedName>
    <definedName name="Start_4" localSheetId="1">#REF!</definedName>
    <definedName name="Start_4">#REF!</definedName>
    <definedName name="Start_5" localSheetId="1">#REF!</definedName>
    <definedName name="Start_5">#REF!</definedName>
    <definedName name="Start_6" localSheetId="1">#REF!</definedName>
    <definedName name="Start_6">#REF!</definedName>
    <definedName name="Start_7" localSheetId="1">#REF!</definedName>
    <definedName name="Start_7">#REF!</definedName>
    <definedName name="Start_8" localSheetId="1">#REF!</definedName>
    <definedName name="Start_8">#REF!</definedName>
    <definedName name="Start_9" localSheetId="1">#REF!</definedName>
    <definedName name="Start_9">#REF!</definedName>
    <definedName name="Stt" localSheetId="1">#REF!</definedName>
    <definedName name="Stt">#REF!</definedName>
    <definedName name="str">[102]gvl!$N$34</definedName>
    <definedName name="SU" localSheetId="1">#REF!</definedName>
    <definedName name="SU">#REF!</definedName>
    <definedName name="SUMITOMO">[119]TBTV!$K$4</definedName>
    <definedName name="SUMITOMO_GT">[119]TBTV!$K$4</definedName>
    <definedName name="SumKL">'[31]B¶ng khçi l§íng'!$B$23</definedName>
    <definedName name="SUMMARY" localSheetId="1">#REF!</definedName>
    <definedName name="SUMMARY">#REF!</definedName>
    <definedName name="sumTB" localSheetId="1">#REF!</definedName>
    <definedName name="sumTB">#REF!</definedName>
    <definedName name="SumXL">'[78]NC XL 6T cuoi 01 CTy'!$N$6:$N$486</definedName>
    <definedName name="sv">[34]Input!#REF!</definedName>
    <definedName name="svn">[34]Input!#REF!</definedName>
    <definedName name="t" localSheetId="1">#REF!</definedName>
    <definedName name="t">#REF!</definedName>
    <definedName name="T.nhËp" localSheetId="1">#REF!</definedName>
    <definedName name="T.nhËp">#REF!</definedName>
    <definedName name="t_1" localSheetId="1">[34]Input!#REF!</definedName>
    <definedName name="t_1">[34]Input!#REF!</definedName>
    <definedName name="t101p" localSheetId="1">#REF!</definedName>
    <definedName name="t101p">#REF!</definedName>
    <definedName name="t103p" localSheetId="1">#REF!</definedName>
    <definedName name="t103p">#REF!</definedName>
    <definedName name="t105mnc" localSheetId="1">'[8]thao-go'!#REF!</definedName>
    <definedName name="t105mnc">'[8]thao-go'!#REF!</definedName>
    <definedName name="t10m" localSheetId="1">'[8]lam-moi'!#REF!</definedName>
    <definedName name="t10m">'[8]lam-moi'!#REF!</definedName>
    <definedName name="t10nc" localSheetId="1">'[8]lam-moi'!#REF!</definedName>
    <definedName name="t10nc">'[8]lam-moi'!#REF!</definedName>
    <definedName name="t10nc1p" localSheetId="1">#REF!</definedName>
    <definedName name="t10nc1p">#REF!</definedName>
    <definedName name="t10ncm" localSheetId="1">'[8]lam-moi'!#REF!</definedName>
    <definedName name="t10ncm">'[8]lam-moi'!#REF!</definedName>
    <definedName name="t10vl" localSheetId="1">'[8]lam-moi'!#REF!</definedName>
    <definedName name="t10vl">'[8]lam-moi'!#REF!</definedName>
    <definedName name="t10vl1p" localSheetId="1">#REF!</definedName>
    <definedName name="t10vl1p">#REF!</definedName>
    <definedName name="t121p" localSheetId="1">#REF!</definedName>
    <definedName name="t121p">#REF!</definedName>
    <definedName name="t123p" localSheetId="1">#REF!</definedName>
    <definedName name="t123p">#REF!</definedName>
    <definedName name="t12m" localSheetId="1">'[8]lam-moi'!#REF!</definedName>
    <definedName name="t12m">'[8]lam-moi'!#REF!</definedName>
    <definedName name="t12mnc" localSheetId="1">'[8]thao-go'!#REF!</definedName>
    <definedName name="t12mnc">'[8]thao-go'!#REF!</definedName>
    <definedName name="t12nc" localSheetId="1">'[8]lam-moi'!#REF!</definedName>
    <definedName name="t12nc">'[8]lam-moi'!#REF!</definedName>
    <definedName name="t12nc3p">'[8]CHITIET VL-NC'!$G$38</definedName>
    <definedName name="t12ncm">'[8]lam-moi'!#REF!</definedName>
    <definedName name="t12vl">'[8]lam-moi'!#REF!</definedName>
    <definedName name="t12vl3p">'[8]CHITIET VL-NC'!$G$34</definedName>
    <definedName name="t141p" localSheetId="1">#REF!</definedName>
    <definedName name="t141p">#REF!</definedName>
    <definedName name="t143p" localSheetId="1">#REF!</definedName>
    <definedName name="t143p">#REF!</definedName>
    <definedName name="t14m" localSheetId="1">'[8]lam-moi'!#REF!</definedName>
    <definedName name="t14m">'[8]lam-moi'!#REF!</definedName>
    <definedName name="t14mnc" localSheetId="1">'[8]thao-go'!#REF!</definedName>
    <definedName name="t14mnc">'[8]thao-go'!#REF!</definedName>
    <definedName name="t14nc" localSheetId="1">'[8]lam-moi'!#REF!</definedName>
    <definedName name="t14nc">'[8]lam-moi'!#REF!</definedName>
    <definedName name="t14nc3p" localSheetId="1">#REF!</definedName>
    <definedName name="t14nc3p">#REF!</definedName>
    <definedName name="t14ncm" localSheetId="1">'[8]lam-moi'!#REF!</definedName>
    <definedName name="t14ncm">'[8]lam-moi'!#REF!</definedName>
    <definedName name="T14vc" localSheetId="1">'[8]CHITIET VL-NC-TT -1p'!#REF!</definedName>
    <definedName name="T14vc">'[8]CHITIET VL-NC-TT -1p'!#REF!</definedName>
    <definedName name="t14vl">'[8]lam-moi'!#REF!</definedName>
    <definedName name="t14vl3p" localSheetId="1">#REF!</definedName>
    <definedName name="t14vl3p">#REF!</definedName>
    <definedName name="T203P" localSheetId="1">[8]VC!#REF!</definedName>
    <definedName name="T203P">[8]VC!#REF!</definedName>
    <definedName name="t20m">'[8]lam-moi'!#REF!</definedName>
    <definedName name="t20ncm">'[8]lam-moi'!#REF!</definedName>
    <definedName name="t7m">'[8]THPDMoi  (2)'!#REF!</definedName>
    <definedName name="t7nc">'[8]lam-moi'!#REF!</definedName>
    <definedName name="t7vl">'[8]lam-moi'!#REF!</definedName>
    <definedName name="t84mnc">'[8]thao-go'!#REF!</definedName>
    <definedName name="t8m">'[8]THPDMoi  (2)'!#REF!</definedName>
    <definedName name="t8nc">'[8]lam-moi'!#REF!</definedName>
    <definedName name="t8vl">'[8]lam-moi'!#REF!</definedName>
    <definedName name="tadao" localSheetId="1">#REF!</definedName>
    <definedName name="tadao">#REF!</definedName>
    <definedName name="Tai_trong" localSheetId="1">#REF!</definedName>
    <definedName name="Tai_trong">#REF!</definedName>
    <definedName name="Taikhoan">'[148]Tai khoan'!$A$3:$C$93</definedName>
    <definedName name="Taikhoan_m">[73]MaTK!$A:$IV</definedName>
    <definedName name="Tam" localSheetId="1">#REF!</definedName>
    <definedName name="Tam">#REF!</definedName>
    <definedName name="Tamdan">[13]Tienlg!$B$288:$L$325</definedName>
    <definedName name="TaPLoc">[10]BK04!#REF!</definedName>
    <definedName name="TaxTV">10%</definedName>
    <definedName name="TaxXL">5%</definedName>
    <definedName name="tb">[20]gVL!$Q$29</definedName>
    <definedName name="TB_CS" localSheetId="1">#REF!</definedName>
    <definedName name="TB_CS">#REF!</definedName>
    <definedName name="TB_TBA" localSheetId="1">#REF!</definedName>
    <definedName name="TB_TBA">#REF!</definedName>
    <definedName name="TBA" localSheetId="1">#REF!</definedName>
    <definedName name="TBA">#REF!</definedName>
    <definedName name="tbdd1p" localSheetId="1">'[8]lam-moi'!#REF!</definedName>
    <definedName name="tbdd1p">'[8]lam-moi'!#REF!</definedName>
    <definedName name="tbdd3p" localSheetId="1">'[8]lam-moi'!#REF!</definedName>
    <definedName name="tbdd3p">'[8]lam-moi'!#REF!</definedName>
    <definedName name="tbddsdl" localSheetId="1">'[8]lam-moi'!#REF!</definedName>
    <definedName name="tbddsdl">'[8]lam-moi'!#REF!</definedName>
    <definedName name="TBI" localSheetId="1">'[8]TH XL'!#REF!</definedName>
    <definedName name="TBI">'[8]TH XL'!#REF!</definedName>
    <definedName name="tbtr" localSheetId="1">'[8]TH XL'!#REF!</definedName>
    <definedName name="tbtr">'[8]TH XL'!#REF!</definedName>
    <definedName name="tbtram" localSheetId="1">#REF!</definedName>
    <definedName name="tbtram">#REF!</definedName>
    <definedName name="TC" localSheetId="1">#REF!</definedName>
    <definedName name="TC">#REF!</definedName>
    <definedName name="TC_NHANH1" localSheetId="1">#REF!</definedName>
    <definedName name="TC_NHANH1">#REF!</definedName>
    <definedName name="tcxxnc" localSheetId="1">'[8]thao-go'!#REF!</definedName>
    <definedName name="tcxxnc">'[8]thao-go'!#REF!</definedName>
    <definedName name="Tchuan" localSheetId="1">#REF!</definedName>
    <definedName name="Tchuan">#REF!</definedName>
    <definedName name="td" localSheetId="1">'[8]THPDMoi  (2)'!#REF!</definedName>
    <definedName name="td">'[8]THPDMoi  (2)'!#REF!</definedName>
    <definedName name="td10vl" localSheetId="1">'[8]#REF'!#REF!</definedName>
    <definedName name="td10vl">'[8]#REF'!#REF!</definedName>
    <definedName name="td12nc" localSheetId="1">'[8]#REF'!#REF!</definedName>
    <definedName name="td12nc">'[8]#REF'!#REF!</definedName>
    <definedName name="td1cnc" localSheetId="1">'[8]lam-moi'!#REF!</definedName>
    <definedName name="td1cnc">'[8]lam-moi'!#REF!</definedName>
    <definedName name="td1cvl" localSheetId="1">'[8]lam-moi'!#REF!</definedName>
    <definedName name="td1cvl">'[8]lam-moi'!#REF!</definedName>
    <definedName name="td1p" localSheetId="1">#REF!</definedName>
    <definedName name="td1p">#REF!</definedName>
    <definedName name="TD1pnc" localSheetId="1">'[8]CHITIET VL-NC-TT -1p'!#REF!</definedName>
    <definedName name="TD1pnc">'[8]CHITIET VL-NC-TT -1p'!#REF!</definedName>
    <definedName name="TD1pvl" localSheetId="1">'[8]CHITIET VL-NC-TT -1p'!#REF!</definedName>
    <definedName name="TD1pvl">'[8]CHITIET VL-NC-TT -1p'!#REF!</definedName>
    <definedName name="td3p" localSheetId="1">#REF!</definedName>
    <definedName name="td3p">#REF!</definedName>
    <definedName name="tdc84nc" localSheetId="1">'[8]thao-go'!#REF!</definedName>
    <definedName name="tdc84nc">'[8]thao-go'!#REF!</definedName>
    <definedName name="tdcnc" localSheetId="1">'[8]thao-go'!#REF!</definedName>
    <definedName name="tdcnc">'[8]thao-go'!#REF!</definedName>
    <definedName name="tdgnc">'[8]lam-moi'!#REF!</definedName>
    <definedName name="tdgvl">'[8]lam-moi'!#REF!</definedName>
    <definedName name="tdhtnc">'[8]lam-moi'!#REF!</definedName>
    <definedName name="tdhtvl">'[8]lam-moi'!#REF!</definedName>
    <definedName name="tdia" localSheetId="1">#REF!</definedName>
    <definedName name="tdia">#REF!</definedName>
    <definedName name="tdnc" localSheetId="1">[8]gtrinh!#REF!</definedName>
    <definedName name="tdnc">[8]gtrinh!#REF!</definedName>
    <definedName name="tdnc1p" localSheetId="1">#REF!</definedName>
    <definedName name="tdnc1p">#REF!</definedName>
    <definedName name="tdnc3p">'[8]CHITIET VL-NC'!$G$28</definedName>
    <definedName name="tdo" localSheetId="1">#REF!</definedName>
    <definedName name="tdo">#REF!</definedName>
    <definedName name="TDT" localSheetId="1">#REF!</definedName>
    <definedName name="TDT">#REF!</definedName>
    <definedName name="tdt1pnc" localSheetId="1">[8]gtrinh!#REF!</definedName>
    <definedName name="tdt1pnc">[8]gtrinh!#REF!</definedName>
    <definedName name="tdt1pvl" localSheetId="1">[8]gtrinh!#REF!</definedName>
    <definedName name="tdt1pvl">[8]gtrinh!#REF!</definedName>
    <definedName name="tdt2cnc" localSheetId="1">'[8]lam-moi'!#REF!</definedName>
    <definedName name="tdt2cnc">'[8]lam-moi'!#REF!</definedName>
    <definedName name="tdt2cvl">[8]chitiet!#REF!</definedName>
    <definedName name="tdtr2cnc" localSheetId="1">#REF!</definedName>
    <definedName name="tdtr2cnc">#REF!</definedName>
    <definedName name="tdtr2cvl" localSheetId="1">#REF!</definedName>
    <definedName name="tdtr2cvl">#REF!</definedName>
    <definedName name="tdtrnc" localSheetId="1">[8]gtrinh!#REF!</definedName>
    <definedName name="tdtrnc">[8]gtrinh!#REF!</definedName>
    <definedName name="tdtrvl" localSheetId="1">[8]gtrinh!#REF!</definedName>
    <definedName name="tdtrvl">[8]gtrinh!#REF!</definedName>
    <definedName name="tdvl" localSheetId="1">[8]gtrinh!#REF!</definedName>
    <definedName name="tdvl">[8]gtrinh!#REF!</definedName>
    <definedName name="tdvl1p" localSheetId="1">#REF!</definedName>
    <definedName name="tdvl1p">#REF!</definedName>
    <definedName name="tdvl3p">'[8]CHITIET VL-NC'!$G$23</definedName>
    <definedName name="temp" localSheetId="1">#REF!</definedName>
    <definedName name="temp">#REF!</definedName>
    <definedName name="Temp_Br" localSheetId="1">#REF!</definedName>
    <definedName name="Temp_Br">#REF!</definedName>
    <definedName name="TEMPBR" localSheetId="1">#REF!</definedName>
    <definedName name="TEMPBR">#REF!</definedName>
    <definedName name="tenck" localSheetId="1">#REF!</definedName>
    <definedName name="tenck">#REF!</definedName>
    <definedName name="TENCT" localSheetId="1">#REF!</definedName>
    <definedName name="TENCT">#REF!</definedName>
    <definedName name="TenCtr">'[31]B¶ng khçi l§íng'!$A$2</definedName>
    <definedName name="TenHMuc">'[31]B¶ng khçi l§íng'!$A$3</definedName>
    <definedName name="tenvung" localSheetId="1">#REF!</definedName>
    <definedName name="tenvung">#REF!</definedName>
    <definedName name="text" localSheetId="1">#REF!,#REF!,#REF!,#REF!,#REF!</definedName>
    <definedName name="text">#REF!,#REF!,#REF!,#REF!,#REF!</definedName>
    <definedName name="TG">[108]Name!$C$4</definedName>
    <definedName name="TI" localSheetId="1">#REF!</definedName>
    <definedName name="TI">#REF!</definedName>
    <definedName name="Tien" localSheetId="1">#REF!</definedName>
    <definedName name="Tien">#REF!</definedName>
    <definedName name="TIENLUONG" localSheetId="1">#REF!</definedName>
    <definedName name="TIENLUONG">#REF!</definedName>
    <definedName name="TienUSD">[149]Dulieu!$K$1:$K$65536</definedName>
    <definedName name="Tiepdia">[8]Tiepdia!$A:$IV</definedName>
    <definedName name="Tim_lan_xuat_hien">[150]PTDG!$E$19:$E$1524</definedName>
    <definedName name="tim_xuat_hien" localSheetId="1">#REF!</definedName>
    <definedName name="tim_xuat_hien">#REF!</definedName>
    <definedName name="Time" localSheetId="1">#REF!</definedName>
    <definedName name="Time">#REF!</definedName>
    <definedName name="TITAN" localSheetId="1">#REF!</definedName>
    <definedName name="TITAN">#REF!</definedName>
    <definedName name="TK" localSheetId="1">#REF!</definedName>
    <definedName name="TK">#REF!</definedName>
    <definedName name="TkCto">[151]Tong_ke!$Q$5:$R$133</definedName>
    <definedName name="TKduT1_sc">[73]SC!$G$6:$G$65</definedName>
    <definedName name="TKGHICO">[55]soktmay!$I$3:$I$225</definedName>
    <definedName name="TKGHINO">#N/A</definedName>
    <definedName name="TKP" localSheetId="1">#REF!</definedName>
    <definedName name="TKP">#REF!</definedName>
    <definedName name="TKYB">"TKYB"</definedName>
    <definedName name="TL">[16]ND!#REF!</definedName>
    <definedName name="TL_PB" localSheetId="1">#REF!</definedName>
    <definedName name="TL_PB">#REF!</definedName>
    <definedName name="TLAC120" localSheetId="1">#REF!</definedName>
    <definedName name="TLAC120">#REF!</definedName>
    <definedName name="TLAC35" localSheetId="1">#REF!</definedName>
    <definedName name="TLAC35">#REF!</definedName>
    <definedName name="TLAC50" localSheetId="1">#REF!</definedName>
    <definedName name="TLAC50">#REF!</definedName>
    <definedName name="TLAC70" localSheetId="1">#REF!</definedName>
    <definedName name="TLAC70">#REF!</definedName>
    <definedName name="TLAC95" localSheetId="1">#REF!</definedName>
    <definedName name="TLAC95">#REF!</definedName>
    <definedName name="Tle" localSheetId="1">#REF!</definedName>
    <definedName name="Tle">#REF!</definedName>
    <definedName name="tltg">[57]Names!$D$14</definedName>
    <definedName name="TM">'[152]KL-DG'!#REF!</definedName>
    <definedName name="tmbxd">'[29]MTL$-INTER'!#REF!</definedName>
    <definedName name="TN_b_qu_n" localSheetId="1">#REF!</definedName>
    <definedName name="TN_b_qu_n">#REF!</definedName>
    <definedName name="tn1pinnc" localSheetId="1">'[8]thao-go'!#REF!</definedName>
    <definedName name="tn1pinnc">'[8]thao-go'!#REF!</definedName>
    <definedName name="tn2mhnnc">'[8]thao-go'!#REF!</definedName>
    <definedName name="TNC">'[152]KL-DG'!#REF!</definedName>
    <definedName name="TNCM">'[8]CHITIET VL-NC-TT-3p'!#REF!</definedName>
    <definedName name="tnignc">'[8]thao-go'!#REF!</definedName>
    <definedName name="tnin190nc">'[8]thao-go'!#REF!</definedName>
    <definedName name="tnlnc">'[8]thao-go'!#REF!</definedName>
    <definedName name="tnnnc">'[8]thao-go'!#REF!</definedName>
    <definedName name="tno">[20]gVL!$Q$47</definedName>
    <definedName name="tnhnnc">'[8]thao-go'!#REF!</definedName>
    <definedName name="Toanbo" localSheetId="1">#REF!</definedName>
    <definedName name="Toanbo">#REF!</definedName>
    <definedName name="ToiDien5T">'[48]MTC+NC'!$D$10</definedName>
    <definedName name="ton" localSheetId="1">#REF!</definedName>
    <definedName name="ton">#REF!</definedName>
    <definedName name="Tong" localSheetId="1">#REF!</definedName>
    <definedName name="Tong">#REF!</definedName>
    <definedName name="tongbt" localSheetId="1">#REF!</definedName>
    <definedName name="tongbt">#REF!</definedName>
    <definedName name="tongcong" localSheetId="1">#REF!</definedName>
    <definedName name="tongcong">#REF!</definedName>
    <definedName name="tongdientich" localSheetId="1">#REF!</definedName>
    <definedName name="tongdientich">#REF!</definedName>
    <definedName name="tonghop" localSheetId="1">'[130]Bia-thau'!#REF!</definedName>
    <definedName name="tonghop">'[130]Bia-thau'!#REF!</definedName>
    <definedName name="tongthep" localSheetId="1">#REF!</definedName>
    <definedName name="tongthep">#REF!</definedName>
    <definedName name="tongthetich" localSheetId="1">#REF!</definedName>
    <definedName name="tongthetich">#REF!</definedName>
    <definedName name="Total1000">'[86]Summary of My Chanh Bridge'!$G$41</definedName>
    <definedName name="Total1100">'[86]My Chanh Bridge'!$L$147</definedName>
    <definedName name="Total1200">'[86]My Chanh Bridge'!$L$183</definedName>
    <definedName name="Total1300">'[86]My Chanh Bridge'!$L$219</definedName>
    <definedName name="Total1400">'[86]My Chanh Bridge'!$L$255</definedName>
    <definedName name="Total1500">'[86]My Chanh Bridge'!$L$471</definedName>
    <definedName name="Total1600">'[86]My Chanh Bridge'!$L$506</definedName>
    <definedName name="Total1700">'[86]My Chanh Bridge'!$L$542</definedName>
    <definedName name="Total1800">'[86]My Chanh Bridge'!$L$578</definedName>
    <definedName name="Total2000">'[86]Summary of Phu Bai Bridge'!$G$41</definedName>
    <definedName name="Total2100">'[86]Phu Bai Bridge'!$K$41</definedName>
    <definedName name="Total2200">'[86]Phu Bai Bridge'!$K$78</definedName>
    <definedName name="Total2300">'[86]Phu Bai Bridge'!$K$109</definedName>
    <definedName name="Total2400">'[86]Phu Bai Bridge'!$K$148</definedName>
    <definedName name="Total2500">'[86]Phu Bai Bridge'!$K$259</definedName>
    <definedName name="Total2600">'[86]Phu Bai Bridge'!$K$296</definedName>
    <definedName name="Total2700">'[86]Phu Bai Bridge'!$K$333</definedName>
    <definedName name="Total2800">'[86]Phu Bai Bridge'!$K$370</definedName>
    <definedName name="Total3000">'[86]Summary of Nong Bridge'!$G$43</definedName>
    <definedName name="Total3100">'[86]Nong Bridge'!$K$118</definedName>
    <definedName name="Total3200">'[86]Nong Bridge'!$K$155</definedName>
    <definedName name="Total3300">'[86]Nong Bridge'!$K$187</definedName>
    <definedName name="Total3400">'[86]Nong Bridge'!$K$223</definedName>
    <definedName name="Total3500">'[86]Nong Bridge'!$K$367</definedName>
    <definedName name="Total3600">'[86]Nong Bridge'!$K$403</definedName>
    <definedName name="Total3700">'[86]Nong Bridge'!$K$440</definedName>
    <definedName name="Total3800">'[86]Nong Bridge'!$K$476</definedName>
    <definedName name="Total3900">'[86]Nong Bridge'!$K$512</definedName>
    <definedName name="Total4000">'[86]Summary of Phong Le Bridge'!$G$42</definedName>
    <definedName name="Total4100">'[86]Phong Le Bridge'!$K$159</definedName>
    <definedName name="Total4200">'[86]Phong Le Bridge'!$K$198</definedName>
    <definedName name="Total4300">'[86]Phong Le Bridge'!$K$241</definedName>
    <definedName name="Total4400">'[86]Phong Le Bridge'!$K$280</definedName>
    <definedName name="Total4500">'[86]Phong Le Bridge'!$K$550</definedName>
    <definedName name="Total4600">'[86]Phong Le Bridge'!$K$589</definedName>
    <definedName name="Total4700">'[86]Phong Le Bridge'!$K$627</definedName>
    <definedName name="Total4800">'[86]Phong Le Bridge'!$K$666</definedName>
    <definedName name="Total5000">'[86]Summary of Ky Lam Bridge'!$G$43</definedName>
    <definedName name="Total5100">'[86]Ky Lam Bridge'!$K$154</definedName>
    <definedName name="Total5200">'[86]Ky Lam Bridge'!$K$193</definedName>
    <definedName name="Total5300">'[86]Ky Lam Bridge'!$K$319</definedName>
    <definedName name="Total5400">'[86]Ky Lam Bridge'!$K$358</definedName>
    <definedName name="Total5500">'[86]Ky Lam Bridge'!$K$863</definedName>
    <definedName name="Total5600">'[86]Ky Lam Bridge'!$K$988</definedName>
    <definedName name="Total5700">'[86]Ky Lam Bridge'!$K$1026</definedName>
    <definedName name="Total5800">'[86]Ky Lam Bridge'!$K$1064</definedName>
    <definedName name="Total6000">'[86]Provisional Sums Item'!$M$40</definedName>
    <definedName name="Total7000">'[86]Gas Pressure Welding'!$G$42</definedName>
    <definedName name="total8000">'[86]General Item&amp;General Requiremen'!$G$43</definedName>
    <definedName name="Total8100">'[86]General Items'!$M$40</definedName>
    <definedName name="Total8200_1">'[86]Regenral Requirements'!$K$45</definedName>
    <definedName name="Total8200_2">'[86]Regenral Requirements'!$K$88</definedName>
    <definedName name="totb">'[101]DO AM DT'!#REF!</definedName>
    <definedName name="totb1">'[101]DO AM DT'!#REF!</definedName>
    <definedName name="totb2">'[101]DO AM DT'!#REF!</definedName>
    <definedName name="totb3">'[101]DO AM DT'!#REF!</definedName>
    <definedName name="totb4">'[101]DO AM DT'!#REF!</definedName>
    <definedName name="totb5">'[101]DO AM DT'!#REF!</definedName>
    <definedName name="totb6">'[101]DO AM DT'!#REF!</definedName>
    <definedName name="TPcaphe">[10]BK04!#REF!</definedName>
    <definedName name="TPLRP" localSheetId="1">#REF!</definedName>
    <definedName name="TPLRP">#REF!</definedName>
    <definedName name="ts" localSheetId="1">#REF!</definedName>
    <definedName name="ts">#REF!</definedName>
    <definedName name="tsI" localSheetId="1">#REF!</definedName>
    <definedName name="tsI">#REF!</definedName>
    <definedName name="TT" localSheetId="1">#REF!</definedName>
    <definedName name="TT">#REF!</definedName>
    <definedName name="TT_1P" localSheetId="1">#REF!</definedName>
    <definedName name="TT_1P">#REF!</definedName>
    <definedName name="TT_3p" localSheetId="1">#REF!</definedName>
    <definedName name="TT_3p">#REF!</definedName>
    <definedName name="tt1pnc" localSheetId="1">'[8]lam-moi'!#REF!</definedName>
    <definedName name="tt1pnc">'[8]lam-moi'!#REF!</definedName>
    <definedName name="tt1pvl" localSheetId="1">'[8]lam-moi'!#REF!</definedName>
    <definedName name="tt1pvl">'[8]lam-moi'!#REF!</definedName>
    <definedName name="tt3pnc" localSheetId="1">'[8]lam-moi'!#REF!</definedName>
    <definedName name="tt3pnc">'[8]lam-moi'!#REF!</definedName>
    <definedName name="tt3pvl" localSheetId="1">'[8]lam-moi'!#REF!</definedName>
    <definedName name="tt3pvl">'[8]lam-moi'!#REF!</definedName>
    <definedName name="ttam">[21]gVL!$N$21</definedName>
    <definedName name="ttao" localSheetId="1">#REF!</definedName>
    <definedName name="ttao">#REF!</definedName>
    <definedName name="TTDD">[8]TDTKP!$E$44+[8]TDTKP!$F$44+[8]TDTKP!$G$44</definedName>
    <definedName name="TTDD3P">[8]TDTKP1!#REF!</definedName>
    <definedName name="TTDDCT3p">[8]TDTKP1!#REF!</definedName>
    <definedName name="TTK3p">'[8]TONGKE3p '!$C$295</definedName>
    <definedName name="TTLo62">#N/A</definedName>
    <definedName name="ttt" localSheetId="1">#REF!</definedName>
    <definedName name="ttt">#REF!</definedName>
    <definedName name="tttt" localSheetId="1">#REF!</definedName>
    <definedName name="tttt">#REF!</definedName>
    <definedName name="TTVAn5" localSheetId="1">#REF!</definedName>
    <definedName name="TTVAn5">#REF!</definedName>
    <definedName name="tthi" localSheetId="1">#REF!</definedName>
    <definedName name="tthi">#REF!</definedName>
    <definedName name="ttronmk" localSheetId="1">#REF!</definedName>
    <definedName name="ttronmk">#REF!</definedName>
    <definedName name="TU" hidden="1">{"'Sheet1'!$L$16"}</definedName>
    <definedName name="TuanGiao" localSheetId="1">'[129]KHQT-00-01'!#REF!</definedName>
    <definedName name="TuanGiao">'[129]KHQT-00-01'!#REF!</definedName>
    <definedName name="tuhjfthjfy">#N/A</definedName>
    <definedName name="Tuong_dau_HD">'[42]Cap DUL'!$A$549:$IV$551</definedName>
    <definedName name="TuongChan" localSheetId="1">#REF!</definedName>
    <definedName name="TuongChan">#REF!</definedName>
    <definedName name="TuVan" localSheetId="1">#REF!</definedName>
    <definedName name="TuVan">#REF!</definedName>
    <definedName name="tuyennhanh" hidden="1">{"'Sheet1'!$L$16"}</definedName>
    <definedName name="Tuyenquang" localSheetId="1">#REF!</definedName>
    <definedName name="Tuyenquang">#REF!</definedName>
    <definedName name="tuyequang" localSheetId="1">#REF!</definedName>
    <definedName name="tuyequang">#REF!</definedName>
    <definedName name="tv75nc" localSheetId="1">#REF!</definedName>
    <definedName name="tv75nc">#REF!</definedName>
    <definedName name="tv75vl" localSheetId="1">#REF!</definedName>
    <definedName name="tv75vl">#REF!</definedName>
    <definedName name="tvbt" localSheetId="1">#REF!</definedName>
    <definedName name="tvbt">#REF!</definedName>
    <definedName name="tvg" localSheetId="1">#REF!</definedName>
    <definedName name="tvg">#REF!</definedName>
    <definedName name="TVL" localSheetId="1">#REF!</definedName>
    <definedName name="TVL">#REF!</definedName>
    <definedName name="tx1pignc" localSheetId="1">'[8]thao-go'!#REF!</definedName>
    <definedName name="tx1pignc">'[8]thao-go'!#REF!</definedName>
    <definedName name="tx1pindnc" localSheetId="1">'[8]thao-go'!#REF!</definedName>
    <definedName name="tx1pindnc">'[8]thao-go'!#REF!</definedName>
    <definedName name="tx1pintnc" localSheetId="1">'[8]thao-go'!#REF!</definedName>
    <definedName name="tx1pintnc">'[8]thao-go'!#REF!</definedName>
    <definedName name="tx1pingnc" localSheetId="1">'[8]thao-go'!#REF!</definedName>
    <definedName name="tx1pingnc">'[8]thao-go'!#REF!</definedName>
    <definedName name="tx1pitnc" localSheetId="1">'[8]thao-go'!#REF!</definedName>
    <definedName name="tx1pitnc">'[8]thao-go'!#REF!</definedName>
    <definedName name="tx2mhnnc">'[8]thao-go'!#REF!</definedName>
    <definedName name="tx2mitnc">'[8]thao-go'!#REF!</definedName>
    <definedName name="txhnnc">'[8]thao-go'!#REF!</definedName>
    <definedName name="txig1nc">'[8]thao-go'!#REF!</definedName>
    <definedName name="txin190nc">'[8]thao-go'!#REF!</definedName>
    <definedName name="txinnc">'[8]thao-go'!#REF!</definedName>
    <definedName name="txit1nc">'[8]thao-go'!#REF!</definedName>
    <definedName name="Ty_gia">[114]VL!#REF!</definedName>
    <definedName name="ty_le" localSheetId="1">#REF!</definedName>
    <definedName name="ty_le">#REF!</definedName>
    <definedName name="Ty_Le_1" localSheetId="1">#REF!</definedName>
    <definedName name="Ty_Le_1">#REF!</definedName>
    <definedName name="ty_le_BTN" localSheetId="1">#REF!</definedName>
    <definedName name="ty_le_BTN">#REF!</definedName>
    <definedName name="Ty_le1" localSheetId="1">#REF!</definedName>
    <definedName name="Ty_le1">#REF!</definedName>
    <definedName name="tyle2" localSheetId="1">#REF!</definedName>
    <definedName name="tyle2">#REF!</definedName>
    <definedName name="Type_1" localSheetId="1">#REF!</definedName>
    <definedName name="Type_1">#REF!</definedName>
    <definedName name="Type_2" localSheetId="1">#REF!</definedName>
    <definedName name="Type_2">#REF!</definedName>
    <definedName name="TYT" localSheetId="1">BlankMacro1</definedName>
    <definedName name="TYT">BlankMacro1</definedName>
    <definedName name="th">[21]gVL!$N$20</definedName>
    <definedName name="TH.tinh" localSheetId="1">#REF!</definedName>
    <definedName name="TH.tinh">#REF!</definedName>
    <definedName name="th3x15" localSheetId="1">[8]giathanh1!#REF!</definedName>
    <definedName name="th3x15">[8]giathanh1!#REF!</definedName>
    <definedName name="tha" localSheetId="36" hidden="1">{"'Sheet1'!$L$16"}</definedName>
    <definedName name="tha" localSheetId="1" hidden="1">{"'Sheet1'!$L$16"}</definedName>
    <definedName name="tha" hidden="1">{"'Sheet1'!$L$16"}</definedName>
    <definedName name="thai">#REF!</definedName>
    <definedName name="thang" localSheetId="1">#REF!</definedName>
    <definedName name="thang">#REF!</definedName>
    <definedName name="Thang_Long">[119]TBTV!$J$4</definedName>
    <definedName name="Thang_Long_GT">[119]TBTV!$J$4</definedName>
    <definedName name="thang10" localSheetId="36" hidden="1">{"'Sheet1'!$L$16"}</definedName>
    <definedName name="thang10" localSheetId="1" hidden="1">{"'Sheet1'!$L$16"}</definedName>
    <definedName name="thang10" hidden="1">{"'Sheet1'!$L$16"}</definedName>
    <definedName name="THANH" hidden="1">{"'Sheet1'!$L$16"}</definedName>
    <definedName name="Thanh_CT">'[42]Cap DUL'!$A$265:$IV$272</definedName>
    <definedName name="thanhtien" localSheetId="1">#REF!</definedName>
    <definedName name="thanhtien">#REF!</definedName>
    <definedName name="ThanhXuan110" localSheetId="1">'[153]KH-Q1,Q2,01'!#REF!</definedName>
    <definedName name="ThanhXuan110">'[153]KH-Q1,Q2,01'!#REF!</definedName>
    <definedName name="ThaoCauCu" localSheetId="1">#REF!</definedName>
    <definedName name="ThaoCauCu">#REF!</definedName>
    <definedName name="Thautinh" localSheetId="1">#REF!</definedName>
    <definedName name="Thautinh">#REF!</definedName>
    <definedName name="THDS" localSheetId="1">#REF!</definedName>
    <definedName name="THDS">#REF!</definedName>
    <definedName name="THDT_CT_XOM_NOI" localSheetId="1">#REF!</definedName>
    <definedName name="THDT_CT_XOM_NOI">#REF!</definedName>
    <definedName name="THDT_HT_DAO_THUONG" localSheetId="1">#REF!</definedName>
    <definedName name="THDT_HT_DAO_THUONG">#REF!</definedName>
    <definedName name="THDT_HT_XOM_NOI" localSheetId="1">#REF!</definedName>
    <definedName name="THDT_HT_XOM_NOI">#REF!</definedName>
    <definedName name="THDT_NPP_XOM_NOI" localSheetId="1">#REF!</definedName>
    <definedName name="THDT_NPP_XOM_NOI">#REF!</definedName>
    <definedName name="THDT_TBA_XOM_NOI" localSheetId="1">#REF!</definedName>
    <definedName name="THDT_TBA_XOM_NOI">#REF!</definedName>
    <definedName name="THEP_D32">'[42]Cap DUL'!$A$288:$IV$293</definedName>
    <definedName name="thepban" localSheetId="1">#REF!</definedName>
    <definedName name="thepban">#REF!</definedName>
    <definedName name="ThepDet32x3" localSheetId="1">[147]TT_35!#REF!</definedName>
    <definedName name="ThepDet32x3">[147]TT_35!#REF!</definedName>
    <definedName name="ThepDet35x3">'[52]TT-TBA35'!#REF!</definedName>
    <definedName name="ThepDet40x4">'[52]TT-TBA35'!#REF!</definedName>
    <definedName name="ThepDet45x4">[147]TT_35!#REF!</definedName>
    <definedName name="ThepDet50x5">[147]TT_35!#REF!</definedName>
    <definedName name="ThepDet63x6">'[52]TT-TBA35'!#REF!</definedName>
    <definedName name="ThepDet75x6">'[52]TT-TBA35'!#REF!</definedName>
    <definedName name="thepDet75x7" localSheetId="1">#REF!</definedName>
    <definedName name="thepDet75x7">#REF!</definedName>
    <definedName name="thepgo">[51]VCVl!$M$16</definedName>
    <definedName name="thepgoc25_60" localSheetId="1">#REF!</definedName>
    <definedName name="thepgoc25_60">#REF!</definedName>
    <definedName name="ThepGoc32x32x3" localSheetId="1">'[52]TT-TBA35'!#REF!</definedName>
    <definedName name="ThepGoc32x32x3">'[52]TT-TBA35'!#REF!</definedName>
    <definedName name="ThepGoc35x35x3">'[52]TT-TBA35'!#REF!</definedName>
    <definedName name="ThepGoc40x40x4">'[52]TT-TBA35'!#REF!</definedName>
    <definedName name="ThepGoc45x45x4">'[52]TT-TBA35'!#REF!</definedName>
    <definedName name="ThepGoc50x50x5">'[52]TT-TBA35'!#REF!</definedName>
    <definedName name="thepgoc63_75" localSheetId="1">#REF!</definedName>
    <definedName name="thepgoc63_75">#REF!</definedName>
    <definedName name="ThepGoc63x63x6" localSheetId="1">'[52]TT-TBA35'!#REF!</definedName>
    <definedName name="ThepGoc63x63x6">'[52]TT-TBA35'!#REF!</definedName>
    <definedName name="ThepGoc75x6" localSheetId="1">#REF!</definedName>
    <definedName name="ThepGoc75x6">#REF!</definedName>
    <definedName name="ThepGoc75x75x6" localSheetId="1">'[52]TT-TBA35'!#REF!</definedName>
    <definedName name="ThepGoc75x75x6">'[52]TT-TBA35'!#REF!</definedName>
    <definedName name="thepgoc80_100" localSheetId="1">#REF!</definedName>
    <definedName name="thepgoc80_100">#REF!</definedName>
    <definedName name="theptron">[51]VCVl!$M$15</definedName>
    <definedName name="theptron12" localSheetId="1">#REF!</definedName>
    <definedName name="theptron12">#REF!</definedName>
    <definedName name="theptron14_22" localSheetId="1">#REF!</definedName>
    <definedName name="theptron14_22">#REF!</definedName>
    <definedName name="theptron6_8" localSheetId="1">#REF!</definedName>
    <definedName name="theptron6_8">#REF!</definedName>
    <definedName name="ThepTronD10D18" localSheetId="1">'[52]TT-TBA35'!#REF!</definedName>
    <definedName name="ThepTronD10D18">'[52]TT-TBA35'!#REF!</definedName>
    <definedName name="thepU" localSheetId="1">[154]TTDZ22!#REF!</definedName>
    <definedName name="thepU">[154]TTDZ22!#REF!</definedName>
    <definedName name="thephinh">[51]VCVl!$M$17</definedName>
    <definedName name="thetichck" localSheetId="1">#REF!</definedName>
    <definedName name="thetichck">#REF!</definedName>
    <definedName name="thfrty">#N/A</definedName>
    <definedName name="THGO1pnc" localSheetId="1">#REF!</definedName>
    <definedName name="THGO1pnc">#REF!</definedName>
    <definedName name="thht" localSheetId="1">#REF!</definedName>
    <definedName name="thht">#REF!</definedName>
    <definedName name="THI" localSheetId="1">#REF!</definedName>
    <definedName name="THI">#REF!</definedName>
    <definedName name="thinh">[102]gvl!$N$23</definedName>
    <definedName name="THK">'[1]COAT&amp;WRAP-QIOT-#3'!#REF!</definedName>
    <definedName name="THKP160">'[8]dongia (2)'!#REF!</definedName>
    <definedName name="THKP2" hidden="1">{"'Sheet1'!$L$16"}</definedName>
    <definedName name="thkp3" localSheetId="1">#REF!</definedName>
    <definedName name="thkp3">#REF!</definedName>
    <definedName name="ThoatNuoc" localSheetId="1">#REF!</definedName>
    <definedName name="ThoatNuoc">#REF!</definedName>
    <definedName name="Thop" localSheetId="1">#REF!</definedName>
    <definedName name="Thop">#REF!</definedName>
    <definedName name="THop2" localSheetId="1">#REF!</definedName>
    <definedName name="THop2">#REF!</definedName>
    <definedName name="thtich1" localSheetId="1">#REF!</definedName>
    <definedName name="thtich1">#REF!</definedName>
    <definedName name="thtich2" localSheetId="1">#REF!</definedName>
    <definedName name="thtich2">#REF!</definedName>
    <definedName name="thtich3" localSheetId="1">#REF!</definedName>
    <definedName name="thtich3">#REF!</definedName>
    <definedName name="thtich4" localSheetId="1">#REF!</definedName>
    <definedName name="thtich4">#REF!</definedName>
    <definedName name="thtich5" localSheetId="1">#REF!</definedName>
    <definedName name="thtich5">#REF!</definedName>
    <definedName name="thtich6" localSheetId="1">#REF!</definedName>
    <definedName name="thtich6">#REF!</definedName>
    <definedName name="THTLMcap" localSheetId="1">#REF!</definedName>
    <definedName name="THTLMcap">#REF!</definedName>
    <definedName name="THToanBo" localSheetId="1">#REF!</definedName>
    <definedName name="THToanBo">#REF!</definedName>
    <definedName name="THtoanbo2" localSheetId="1">#REF!</definedName>
    <definedName name="THtoanbo2">#REF!</definedName>
    <definedName name="thtt" localSheetId="1">#REF!</definedName>
    <definedName name="thtt">#REF!</definedName>
    <definedName name="thtr15" localSheetId="1">[8]giathanh1!#REF!</definedName>
    <definedName name="thtr15">[8]giathanh1!#REF!</definedName>
    <definedName name="THU" localSheetId="1">[23]CT35!#REF!</definedName>
    <definedName name="THU">[23]CT35!#REF!</definedName>
    <definedName name="thucthanh">'[155]Thuc thanh'!$E$29</definedName>
    <definedName name="thue">6</definedName>
    <definedName name="ThuT1_sc">[73]SC!$H$6:$H$65</definedName>
    <definedName name="THUYETMINH">[156]ptvt!$A$6:$X$128</definedName>
    <definedName name="thxlk">'[122]thao-go'!#REF!</definedName>
    <definedName name="thyujnj">#N/A</definedName>
    <definedName name="TR15HT">'[8]TONGKE-HT'!#REF!</definedName>
    <definedName name="TR16HT">'[8]TONGKE-HT'!#REF!</definedName>
    <definedName name="TR19HT">'[8]TONGKE-HT'!#REF!</definedName>
    <definedName name="tr1x15">[8]giathanh1!#REF!</definedName>
    <definedName name="TR20HT">'[8]TONGKE-HT'!#REF!</definedName>
    <definedName name="tr3x100">'[8]dongia (2)'!#REF!</definedName>
    <definedName name="Tra_Cot" localSheetId="1">#REF!</definedName>
    <definedName name="Tra_Cot">#REF!</definedName>
    <definedName name="Tra_DM_su_dung" localSheetId="1">#REF!</definedName>
    <definedName name="Tra_DM_su_dung">#REF!</definedName>
    <definedName name="Tra_don_gia_KS" localSheetId="1">#REF!</definedName>
    <definedName name="Tra_don_gia_KS">#REF!</definedName>
    <definedName name="Tra_DTCT" localSheetId="1">#REF!</definedName>
    <definedName name="Tra_DTCT">#REF!</definedName>
    <definedName name="Tra_GTXLST">[157]DTCT!$C$10:$J$438</definedName>
    <definedName name="Tra_gia_VLKS">'[158]VL,NC'!$A$4:$D$488</definedName>
    <definedName name="Tra_phan_tram">[159]Tra_bang!#REF!</definedName>
    <definedName name="Tra_ten_cong" localSheetId="1">#REF!</definedName>
    <definedName name="Tra_ten_cong">#REF!</definedName>
    <definedName name="Tra_tim_hang_mucPT_trung" localSheetId="1">#REF!</definedName>
    <definedName name="Tra_tim_hang_mucPT_trung">#REF!</definedName>
    <definedName name="Tra_TL" localSheetId="1">#REF!</definedName>
    <definedName name="Tra_TL">#REF!</definedName>
    <definedName name="Tra_ty_le2" localSheetId="1">#REF!</definedName>
    <definedName name="Tra_ty_le2">#REF!</definedName>
    <definedName name="Tra_ty_le3" localSheetId="1">#REF!</definedName>
    <definedName name="Tra_ty_le3">#REF!</definedName>
    <definedName name="Tra_ty_le4" localSheetId="1">#REF!</definedName>
    <definedName name="Tra_ty_le4">#REF!</definedName>
    <definedName name="Tra_ty_le5" localSheetId="1">#REF!</definedName>
    <definedName name="Tra_ty_le5">#REF!</definedName>
    <definedName name="tra_vat_lieu1">'[160]tra-vat-lieu'!$G$4:$J$193</definedName>
    <definedName name="TRA_VL">'[70]tra-vat-lieu'!$A$192:$H$206</definedName>
    <definedName name="tra_VL_1">'[71]tra-vat-lieu'!$A$201:$H$215</definedName>
    <definedName name="TRADE2" localSheetId="1">#REF!</definedName>
    <definedName name="TRADE2">#REF!</definedName>
    <definedName name="tram" localSheetId="1">[69]THTram!#REF!</definedName>
    <definedName name="tram">[69]THTram!#REF!</definedName>
    <definedName name="tram100">'[8]dongia (2)'!#REF!</definedName>
    <definedName name="tram1x25">'[8]dongia (2)'!#REF!</definedName>
    <definedName name="TRANSFORMER">'[107]NEW-PANEL'!#REF!</definedName>
    <definedName name="TraQ">[97]BANGTRA!$E$122:$G$128</definedName>
    <definedName name="TRaRu">[10]BK04!#REF!</definedName>
    <definedName name="TraTH">'[161]dtct cong'!$A$9:$A$649</definedName>
    <definedName name="TRAvH" localSheetId="1">#REF!</definedName>
    <definedName name="TRAvH">#REF!</definedName>
    <definedName name="TronD10D18" localSheetId="1">#REF!</definedName>
    <definedName name="TronD10D18">#REF!</definedName>
    <definedName name="TronD6D8" localSheetId="1">#REF!</definedName>
    <definedName name="TronD6D8">#REF!</definedName>
    <definedName name="Trô_P1">'[42]Cap DUL'!$C$264</definedName>
    <definedName name="Trô_P10">'[42]Cap DUL'!$C$597</definedName>
    <definedName name="Trô_P11">'[42]Cap DUL'!$C$634</definedName>
    <definedName name="Trô_P2">'[42]Cap DUL'!$C$301</definedName>
    <definedName name="Trô_P3">'[42]Cap DUL'!$C$338</definedName>
    <definedName name="Trô_P4">'[42]Cap DUL'!$C$375</definedName>
    <definedName name="Trô_P5">'[42]Cap DUL'!$C$412</definedName>
    <definedName name="Trô_P6">'[42]Cap DUL'!$C$449</definedName>
    <definedName name="Trô_P7">'[42]Cap DUL'!$C$486</definedName>
    <definedName name="Trô_P8">'[42]Cap DUL'!$C$523</definedName>
    <definedName name="Trô_P9">'[42]Cap DUL'!$C$560</definedName>
    <definedName name="trt" localSheetId="1">#REF!</definedName>
    <definedName name="trt">#REF!</definedName>
    <definedName name="tru10mtc" localSheetId="1">'[8]t-h HA THE'!#REF!</definedName>
    <definedName name="tru10mtc">'[8]t-h HA THE'!#REF!</definedName>
    <definedName name="tru8mtc">'[8]t-h HA THE'!#REF!</definedName>
    <definedName name="u">'[35]Coc 32 m(Cho mo)'!#REF!</definedName>
    <definedName name="U_tien" localSheetId="1">#REF!</definedName>
    <definedName name="U_tien">#REF!</definedName>
    <definedName name="u7ytguifrut6">#N/A</definedName>
    <definedName name="uh">#N/A</definedName>
    <definedName name="ui">'[115]HE SO'!$F$15</definedName>
    <definedName name="Unit_Price" localSheetId="1">#REF!</definedName>
    <definedName name="Unit_Price">#REF!</definedName>
    <definedName name="unit1" localSheetId="1">'[98]Breakdown 2'!#REF!</definedName>
    <definedName name="unit1">'[98]Breakdown 2'!#REF!</definedName>
    <definedName name="unit5">'[98]Breakdown 2'!#REF!</definedName>
    <definedName name="unit9">'[98]Breakdown 2'!#REF!</definedName>
    <definedName name="unitt" localSheetId="1">BlankMacro1</definedName>
    <definedName name="unitt">BlankMacro1</definedName>
    <definedName name="uokxgftjuxr">#N/A</definedName>
    <definedName name="ut">#REF!</definedName>
    <definedName name="UT_1" localSheetId="1">#REF!</definedName>
    <definedName name="UT_1">#REF!</definedName>
    <definedName name="UT1_373" localSheetId="1">#REF!</definedName>
    <definedName name="UT1_373">#REF!</definedName>
    <definedName name="uy" localSheetId="1">[41]CPBT!#REF!</definedName>
    <definedName name="uy">[41]CPBT!#REF!</definedName>
    <definedName name="V" localSheetId="1">#REF!</definedName>
    <definedName name="V">#REF!</definedName>
    <definedName name="V.1" localSheetId="1">#REF!</definedName>
    <definedName name="V.1">#REF!</definedName>
    <definedName name="V.10" localSheetId="1">#REF!</definedName>
    <definedName name="V.10">#REF!</definedName>
    <definedName name="V.11" localSheetId="1">#REF!</definedName>
    <definedName name="V.11">#REF!</definedName>
    <definedName name="V.12" localSheetId="1">#REF!</definedName>
    <definedName name="V.12">#REF!</definedName>
    <definedName name="V.13" localSheetId="1">#REF!</definedName>
    <definedName name="V.13">#REF!</definedName>
    <definedName name="V.14" localSheetId="1">#REF!</definedName>
    <definedName name="V.14">#REF!</definedName>
    <definedName name="V.15" localSheetId="1">#REF!</definedName>
    <definedName name="V.15">#REF!</definedName>
    <definedName name="V.16" localSheetId="1">#REF!</definedName>
    <definedName name="V.16">#REF!</definedName>
    <definedName name="V.17" localSheetId="1">#REF!</definedName>
    <definedName name="V.17">#REF!</definedName>
    <definedName name="V.18" localSheetId="1">#REF!</definedName>
    <definedName name="V.18">#REF!</definedName>
    <definedName name="V.2" localSheetId="1">#REF!</definedName>
    <definedName name="V.2">#REF!</definedName>
    <definedName name="V.3" localSheetId="1">#REF!</definedName>
    <definedName name="V.3">#REF!</definedName>
    <definedName name="V.4" localSheetId="1">#REF!</definedName>
    <definedName name="V.4">#REF!</definedName>
    <definedName name="V.5" localSheetId="1">#REF!</definedName>
    <definedName name="V.5">#REF!</definedName>
    <definedName name="V.6" localSheetId="1">#REF!</definedName>
    <definedName name="V.6">#REF!</definedName>
    <definedName name="V.7" localSheetId="1">#REF!</definedName>
    <definedName name="V.7">#REF!</definedName>
    <definedName name="V.8" localSheetId="1">#REF!</definedName>
    <definedName name="V.8">#REF!</definedName>
    <definedName name="V.9" localSheetId="1">#REF!</definedName>
    <definedName name="V.9">#REF!</definedName>
    <definedName name="V_1" localSheetId="1">[34]Input!#REF!</definedName>
    <definedName name="V_1">[34]Input!#REF!</definedName>
    <definedName name="V_2" localSheetId="1">[34]Input!#REF!</definedName>
    <definedName name="V_2">[34]Input!#REF!</definedName>
    <definedName name="V_3" localSheetId="1">[34]Input!#REF!</definedName>
    <definedName name="V_3">[34]Input!#REF!</definedName>
    <definedName name="V_4" localSheetId="1">[34]Input!#REF!</definedName>
    <definedName name="V_4">[34]Input!#REF!</definedName>
    <definedName name="V_t_tõ" localSheetId="1">#REF!</definedName>
    <definedName name="V_t_tõ">#REF!</definedName>
    <definedName name="VA" localSheetId="1">[16]ND!#REF!</definedName>
    <definedName name="VA">[16]ND!#REF!</definedName>
    <definedName name="VAÄT_LIEÄU">"nhandongia"</definedName>
    <definedName name="VAN">[23]CT35!#REF!</definedName>
    <definedName name="vanchuyen" localSheetId="1">#REF!</definedName>
    <definedName name="vanchuyen">#REF!</definedName>
    <definedName name="VanChuyenDam" localSheetId="1">#REF!</definedName>
    <definedName name="VanChuyenDam">#REF!</definedName>
    <definedName name="VANCHUYENTHUCONG">'[37]vanchuyen TC'!$B$5:$I$30</definedName>
    <definedName name="VANKHUON">[162]VANKHUON!$A$2:$V$38</definedName>
    <definedName name="VARIINST" localSheetId="1">#REF!</definedName>
    <definedName name="VARIINST">#REF!</definedName>
    <definedName name="VARIPURC" localSheetId="1">#REF!</definedName>
    <definedName name="VARIPURC">#REF!</definedName>
    <definedName name="vat">5</definedName>
    <definedName name="VAT_04" localSheetId="1">#REF!</definedName>
    <definedName name="VAT_04">#REF!</definedName>
    <definedName name="VAT_22" localSheetId="1">[126]DZ22!#REF!</definedName>
    <definedName name="VAT_22">[126]DZ22!#REF!</definedName>
    <definedName name="VAT_35" localSheetId="1">#REF!</definedName>
    <definedName name="VAT_35">#REF!</definedName>
    <definedName name="VAT_Cto" localSheetId="1">#REF!</definedName>
    <definedName name="VAT_Cto">#REF!</definedName>
    <definedName name="vat_lieu_KVIII" localSheetId="1">#REF!</definedName>
    <definedName name="vat_lieu_KVIII">#REF!</definedName>
    <definedName name="VAT_TB" localSheetId="1">#REF!</definedName>
    <definedName name="VAT_TB">#REF!</definedName>
    <definedName name="VAT_TBA" localSheetId="1">#REF!</definedName>
    <definedName name="VAT_TBA">#REF!</definedName>
    <definedName name="VAT_XLTBA" localSheetId="1">#REF!</definedName>
    <definedName name="VAT_XLTBA">#REF!</definedName>
    <definedName name="VATLIEU" localSheetId="1">#REF!</definedName>
    <definedName name="VATLIEU">#REF!</definedName>
    <definedName name="Vattu" localSheetId="1">#REF!</definedName>
    <definedName name="Vattu">#REF!</definedName>
    <definedName name="VC" localSheetId="1">{"Book1","mbang.xls"}</definedName>
    <definedName name="VC">{"Book1","mbang.xls"}</definedName>
    <definedName name="vcbht">[127]CPBT!#REF!</definedName>
    <definedName name="VCDD3p">'[8]KPVC-BD '!#REF!</definedName>
    <definedName name="vcmn">[127]CPBT!#REF!</definedName>
    <definedName name="vcmt">[127]CPBT!#REF!</definedName>
    <definedName name="vcnm">[127]CPBT!#REF!</definedName>
    <definedName name="VCTT" localSheetId="1">#REF!</definedName>
    <definedName name="VCTT">#REF!</definedName>
    <definedName name="VCVBT1">'[8]VCV-BE-TONG'!$G$11</definedName>
    <definedName name="VCVBT2">'[8]VCV-BE-TONG'!$G$17</definedName>
    <definedName name="vcxa">[104]TT04!$J$20</definedName>
    <definedName name="VCHT" localSheetId="1">#REF!</definedName>
    <definedName name="VCHT">#REF!</definedName>
    <definedName name="Vd" localSheetId="1">#REF!</definedName>
    <definedName name="Vd">#REF!</definedName>
    <definedName name="vd3p" localSheetId="1">#REF!</definedName>
    <definedName name="vd3p">#REF!</definedName>
    <definedName name="vdkt">[20]gVL!$Q$55</definedName>
    <definedName name="Vdmr" localSheetId="1">#REF!</definedName>
    <definedName name="Vdmr">#REF!</definedName>
    <definedName name="Vh" localSheetId="1">#REF!</definedName>
    <definedName name="Vh">#REF!</definedName>
    <definedName name="Vhmr" localSheetId="1">#REF!</definedName>
    <definedName name="Vhmr">#REF!</definedName>
    <definedName name="Via_He" localSheetId="1">#REF!</definedName>
    <definedName name="Via_He">#REF!</definedName>
    <definedName name="viet" localSheetId="1">#REF!</definedName>
    <definedName name="viet">#REF!</definedName>
    <definedName name="Vietri" localSheetId="1">#REF!</definedName>
    <definedName name="Vietri">#REF!</definedName>
    <definedName name="vk">[163]M13PTDG!$H$11</definedName>
    <definedName name="vkds">[47]DG!#REF!</definedName>
    <definedName name="vktc">[47]DG!#REF!</definedName>
    <definedName name="vkh">[164]chiettinh!$I$11</definedName>
    <definedName name="VL" localSheetId="1">#REF!</definedName>
    <definedName name="VL">#REF!</definedName>
    <definedName name="VL_CSC" localSheetId="1">#REF!</definedName>
    <definedName name="VL_CSC">#REF!</definedName>
    <definedName name="VL_CSCT" localSheetId="1">#REF!</definedName>
    <definedName name="VL_CSCT">#REF!</definedName>
    <definedName name="VL_CTXD" localSheetId="1">#REF!</definedName>
    <definedName name="VL_CTXD">#REF!</definedName>
    <definedName name="VL_RD" localSheetId="1">#REF!</definedName>
    <definedName name="VL_RD">#REF!</definedName>
    <definedName name="VL_TD" localSheetId="1">#REF!</definedName>
    <definedName name="VL_TD">#REF!</definedName>
    <definedName name="vl1p" localSheetId="1">#REF!</definedName>
    <definedName name="vl1p">#REF!</definedName>
    <definedName name="vl3p" localSheetId="1">#REF!</definedName>
    <definedName name="vl3p">#REF!</definedName>
    <definedName name="VLBETONG" localSheetId="1">'[165]Gia thanh'!#REF!</definedName>
    <definedName name="VLBETONG">'[165]Gia thanh'!#REF!</definedName>
    <definedName name="vldd" localSheetId="1">'[8]TH XL'!#REF!</definedName>
    <definedName name="vldd">'[8]TH XL'!#REF!</definedName>
    <definedName name="vldn400" localSheetId="1">#REF!</definedName>
    <definedName name="vldn400">#REF!</definedName>
    <definedName name="vldn600" localSheetId="1">#REF!</definedName>
    <definedName name="vldn600">#REF!</definedName>
    <definedName name="VLHC">[8]TNHCHINH!$I$38</definedName>
    <definedName name="VLIEU" localSheetId="1">#REF!</definedName>
    <definedName name="VLIEU">#REF!</definedName>
    <definedName name="VLM" localSheetId="1">#REF!</definedName>
    <definedName name="VLM">#REF!</definedName>
    <definedName name="vltco" localSheetId="1">[166]DG1!#REF!</definedName>
    <definedName name="vltco">[166]DG1!#REF!</definedName>
    <definedName name="vltr" localSheetId="1">'[8]TH XL'!#REF!</definedName>
    <definedName name="vltr">'[8]TH XL'!#REF!</definedName>
    <definedName name="vltram" localSheetId="1">#REF!</definedName>
    <definedName name="vltram">#REF!</definedName>
    <definedName name="vm" localSheetId="1">[34]Input!#REF!</definedName>
    <definedName name="vm">[34]Input!#REF!</definedName>
    <definedName name="vm1." localSheetId="1">[34]Input!#REF!</definedName>
    <definedName name="vm1.">[34]Input!#REF!</definedName>
    <definedName name="vm2." localSheetId="1">[34]Input!#REF!</definedName>
    <definedName name="vm2.">[34]Input!#REF!</definedName>
    <definedName name="Vn">'[167]Phuong an 1'!$S$1</definedName>
    <definedName name="vn1.">[34]Input!#REF!</definedName>
    <definedName name="vn2.">[34]Input!#REF!</definedName>
    <definedName name="VND">UPPER(LEFT(Docso,1))&amp;MID(Docso,2,LEN(Docso))</definedName>
    <definedName name="VNM">[168]TS!$B$2:$E$406</definedName>
    <definedName name="Von.KL" localSheetId="1">#REF!</definedName>
    <definedName name="Von.KL">#REF!</definedName>
    <definedName name="Vr">'[38]B-B'!$F$59</definedName>
    <definedName name="vr3p" localSheetId="1">#REF!</definedName>
    <definedName name="vr3p">#REF!</definedName>
    <definedName name="vt1pbs" localSheetId="1">'[8]lam-moi'!#REF!</definedName>
    <definedName name="vt1pbs">'[8]lam-moi'!#REF!</definedName>
    <definedName name="vtbs">'[8]lam-moi'!#REF!</definedName>
    <definedName name="vtu" localSheetId="1">#REF!</definedName>
    <definedName name="vtu">#REF!</definedName>
    <definedName name="Vu" localSheetId="1">#REF!</definedName>
    <definedName name="Vu">#REF!</definedName>
    <definedName name="VÙ" localSheetId="1">#REF!</definedName>
    <definedName name="VÙ">#REF!</definedName>
    <definedName name="Vu_" localSheetId="1">#REF!</definedName>
    <definedName name="Vu_">#REF!</definedName>
    <definedName name="Vua" localSheetId="1">#REF!</definedName>
    <definedName name="Vua">#REF!</definedName>
    <definedName name="VUNG_NH1" localSheetId="1">#REF!</definedName>
    <definedName name="VUNG_NH1">#REF!</definedName>
    <definedName name="vung_nh2" localSheetId="1">#REF!</definedName>
    <definedName name="vung_nh2">#REF!</definedName>
    <definedName name="vungbc" localSheetId="1">#REF!</definedName>
    <definedName name="vungbc">#REF!</definedName>
    <definedName name="vungz" localSheetId="1">#REF!</definedName>
    <definedName name="vungz">#REF!</definedName>
    <definedName name="vvv" localSheetId="1">#REF!</definedName>
    <definedName name="vvv">#REF!</definedName>
    <definedName name="vxabd">[169]Names!$AH$59</definedName>
    <definedName name="vxadn" localSheetId="1">#REF!</definedName>
    <definedName name="vxadn">#REF!</definedName>
    <definedName name="vxah" localSheetId="1">#REF!</definedName>
    <definedName name="vxah">#REF!</definedName>
    <definedName name="vxah1" localSheetId="1">#REF!</definedName>
    <definedName name="vxah1">#REF!</definedName>
    <definedName name="vxaqn" localSheetId="1">#REF!</definedName>
    <definedName name="vxaqn">#REF!</definedName>
    <definedName name="vxaqn2" localSheetId="1">#REF!</definedName>
    <definedName name="vxaqn2">#REF!</definedName>
    <definedName name="vxath">[44]Names!$AH$59</definedName>
    <definedName name="vxbbd" localSheetId="1">#REF!</definedName>
    <definedName name="vxbbd">#REF!</definedName>
    <definedName name="vxbdn" localSheetId="1">#REF!</definedName>
    <definedName name="vxbdn">#REF!</definedName>
    <definedName name="vxbh" localSheetId="1">#REF!</definedName>
    <definedName name="vxbh">#REF!</definedName>
    <definedName name="vxbqn" localSheetId="1">#REF!</definedName>
    <definedName name="vxbqn">#REF!</definedName>
    <definedName name="vxbqn2" localSheetId="1">#REF!</definedName>
    <definedName name="vxbqn2">#REF!</definedName>
    <definedName name="vxcbd" localSheetId="1">#REF!</definedName>
    <definedName name="vxcbd">#REF!</definedName>
    <definedName name="vxcdn" localSheetId="1">#REF!</definedName>
    <definedName name="vxcdn">#REF!</definedName>
    <definedName name="vxcqn" localSheetId="1">#REF!</definedName>
    <definedName name="vxcqn">#REF!</definedName>
    <definedName name="vxcqn2" localSheetId="1">#REF!</definedName>
    <definedName name="vxcqn2">#REF!</definedName>
    <definedName name="vxch" localSheetId="1">#REF!</definedName>
    <definedName name="vxch">#REF!</definedName>
    <definedName name="vxuan" localSheetId="1">#REF!</definedName>
    <definedName name="vxuan">#REF!</definedName>
    <definedName name="W" localSheetId="1">#REF!</definedName>
    <definedName name="W">#REF!</definedName>
    <definedName name="WIRE1">5</definedName>
    <definedName name="wl" localSheetId="1">#REF!</definedName>
    <definedName name="wl">#REF!</definedName>
    <definedName name="wrn.aaa." hidden="1">{#N/A,#N/A,FALSE,"Sheet1";#N/A,#N/A,FALSE,"Sheet1";#N/A,#N/A,FALSE,"Sheet1"}</definedName>
    <definedName name="wrn.chi._.tiÆt." localSheetId="36" hidden="1">{#N/A,#N/A,FALSE,"Chi tiÆt"}</definedName>
    <definedName name="wrn.chi._.tiÆt." localSheetId="1" hidden="1">{#N/A,#N/A,FALSE,"Chi tiÆt"}</definedName>
    <definedName name="wrn.chi._.tiÆt." hidden="1">{#N/A,#N/A,FALSE,"Chi tiÆt"}</definedName>
    <definedName name="Ws">#REF!</definedName>
    <definedName name="Wss" localSheetId="1">#REF!</definedName>
    <definedName name="Wss">#REF!</definedName>
    <definedName name="Wst" localSheetId="1">#REF!</definedName>
    <definedName name="Wst">#REF!</definedName>
    <definedName name="wt" localSheetId="1">#REF!</definedName>
    <definedName name="wt">#REF!</definedName>
    <definedName name="WW">#N/A</definedName>
    <definedName name="X" localSheetId="1">#REF!</definedName>
    <definedName name="X">#REF!</definedName>
    <definedName name="x17dnc" localSheetId="1">[8]chitiet!#REF!</definedName>
    <definedName name="x17dnc">[8]chitiet!#REF!</definedName>
    <definedName name="x17dvl" localSheetId="1">[8]chitiet!#REF!</definedName>
    <definedName name="x17dvl">[8]chitiet!#REF!</definedName>
    <definedName name="x17knc" localSheetId="1">[8]chitiet!#REF!</definedName>
    <definedName name="x17knc">[8]chitiet!#REF!</definedName>
    <definedName name="x17kvl" localSheetId="1">[8]chitiet!#REF!</definedName>
    <definedName name="x17kvl">[8]chitiet!#REF!</definedName>
    <definedName name="X1pFCOnc" localSheetId="1">'[8]CHITIET VL-NC-TT -1p'!#REF!</definedName>
    <definedName name="X1pFCOnc">'[8]CHITIET VL-NC-TT -1p'!#REF!</definedName>
    <definedName name="X1pFCOvc">'[8]CHITIET VL-NC-TT -1p'!#REF!</definedName>
    <definedName name="X1pFCOvl">'[8]CHITIET VL-NC-TT -1p'!#REF!</definedName>
    <definedName name="x1pignc">'[8]lam-moi'!#REF!</definedName>
    <definedName name="X1pIGvc">'[8]CHITIET VL-NC-TT -1p'!#REF!</definedName>
    <definedName name="x1pigvl">'[8]lam-moi'!#REF!</definedName>
    <definedName name="x1pind" localSheetId="1">#REF!</definedName>
    <definedName name="x1pind">#REF!</definedName>
    <definedName name="x1pindnc" localSheetId="1">'[8]lam-moi'!#REF!</definedName>
    <definedName name="x1pindnc">'[8]lam-moi'!#REF!</definedName>
    <definedName name="x1pindvl">'[8]lam-moi'!#REF!</definedName>
    <definedName name="x1pint" localSheetId="1">#REF!</definedName>
    <definedName name="x1pint">#REF!</definedName>
    <definedName name="x1pintnc" localSheetId="1">'[8]lam-moi'!#REF!</definedName>
    <definedName name="x1pintnc">'[8]lam-moi'!#REF!</definedName>
    <definedName name="X1pINTvc">'[8]CHITIET VL-NC-TT -1p'!#REF!</definedName>
    <definedName name="x1pintvl">'[8]lam-moi'!#REF!</definedName>
    <definedName name="x1ping" localSheetId="1">#REF!</definedName>
    <definedName name="x1ping">#REF!</definedName>
    <definedName name="x1pingnc" localSheetId="1">'[8]lam-moi'!#REF!</definedName>
    <definedName name="x1pingnc">'[8]lam-moi'!#REF!</definedName>
    <definedName name="x1pingvl">'[8]lam-moi'!#REF!</definedName>
    <definedName name="x1pitnc">'[8]lam-moi'!#REF!</definedName>
    <definedName name="X1pITvc">'[8]CHITIET VL-NC-TT -1p'!#REF!</definedName>
    <definedName name="x1pitvl">'[8]lam-moi'!#REF!</definedName>
    <definedName name="x20knc">[8]chitiet!#REF!</definedName>
    <definedName name="x20kvl">[8]chitiet!#REF!</definedName>
    <definedName name="x22knc">[8]chitiet!#REF!</definedName>
    <definedName name="x22kvl">[8]chitiet!#REF!</definedName>
    <definedName name="x2mig1nc">'[8]lam-moi'!#REF!</definedName>
    <definedName name="x2mig1vl">'[8]lam-moi'!#REF!</definedName>
    <definedName name="x2min1nc">'[8]lam-moi'!#REF!</definedName>
    <definedName name="x2min1vl">'[8]lam-moi'!#REF!</definedName>
    <definedName name="x2mit1vl">'[8]lam-moi'!#REF!</definedName>
    <definedName name="x2mitnc">'[8]lam-moi'!#REF!</definedName>
    <definedName name="x4.1.1">'[24]4.1.1'!$G$46</definedName>
    <definedName name="x4.3.21">'[24]4.3.2'!$E$45</definedName>
    <definedName name="x4.3.22">'[24]4.3.2'!$F$45</definedName>
    <definedName name="Xa" localSheetId="1">#REF!</definedName>
    <definedName name="Xa">#REF!</definedName>
    <definedName name="xason" localSheetId="1">'[147]TT_0,4KV'!#REF!</definedName>
    <definedName name="xason">'[147]TT_0,4KV'!#REF!</definedName>
    <definedName name="xaydung" localSheetId="1">#REF!</definedName>
    <definedName name="xaydung">#REF!</definedName>
    <definedName name="XB_80" localSheetId="1">#REF!</definedName>
    <definedName name="XB_80">#REF!</definedName>
    <definedName name="XCCT">0.5</definedName>
    <definedName name="xd0.6">#REF!</definedName>
    <definedName name="xd1.3" localSheetId="1">#REF!</definedName>
    <definedName name="xd1.3">#REF!</definedName>
    <definedName name="xd1.5" localSheetId="1">#REF!</definedName>
    <definedName name="xd1.5">#REF!</definedName>
    <definedName name="xdra" localSheetId="1">[11]sheet12!#REF!</definedName>
    <definedName name="xdra">[11]sheet12!#REF!</definedName>
    <definedName name="xdsnc" localSheetId="1">[8]gtrinh!#REF!</definedName>
    <definedName name="xdsnc">[8]gtrinh!#REF!</definedName>
    <definedName name="xdsvl" localSheetId="1">[8]gtrinh!#REF!</definedName>
    <definedName name="xdsvl">[8]gtrinh!#REF!</definedName>
    <definedName name="xfco" localSheetId="1">#REF!</definedName>
    <definedName name="xfco">#REF!</definedName>
    <definedName name="xfco3p" localSheetId="1">#REF!</definedName>
    <definedName name="xfco3p">#REF!</definedName>
    <definedName name="xfconc" localSheetId="1">'[8]lam-moi'!#REF!</definedName>
    <definedName name="xfconc">'[8]lam-moi'!#REF!</definedName>
    <definedName name="xfconc3p">'[8]CHITIET VL-NC'!$G$94</definedName>
    <definedName name="xfcotnc" localSheetId="1">#REF!</definedName>
    <definedName name="xfcotnc">#REF!</definedName>
    <definedName name="xfcotvl" localSheetId="1">#REF!</definedName>
    <definedName name="xfcotvl">#REF!</definedName>
    <definedName name="xfcovl" localSheetId="1">'[8]lam-moi'!#REF!</definedName>
    <definedName name="xfcovl">'[8]lam-moi'!#REF!</definedName>
    <definedName name="xfcovl3p">'[8]CHITIET VL-NC'!$G$90</definedName>
    <definedName name="xfnc">'[8]lam-moi'!#REF!</definedName>
    <definedName name="xfvl">'[8]lam-moi'!#REF!</definedName>
    <definedName name="xh" localSheetId="1">#REF!</definedName>
    <definedName name="xh">#REF!</definedName>
    <definedName name="xhn" localSheetId="1">#REF!</definedName>
    <definedName name="xhn">#REF!</definedName>
    <definedName name="xhnnc" localSheetId="1">'[8]lam-moi'!#REF!</definedName>
    <definedName name="xhnnc">'[8]lam-moi'!#REF!</definedName>
    <definedName name="xhnvl" localSheetId="1">'[8]lam-moi'!#REF!</definedName>
    <definedName name="xhnvl">'[8]lam-moi'!#REF!</definedName>
    <definedName name="xig" localSheetId="1">#REF!</definedName>
    <definedName name="xig">#REF!</definedName>
    <definedName name="xig1" localSheetId="1">#REF!</definedName>
    <definedName name="xig1">#REF!</definedName>
    <definedName name="xig1nc" localSheetId="1">'[8]lam-moi'!#REF!</definedName>
    <definedName name="xig1nc">'[8]lam-moi'!#REF!</definedName>
    <definedName name="xig1p" localSheetId="1">#REF!</definedName>
    <definedName name="xig1p">#REF!</definedName>
    <definedName name="xig1pnc" localSheetId="1">'[8]lam-moi'!#REF!</definedName>
    <definedName name="xig1pnc">'[8]lam-moi'!#REF!</definedName>
    <definedName name="xig1pvl" localSheetId="1">'[8]lam-moi'!#REF!</definedName>
    <definedName name="xig1pvl">'[8]lam-moi'!#REF!</definedName>
    <definedName name="xig1vl" localSheetId="1">'[8]lam-moi'!#REF!</definedName>
    <definedName name="xig1vl">'[8]lam-moi'!#REF!</definedName>
    <definedName name="xig2nc" localSheetId="1">'[8]lam-moi'!#REF!</definedName>
    <definedName name="xig2nc">'[8]lam-moi'!#REF!</definedName>
    <definedName name="xig2vl" localSheetId="1">'[8]lam-moi'!#REF!</definedName>
    <definedName name="xig2vl">'[8]lam-moi'!#REF!</definedName>
    <definedName name="xig3p" localSheetId="1">#REF!</definedName>
    <definedName name="xig3p">#REF!</definedName>
    <definedName name="xiggnc">'[8]CHITIET VL-NC'!$G$57</definedName>
    <definedName name="xiggvl">'[8]CHITIET VL-NC'!$G$53</definedName>
    <definedName name="xignc">'[8]lam-moi'!#REF!</definedName>
    <definedName name="xignc3p" localSheetId="1">#REF!</definedName>
    <definedName name="xignc3p">#REF!</definedName>
    <definedName name="xigvl" localSheetId="1">'[8]lam-moi'!#REF!</definedName>
    <definedName name="xigvl">'[8]lam-moi'!#REF!</definedName>
    <definedName name="xigvl3p" localSheetId="1">#REF!</definedName>
    <definedName name="xigvl3p">#REF!</definedName>
    <definedName name="ximang">[51]VCVl!$M$14</definedName>
    <definedName name="XiMangPCB30">'[52]TT-TBA35'!#REF!</definedName>
    <definedName name="xin" localSheetId="1">#REF!</definedName>
    <definedName name="xin">#REF!</definedName>
    <definedName name="xin190" localSheetId="1">#REF!</definedName>
    <definedName name="xin190">#REF!</definedName>
    <definedName name="xin1903p" localSheetId="1">#REF!</definedName>
    <definedName name="xin1903p">#REF!</definedName>
    <definedName name="xin190nc" localSheetId="1">'[8]lam-moi'!#REF!</definedName>
    <definedName name="xin190nc">'[8]lam-moi'!#REF!</definedName>
    <definedName name="xin190nc3p">'[8]CHITIET VL-NC'!$G$76</definedName>
    <definedName name="xin190vl">'[8]lam-moi'!#REF!</definedName>
    <definedName name="xin190vl3p">'[8]CHITIET VL-NC'!$G$72</definedName>
    <definedName name="xin2903p" localSheetId="1">#REF!</definedName>
    <definedName name="xin2903p">#REF!</definedName>
    <definedName name="xin290nc3p" localSheetId="1">#REF!</definedName>
    <definedName name="xin290nc3p">#REF!</definedName>
    <definedName name="xin290vl3p" localSheetId="1">#REF!</definedName>
    <definedName name="xin290vl3p">#REF!</definedName>
    <definedName name="xin3p" localSheetId="1">#REF!</definedName>
    <definedName name="xin3p">#REF!</definedName>
    <definedName name="xin901nc" localSheetId="1">'[8]lam-moi'!#REF!</definedName>
    <definedName name="xin901nc">'[8]lam-moi'!#REF!</definedName>
    <definedName name="xin901vl" localSheetId="1">'[8]lam-moi'!#REF!</definedName>
    <definedName name="xin901vl">'[8]lam-moi'!#REF!</definedName>
    <definedName name="xind" localSheetId="1">#REF!</definedName>
    <definedName name="xind">#REF!</definedName>
    <definedName name="xind1p" localSheetId="1">#REF!</definedName>
    <definedName name="xind1p">#REF!</definedName>
    <definedName name="xind1pnc" localSheetId="1">'[8]lam-moi'!#REF!</definedName>
    <definedName name="xind1pnc">'[8]lam-moi'!#REF!</definedName>
    <definedName name="xind1pvl" localSheetId="1">'[8]lam-moi'!#REF!</definedName>
    <definedName name="xind1pvl">'[8]lam-moi'!#REF!</definedName>
    <definedName name="xind3p" localSheetId="1">#REF!</definedName>
    <definedName name="xind3p">#REF!</definedName>
    <definedName name="xindnc" localSheetId="1">'[8]lam-moi'!#REF!</definedName>
    <definedName name="xindnc">'[8]lam-moi'!#REF!</definedName>
    <definedName name="xindnc1p" localSheetId="1">#REF!</definedName>
    <definedName name="xindnc1p">#REF!</definedName>
    <definedName name="xindnc3p">'[8]CHITIET VL-NC'!$G$85</definedName>
    <definedName name="xindvl">'[8]lam-moi'!#REF!</definedName>
    <definedName name="xindvl1p" localSheetId="1">#REF!</definedName>
    <definedName name="xindvl1p">#REF!</definedName>
    <definedName name="xindvl3p">'[8]CHITIET VL-NC'!$G$80</definedName>
    <definedName name="xinnc">'[8]lam-moi'!#REF!</definedName>
    <definedName name="xinnc3p" localSheetId="1">#REF!</definedName>
    <definedName name="xinnc3p">#REF!</definedName>
    <definedName name="xint1p" localSheetId="1">#REF!</definedName>
    <definedName name="xint1p">#REF!</definedName>
    <definedName name="xinvl" localSheetId="1">'[8]lam-moi'!#REF!</definedName>
    <definedName name="xinvl">'[8]lam-moi'!#REF!</definedName>
    <definedName name="xinvl3p" localSheetId="1">#REF!</definedName>
    <definedName name="xinvl3p">#REF!</definedName>
    <definedName name="xing1p" localSheetId="1">#REF!</definedName>
    <definedName name="xing1p">#REF!</definedName>
    <definedName name="xing1pnc" localSheetId="1">'[8]lam-moi'!#REF!</definedName>
    <definedName name="xing1pnc">'[8]lam-moi'!#REF!</definedName>
    <definedName name="xing1pvl" localSheetId="1">'[8]lam-moi'!#REF!</definedName>
    <definedName name="xing1pvl">'[8]lam-moi'!#REF!</definedName>
    <definedName name="xingnc1p" localSheetId="1">#REF!</definedName>
    <definedName name="xingnc1p">#REF!</definedName>
    <definedName name="xingvl1p" localSheetId="1">#REF!</definedName>
    <definedName name="xingvl1p">#REF!</definedName>
    <definedName name="xit" localSheetId="1">#REF!</definedName>
    <definedName name="xit">#REF!</definedName>
    <definedName name="xit1" localSheetId="1">#REF!</definedName>
    <definedName name="xit1">#REF!</definedName>
    <definedName name="xit1nc" localSheetId="1">'[8]lam-moi'!#REF!</definedName>
    <definedName name="xit1nc">'[8]lam-moi'!#REF!</definedName>
    <definedName name="xit1p" localSheetId="1">#REF!</definedName>
    <definedName name="xit1p">#REF!</definedName>
    <definedName name="xit1pnc" localSheetId="1">'[8]lam-moi'!#REF!</definedName>
    <definedName name="xit1pnc">'[8]lam-moi'!#REF!</definedName>
    <definedName name="xit1pvl" localSheetId="1">'[8]lam-moi'!#REF!</definedName>
    <definedName name="xit1pvl">'[8]lam-moi'!#REF!</definedName>
    <definedName name="xit1vl" localSheetId="1">'[8]lam-moi'!#REF!</definedName>
    <definedName name="xit1vl">'[8]lam-moi'!#REF!</definedName>
    <definedName name="xit2nc" localSheetId="1">'[8]lam-moi'!#REF!</definedName>
    <definedName name="xit2nc">'[8]lam-moi'!#REF!</definedName>
    <definedName name="xit2nc3p" localSheetId="1">#REF!</definedName>
    <definedName name="xit2nc3p">#REF!</definedName>
    <definedName name="xit2vl" localSheetId="1">'[8]lam-moi'!#REF!</definedName>
    <definedName name="xit2vl">'[8]lam-moi'!#REF!</definedName>
    <definedName name="xit2vl3p" localSheetId="1">#REF!</definedName>
    <definedName name="xit2vl3p">#REF!</definedName>
    <definedName name="xit3p" localSheetId="1">#REF!</definedName>
    <definedName name="xit3p">#REF!</definedName>
    <definedName name="xitnc" localSheetId="1">'[8]lam-moi'!#REF!</definedName>
    <definedName name="xitnc">'[8]lam-moi'!#REF!</definedName>
    <definedName name="xitnc3p" localSheetId="1">#REF!</definedName>
    <definedName name="xitnc3p">#REF!</definedName>
    <definedName name="xittnc">'[8]CHITIET VL-NC'!$G$48</definedName>
    <definedName name="xittvl">'[8]CHITIET VL-NC'!$G$44</definedName>
    <definedName name="xitvl">'[8]lam-moi'!#REF!</definedName>
    <definedName name="xitvl3p" localSheetId="1">#REF!</definedName>
    <definedName name="xitvl3p">#REF!</definedName>
    <definedName name="xk0.6" localSheetId="1">#REF!</definedName>
    <definedName name="xk0.6">#REF!</definedName>
    <definedName name="xk1.3" localSheetId="1">#REF!</definedName>
    <definedName name="xk1.3">#REF!</definedName>
    <definedName name="xk1.5" localSheetId="1">#REF!</definedName>
    <definedName name="xk1.5">#REF!</definedName>
    <definedName name="xl" localSheetId="1">[170]chitimc!#REF!</definedName>
    <definedName name="xl">[170]chitimc!#REF!</definedName>
    <definedName name="XL_TBA" localSheetId="1">#REF!</definedName>
    <definedName name="XL_TBA">#REF!</definedName>
    <definedName name="xlc" localSheetId="1">#REF!</definedName>
    <definedName name="xlc">#REF!</definedName>
    <definedName name="xld1.4" localSheetId="1">#REF!</definedName>
    <definedName name="xld1.4">#REF!</definedName>
    <definedName name="xlk" localSheetId="1">#REF!</definedName>
    <definedName name="xlk">#REF!</definedName>
    <definedName name="xlk1.4" localSheetId="1">#REF!</definedName>
    <definedName name="xlk1.4">#REF!</definedName>
    <definedName name="XLxa" localSheetId="1">#REF!</definedName>
    <definedName name="XLxa">#REF!</definedName>
    <definedName name="xm">[72]gvl!$N$16</definedName>
    <definedName name="xmp40" localSheetId="1">#REF!</definedName>
    <definedName name="xmp40">#REF!</definedName>
    <definedName name="xn" localSheetId="1">#REF!</definedName>
    <definedName name="xn">#REF!</definedName>
    <definedName name="xr1nc" localSheetId="1">'[8]lam-moi'!#REF!</definedName>
    <definedName name="xr1nc">'[8]lam-moi'!#REF!</definedName>
    <definedName name="xr1vl" localSheetId="1">'[8]lam-moi'!#REF!</definedName>
    <definedName name="xr1vl">'[8]lam-moi'!#REF!</definedName>
    <definedName name="xtr3pnc" localSheetId="1">[8]gtrinh!#REF!</definedName>
    <definedName name="xtr3pnc">[8]gtrinh!#REF!</definedName>
    <definedName name="xtr3pvl">[8]gtrinh!#REF!</definedName>
    <definedName name="xuat_hien">[171]DTCT!#REF!</definedName>
    <definedName name="Xuat_hien1">[172]DTCT!$A$7:$A$238</definedName>
    <definedName name="XXX1">'[24]2.3.3'!#REF!</definedName>
    <definedName name="xy2.5.1">'[24]2.5.1'!$E$164</definedName>
    <definedName name="xy5.3.1">'[24]5.3.1'!$E$72</definedName>
    <definedName name="xz2.5.1">'[24]2.5.1'!$F$164</definedName>
    <definedName name="xz5.3.1">'[24]5.3.1'!$F$72</definedName>
    <definedName name="y" localSheetId="1">#REF!</definedName>
    <definedName name="y">#REF!</definedName>
    <definedName name="ydtrtdt">#N/A</definedName>
    <definedName name="yen" localSheetId="1">#REF!</definedName>
    <definedName name="yen">#REF!</definedName>
    <definedName name="yen1" localSheetId="1">#REF!</definedName>
    <definedName name="yen1">#REF!</definedName>
    <definedName name="Yen1000">'[86]Summary of My Chanh Bridge'!$E$41</definedName>
    <definedName name="Yen1100">'[86]My Chanh Bridge'!$I$147</definedName>
    <definedName name="Yen1200">'[86]My Chanh Bridge'!$I$183</definedName>
    <definedName name="Yen1300">'[86]My Chanh Bridge'!$I$219</definedName>
    <definedName name="Yen1400">'[86]My Chanh Bridge'!$I$255</definedName>
    <definedName name="Yen1500">'[86]My Chanh Bridge'!$I$471</definedName>
    <definedName name="Yen1600">'[86]My Chanh Bridge'!$I$506</definedName>
    <definedName name="Yen1700">'[86]My Chanh Bridge'!$I$542</definedName>
    <definedName name="Yen1800">'[86]My Chanh Bridge'!$I$578</definedName>
    <definedName name="yen2" localSheetId="1">#REF!</definedName>
    <definedName name="yen2">#REF!</definedName>
    <definedName name="Yen2000">'[86]Summary of Phu Bai Bridge'!$E$41</definedName>
    <definedName name="Yen2100">'[86]Phu Bai Bridge'!$H$41</definedName>
    <definedName name="Yen2200">'[86]Phu Bai Bridge'!$H$78</definedName>
    <definedName name="Yen2300">'[86]Phu Bai Bridge'!$H$109</definedName>
    <definedName name="Yen2400">'[86]Phu Bai Bridge'!$H$148</definedName>
    <definedName name="Yen2500">'[86]Phu Bai Bridge'!$H$259</definedName>
    <definedName name="Yen2600">'[86]Phu Bai Bridge'!$H$296</definedName>
    <definedName name="Yen2700">'[86]Phu Bai Bridge'!$H$333</definedName>
    <definedName name="Yen2800">'[86]Phu Bai Bridge'!$H$370</definedName>
    <definedName name="Yen3000">'[86]Summary of Nong Bridge'!$E$43</definedName>
    <definedName name="Yen3100">'[86]Nong Bridge'!$H$118</definedName>
    <definedName name="Yen3200">'[86]Nong Bridge'!$H$155</definedName>
    <definedName name="Yen3300">'[86]Nong Bridge'!$H$187</definedName>
    <definedName name="Yen3400">'[86]Nong Bridge'!$H$223</definedName>
    <definedName name="Yen3500">'[86]Nong Bridge'!$H$367</definedName>
    <definedName name="Yen3600">'[86]Nong Bridge'!$H$403</definedName>
    <definedName name="Yen3700">'[86]Nong Bridge'!$H$440</definedName>
    <definedName name="Yen3800">'[86]Nong Bridge'!$H$476</definedName>
    <definedName name="Yen3900">'[86]Nong Bridge'!$H$512</definedName>
    <definedName name="Yen4000">'[86]Summary of Phong Le Bridge'!$E$42</definedName>
    <definedName name="Yen4100">'[86]Phong Le Bridge'!$H$159</definedName>
    <definedName name="Yen4200">'[86]Phong Le Bridge'!$H$198</definedName>
    <definedName name="Yen4300">'[86]Phong Le Bridge'!$H$241</definedName>
    <definedName name="Yen4400">'[86]Phong Le Bridge'!$H$280</definedName>
    <definedName name="Yen4500">'[86]Phong Le Bridge'!$H$550</definedName>
    <definedName name="Yen4600">'[86]Phong Le Bridge'!$H$589</definedName>
    <definedName name="Yen4700">'[86]Phong Le Bridge'!$H$627</definedName>
    <definedName name="Yen4800">'[86]Phong Le Bridge'!$H$666</definedName>
    <definedName name="Yen5000">'[86]Summary of Ky Lam Bridge'!$E$43</definedName>
    <definedName name="Yen5100">'[86]Ky Lam Bridge'!$H$154</definedName>
    <definedName name="Yen5200">'[86]Ky Lam Bridge'!$H$193</definedName>
    <definedName name="Yen5300">'[86]Ky Lam Bridge'!$H$319</definedName>
    <definedName name="Yen5400">'[86]Ky Lam Bridge'!$H$358</definedName>
    <definedName name="Yen5500">'[86]Ky Lam Bridge'!$H$863</definedName>
    <definedName name="Yen5600">'[86]Ky Lam Bridge'!$H$988</definedName>
    <definedName name="Yen5700">'[86]Ky Lam Bridge'!$H$1026</definedName>
    <definedName name="Yen5800">'[86]Ky Lam Bridge'!$H$1064</definedName>
    <definedName name="Yen6000">'[86]Provisional Sums Item'!$J$40</definedName>
    <definedName name="Yen7000">'[86]Gas Pressure Welding'!$E$42</definedName>
    <definedName name="Yen8000">'[86]General Item&amp;General Requiremen'!$E$43</definedName>
    <definedName name="Yen8100">'[86]General Items'!$J$40</definedName>
    <definedName name="Yen8200_1">'[86]Regenral Requirements'!$H$45</definedName>
    <definedName name="Yen8200_2">'[86]Regenral Requirements'!$H$88</definedName>
    <definedName name="YeNuong">[10]BK04!#REF!</definedName>
    <definedName name="yeu">#N/A</definedName>
    <definedName name="ygtyufyfj">#N/A</definedName>
    <definedName name="yy" localSheetId="1">#REF!</definedName>
    <definedName name="yy">#REF!</definedName>
    <definedName name="Z" localSheetId="1">#REF!</definedName>
    <definedName name="Z">#REF!</definedName>
    <definedName name="z112.4.3">'[24]2.4.3'!$F$64</definedName>
    <definedName name="Zbh" localSheetId="1">#REF!</definedName>
    <definedName name="Zbh">#REF!</definedName>
    <definedName name="Zbhmax" localSheetId="1">#REF!</definedName>
    <definedName name="Zbhmax">#REF!</definedName>
    <definedName name="Zbhmin" localSheetId="1">#REF!</definedName>
    <definedName name="Zbhmin">#REF!</definedName>
    <definedName name="Zbt" localSheetId="1">#REF!</definedName>
    <definedName name="Zbt">#REF!</definedName>
    <definedName name="Zbtmax" localSheetId="1">#REF!</definedName>
    <definedName name="Zbtmax">#REF!</definedName>
    <definedName name="Zbtmin" localSheetId="1">#REF!</definedName>
    <definedName name="Zbtmin">#REF!</definedName>
    <definedName name="Zdm" localSheetId="1">#REF!</definedName>
    <definedName name="Zdm">#REF!</definedName>
    <definedName name="Zdm1" localSheetId="1">#REF!</definedName>
    <definedName name="Zdm1">#REF!</definedName>
    <definedName name="Zdm2" localSheetId="1">#REF!</definedName>
    <definedName name="Zdm2">#REF!</definedName>
    <definedName name="Zdm3" localSheetId="1">#REF!</definedName>
    <definedName name="Zdm3">#REF!</definedName>
    <definedName name="zdrter">#N/A</definedName>
    <definedName name="zl" localSheetId="1">#REF!</definedName>
    <definedName name="zl">#REF!</definedName>
    <definedName name="Zw" localSheetId="1">#REF!</definedName>
    <definedName name="Zw">#REF!</definedName>
    <definedName name="ZXzX" hidden="1">{"'Sheet1'!$L$16"}</definedName>
    <definedName name="ZYX" localSheetId="1">#REF!</definedName>
    <definedName name="ZYX">#REF!</definedName>
    <definedName name="ZZZ" localSheetId="1">#REF!</definedName>
    <definedName name="ZZZ">#REF!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11" l="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Q4" i="11"/>
  <c r="Q5" i="11"/>
  <c r="R7" i="11"/>
  <c r="R11" i="11"/>
  <c r="R15" i="11"/>
  <c r="R19" i="11"/>
  <c r="R23" i="11"/>
  <c r="R27" i="11"/>
  <c r="R31" i="11"/>
  <c r="R9" i="11"/>
  <c r="R21" i="11"/>
  <c r="R29" i="11"/>
  <c r="R10" i="11"/>
  <c r="R18" i="11"/>
  <c r="R26" i="11"/>
  <c r="R34" i="11"/>
  <c r="R8" i="11"/>
  <c r="R12" i="11"/>
  <c r="R16" i="11"/>
  <c r="R20" i="11"/>
  <c r="R24" i="11"/>
  <c r="R28" i="11"/>
  <c r="R32" i="11"/>
  <c r="R13" i="11"/>
  <c r="R17" i="11"/>
  <c r="R25" i="11"/>
  <c r="R33" i="11"/>
  <c r="R14" i="11"/>
  <c r="R22" i="11"/>
  <c r="R30" i="11"/>
  <c r="Q17" i="11"/>
  <c r="Q21" i="11"/>
  <c r="Q25" i="11"/>
  <c r="Q29" i="11"/>
  <c r="Q33" i="11"/>
  <c r="Q22" i="11"/>
  <c r="Q30" i="11"/>
  <c r="Q19" i="11"/>
  <c r="Q23" i="11"/>
  <c r="Q31" i="11"/>
  <c r="Q24" i="11"/>
  <c r="Q28" i="11"/>
  <c r="Q18" i="11"/>
  <c r="Q26" i="11"/>
  <c r="Q34" i="11"/>
  <c r="Q27" i="11"/>
  <c r="Q20" i="11"/>
  <c r="Q32" i="11"/>
  <c r="Q7" i="11"/>
  <c r="Q11" i="11"/>
  <c r="Q15" i="11"/>
  <c r="Q14" i="11"/>
  <c r="Q8" i="11"/>
  <c r="Q12" i="11"/>
  <c r="Q16" i="11"/>
  <c r="Q9" i="11"/>
  <c r="Q13" i="11"/>
  <c r="Q10" i="11"/>
  <c r="R6" i="11"/>
  <c r="Q6" i="11"/>
  <c r="P6" i="11"/>
  <c r="P10" i="11"/>
  <c r="P14" i="11"/>
  <c r="P16" i="11"/>
  <c r="P13" i="11"/>
  <c r="P11" i="11"/>
  <c r="P15" i="11"/>
  <c r="P12" i="11"/>
  <c r="P7" i="11"/>
  <c r="P8" i="11"/>
  <c r="P9" i="11"/>
  <c r="L6" i="11"/>
  <c r="S11" i="11" l="1"/>
  <c r="S6" i="11"/>
  <c r="I117" i="11"/>
  <c r="H117" i="11"/>
  <c r="G117" i="11"/>
  <c r="J117" i="11" s="1"/>
  <c r="F117" i="11"/>
  <c r="E117" i="11"/>
  <c r="D117" i="11"/>
  <c r="I116" i="11"/>
  <c r="H116" i="11"/>
  <c r="G116" i="11"/>
  <c r="F116" i="11"/>
  <c r="E116" i="11"/>
  <c r="D116" i="11"/>
  <c r="I115" i="11"/>
  <c r="H115" i="11"/>
  <c r="G115" i="11"/>
  <c r="J115" i="11" s="1"/>
  <c r="F115" i="11"/>
  <c r="E115" i="11"/>
  <c r="D115" i="11"/>
  <c r="I113" i="11"/>
  <c r="H113" i="11"/>
  <c r="G113" i="11"/>
  <c r="F113" i="11"/>
  <c r="E113" i="11"/>
  <c r="D113" i="11"/>
  <c r="F111" i="11"/>
  <c r="E111" i="11"/>
  <c r="D111" i="11"/>
  <c r="I109" i="11"/>
  <c r="H109" i="11"/>
  <c r="G109" i="11"/>
  <c r="F109" i="11"/>
  <c r="E109" i="11"/>
  <c r="D109" i="11"/>
  <c r="I108" i="11"/>
  <c r="H108" i="11"/>
  <c r="G108" i="11"/>
  <c r="J108" i="11" s="1"/>
  <c r="F108" i="11"/>
  <c r="E108" i="11"/>
  <c r="D108" i="11"/>
  <c r="I107" i="11"/>
  <c r="H107" i="11"/>
  <c r="G107" i="11"/>
  <c r="F107" i="11"/>
  <c r="E107" i="11"/>
  <c r="D107" i="11"/>
  <c r="I105" i="11"/>
  <c r="H105" i="11"/>
  <c r="G105" i="11"/>
  <c r="F105" i="11"/>
  <c r="E105" i="11"/>
  <c r="D105" i="11"/>
  <c r="F103" i="11"/>
  <c r="E103" i="11"/>
  <c r="D103" i="11"/>
  <c r="I101" i="11"/>
  <c r="H101" i="11"/>
  <c r="G101" i="11"/>
  <c r="F101" i="11"/>
  <c r="E101" i="11"/>
  <c r="D101" i="11"/>
  <c r="I100" i="11"/>
  <c r="H100" i="11"/>
  <c r="G100" i="11"/>
  <c r="F100" i="11"/>
  <c r="E100" i="11"/>
  <c r="D100" i="11"/>
  <c r="I99" i="11"/>
  <c r="H99" i="11"/>
  <c r="G99" i="11"/>
  <c r="F99" i="11"/>
  <c r="E99" i="11"/>
  <c r="D99" i="11"/>
  <c r="I97" i="11"/>
  <c r="H97" i="11"/>
  <c r="G97" i="11"/>
  <c r="J97" i="11" s="1"/>
  <c r="J96" i="11" s="1"/>
  <c r="F97" i="11"/>
  <c r="E97" i="11"/>
  <c r="D97" i="11"/>
  <c r="F95" i="11"/>
  <c r="E95" i="11"/>
  <c r="D95" i="11"/>
  <c r="I93" i="11"/>
  <c r="H93" i="11"/>
  <c r="G93" i="11"/>
  <c r="J93" i="11" s="1"/>
  <c r="F93" i="11"/>
  <c r="E93" i="11"/>
  <c r="D93" i="11"/>
  <c r="I92" i="11"/>
  <c r="H92" i="11"/>
  <c r="G92" i="11"/>
  <c r="F92" i="11"/>
  <c r="E92" i="11"/>
  <c r="D92" i="11"/>
  <c r="I91" i="11"/>
  <c r="H91" i="11"/>
  <c r="G91" i="11"/>
  <c r="J91" i="11" s="1"/>
  <c r="F91" i="11"/>
  <c r="E91" i="11"/>
  <c r="D91" i="11"/>
  <c r="I89" i="11"/>
  <c r="J89" i="11" s="1"/>
  <c r="J88" i="11" s="1"/>
  <c r="H89" i="11"/>
  <c r="G89" i="11"/>
  <c r="F89" i="11"/>
  <c r="E89" i="11"/>
  <c r="D89" i="11"/>
  <c r="F87" i="11"/>
  <c r="E87" i="11"/>
  <c r="D87" i="11"/>
  <c r="I85" i="11"/>
  <c r="H85" i="11"/>
  <c r="G85" i="11"/>
  <c r="J85" i="11" s="1"/>
  <c r="F85" i="11"/>
  <c r="E85" i="11"/>
  <c r="D85" i="11"/>
  <c r="I84" i="11"/>
  <c r="H84" i="11"/>
  <c r="G84" i="11"/>
  <c r="F84" i="11"/>
  <c r="E84" i="11"/>
  <c r="D84" i="11"/>
  <c r="I83" i="11"/>
  <c r="H83" i="11"/>
  <c r="G83" i="11"/>
  <c r="J83" i="11" s="1"/>
  <c r="F83" i="11"/>
  <c r="E83" i="11"/>
  <c r="D83" i="11"/>
  <c r="I81" i="11"/>
  <c r="H81" i="11"/>
  <c r="G81" i="11"/>
  <c r="F81" i="11"/>
  <c r="E81" i="11"/>
  <c r="D81" i="11"/>
  <c r="F79" i="11"/>
  <c r="E79" i="11"/>
  <c r="D79" i="11"/>
  <c r="I77" i="11"/>
  <c r="H77" i="11"/>
  <c r="G77" i="11"/>
  <c r="F77" i="11"/>
  <c r="E77" i="11"/>
  <c r="D77" i="11"/>
  <c r="I76" i="11"/>
  <c r="H76" i="11"/>
  <c r="G76" i="11"/>
  <c r="J76" i="11" s="1"/>
  <c r="F76" i="11"/>
  <c r="E76" i="11"/>
  <c r="D76" i="11"/>
  <c r="I75" i="11"/>
  <c r="H75" i="11"/>
  <c r="G75" i="11"/>
  <c r="F75" i="11"/>
  <c r="E75" i="11"/>
  <c r="D75" i="11"/>
  <c r="I73" i="11"/>
  <c r="H73" i="11"/>
  <c r="G73" i="11"/>
  <c r="J73" i="11" s="1"/>
  <c r="J72" i="11" s="1"/>
  <c r="F73" i="11"/>
  <c r="E73" i="11"/>
  <c r="D73" i="11"/>
  <c r="F71" i="11"/>
  <c r="E71" i="11"/>
  <c r="D71" i="11"/>
  <c r="I69" i="11"/>
  <c r="H69" i="11"/>
  <c r="G69" i="11"/>
  <c r="F69" i="11"/>
  <c r="E69" i="11"/>
  <c r="D69" i="11"/>
  <c r="I68" i="11"/>
  <c r="H68" i="11"/>
  <c r="G68" i="11"/>
  <c r="F68" i="11"/>
  <c r="E68" i="11"/>
  <c r="D68" i="11"/>
  <c r="I67" i="11"/>
  <c r="H67" i="11"/>
  <c r="G67" i="11"/>
  <c r="F67" i="11"/>
  <c r="E67" i="11"/>
  <c r="D67" i="11"/>
  <c r="I65" i="11"/>
  <c r="H65" i="11"/>
  <c r="G65" i="11"/>
  <c r="J65" i="11" s="1"/>
  <c r="J64" i="11" s="1"/>
  <c r="F65" i="11"/>
  <c r="E65" i="11"/>
  <c r="D65" i="11"/>
  <c r="F63" i="11"/>
  <c r="E63" i="11"/>
  <c r="D63" i="11"/>
  <c r="L10" i="11"/>
  <c r="L7" i="11"/>
  <c r="L11" i="11"/>
  <c r="L8" i="11"/>
  <c r="L12" i="11"/>
  <c r="L9" i="11"/>
  <c r="L5" i="11"/>
  <c r="J69" i="11" l="1"/>
  <c r="J101" i="11"/>
  <c r="J75" i="11"/>
  <c r="J78" i="11" s="1"/>
  <c r="J74" i="11" s="1"/>
  <c r="J77" i="11"/>
  <c r="J92" i="11"/>
  <c r="J105" i="11"/>
  <c r="J104" i="11" s="1"/>
  <c r="J107" i="11"/>
  <c r="J110" i="11" s="1"/>
  <c r="J106" i="11" s="1"/>
  <c r="J109" i="11"/>
  <c r="J67" i="11"/>
  <c r="J99" i="11"/>
  <c r="J102" i="11" s="1"/>
  <c r="J98" i="11" s="1"/>
  <c r="J68" i="11"/>
  <c r="J81" i="11"/>
  <c r="J80" i="11" s="1"/>
  <c r="J84" i="11"/>
  <c r="J100" i="11"/>
  <c r="J113" i="11"/>
  <c r="J112" i="11" s="1"/>
  <c r="J116" i="11"/>
  <c r="J118" i="11" s="1"/>
  <c r="J114" i="11" s="1"/>
  <c r="J94" i="11"/>
  <c r="J90" i="11" s="1"/>
  <c r="J86" i="11"/>
  <c r="J82" i="11" s="1"/>
  <c r="E132" i="57"/>
  <c r="N90" i="57"/>
  <c r="O85" i="57"/>
  <c r="N85" i="57"/>
  <c r="O83" i="57"/>
  <c r="N83" i="57"/>
  <c r="N80" i="57"/>
  <c r="N70" i="57"/>
  <c r="R60" i="57"/>
  <c r="Q60" i="57"/>
  <c r="P60" i="57"/>
  <c r="O60" i="57"/>
  <c r="N60" i="57"/>
  <c r="R59" i="57"/>
  <c r="Q59" i="57"/>
  <c r="P59" i="57"/>
  <c r="O59" i="57"/>
  <c r="N59" i="57"/>
  <c r="J70" i="11" l="1"/>
  <c r="J66" i="11" s="1"/>
  <c r="O9" i="1"/>
  <c r="J22" i="56"/>
  <c r="I27" i="56" l="1"/>
  <c r="H27" i="56"/>
  <c r="E23" i="56"/>
  <c r="G23" i="56" s="1"/>
  <c r="G22" i="56"/>
  <c r="B21" i="56"/>
  <c r="B25" i="56" s="1"/>
  <c r="I20" i="56"/>
  <c r="H20" i="56"/>
  <c r="I19" i="56"/>
  <c r="H19" i="56"/>
  <c r="A18" i="56"/>
  <c r="A19" i="56" s="1"/>
  <c r="A20" i="56" s="1"/>
  <c r="N17" i="56"/>
  <c r="A17" i="56"/>
  <c r="I15" i="56"/>
  <c r="H15" i="56"/>
  <c r="A15" i="56"/>
  <c r="D15" i="56" s="1"/>
  <c r="H14" i="56"/>
  <c r="I14" i="56" s="1"/>
  <c r="D14" i="56"/>
  <c r="B14" i="56"/>
  <c r="G13" i="56"/>
  <c r="G12" i="56"/>
  <c r="D12" i="56"/>
  <c r="G11" i="56"/>
  <c r="D11" i="56"/>
  <c r="G10" i="56"/>
  <c r="D9" i="56"/>
  <c r="B9" i="56"/>
  <c r="B10" i="56" s="1"/>
  <c r="G8" i="56"/>
  <c r="B8" i="56"/>
  <c r="A8" i="56"/>
  <c r="B7" i="56"/>
  <c r="J6" i="56"/>
  <c r="I6" i="56"/>
  <c r="H6" i="56"/>
  <c r="G6" i="56"/>
  <c r="A47" i="55"/>
  <c r="A48" i="55" s="1"/>
  <c r="A45" i="55"/>
  <c r="A44" i="55"/>
  <c r="A4" i="55"/>
  <c r="B27" i="56" l="1"/>
  <c r="B26" i="56"/>
  <c r="B12" i="56"/>
  <c r="B11" i="56"/>
  <c r="B15" i="56"/>
  <c r="A16" i="56"/>
  <c r="G28" i="56"/>
  <c r="D16" i="56" l="1"/>
  <c r="B16" i="56"/>
  <c r="H10" i="4" l="1"/>
  <c r="B10" i="4"/>
  <c r="F24" i="2"/>
  <c r="F23" i="2"/>
  <c r="F22" i="2"/>
  <c r="F26" i="2"/>
  <c r="R10" i="4" l="1"/>
  <c r="K10" i="4"/>
  <c r="L10" i="4"/>
  <c r="Q10" i="4"/>
  <c r="S10" i="4" s="1"/>
  <c r="J10" i="4"/>
  <c r="O10" i="4"/>
  <c r="C19" i="34"/>
  <c r="C18" i="34"/>
  <c r="C17" i="34"/>
  <c r="C16" i="34"/>
  <c r="C15" i="34"/>
  <c r="C14" i="34"/>
  <c r="C13" i="34"/>
  <c r="A3" i="34"/>
  <c r="A2" i="34"/>
  <c r="C8" i="32"/>
  <c r="D7" i="32"/>
  <c r="A2" i="32"/>
  <c r="F19" i="15"/>
  <c r="F18" i="15"/>
  <c r="H18" i="15" s="1"/>
  <c r="I18" i="15" s="1"/>
  <c r="H17" i="15"/>
  <c r="I17" i="15" s="1"/>
  <c r="F17" i="15"/>
  <c r="F16" i="15"/>
  <c r="H16" i="15" s="1"/>
  <c r="F15" i="15"/>
  <c r="F14" i="15"/>
  <c r="H14" i="15" s="1"/>
  <c r="I14" i="15" s="1"/>
  <c r="H13" i="15"/>
  <c r="I13" i="15" s="1"/>
  <c r="F13" i="15"/>
  <c r="F12" i="15"/>
  <c r="H12" i="15" s="1"/>
  <c r="F11" i="15"/>
  <c r="F10" i="15"/>
  <c r="H10" i="15" s="1"/>
  <c r="I10" i="15" s="1"/>
  <c r="H9" i="15"/>
  <c r="I9" i="15" s="1"/>
  <c r="F9" i="15"/>
  <c r="F8" i="15"/>
  <c r="H8" i="15" s="1"/>
  <c r="H7" i="15"/>
  <c r="F7" i="15"/>
  <c r="I7" i="15" s="1"/>
  <c r="F6" i="15"/>
  <c r="F20" i="15" s="1"/>
  <c r="A2" i="15"/>
  <c r="G20" i="13"/>
  <c r="E20" i="13"/>
  <c r="D20" i="13"/>
  <c r="A19" i="13"/>
  <c r="G18" i="13"/>
  <c r="D18" i="13"/>
  <c r="A17" i="13"/>
  <c r="G16" i="13"/>
  <c r="D16" i="13"/>
  <c r="G15" i="13"/>
  <c r="D15" i="13"/>
  <c r="G14" i="13"/>
  <c r="D14" i="13"/>
  <c r="D13" i="13"/>
  <c r="C13" i="13"/>
  <c r="A12" i="13"/>
  <c r="D10" i="13"/>
  <c r="D8" i="13"/>
  <c r="H6" i="13"/>
  <c r="D6" i="13"/>
  <c r="A3" i="13"/>
  <c r="A2" i="13"/>
  <c r="F15" i="12"/>
  <c r="D15" i="12"/>
  <c r="C15" i="12"/>
  <c r="B15" i="12"/>
  <c r="A15" i="12"/>
  <c r="G14" i="12"/>
  <c r="F14" i="12"/>
  <c r="D14" i="12"/>
  <c r="C14" i="12"/>
  <c r="B14" i="12"/>
  <c r="A14" i="12"/>
  <c r="G13" i="12"/>
  <c r="F13" i="12"/>
  <c r="D13" i="12"/>
  <c r="C13" i="12"/>
  <c r="B13" i="12"/>
  <c r="A13" i="12"/>
  <c r="G12" i="12"/>
  <c r="F12" i="12"/>
  <c r="D12" i="12"/>
  <c r="C12" i="12"/>
  <c r="B12" i="12"/>
  <c r="A12" i="12"/>
  <c r="G11" i="12"/>
  <c r="F11" i="12"/>
  <c r="D11" i="12"/>
  <c r="C11" i="12"/>
  <c r="B11" i="12"/>
  <c r="A11" i="12"/>
  <c r="F10" i="12"/>
  <c r="D10" i="12"/>
  <c r="C10" i="12"/>
  <c r="B10" i="12"/>
  <c r="A10" i="12"/>
  <c r="G9" i="12"/>
  <c r="F9" i="12"/>
  <c r="D9" i="12"/>
  <c r="C9" i="12"/>
  <c r="B9" i="12"/>
  <c r="A9" i="12"/>
  <c r="G8" i="12"/>
  <c r="F8" i="12"/>
  <c r="D8" i="12"/>
  <c r="C8" i="12"/>
  <c r="B8" i="12"/>
  <c r="A8" i="12"/>
  <c r="F7" i="12"/>
  <c r="I7" i="12"/>
  <c r="D7" i="12"/>
  <c r="C7" i="12"/>
  <c r="B7" i="12"/>
  <c r="A7" i="12"/>
  <c r="K6" i="12"/>
  <c r="H6" i="12"/>
  <c r="F6" i="12"/>
  <c r="E6" i="12"/>
  <c r="I6" i="12" s="1"/>
  <c r="D6" i="12"/>
  <c r="C6" i="12"/>
  <c r="B6" i="12"/>
  <c r="A6" i="12"/>
  <c r="A3" i="12"/>
  <c r="A2" i="12"/>
  <c r="I61" i="11"/>
  <c r="G61" i="11"/>
  <c r="F61" i="11"/>
  <c r="E61" i="11"/>
  <c r="D61" i="11"/>
  <c r="I60" i="11"/>
  <c r="G60" i="11"/>
  <c r="F60" i="11"/>
  <c r="E60" i="11"/>
  <c r="D60" i="11"/>
  <c r="I59" i="11"/>
  <c r="G59" i="11"/>
  <c r="F59" i="11"/>
  <c r="E59" i="11"/>
  <c r="D59" i="11"/>
  <c r="I57" i="11"/>
  <c r="G57" i="11"/>
  <c r="F57" i="11"/>
  <c r="E57" i="11"/>
  <c r="D57" i="11"/>
  <c r="F55" i="11"/>
  <c r="E55" i="11"/>
  <c r="D55" i="11"/>
  <c r="A55" i="11"/>
  <c r="I53" i="11"/>
  <c r="G53" i="11"/>
  <c r="F53" i="11"/>
  <c r="E53" i="11"/>
  <c r="D53" i="11"/>
  <c r="I52" i="11"/>
  <c r="G52" i="11"/>
  <c r="F52" i="11"/>
  <c r="E52" i="11"/>
  <c r="D52" i="11"/>
  <c r="F50" i="11"/>
  <c r="E50" i="11"/>
  <c r="D50" i="11"/>
  <c r="A50" i="11"/>
  <c r="I48" i="11"/>
  <c r="G48" i="11"/>
  <c r="F48" i="11"/>
  <c r="E48" i="11"/>
  <c r="D48" i="11"/>
  <c r="I47" i="11"/>
  <c r="G47" i="11"/>
  <c r="F47" i="11"/>
  <c r="E47" i="11"/>
  <c r="D47" i="11"/>
  <c r="F45" i="11"/>
  <c r="E45" i="11"/>
  <c r="D45" i="11"/>
  <c r="A45" i="11"/>
  <c r="I43" i="11"/>
  <c r="G43" i="11"/>
  <c r="F43" i="11"/>
  <c r="E43" i="11"/>
  <c r="D43" i="11"/>
  <c r="I42" i="11"/>
  <c r="G42" i="11"/>
  <c r="F42" i="11"/>
  <c r="E42" i="11"/>
  <c r="D42" i="11"/>
  <c r="F40" i="11"/>
  <c r="E40" i="11"/>
  <c r="D40" i="11"/>
  <c r="A40" i="11"/>
  <c r="I38" i="11"/>
  <c r="G38" i="11"/>
  <c r="F38" i="11"/>
  <c r="E38" i="11"/>
  <c r="D38" i="11"/>
  <c r="I37" i="11"/>
  <c r="G37" i="11"/>
  <c r="F37" i="11"/>
  <c r="E37" i="11"/>
  <c r="D37" i="11"/>
  <c r="F35" i="11"/>
  <c r="E35" i="11"/>
  <c r="D35" i="11"/>
  <c r="A35" i="11"/>
  <c r="I33" i="11"/>
  <c r="G33" i="11"/>
  <c r="F33" i="11"/>
  <c r="E33" i="11"/>
  <c r="D33" i="11"/>
  <c r="I32" i="11"/>
  <c r="G32" i="11"/>
  <c r="F32" i="11"/>
  <c r="E32" i="11"/>
  <c r="D32" i="11"/>
  <c r="I31" i="11"/>
  <c r="G31" i="11"/>
  <c r="F31" i="11"/>
  <c r="E31" i="11"/>
  <c r="D31" i="11"/>
  <c r="I30" i="11"/>
  <c r="G30" i="11"/>
  <c r="F30" i="11"/>
  <c r="E30" i="11"/>
  <c r="D30" i="11"/>
  <c r="I28" i="11"/>
  <c r="G28" i="11"/>
  <c r="F28" i="11"/>
  <c r="E28" i="11"/>
  <c r="D28" i="11"/>
  <c r="F26" i="11"/>
  <c r="E26" i="11"/>
  <c r="D26" i="11"/>
  <c r="A26" i="11"/>
  <c r="I24" i="11"/>
  <c r="G24" i="11"/>
  <c r="F24" i="11"/>
  <c r="E24" i="11"/>
  <c r="D24" i="11"/>
  <c r="I23" i="11"/>
  <c r="G23" i="11"/>
  <c r="F23" i="11"/>
  <c r="E23" i="11"/>
  <c r="D23" i="11"/>
  <c r="F21" i="11"/>
  <c r="E21" i="11"/>
  <c r="D21" i="11"/>
  <c r="A21" i="11"/>
  <c r="I19" i="11"/>
  <c r="G19" i="11"/>
  <c r="F19" i="11"/>
  <c r="E19" i="11"/>
  <c r="D19" i="11"/>
  <c r="I18" i="11"/>
  <c r="G18" i="11"/>
  <c r="F18" i="11"/>
  <c r="E18" i="11"/>
  <c r="D18" i="11"/>
  <c r="F16" i="11"/>
  <c r="E16" i="11"/>
  <c r="D16" i="11"/>
  <c r="A16" i="11"/>
  <c r="I14" i="11"/>
  <c r="G14" i="11"/>
  <c r="F14" i="11"/>
  <c r="E14" i="11"/>
  <c r="D14" i="11"/>
  <c r="I13" i="11"/>
  <c r="G13" i="11"/>
  <c r="F13" i="11"/>
  <c r="E13" i="11"/>
  <c r="D13" i="11"/>
  <c r="I12" i="11"/>
  <c r="G12" i="11"/>
  <c r="F12" i="11"/>
  <c r="E12" i="11"/>
  <c r="D12" i="11"/>
  <c r="I10" i="11"/>
  <c r="G10" i="11"/>
  <c r="F10" i="11"/>
  <c r="E10" i="11"/>
  <c r="D10" i="11"/>
  <c r="F8" i="11"/>
  <c r="E8" i="11"/>
  <c r="D8" i="11"/>
  <c r="A8" i="11"/>
  <c r="I7" i="11"/>
  <c r="G7" i="11"/>
  <c r="F7" i="11"/>
  <c r="E7" i="11"/>
  <c r="D7" i="11"/>
  <c r="F5" i="11"/>
  <c r="E5" i="11"/>
  <c r="D5" i="11"/>
  <c r="A3" i="11"/>
  <c r="A2" i="11"/>
  <c r="AA5" i="10"/>
  <c r="Z5" i="10"/>
  <c r="Y5" i="10"/>
  <c r="X5" i="10"/>
  <c r="W5" i="10"/>
  <c r="V5" i="10"/>
  <c r="U5" i="10"/>
  <c r="T5" i="10"/>
  <c r="S5" i="10"/>
  <c r="R5" i="10"/>
  <c r="K5" i="10"/>
  <c r="J5" i="10"/>
  <c r="I5" i="10"/>
  <c r="H5" i="10"/>
  <c r="G5" i="10"/>
  <c r="F5" i="10"/>
  <c r="E5" i="10"/>
  <c r="D5" i="10"/>
  <c r="C5" i="10"/>
  <c r="B5" i="10"/>
  <c r="A5" i="10"/>
  <c r="Q4" i="10"/>
  <c r="P4" i="10"/>
  <c r="N4" i="10"/>
  <c r="M4" i="10"/>
  <c r="A2" i="10"/>
  <c r="AW5" i="9"/>
  <c r="AV5" i="9"/>
  <c r="AU5" i="9"/>
  <c r="AT5" i="9"/>
  <c r="AS5" i="9"/>
  <c r="AR5" i="9"/>
  <c r="AQ5" i="9"/>
  <c r="AP5" i="9"/>
  <c r="AO5" i="9"/>
  <c r="AN5" i="9"/>
  <c r="AM5" i="9"/>
  <c r="AL5" i="9"/>
  <c r="AK5" i="9"/>
  <c r="AJ5" i="9"/>
  <c r="AI5" i="9"/>
  <c r="AH5" i="9"/>
  <c r="AG5" i="9"/>
  <c r="AF5" i="9"/>
  <c r="AE5" i="9"/>
  <c r="AD5" i="9"/>
  <c r="AC5" i="9"/>
  <c r="AB5" i="9"/>
  <c r="AA5" i="9"/>
  <c r="Z5" i="9"/>
  <c r="Y5" i="9"/>
  <c r="X5" i="9"/>
  <c r="W5" i="9"/>
  <c r="V5" i="9"/>
  <c r="U5" i="9"/>
  <c r="T5" i="9"/>
  <c r="L5" i="9"/>
  <c r="K5" i="9"/>
  <c r="J5" i="9"/>
  <c r="I5" i="9"/>
  <c r="H5" i="9"/>
  <c r="G5" i="9"/>
  <c r="F5" i="9"/>
  <c r="E5" i="9"/>
  <c r="D5" i="9"/>
  <c r="C5" i="9"/>
  <c r="B5" i="9"/>
  <c r="A5" i="9"/>
  <c r="S4" i="9"/>
  <c r="R4" i="9"/>
  <c r="Q4" i="9"/>
  <c r="P4" i="9"/>
  <c r="O4" i="9"/>
  <c r="N4" i="9"/>
  <c r="A2" i="9"/>
  <c r="F19" i="7"/>
  <c r="D19" i="7"/>
  <c r="C19" i="7"/>
  <c r="B19" i="7"/>
  <c r="F18" i="7"/>
  <c r="D18" i="7"/>
  <c r="C18" i="7"/>
  <c r="B18" i="7"/>
  <c r="F17" i="7"/>
  <c r="D17" i="7"/>
  <c r="C17" i="7"/>
  <c r="B17" i="7"/>
  <c r="F16" i="7"/>
  <c r="D16" i="7"/>
  <c r="C16" i="7"/>
  <c r="B16" i="7"/>
  <c r="F15" i="7"/>
  <c r="D15" i="7"/>
  <c r="C15" i="7"/>
  <c r="B15" i="7"/>
  <c r="F14" i="7"/>
  <c r="D14" i="7"/>
  <c r="C14" i="7"/>
  <c r="B14" i="7"/>
  <c r="F13" i="7"/>
  <c r="D13" i="7"/>
  <c r="C13" i="7"/>
  <c r="B13" i="7"/>
  <c r="F12" i="7"/>
  <c r="D12" i="7"/>
  <c r="C12" i="7"/>
  <c r="B12" i="7"/>
  <c r="F11" i="7"/>
  <c r="D11" i="7"/>
  <c r="C11" i="7"/>
  <c r="B11" i="7"/>
  <c r="F10" i="7"/>
  <c r="D10" i="7"/>
  <c r="C10" i="7"/>
  <c r="B10" i="7"/>
  <c r="N8" i="7"/>
  <c r="F7" i="7"/>
  <c r="D7" i="7"/>
  <c r="C7" i="7"/>
  <c r="B7" i="7"/>
  <c r="F6" i="7"/>
  <c r="D6" i="7"/>
  <c r="C6" i="7"/>
  <c r="B6" i="7"/>
  <c r="A3" i="7"/>
  <c r="A2" i="7"/>
  <c r="I54" i="6"/>
  <c r="D54" i="6"/>
  <c r="C54" i="6"/>
  <c r="B54" i="6"/>
  <c r="I53" i="6"/>
  <c r="D53" i="6"/>
  <c r="C53" i="6"/>
  <c r="B53" i="6"/>
  <c r="I52" i="6"/>
  <c r="D52" i="6"/>
  <c r="C52" i="6"/>
  <c r="B52" i="6"/>
  <c r="I50" i="6"/>
  <c r="D50" i="6"/>
  <c r="C50" i="6"/>
  <c r="B50" i="6"/>
  <c r="D48" i="6"/>
  <c r="C48" i="6"/>
  <c r="B48" i="6"/>
  <c r="A48" i="6"/>
  <c r="I47" i="6"/>
  <c r="D47" i="6"/>
  <c r="C47" i="6"/>
  <c r="B47" i="6"/>
  <c r="I46" i="6"/>
  <c r="D46" i="6"/>
  <c r="C46" i="6"/>
  <c r="B46" i="6"/>
  <c r="D44" i="6"/>
  <c r="C44" i="6"/>
  <c r="B44" i="6"/>
  <c r="A44" i="6"/>
  <c r="I43" i="6"/>
  <c r="D43" i="6"/>
  <c r="C43" i="6"/>
  <c r="B43" i="6"/>
  <c r="I42" i="6"/>
  <c r="D42" i="6"/>
  <c r="C42" i="6"/>
  <c r="B42" i="6"/>
  <c r="D40" i="6"/>
  <c r="C40" i="6"/>
  <c r="B40" i="6"/>
  <c r="A40" i="6"/>
  <c r="I39" i="6"/>
  <c r="D39" i="6"/>
  <c r="C39" i="6"/>
  <c r="B39" i="6"/>
  <c r="I38" i="6"/>
  <c r="D38" i="6"/>
  <c r="C38" i="6"/>
  <c r="B38" i="6"/>
  <c r="D36" i="6"/>
  <c r="C36" i="6"/>
  <c r="B36" i="6"/>
  <c r="A36" i="6"/>
  <c r="I35" i="6"/>
  <c r="D35" i="6"/>
  <c r="C35" i="6"/>
  <c r="B35" i="6"/>
  <c r="I34" i="6"/>
  <c r="D34" i="6"/>
  <c r="C34" i="6"/>
  <c r="B34" i="6"/>
  <c r="D32" i="6"/>
  <c r="C32" i="6"/>
  <c r="B32" i="6"/>
  <c r="A32" i="6"/>
  <c r="I31" i="6"/>
  <c r="D31" i="6"/>
  <c r="C31" i="6"/>
  <c r="B31" i="6"/>
  <c r="I30" i="6"/>
  <c r="D30" i="6"/>
  <c r="C30" i="6"/>
  <c r="B30" i="6"/>
  <c r="I29" i="6"/>
  <c r="D29" i="6"/>
  <c r="C29" i="6"/>
  <c r="B29" i="6"/>
  <c r="I28" i="6"/>
  <c r="D28" i="6"/>
  <c r="C28" i="6"/>
  <c r="B28" i="6"/>
  <c r="I26" i="6"/>
  <c r="D26" i="6"/>
  <c r="C26" i="6"/>
  <c r="B26" i="6"/>
  <c r="D24" i="6"/>
  <c r="C24" i="6"/>
  <c r="B24" i="6"/>
  <c r="A24" i="6"/>
  <c r="I23" i="6"/>
  <c r="D23" i="6"/>
  <c r="C23" i="6"/>
  <c r="B23" i="6"/>
  <c r="I22" i="6"/>
  <c r="D22" i="6"/>
  <c r="C22" i="6"/>
  <c r="B22" i="6"/>
  <c r="D20" i="6"/>
  <c r="C20" i="6"/>
  <c r="B20" i="6"/>
  <c r="A20" i="6"/>
  <c r="I19" i="6"/>
  <c r="D19" i="6"/>
  <c r="C19" i="6"/>
  <c r="B19" i="6"/>
  <c r="I18" i="6"/>
  <c r="D18" i="6"/>
  <c r="C18" i="6"/>
  <c r="B18" i="6"/>
  <c r="D16" i="6"/>
  <c r="C16" i="6"/>
  <c r="B16" i="6"/>
  <c r="A16" i="6"/>
  <c r="I15" i="6"/>
  <c r="D15" i="6"/>
  <c r="C15" i="6"/>
  <c r="B15" i="6"/>
  <c r="I14" i="6"/>
  <c r="D14" i="6"/>
  <c r="C14" i="6"/>
  <c r="B14" i="6"/>
  <c r="L13" i="6"/>
  <c r="E10" i="7" s="1"/>
  <c r="I13" i="6"/>
  <c r="D13" i="6"/>
  <c r="C13" i="6"/>
  <c r="B13" i="6"/>
  <c r="I11" i="6"/>
  <c r="D11" i="6"/>
  <c r="C11" i="6"/>
  <c r="B11" i="6"/>
  <c r="E9" i="6"/>
  <c r="L14" i="6" s="1"/>
  <c r="E14" i="7" s="1"/>
  <c r="D9" i="6"/>
  <c r="C9" i="6"/>
  <c r="B9" i="6"/>
  <c r="A9" i="6"/>
  <c r="I8" i="6"/>
  <c r="D8" i="6"/>
  <c r="C8" i="6"/>
  <c r="B8" i="6"/>
  <c r="E6" i="6"/>
  <c r="K8" i="6" s="1"/>
  <c r="E6" i="7" s="1"/>
  <c r="D6" i="6"/>
  <c r="C6" i="6"/>
  <c r="B6" i="6"/>
  <c r="A6" i="6"/>
  <c r="A3" i="6"/>
  <c r="A2" i="6"/>
  <c r="H95" i="5"/>
  <c r="K95" i="5" s="1"/>
  <c r="H94" i="5"/>
  <c r="K94" i="5" s="1"/>
  <c r="I93" i="5"/>
  <c r="H93" i="5"/>
  <c r="K93" i="5" s="1"/>
  <c r="K91" i="5"/>
  <c r="K90" i="5"/>
  <c r="K89" i="5"/>
  <c r="K88" i="5" s="1"/>
  <c r="K87" i="5"/>
  <c r="K86" i="5"/>
  <c r="K85" i="5"/>
  <c r="K84" i="5" s="1"/>
  <c r="K83" i="5"/>
  <c r="K82" i="5"/>
  <c r="I80" i="5"/>
  <c r="H80" i="5"/>
  <c r="K80" i="5" s="1"/>
  <c r="K79" i="5" s="1"/>
  <c r="D80" i="5"/>
  <c r="C80" i="5"/>
  <c r="D78" i="5"/>
  <c r="C78" i="5"/>
  <c r="B78" i="5"/>
  <c r="H77" i="5"/>
  <c r="K77" i="5" s="1"/>
  <c r="H76" i="5"/>
  <c r="K76" i="5" s="1"/>
  <c r="I75" i="5"/>
  <c r="H75" i="5"/>
  <c r="K75" i="5" s="1"/>
  <c r="K73" i="5"/>
  <c r="K72" i="5" s="1"/>
  <c r="K71" i="5"/>
  <c r="K70" i="5"/>
  <c r="K69" i="5"/>
  <c r="K68" i="5" s="1"/>
  <c r="K67" i="5"/>
  <c r="K66" i="5" s="1"/>
  <c r="K65" i="5"/>
  <c r="K64" i="5" s="1"/>
  <c r="K63" i="5"/>
  <c r="K62" i="5"/>
  <c r="K61" i="5"/>
  <c r="K60" i="5" s="1"/>
  <c r="I58" i="5"/>
  <c r="H58" i="5"/>
  <c r="K58" i="5" s="1"/>
  <c r="K57" i="5" s="1"/>
  <c r="D58" i="5"/>
  <c r="C58" i="5"/>
  <c r="D56" i="5"/>
  <c r="C56" i="5"/>
  <c r="B56" i="5"/>
  <c r="H55" i="5"/>
  <c r="K55" i="5" s="1"/>
  <c r="H54" i="5"/>
  <c r="K54" i="5" s="1"/>
  <c r="K53" i="5"/>
  <c r="I53" i="5"/>
  <c r="H53" i="5"/>
  <c r="D51" i="5"/>
  <c r="C51" i="5"/>
  <c r="B51" i="5"/>
  <c r="H50" i="5"/>
  <c r="K50" i="5" s="1"/>
  <c r="H49" i="5"/>
  <c r="K49" i="5" s="1"/>
  <c r="I48" i="5"/>
  <c r="H48" i="5"/>
  <c r="K48" i="5" s="1"/>
  <c r="D46" i="5"/>
  <c r="C46" i="5"/>
  <c r="B46" i="5"/>
  <c r="H45" i="5"/>
  <c r="K45" i="5" s="1"/>
  <c r="H44" i="5"/>
  <c r="K44" i="5" s="1"/>
  <c r="I43" i="5"/>
  <c r="H43" i="5"/>
  <c r="K43" i="5" s="1"/>
  <c r="D41" i="5"/>
  <c r="C41" i="5"/>
  <c r="B41" i="5"/>
  <c r="K40" i="5"/>
  <c r="H40" i="5"/>
  <c r="H39" i="5"/>
  <c r="K39" i="5" s="1"/>
  <c r="I38" i="5"/>
  <c r="K38" i="5" s="1"/>
  <c r="H38" i="5"/>
  <c r="D36" i="5"/>
  <c r="C36" i="5"/>
  <c r="B36" i="5"/>
  <c r="H35" i="5"/>
  <c r="K35" i="5" s="1"/>
  <c r="H34" i="5"/>
  <c r="K34" i="5" s="1"/>
  <c r="K33" i="5"/>
  <c r="I33" i="5"/>
  <c r="H33" i="5"/>
  <c r="D31" i="5"/>
  <c r="C31" i="5"/>
  <c r="B31" i="5"/>
  <c r="H30" i="5"/>
  <c r="K30" i="5" s="1"/>
  <c r="H29" i="5"/>
  <c r="K29" i="5" s="1"/>
  <c r="I28" i="5"/>
  <c r="H28" i="5"/>
  <c r="K28" i="5" s="1"/>
  <c r="D26" i="5"/>
  <c r="C26" i="5"/>
  <c r="B26" i="5"/>
  <c r="K25" i="5"/>
  <c r="H25" i="5"/>
  <c r="H24" i="5"/>
  <c r="K24" i="5" s="1"/>
  <c r="K23" i="5"/>
  <c r="K22" i="5" s="1"/>
  <c r="I23" i="5"/>
  <c r="H23" i="5"/>
  <c r="K21" i="5"/>
  <c r="K20" i="5" s="1"/>
  <c r="K19" i="5" s="1"/>
  <c r="I18" i="5"/>
  <c r="H18" i="5"/>
  <c r="D18" i="5"/>
  <c r="C18" i="5"/>
  <c r="D16" i="5"/>
  <c r="C16" i="5"/>
  <c r="B16" i="5"/>
  <c r="K15" i="5"/>
  <c r="H15" i="5"/>
  <c r="H14" i="5"/>
  <c r="K14" i="5" s="1"/>
  <c r="I13" i="5"/>
  <c r="H13" i="5"/>
  <c r="K13" i="5" s="1"/>
  <c r="K11" i="5"/>
  <c r="K10" i="5" s="1"/>
  <c r="K9" i="5" s="1"/>
  <c r="I8" i="5"/>
  <c r="H8" i="5"/>
  <c r="K8" i="5" s="1"/>
  <c r="K7" i="5" s="1"/>
  <c r="D8" i="5"/>
  <c r="C8" i="5"/>
  <c r="D6" i="5"/>
  <c r="C6" i="5"/>
  <c r="B6" i="5"/>
  <c r="A3" i="5"/>
  <c r="E9" i="4"/>
  <c r="H9" i="4" s="1"/>
  <c r="D9" i="4"/>
  <c r="C9" i="4"/>
  <c r="B9" i="4"/>
  <c r="E8" i="4"/>
  <c r="H8" i="4" s="1"/>
  <c r="D8" i="4"/>
  <c r="C8" i="4"/>
  <c r="B8" i="4"/>
  <c r="R7" i="4"/>
  <c r="Q7" i="4"/>
  <c r="P7" i="4"/>
  <c r="O7" i="4"/>
  <c r="N7" i="4"/>
  <c r="M7" i="4"/>
  <c r="L7" i="4"/>
  <c r="K7" i="4"/>
  <c r="J7" i="4"/>
  <c r="I7" i="4"/>
  <c r="R6" i="4"/>
  <c r="Q6" i="4"/>
  <c r="P6" i="4"/>
  <c r="O6" i="4"/>
  <c r="N6" i="4"/>
  <c r="M6" i="4"/>
  <c r="L6" i="4"/>
  <c r="K6" i="4"/>
  <c r="J6" i="4"/>
  <c r="I6" i="4"/>
  <c r="A3" i="4"/>
  <c r="A2" i="3"/>
  <c r="A2" i="2"/>
  <c r="S15" i="1"/>
  <c r="S14" i="1"/>
  <c r="S13" i="1"/>
  <c r="S10" i="1"/>
  <c r="E8" i="12"/>
  <c r="W8" i="1"/>
  <c r="V8" i="1"/>
  <c r="U8" i="1"/>
  <c r="T8" i="1"/>
  <c r="W7" i="1"/>
  <c r="V7" i="1"/>
  <c r="U7" i="1"/>
  <c r="T7" i="1"/>
  <c r="K11" i="6" l="1"/>
  <c r="T9" i="1"/>
  <c r="U9" i="1"/>
  <c r="O10" i="1"/>
  <c r="E9" i="12" s="1"/>
  <c r="I9" i="12" s="1"/>
  <c r="K18" i="5"/>
  <c r="K17" i="5" s="1"/>
  <c r="K32" i="5"/>
  <c r="K31" i="5" s="1"/>
  <c r="F13" i="2" s="1"/>
  <c r="H13" i="7" s="1"/>
  <c r="K52" i="5"/>
  <c r="K51" i="5" s="1"/>
  <c r="F20" i="2" s="1"/>
  <c r="H17" i="7" s="1"/>
  <c r="K37" i="5"/>
  <c r="K36" i="5" s="1"/>
  <c r="F14" i="2" s="1"/>
  <c r="H14" i="7" s="1"/>
  <c r="O14" i="7" s="1"/>
  <c r="P14" i="7" s="1"/>
  <c r="K81" i="5"/>
  <c r="K78" i="5" s="1"/>
  <c r="K92" i="5"/>
  <c r="K47" i="5"/>
  <c r="K46" i="5" s="1"/>
  <c r="F17" i="2" s="1"/>
  <c r="K42" i="5"/>
  <c r="K41" i="5" s="1"/>
  <c r="F15" i="2" s="1"/>
  <c r="H15" i="7" s="1"/>
  <c r="K15" i="7" s="1"/>
  <c r="K16" i="5"/>
  <c r="F10" i="2" s="1"/>
  <c r="H11" i="7" s="1"/>
  <c r="K11" i="7" s="1"/>
  <c r="R9" i="4"/>
  <c r="Q9" i="4"/>
  <c r="J9" i="4"/>
  <c r="O9" i="4"/>
  <c r="I14" i="7"/>
  <c r="N14" i="7"/>
  <c r="G14" i="7"/>
  <c r="K12" i="5"/>
  <c r="K6" i="5" s="1"/>
  <c r="F9" i="2" s="1"/>
  <c r="H10" i="7" s="1"/>
  <c r="K27" i="5"/>
  <c r="K26" i="5" s="1"/>
  <c r="K59" i="5"/>
  <c r="K56" i="5" s="1"/>
  <c r="K74" i="5"/>
  <c r="K8" i="4"/>
  <c r="L8" i="4"/>
  <c r="L9" i="4"/>
  <c r="S9" i="4" s="1"/>
  <c r="F7" i="2" s="1"/>
  <c r="H7" i="7" s="1"/>
  <c r="K9" i="4"/>
  <c r="F19" i="2"/>
  <c r="F18" i="2"/>
  <c r="F16" i="2"/>
  <c r="H16" i="7" s="1"/>
  <c r="K13" i="7"/>
  <c r="O13" i="7"/>
  <c r="K17" i="7"/>
  <c r="O17" i="7"/>
  <c r="G6" i="7"/>
  <c r="I8" i="12"/>
  <c r="J8" i="12"/>
  <c r="W9" i="1"/>
  <c r="O12" i="1"/>
  <c r="J8" i="4"/>
  <c r="S8" i="4" s="1"/>
  <c r="F6" i="2" s="1"/>
  <c r="H6" i="7" s="1"/>
  <c r="Q8" i="4"/>
  <c r="L15" i="6"/>
  <c r="E20" i="6"/>
  <c r="R8" i="4"/>
  <c r="E16" i="6"/>
  <c r="D10" i="32"/>
  <c r="N10" i="7"/>
  <c r="G10" i="7"/>
  <c r="I15" i="15"/>
  <c r="V9" i="1"/>
  <c r="O8" i="4"/>
  <c r="I8" i="15"/>
  <c r="H11" i="15"/>
  <c r="I11" i="15" s="1"/>
  <c r="I12" i="15"/>
  <c r="H15" i="15"/>
  <c r="I16" i="15"/>
  <c r="H19" i="15"/>
  <c r="I19" i="15" s="1"/>
  <c r="D8" i="32"/>
  <c r="H6" i="15"/>
  <c r="D9" i="32"/>
  <c r="U10" i="1" l="1"/>
  <c r="W10" i="1"/>
  <c r="O11" i="1"/>
  <c r="E10" i="12" s="1"/>
  <c r="J9" i="12"/>
  <c r="T10" i="1"/>
  <c r="V10" i="1"/>
  <c r="R14" i="7"/>
  <c r="K14" i="7"/>
  <c r="L14" i="7" s="1"/>
  <c r="O15" i="7"/>
  <c r="O11" i="7"/>
  <c r="H59" i="11" s="1"/>
  <c r="J59" i="11" s="1"/>
  <c r="O6" i="7"/>
  <c r="K6" i="7"/>
  <c r="L6" i="7" s="1"/>
  <c r="I6" i="7"/>
  <c r="O10" i="7"/>
  <c r="K10" i="7"/>
  <c r="L10" i="7" s="1"/>
  <c r="I10" i="7"/>
  <c r="W11" i="1"/>
  <c r="U11" i="1"/>
  <c r="L19" i="6"/>
  <c r="L18" i="6"/>
  <c r="H18" i="7"/>
  <c r="H20" i="15"/>
  <c r="I6" i="15"/>
  <c r="I20" i="15" s="1"/>
  <c r="H33" i="11"/>
  <c r="J33" i="11" s="1"/>
  <c r="Q17" i="7"/>
  <c r="H19" i="7"/>
  <c r="H60" i="11"/>
  <c r="J60" i="11" s="1"/>
  <c r="H31" i="11"/>
  <c r="J31" i="11" s="1"/>
  <c r="Q15" i="7"/>
  <c r="L23" i="6"/>
  <c r="L22" i="6"/>
  <c r="E11" i="12"/>
  <c r="O16" i="1"/>
  <c r="O14" i="1"/>
  <c r="V12" i="1"/>
  <c r="U12" i="1"/>
  <c r="T12" i="1"/>
  <c r="E32" i="6"/>
  <c r="O15" i="1"/>
  <c r="W12" i="1"/>
  <c r="O13" i="1"/>
  <c r="K16" i="7"/>
  <c r="O16" i="7"/>
  <c r="H30" i="11"/>
  <c r="J30" i="11" s="1"/>
  <c r="Q11" i="7"/>
  <c r="H13" i="11"/>
  <c r="J13" i="11" s="1"/>
  <c r="Q14" i="7"/>
  <c r="H32" i="11"/>
  <c r="J32" i="11" s="1"/>
  <c r="Q13" i="7"/>
  <c r="H14" i="11"/>
  <c r="J14" i="11" s="1"/>
  <c r="O7" i="7"/>
  <c r="K7" i="7"/>
  <c r="F11" i="2"/>
  <c r="F12" i="2"/>
  <c r="H12" i="7" s="1"/>
  <c r="T11" i="1" l="1"/>
  <c r="E24" i="6"/>
  <c r="L29" i="6" s="1"/>
  <c r="V11" i="1"/>
  <c r="H57" i="11"/>
  <c r="J57" i="11" s="1"/>
  <c r="J56" i="11" s="1"/>
  <c r="G15" i="12" s="1"/>
  <c r="H10" i="11"/>
  <c r="J10" i="11" s="1"/>
  <c r="J9" i="11" s="1"/>
  <c r="G7" i="12" s="1"/>
  <c r="J7" i="12" s="1"/>
  <c r="H28" i="11"/>
  <c r="J28" i="11" s="1"/>
  <c r="J27" i="11" s="1"/>
  <c r="G10" i="12" s="1"/>
  <c r="J10" i="12" s="1"/>
  <c r="Q7" i="7"/>
  <c r="H52" i="11"/>
  <c r="J52" i="11" s="1"/>
  <c r="H47" i="11"/>
  <c r="J47" i="11" s="1"/>
  <c r="H42" i="11"/>
  <c r="J42" i="11" s="1"/>
  <c r="H37" i="11"/>
  <c r="J37" i="11" s="1"/>
  <c r="Q16" i="7"/>
  <c r="H61" i="11"/>
  <c r="J61" i="11" s="1"/>
  <c r="I11" i="12"/>
  <c r="J11" i="12"/>
  <c r="L30" i="6"/>
  <c r="E13" i="7" s="1"/>
  <c r="L28" i="6"/>
  <c r="L31" i="6"/>
  <c r="E17" i="7" s="1"/>
  <c r="K26" i="6"/>
  <c r="H12" i="11"/>
  <c r="J12" i="11" s="1"/>
  <c r="J15" i="11" s="1"/>
  <c r="J11" i="11" s="1"/>
  <c r="H7" i="12" s="1"/>
  <c r="K7" i="12" s="1"/>
  <c r="Q10" i="7"/>
  <c r="P10" i="7"/>
  <c r="K12" i="7"/>
  <c r="O12" i="7"/>
  <c r="E14" i="12"/>
  <c r="T15" i="1"/>
  <c r="W15" i="1"/>
  <c r="V15" i="1"/>
  <c r="E44" i="6"/>
  <c r="U15" i="1"/>
  <c r="O18" i="7"/>
  <c r="K18" i="7"/>
  <c r="I10" i="12"/>
  <c r="H7" i="11"/>
  <c r="J7" i="11" s="1"/>
  <c r="J6" i="11" s="1"/>
  <c r="G6" i="12" s="1"/>
  <c r="J6" i="12" s="1"/>
  <c r="Q6" i="7"/>
  <c r="P6" i="7"/>
  <c r="J34" i="11"/>
  <c r="J29" i="11" s="1"/>
  <c r="H10" i="12" s="1"/>
  <c r="K10" i="12" s="1"/>
  <c r="L35" i="6"/>
  <c r="L34" i="6"/>
  <c r="E13" i="12"/>
  <c r="E40" i="6"/>
  <c r="V14" i="1"/>
  <c r="U14" i="1"/>
  <c r="W14" i="1"/>
  <c r="T14" i="1"/>
  <c r="E12" i="7"/>
  <c r="E12" i="12"/>
  <c r="T13" i="1"/>
  <c r="W13" i="1"/>
  <c r="V13" i="1"/>
  <c r="E36" i="6"/>
  <c r="U13" i="1"/>
  <c r="E15" i="12"/>
  <c r="W16" i="1"/>
  <c r="E48" i="6"/>
  <c r="T16" i="1"/>
  <c r="V16" i="1"/>
  <c r="U16" i="1"/>
  <c r="K19" i="7"/>
  <c r="O19" i="7"/>
  <c r="E19" i="7"/>
  <c r="J62" i="11" l="1"/>
  <c r="J58" i="11" s="1"/>
  <c r="H15" i="12" s="1"/>
  <c r="K15" i="12" s="1"/>
  <c r="U17" i="1"/>
  <c r="W17" i="1"/>
  <c r="V17" i="1"/>
  <c r="T17" i="1"/>
  <c r="P19" i="7"/>
  <c r="I19" i="7"/>
  <c r="N19" i="7"/>
  <c r="L19" i="7"/>
  <c r="G19" i="7"/>
  <c r="H24" i="11"/>
  <c r="J24" i="11" s="1"/>
  <c r="H19" i="11"/>
  <c r="J19" i="11" s="1"/>
  <c r="Q19" i="7"/>
  <c r="L43" i="6"/>
  <c r="L42" i="6"/>
  <c r="H53" i="11"/>
  <c r="J53" i="11" s="1"/>
  <c r="J54" i="11" s="1"/>
  <c r="J51" i="11" s="1"/>
  <c r="H14" i="12" s="1"/>
  <c r="K14" i="12" s="1"/>
  <c r="H48" i="11"/>
  <c r="J48" i="11" s="1"/>
  <c r="J49" i="11" s="1"/>
  <c r="J46" i="11" s="1"/>
  <c r="H13" i="12" s="1"/>
  <c r="K13" i="12" s="1"/>
  <c r="H43" i="11"/>
  <c r="J43" i="11" s="1"/>
  <c r="J44" i="11" s="1"/>
  <c r="J41" i="11" s="1"/>
  <c r="H12" i="12" s="1"/>
  <c r="K12" i="12" s="1"/>
  <c r="H38" i="11"/>
  <c r="J38" i="11" s="1"/>
  <c r="J39" i="11" s="1"/>
  <c r="J36" i="11" s="1"/>
  <c r="H11" i="12" s="1"/>
  <c r="K11" i="12" s="1"/>
  <c r="L11" i="12" s="1"/>
  <c r="Q18" i="7"/>
  <c r="L54" i="6"/>
  <c r="L52" i="6"/>
  <c r="K50" i="6"/>
  <c r="E7" i="7" s="1"/>
  <c r="L53" i="6"/>
  <c r="E15" i="7" s="1"/>
  <c r="L39" i="6"/>
  <c r="L38" i="6"/>
  <c r="I12" i="12"/>
  <c r="J12" i="12"/>
  <c r="I13" i="12"/>
  <c r="J13" i="12"/>
  <c r="R6" i="7"/>
  <c r="N13" i="7"/>
  <c r="L13" i="7"/>
  <c r="G13" i="7"/>
  <c r="P13" i="7"/>
  <c r="I13" i="7"/>
  <c r="L7" i="12"/>
  <c r="L10" i="12"/>
  <c r="L46" i="6"/>
  <c r="L47" i="6"/>
  <c r="I14" i="12"/>
  <c r="J14" i="12"/>
  <c r="R10" i="7"/>
  <c r="N17" i="7"/>
  <c r="L17" i="7"/>
  <c r="G17" i="7"/>
  <c r="P17" i="7"/>
  <c r="I17" i="7"/>
  <c r="I15" i="12"/>
  <c r="J15" i="12"/>
  <c r="L12" i="7"/>
  <c r="G12" i="7"/>
  <c r="P12" i="7"/>
  <c r="I12" i="7"/>
  <c r="N12" i="7"/>
  <c r="E18" i="7"/>
  <c r="L6" i="12"/>
  <c r="Q12" i="7"/>
  <c r="H23" i="11"/>
  <c r="J23" i="11" s="1"/>
  <c r="H18" i="11"/>
  <c r="J18" i="11" s="1"/>
  <c r="J20" i="11" s="1"/>
  <c r="J17" i="11" s="1"/>
  <c r="H8" i="12" s="1"/>
  <c r="K8" i="12" s="1"/>
  <c r="L8" i="12" s="1"/>
  <c r="E11" i="7"/>
  <c r="E16" i="7" l="1"/>
  <c r="J16" i="12"/>
  <c r="R13" i="7"/>
  <c r="L15" i="12"/>
  <c r="L13" i="12"/>
  <c r="J25" i="11"/>
  <c r="J22" i="11" s="1"/>
  <c r="H9" i="12" s="1"/>
  <c r="K9" i="12" s="1"/>
  <c r="L9" i="12" s="1"/>
  <c r="R12" i="7"/>
  <c r="R17" i="7"/>
  <c r="L14" i="12"/>
  <c r="I18" i="7"/>
  <c r="N18" i="7"/>
  <c r="L18" i="7"/>
  <c r="G18" i="7"/>
  <c r="P18" i="7"/>
  <c r="L16" i="7"/>
  <c r="G16" i="7"/>
  <c r="P16" i="7"/>
  <c r="I16" i="7"/>
  <c r="N16" i="7"/>
  <c r="P7" i="7"/>
  <c r="I7" i="7"/>
  <c r="I8" i="7" s="1"/>
  <c r="L7" i="7"/>
  <c r="L8" i="7" s="1"/>
  <c r="G7" i="7"/>
  <c r="G8" i="7" s="1"/>
  <c r="L12" i="12"/>
  <c r="P15" i="7"/>
  <c r="I15" i="7"/>
  <c r="N15" i="7"/>
  <c r="L15" i="7"/>
  <c r="G15" i="7"/>
  <c r="R19" i="7"/>
  <c r="P11" i="7"/>
  <c r="I11" i="7"/>
  <c r="N11" i="7"/>
  <c r="L11" i="7"/>
  <c r="G11" i="7"/>
  <c r="I16" i="12"/>
  <c r="I17" i="12" s="1"/>
  <c r="N20" i="7" l="1"/>
  <c r="L16" i="12"/>
  <c r="L17" i="12" s="1"/>
  <c r="R16" i="7"/>
  <c r="J17" i="12"/>
  <c r="H9" i="13"/>
  <c r="H8" i="13" s="1"/>
  <c r="K16" i="12"/>
  <c r="K17" i="12" s="1"/>
  <c r="I20" i="7"/>
  <c r="L20" i="7"/>
  <c r="R15" i="7"/>
  <c r="R7" i="7"/>
  <c r="R8" i="7" s="1"/>
  <c r="P8" i="7"/>
  <c r="G20" i="7"/>
  <c r="R11" i="7"/>
  <c r="P20" i="7"/>
  <c r="R18" i="7"/>
  <c r="H11" i="13" l="1"/>
  <c r="H10" i="13" s="1"/>
  <c r="H12" i="13" s="1"/>
  <c r="H15" i="13" s="1"/>
  <c r="R20" i="7"/>
  <c r="H16" i="13" l="1"/>
  <c r="H14" i="13"/>
  <c r="H17" i="13" l="1"/>
  <c r="H18" i="13" s="1"/>
  <c r="H19" i="13" s="1"/>
  <c r="H20" i="13" s="1"/>
  <c r="H21" i="13" s="1"/>
  <c r="H22" i="13" s="1"/>
  <c r="J9" i="56" l="1"/>
  <c r="H9" i="56"/>
  <c r="B2" i="57" s="1"/>
  <c r="N103" i="57" l="1"/>
  <c r="N35" i="57"/>
  <c r="N10" i="57"/>
  <c r="N20" i="57"/>
  <c r="N15" i="57"/>
  <c r="N33" i="57"/>
  <c r="N25" i="57"/>
  <c r="E16" i="56" s="1"/>
  <c r="G16" i="56" s="1"/>
  <c r="N34" i="57"/>
  <c r="N40" i="57"/>
  <c r="N45" i="57"/>
  <c r="N75" i="57"/>
  <c r="E18" i="56" s="1"/>
  <c r="G18" i="56" s="1"/>
  <c r="N97" i="57"/>
  <c r="N55" i="57"/>
  <c r="N50" i="57"/>
  <c r="N96" i="57"/>
  <c r="N102" i="57"/>
  <c r="N65" i="57"/>
  <c r="E17" i="56" s="1"/>
  <c r="G17" i="56" s="1"/>
  <c r="I9" i="56"/>
  <c r="H16" i="56"/>
  <c r="H23" i="56"/>
  <c r="H17" i="56" l="1"/>
  <c r="I17" i="56" s="1"/>
  <c r="J17" i="56" s="1"/>
  <c r="H18" i="56"/>
  <c r="I18" i="56" s="1"/>
  <c r="J18" i="56" s="1"/>
  <c r="H21" i="56"/>
  <c r="I23" i="56"/>
  <c r="I21" i="56" s="1"/>
  <c r="I16" i="56"/>
  <c r="I13" i="56" l="1"/>
  <c r="H13" i="56"/>
  <c r="J16" i="56"/>
  <c r="J13" i="56" s="1"/>
  <c r="J23" i="56"/>
  <c r="J21" i="56" s="1"/>
  <c r="N14" i="56" l="1"/>
  <c r="J26" i="56" l="1"/>
  <c r="N21" i="56"/>
  <c r="N16" i="56"/>
  <c r="J25" i="56" l="1"/>
  <c r="H26" i="56"/>
  <c r="I26" i="56" l="1"/>
  <c r="H25" i="56"/>
  <c r="H28" i="56" s="1"/>
  <c r="J28" i="56"/>
  <c r="D2" i="57" s="1"/>
  <c r="N9" i="56"/>
  <c r="N116" i="57" l="1"/>
  <c r="N110" i="57"/>
  <c r="N109" i="57"/>
  <c r="N30" i="56"/>
  <c r="J29" i="56"/>
  <c r="N26" i="56"/>
  <c r="N25" i="56" s="1"/>
  <c r="I25" i="56"/>
  <c r="I28" i="5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hoanguyen</author>
  </authors>
  <commentList>
    <comment ref="J28" authorId="0" shapeId="0" xr:uid="{9BB205F2-B7F6-4278-8501-ECE4A42CB206}">
      <text>
        <r>
          <rPr>
            <b/>
            <sz val="9"/>
            <color indexed="81"/>
            <rFont val="Tahoma"/>
            <family val="2"/>
          </rPr>
          <t>hoanguyen:</t>
        </r>
        <r>
          <rPr>
            <sz val="9"/>
            <color indexed="81"/>
            <rFont val="Tahoma"/>
            <family val="2"/>
          </rPr>
          <t xml:space="preserve">
nội suy lại lệ phí kiểm định</t>
        </r>
      </text>
    </comment>
  </commentList>
</comments>
</file>

<file path=xl/sharedStrings.xml><?xml version="1.0" encoding="utf-8"?>
<sst xmlns="http://schemas.openxmlformats.org/spreadsheetml/2006/main" count="12621" uniqueCount="809">
  <si>
    <t>BẢNG DỰ TOÁN HẠNG MỤC CÔNG TRÌNH</t>
  </si>
  <si>
    <t>CÔNG TRÌNH : DUY TU NẠO VÉT KÊNH NHIÊU LỘC - THỊ NGHÈ (ĐOẠN TỪ CẦU LÊ VĂN SỸ ĐẾN NGÃ 3 SÔNG SÀI GÒN)</t>
  </si>
  <si>
    <t>NẠO VÉT</t>
  </si>
  <si>
    <t>STT</t>
  </si>
  <si>
    <t>Mã số</t>
  </si>
  <si>
    <t>Tên công tác / Diễn giải khối lượng</t>
  </si>
  <si>
    <t>Đơn vị</t>
  </si>
  <si>
    <t>Số</t>
  </si>
  <si>
    <t>Kích thước</t>
  </si>
  <si>
    <t>Hệ số</t>
  </si>
  <si>
    <t>Tổng</t>
  </si>
  <si>
    <t>D.tích</t>
  </si>
  <si>
    <t>K.L</t>
  </si>
  <si>
    <t>Khối lượng</t>
  </si>
  <si>
    <t>Đơn giá (đ)</t>
  </si>
  <si>
    <t>Thành tiền (đ)</t>
  </si>
  <si>
    <t>Hệ số điều chỉnh</t>
  </si>
  <si>
    <t>Đã dùng đơn giá</t>
  </si>
  <si>
    <t>Hao phí định mức</t>
  </si>
  <si>
    <t>Hệ số định mức</t>
  </si>
  <si>
    <t>Thi công</t>
  </si>
  <si>
    <t>Tỉnh TP / Chuyên ngành</t>
  </si>
  <si>
    <t>Định mức</t>
  </si>
  <si>
    <t>P.L Vữa</t>
  </si>
  <si>
    <t>Đơn giá</t>
  </si>
  <si>
    <t>C.K</t>
  </si>
  <si>
    <t>Dài</t>
  </si>
  <si>
    <t>Rộng</t>
  </si>
  <si>
    <t>Cao</t>
  </si>
  <si>
    <t>phụ</t>
  </si>
  <si>
    <t>( M2 )</t>
  </si>
  <si>
    <t>C.Kiện</t>
  </si>
  <si>
    <t>Vật liệu</t>
  </si>
  <si>
    <t>V.L phụ</t>
  </si>
  <si>
    <t>Nhân công</t>
  </si>
  <si>
    <t>Máy T.C</t>
  </si>
  <si>
    <t>Máy thi công</t>
  </si>
  <si>
    <t>V.L</t>
  </si>
  <si>
    <t>N.C</t>
  </si>
  <si>
    <t>Máy</t>
  </si>
  <si>
    <t>Giá máy</t>
  </si>
  <si>
    <t>Bắt đầu</t>
  </si>
  <si>
    <t>Kết thúc</t>
  </si>
  <si>
    <t>HM</t>
  </si>
  <si>
    <t>AB.11111</t>
  </si>
  <si>
    <t>Nạo vét bùn bằng thủ công</t>
  </si>
  <si>
    <t>m3</t>
  </si>
  <si>
    <t>DM10_2019_XD</t>
  </si>
  <si>
    <t>GM10_2019XD</t>
  </si>
  <si>
    <t>N24.0005~Nhân công 3,0/7, nhóm 1~công~0.94~0.94~195231~194783~0~1~1~0~0~N1.30~</t>
  </si>
  <si>
    <t>DinhMucBoXD</t>
  </si>
  <si>
    <t>AB.81111</t>
  </si>
  <si>
    <t>AB.81111VD</t>
  </si>
  <si>
    <t>Nạo vét kênh mương bằng máy đào gầu dây 0,4m3, chiều cao đổ đất &lt;= 3m, bùn đặc lắng đọng dưới 3 năm</t>
  </si>
  <si>
    <t>100m3</t>
  </si>
  <si>
    <t>N24.0008~Nhân công 3,5/7, nhóm 1~công~0.82~0.82~212856~213000~0~1~1~0~0~N1.35~</t>
  </si>
  <si>
    <t>M101.0301~Máy đào gầu dây 0,4m3~ca~0.44~0.44~0~1994794~0~1~1~0~0~M566~žM109.0201~Phao thép 60T đặt máy~ca~0.44~0.44~0~115189~0~1~1~0~0~M529~žM109.0201~Phao thép 60T chứa bùn~ca~0.44~0.44~0~115189~0~1~1~0~0~M529~</t>
  </si>
  <si>
    <t>AB.91111</t>
  </si>
  <si>
    <t>Vận chuyển 1km đầu, đi đổ bằng tàu kéo 75cv + phao thép 60T</t>
  </si>
  <si>
    <t>M109.0201~Phao thép 60T~ca~0.094~0.094~0~115189~0~1~1~0~0~M529~žM109.0701~Tàu kéo 75CV~ca~0.094~0.094~0~3063266~0~1~1~0~0~M538~</t>
  </si>
  <si>
    <t>AB.91121</t>
  </si>
  <si>
    <t>Vận chuyển đất, cát đổ đi bằng tàu kéo 360CV, sà lan 400 tấn, vận chuyển 1 km tiếp theo, cự ly &lt;= 6km</t>
  </si>
  <si>
    <t>M109.0201~Phao thép 60T~ca~0.08~0.08~0~115189~0~1~1~0~0~M529~žM109.0701~Tàu kéo 75CV~ca~0.08~0.08~0~3063266~0~1~1~0~0~M538~</t>
  </si>
  <si>
    <t>AB.81151</t>
  </si>
  <si>
    <t>Đào xúc bùn lên xà lan 400T bằng máy đào gầu dây &lt;1,25m3, (máy đào đứng trên phao thép trọng tải 60T)</t>
  </si>
  <si>
    <t>N24.0008~Nhân công 3,5/7, nhóm 1~công~0.36~0.36~212856~213000~0~1~1~0~0~N1.35~</t>
  </si>
  <si>
    <t>M101.0303~Máy đào gầu dây 1,2m3~ca~0.192~0.192~0~3608699~0~1~1~0~0~M569~žM109.0102~Sà lan 250T~ca~0.192~0.192~0~677592~0~1~1~0~0~M520~žM109.0201~Phao thép 60T chứa bùn~ca~0.192~0.192~0~115189~0~1~1~0~0~M529~žM109.0103~Sà lan 400T nhận bùn~ca~0.192~0.192~0~891221~0~1~1~0~0~M522~</t>
  </si>
  <si>
    <t>Vận chuyển đất, bùn đổ đi bằng tàu kéo 360CV, sà lan 400 tấn, vận chuyển 1 km đầu</t>
  </si>
  <si>
    <t>M109.0103~Sà lan 400T~ca~0.094~0.094~0~891221~0~1~1~0~0~M522~žM109.0704~Tàu kéo 360CV~ca~0.094~0.094~0~5383806~0~1~1~0~0~M540~</t>
  </si>
  <si>
    <t>Vận chuyển đất, bùn đổ đi bằng tàu kéo 360CV, sà lan 400 tấn, vận chuyển 1 km tiếp theo, cự ly &lt;= 6km</t>
  </si>
  <si>
    <t>M109.0103~Sà lan 400T~ca~0.08~0.08~0~891221~0~1~1~0~0~M522~žM109.0704~Tàu kéo 360CV~ca~0.08~0.08~0~5383806~0~1~1~0~0~M540~</t>
  </si>
  <si>
    <t>AB.91122</t>
  </si>
  <si>
    <t>Vận chuyển đất, bùn đổ đi bằng tàu kéo 360CV, sà lan 400 tấn, vận chuyển 1 km tiếp theo, cự ly từ 6 - 20km</t>
  </si>
  <si>
    <t>M109.0103~Sà lan 400T~ca~0.071~0.071~0~891221~0~1~1~0~0~M522~žM109.0704~Tàu kéo 360CV~ca~0.071~0.071~0~5383806~0~1~1~0~0~M540~</t>
  </si>
  <si>
    <t>AB.91123</t>
  </si>
  <si>
    <t>Vận chuyển đất, bùn đổ đi bằng tàu kéo 360CV, sà lan 400 tấn, vận chuyển 1 km tiếp theo, cự ly &gt; 20km</t>
  </si>
  <si>
    <t>M109.0103~Sà lan 400T~ca~0.069~0.069~0~891221~0~1~1~0~0~M522~žM109.0704~Tàu kéo 360CV~ca~0.069~0.069~0~5383806~0~1~1~0~0~M540~</t>
  </si>
  <si>
    <t>Vận chuyển đất từ sà lan 400T lên bờ bằng máy đào gầu dây 1,2m3, chiều cao đổ đất &lt;= 3m, bùn đặc</t>
  </si>
  <si>
    <t>M101.0303~Máy đào gầu dây 1,2m3~ca~0.192~0.192~0~3608699~0~1~1~0~0~M569~žM109.0102~Sà lan 250T~ca~0.192~0.192~0~677592~0~1~1~0~0~M520~žM109.0103~Sà lan 400T~ca~0.192~0.192~0~891221~0~1~1~0~0~M522~</t>
  </si>
  <si>
    <t>THM</t>
  </si>
  <si>
    <t>Tổng cộng: NẠO VÉT</t>
  </si>
  <si>
    <t>BẢNG GIÁ THÔNG BÁO CÔNG TRÌNH</t>
  </si>
  <si>
    <t>Tên vật tư</t>
  </si>
  <si>
    <t>Giá gốc</t>
  </si>
  <si>
    <t>Giá tháng</t>
  </si>
  <si>
    <t>Chính</t>
  </si>
  <si>
    <t>Giá sau VAT</t>
  </si>
  <si>
    <t>Mã chuẩn</t>
  </si>
  <si>
    <t>Ghi chú, Nguồn gốc xuất xứ</t>
  </si>
  <si>
    <t>II)</t>
  </si>
  <si>
    <t>NHÂN CÔNG</t>
  </si>
  <si>
    <t>N24.0005</t>
  </si>
  <si>
    <t>Nhân công 3,0/7, nhóm 1</t>
  </si>
  <si>
    <t>công</t>
  </si>
  <si>
    <t>N1.30</t>
  </si>
  <si>
    <t/>
  </si>
  <si>
    <t>N24.0008</t>
  </si>
  <si>
    <t>Nhân công 3,5/7, nhóm 1</t>
  </si>
  <si>
    <t>N1.35</t>
  </si>
  <si>
    <t>III)</t>
  </si>
  <si>
    <t>MÁY THI CÔNG</t>
  </si>
  <si>
    <t>M101.0301</t>
  </si>
  <si>
    <t>Máy đào gầu dây 0,4m3</t>
  </si>
  <si>
    <t>ca</t>
  </si>
  <si>
    <t>M566</t>
  </si>
  <si>
    <t>M101.0303</t>
  </si>
  <si>
    <t>Máy đào gầu dây 1,2m3</t>
  </si>
  <si>
    <t>M569</t>
  </si>
  <si>
    <t>M109.0201</t>
  </si>
  <si>
    <t>Phao thép 60T</t>
  </si>
  <si>
    <t>M529</t>
  </si>
  <si>
    <t>Phao thép 60T chứa bùn</t>
  </si>
  <si>
    <t>Phao thép 60T đặt máy</t>
  </si>
  <si>
    <t>M109.0102</t>
  </si>
  <si>
    <t>Sà lan 250T</t>
  </si>
  <si>
    <t>M520</t>
  </si>
  <si>
    <t>M109.0103</t>
  </si>
  <si>
    <t>Sà lan 400T</t>
  </si>
  <si>
    <t>M522</t>
  </si>
  <si>
    <t>Sà lan 400T nhận bùn</t>
  </si>
  <si>
    <t>M109.0704</t>
  </si>
  <si>
    <t>Tàu kéo 360CV</t>
  </si>
  <si>
    <t>M540</t>
  </si>
  <si>
    <t>M109.0701</t>
  </si>
  <si>
    <t>Tàu kéo 75CV</t>
  </si>
  <si>
    <t>M538</t>
  </si>
  <si>
    <t>DỮ LIỆU ĐẦU VÀO TÍNH NHÂN CÔNG, CA MÁY</t>
  </si>
  <si>
    <t>BẢNG 1.  MỨC LƯƠNG, SỐ NGÀY LÀM VIỆC</t>
  </si>
  <si>
    <t>Tên, loại dữ liệu</t>
  </si>
  <si>
    <t>Giá trị</t>
  </si>
  <si>
    <t>Mức lương tối thiểu chung   ( đồng/tháng )</t>
  </si>
  <si>
    <t>Mức lương đầu vào ( LNC ) ( đồng/tháng )</t>
  </si>
  <si>
    <t>Số ngày làm việc                  ( ngày/tháng )</t>
  </si>
  <si>
    <t>BẢNG 2.  TỶ LỆ CÁC KHOẢN PHỤ CẤP</t>
  </si>
  <si>
    <t>Loại phụ cấp</t>
  </si>
  <si>
    <t>Tỷ lệ</t>
  </si>
  <si>
    <t>Phụ cấp lưu động</t>
  </si>
  <si>
    <t>Không ổn định sản xuất</t>
  </si>
  <si>
    <t>Lương phụ nghỉ lễ, tết hoặc nghỉ phép ...</t>
  </si>
  <si>
    <t>Chi phí có thể khoán trực tiếp cho người lao động</t>
  </si>
  <si>
    <t>Phụ cấp khu vực</t>
  </si>
  <si>
    <t>Phụ cấp độc hại</t>
  </si>
  <si>
    <t>Phụ cấp thu hút</t>
  </si>
  <si>
    <t>Phụ cấp trách nhiệm</t>
  </si>
  <si>
    <t>Phụ cấp bảo hiểm</t>
  </si>
  <si>
    <t>Phụ cấp vùng sâu, vùng xa, khó khăn, đắt đỏ</t>
  </si>
  <si>
    <t>BẢNG 3.  ĐƠN GIÁ NHIÊN LIỆU, ĐIỆN ( TRƯỚC THUẾ VAT )</t>
  </si>
  <si>
    <t>Loại nhiên liệu, năng lượng</t>
  </si>
  <si>
    <t>Diezel</t>
  </si>
  <si>
    <t>Lít</t>
  </si>
  <si>
    <t>https://www.petrolimex.com.vn/nd/thong-cao-bao-chi.html</t>
  </si>
  <si>
    <t>Mazut</t>
  </si>
  <si>
    <t>Điện</t>
  </si>
  <si>
    <t>kwh</t>
  </si>
  <si>
    <t>https://www.evn.com.vn/d6/news/Quyet-dinh-so-648QD-BCT-ngay-2032019-ve-dieu-chinh-muc-gia-ban-le-dien-binh-quan-va-quy-dinh-gia-ban-dien-9-130-23316.aspx</t>
  </si>
  <si>
    <t>Xăng A92</t>
  </si>
  <si>
    <t>BẢNG 4.  HỆ SỐ NHIÊN LIỆU PHỤ</t>
  </si>
  <si>
    <t>Loại động cơ</t>
  </si>
  <si>
    <t>Động cơ Diezel</t>
  </si>
  <si>
    <t>Động cơ Mazut</t>
  </si>
  <si>
    <t>Động cơ Điện</t>
  </si>
  <si>
    <t>Động cơ Xăng</t>
  </si>
  <si>
    <t>BẢNG 5.  THU HỒI KHI THANH LÝ</t>
  </si>
  <si>
    <t>Thu hồi thanh lý khi nguyên giá từ (triệu đồng)</t>
  </si>
  <si>
    <t>Tỷ lệ thu hồi khi thanh lý</t>
  </si>
  <si>
    <t>BẢNG 6.  LÀM TRÒN SỐ HỌC</t>
  </si>
  <si>
    <t>Đối tượng làm tròn</t>
  </si>
  <si>
    <t>Làm tròn</t>
  </si>
  <si>
    <t>Giá</t>
  </si>
  <si>
    <t>Tổng đơn giá</t>
  </si>
  <si>
    <t>Hệ số lương</t>
  </si>
  <si>
    <t>BẢNG 7.  CÁC KÝ HIỆU VIẾT TẮT</t>
  </si>
  <si>
    <t>Ý nghĩa ký hiệu viết tắt</t>
  </si>
  <si>
    <t>Ký hiệu</t>
  </si>
  <si>
    <t>Mức lương đầu vào</t>
  </si>
  <si>
    <t>LNC</t>
  </si>
  <si>
    <t>Lương cơ bản ( lương cấp bậc )</t>
  </si>
  <si>
    <t>LCB</t>
  </si>
  <si>
    <t>Hệ số lương theo cấp bậc</t>
  </si>
  <si>
    <t>HCB</t>
  </si>
  <si>
    <t>BẢNG TÍNH ĐƠN GIÁ NHÂN CÔNG</t>
  </si>
  <si>
    <t>(Theo PL4 - TT 15/2019/TT-BXD.)</t>
  </si>
  <si>
    <t>Đơn vị tính : đồng</t>
  </si>
  <si>
    <t>Tên nhân công</t>
  </si>
  <si>
    <t>Hệ số lương (HCB)</t>
  </si>
  <si>
    <t>Đơn giá NC bình quân
(đ/công)</t>
  </si>
  <si>
    <t>Hệ số lương bình quân</t>
  </si>
  <si>
    <t>Lương CB
(đ/công)</t>
  </si>
  <si>
    <t>Phụ cấp</t>
  </si>
  <si>
    <t>Đơn giá 
nhân công 
(đ/công)</t>
  </si>
  <si>
    <t>Hệ số lương (chưa làm tròn)</t>
  </si>
  <si>
    <t>BẢNG TÍNH ĐƠN GIÁ CA MÁY</t>
  </si>
  <si>
    <t>(Theo Thông tư 11/2019/TT-BXD, PL4 - TT 15/2019/TT-BXD.)</t>
  </si>
  <si>
    <t>Tên máy và thiết bị thi công / Diễn giải</t>
  </si>
  <si>
    <t>Nguyên giá</t>
  </si>
  <si>
    <t>Số ca / 1 năm</t>
  </si>
  <si>
    <t>Số ngày / tháng</t>
  </si>
  <si>
    <t>Chi phí</t>
  </si>
  <si>
    <t>* Nhiên liệu, năng lượng :</t>
  </si>
  <si>
    <t>* Nhân công vận hành máy :</t>
  </si>
  <si>
    <t xml:space="preserve"> - Nhân công bậc 5,0/7 - Nhóm 8</t>
  </si>
  <si>
    <t>Lương cơ bản</t>
  </si>
  <si>
    <t>* Khấu hao, Sửa chữa và Chi phí khác</t>
  </si>
  <si>
    <t xml:space="preserve"> - Khấu hao</t>
  </si>
  <si>
    <t xml:space="preserve"> - Sửa chữa</t>
  </si>
  <si>
    <t xml:space="preserve"> - Chi phí khác</t>
  </si>
  <si>
    <t xml:space="preserve"> - Thuyền trưởng bậc 2/2 - Nhóm 2</t>
  </si>
  <si>
    <t xml:space="preserve"> - Thuyền phó 1 bậc 1/2 - Nhóm 2</t>
  </si>
  <si>
    <t xml:space="preserve"> - Máy 1 bậc 1/2 - Nhóm 2</t>
  </si>
  <si>
    <t xml:space="preserve"> - Thợ máy bậc 3/4</t>
  </si>
  <si>
    <t xml:space="preserve"> - Thợ máy bậc 2/4</t>
  </si>
  <si>
    <t xml:space="preserve"> - Thủy thủ bậc 2/4</t>
  </si>
  <si>
    <t xml:space="preserve"> - Thủy thủ bậc 3/4</t>
  </si>
  <si>
    <t xml:space="preserve"> - Thuyền trưởng bậc 1/2 - Nhóm 1</t>
  </si>
  <si>
    <t xml:space="preserve"> - Thợ điện bậc 2/4</t>
  </si>
  <si>
    <t>HAO PHÍ VẬT LIỆU, NHÂN CÔNG, MÁY CHO CÁC CÔNG TÁC XÂY DỰNG</t>
  </si>
  <si>
    <t>VL khác, Máy khác</t>
  </si>
  <si>
    <t>VLK gốc</t>
  </si>
  <si>
    <t>MK gốc</t>
  </si>
  <si>
    <t>VLK HT</t>
  </si>
  <si>
    <t>MK HT</t>
  </si>
  <si>
    <t>Cước VC</t>
  </si>
  <si>
    <t>Cước bộ</t>
  </si>
  <si>
    <t>So sánh</t>
  </si>
  <si>
    <t>Mã hiệu</t>
  </si>
  <si>
    <t>Tên công tác / vật tư</t>
  </si>
  <si>
    <t>Định mức hao phí</t>
  </si>
  <si>
    <t>Khối lượng hao phí</t>
  </si>
  <si>
    <t>N. công</t>
  </si>
  <si>
    <t>b) Nhân công</t>
  </si>
  <si>
    <t>c) Máy thi công</t>
  </si>
  <si>
    <t>BẢNG TỔNG HỢP VẬT TƯ VÀ CHÊNH LỆCH GIÁ</t>
  </si>
  <si>
    <t>Thành tiền</t>
  </si>
  <si>
    <t>Giá T.B</t>
  </si>
  <si>
    <t>Giá T.B x H.S</t>
  </si>
  <si>
    <t>Cước V.C
Bù NL, lương</t>
  </si>
  <si>
    <t>Giá H.T</t>
  </si>
  <si>
    <t>Chênh lệch</t>
  </si>
  <si>
    <t>Tổng chênh</t>
  </si>
  <si>
    <t>Cước ôtô, sông</t>
  </si>
  <si>
    <t>II) NHÂN CÔNG</t>
  </si>
  <si>
    <t>TỔNG NHÂN CÔNG</t>
  </si>
  <si>
    <t>III) MÁY THI CÔNG</t>
  </si>
  <si>
    <t>TỔNG MÁY THI CÔNG</t>
  </si>
  <si>
    <t>BẢNG CƯỚC VẬN CHUYỂN</t>
  </si>
  <si>
    <t>Tên vật liệu
/
Diễn giải vận chuyển</t>
  </si>
  <si>
    <t>Đơn
vị</t>
  </si>
  <si>
    <t>Khối
lượng</t>
  </si>
  <si>
    <t>Nhóm vật liệu</t>
  </si>
  <si>
    <t>Quy
đổi
đơn
vị</t>
  </si>
  <si>
    <t>Nguồn
mua</t>
  </si>
  <si>
    <t>Phương
tiện
vận
chuyển
/ Loại
hình</t>
  </si>
  <si>
    <t>Bậc
hàng</t>
  </si>
  <si>
    <t>Hệ
số
bậc
hàng</t>
  </si>
  <si>
    <t>Cự
ly
tổng
(km)</t>
  </si>
  <si>
    <t>Cung
đường</t>
  </si>
  <si>
    <t>H.số
đổ
ben
hoặc
bốc
dỡ</t>
  </si>
  <si>
    <t>H.số
sử
dụng
xe
tải
nhỏ</t>
  </si>
  <si>
    <t>Định
mức
ca
máy
&lt;=1
km</t>
  </si>
  <si>
    <t>Định
mức
ca
máy
&lt;=10
km</t>
  </si>
  <si>
    <t>Định
mức
ca
máy
&gt;10
km</t>
  </si>
  <si>
    <t>Định mức
ca máy
(ca/km)</t>
  </si>
  <si>
    <t>Định mức
ca máy
đã v/c
trước
(ca/km)</t>
  </si>
  <si>
    <t>Đơn giá
ca máy
(đ/ca)</t>
  </si>
  <si>
    <t>Giá cước
(đ)</t>
  </si>
  <si>
    <t>Cộng
thêm
cước
(đ/T)</t>
  </si>
  <si>
    <t>Thành tiền
Chi phí
(đ)</t>
  </si>
  <si>
    <t>Hệ
số
điều
chỉnh
cước
VC</t>
  </si>
  <si>
    <t>Cước V/C
sau khi
điều
chỉnh
(đ)</t>
  </si>
  <si>
    <t>Bốc xếp
+ vận
chuyển
bằng xe
ben
(đ)</t>
  </si>
  <si>
    <t>Định
mức
bốc
lên
khi
trung
chuyển</t>
  </si>
  <si>
    <t>Định
mức
dỡ
xuống
khi
trung
chuyển</t>
  </si>
  <si>
    <t>Đơn giá
bốc dỡ</t>
  </si>
  <si>
    <t>Chi phí
bốc dỡ
khi
trung
chuyển
(đ)</t>
  </si>
  <si>
    <t>Hệ số
hao hụt
khi
trung
chuyển</t>
  </si>
  <si>
    <t>Chi phí
hao hụt
khi
trung
chuyển
(đ)</t>
  </si>
  <si>
    <t>Định
mức
bốc
lên
khi
bảo
quản</t>
  </si>
  <si>
    <t>Định
mức
dỡ
xuống
khi
bảo
quản</t>
  </si>
  <si>
    <t>Chi phí
bốc dỡ
khi
bảo
quản
(đ)</t>
  </si>
  <si>
    <t>Hệ
số
hao
hụt
bảo
quản</t>
  </si>
  <si>
    <t>Chi phí
hao
hụt
bảo
quản</t>
  </si>
  <si>
    <t>Giá V/C
trước
thuế
(đ)</t>
  </si>
  <si>
    <t>Thành tiền
Vận chuyển
(đ)</t>
  </si>
  <si>
    <t>Giá vật
liệu gốc
trước thuế
(đ)</t>
  </si>
  <si>
    <t>Giá hiện
trường
trước
thuế
(đ)</t>
  </si>
  <si>
    <t>Thành tiền
hiện trường
(đ)</t>
  </si>
  <si>
    <t>Cự
ly
(km)</t>
  </si>
  <si>
    <t>Loại
đg`</t>
  </si>
  <si>
    <t>Hệ
số
loại
đg`</t>
  </si>
  <si>
    <t>Đã
v/c
(km)</t>
  </si>
  <si>
    <t>Cự
ly
&lt;=1
km</t>
  </si>
  <si>
    <t>Cự
ly
&lt;=10
km</t>
  </si>
  <si>
    <t>Cự
ly
&gt;10
km</t>
  </si>
  <si>
    <t>BẢNG CƯỚC VẬN CHUYỂN BỘ HẠNG MỤC CÔNG TRÌNH</t>
  </si>
  <si>
    <t>Tên vật liệu
/
Diễn giải
cung đường</t>
  </si>
  <si>
    <t>Phương
tiện
vận
chuyển</t>
  </si>
  <si>
    <t>Có
bốc
dỡ</t>
  </si>
  <si>
    <t>Cự ly
vận
chuyển
(m)</t>
  </si>
  <si>
    <t>Hệ
số
cự
ly</t>
  </si>
  <si>
    <t>Cự ly
quy
đổi
(m)</t>
  </si>
  <si>
    <t>Số công bốc dỡ / V.C
(công)</t>
  </si>
  <si>
    <t>Đơn giá bốc dỡ / V.C
(đồng)</t>
  </si>
  <si>
    <t>Hệ
số
độ
dốc</t>
  </si>
  <si>
    <t>Giá
cước
1 cung
đường
(đ)</t>
  </si>
  <si>
    <t>Hệ
số
khu
vực</t>
  </si>
  <si>
    <t>Hệ
số
điều
chỉnh
cước</t>
  </si>
  <si>
    <t>Trọng
lượng
đơn
vị</t>
  </si>
  <si>
    <t>Giá
cước bộ
(đ)</t>
  </si>
  <si>
    <t>Thành tiền
vận
chuyển
(đ)</t>
  </si>
  <si>
    <t>Bốc dỡ</t>
  </si>
  <si>
    <t>10m đầu</t>
  </si>
  <si>
    <t>10m tiếp</t>
  </si>
  <si>
    <t>ĐƠN GIÁ XÂY DỰNG CHI TIẾT HẠNG MỤC CÔNG TRÌNH</t>
  </si>
  <si>
    <t>Thành phần hao phí</t>
  </si>
  <si>
    <t>Cộng</t>
  </si>
  <si>
    <t>GIÁ XÂY DỰNG TỔNG HỢP HẠNG MỤC CÔNG TRÌNH</t>
  </si>
  <si>
    <t>Tên công tác</t>
  </si>
  <si>
    <t>Tổng cộng</t>
  </si>
  <si>
    <t>TỔNG CỘNG</t>
  </si>
  <si>
    <t>LÀM TRÒN</t>
  </si>
  <si>
    <t>BẢNG TỔNG HỢP DỰ TOÁN CHI PHÍ XÂY DỰNG</t>
  </si>
  <si>
    <t>Khoản mục chi phí</t>
  </si>
  <si>
    <t>Cách tính</t>
  </si>
  <si>
    <t>I</t>
  </si>
  <si>
    <t>CHI PHÍ TRỰC TIẾP</t>
  </si>
  <si>
    <t>1</t>
  </si>
  <si>
    <t>Chi phí Vật liệu</t>
  </si>
  <si>
    <t>VL</t>
  </si>
  <si>
    <t>A1</t>
  </si>
  <si>
    <t xml:space="preserve"> + Theo tổng hợp vật tư</t>
  </si>
  <si>
    <t>2</t>
  </si>
  <si>
    <t>Chi phí Nhân công</t>
  </si>
  <si>
    <t>NC</t>
  </si>
  <si>
    <t>B1</t>
  </si>
  <si>
    <t xml:space="preserve"> + Theo đơn giá trực tiếp</t>
  </si>
  <si>
    <t>Bảng dự toán hạng mục</t>
  </si>
  <si>
    <t>3</t>
  </si>
  <si>
    <t>Chi phí Máy thi công</t>
  </si>
  <si>
    <t>M</t>
  </si>
  <si>
    <t>C1</t>
  </si>
  <si>
    <t>Cộng chi phí trực tiếp</t>
  </si>
  <si>
    <t>T</t>
  </si>
  <si>
    <t>VL + NC + M</t>
  </si>
  <si>
    <t>II</t>
  </si>
  <si>
    <t>CHI PHÍ GIÁN TIẾP</t>
  </si>
  <si>
    <t>Chi phí chung</t>
  </si>
  <si>
    <t>C</t>
  </si>
  <si>
    <t>Chi phí nhà tạm để ở và điều hành thi công</t>
  </si>
  <si>
    <t>LT</t>
  </si>
  <si>
    <t>Chi phí một số công việc không xác định được khối lượng từ thiết kế</t>
  </si>
  <si>
    <t>TT</t>
  </si>
  <si>
    <t>Cộng chi phí gián tiếp</t>
  </si>
  <si>
    <t>GT</t>
  </si>
  <si>
    <t>(C + LT + TT + GTk)</t>
  </si>
  <si>
    <t>III</t>
  </si>
  <si>
    <t>THU NHẬP CHỊU THUẾ TÍNH TRƯỚC</t>
  </si>
  <si>
    <t>TL</t>
  </si>
  <si>
    <t>Chi phí xây dựng trước thuế</t>
  </si>
  <si>
    <t>G</t>
  </si>
  <si>
    <t>(T+GT+TL)</t>
  </si>
  <si>
    <t>IV</t>
  </si>
  <si>
    <t>THUẾ GIÁ TRỊ GIA TĂNG</t>
  </si>
  <si>
    <t>GTGT</t>
  </si>
  <si>
    <t>V</t>
  </si>
  <si>
    <t>Chi phí xây dựng sau thuế</t>
  </si>
  <si>
    <t>Gxd</t>
  </si>
  <si>
    <t>G+GTGT</t>
  </si>
  <si>
    <t>Bằng chữ : Bốn tỷ ba trăm linh một triệu bảy trăm tám mươi chín nghìn đồng chẵn./.</t>
  </si>
  <si>
    <t>BẢNG TỔNG HỢP CHI PHÍ THIẾT BỊ CÔNG TRÌNH</t>
  </si>
  <si>
    <t>Số lượng</t>
  </si>
  <si>
    <t>Đơn giá trước thuế</t>
  </si>
  <si>
    <t>Thành tiền trước thuế</t>
  </si>
  <si>
    <t>Thuế VAT</t>
  </si>
  <si>
    <t>Thành tiền sau thuế</t>
  </si>
  <si>
    <t>%</t>
  </si>
  <si>
    <t>Chi phí mua sắm thiết bị</t>
  </si>
  <si>
    <t>Không đồng chẵn./.</t>
  </si>
  <si>
    <t>TỔNG HỢP DỰ TOÁN CHI PHÍ TƯ VẤN</t>
  </si>
  <si>
    <t>Diễn giải</t>
  </si>
  <si>
    <t>Giá trị (đồng)</t>
  </si>
  <si>
    <t>Chi phí chuyên gia</t>
  </si>
  <si>
    <t>Theo dự toán chi phí</t>
  </si>
  <si>
    <t>Ccg</t>
  </si>
  <si>
    <t>Chi phí quản lý</t>
  </si>
  <si>
    <t>Cql</t>
  </si>
  <si>
    <t>Chi phí khác</t>
  </si>
  <si>
    <t>Ck</t>
  </si>
  <si>
    <t>Thu nhập chịu thuế tính trước</t>
  </si>
  <si>
    <t>6% x (Ccg + Cql)</t>
  </si>
  <si>
    <t>TN</t>
  </si>
  <si>
    <t>Thuế giá trị gia tăng</t>
  </si>
  <si>
    <t>VAT</t>
  </si>
  <si>
    <t>Chi phí dự phòng</t>
  </si>
  <si>
    <t>0% x (Ccg + Cql + Ck + TN + VAT)</t>
  </si>
  <si>
    <t>Cdp</t>
  </si>
  <si>
    <t>Ccg + Cql + Ck + TN + VAT + Cdp</t>
  </si>
  <si>
    <t>Ctv</t>
  </si>
  <si>
    <t>Bằng chữ : Không đồng chẵn./.</t>
  </si>
  <si>
    <t>BẢNG HỆ SỐ CHI PHÍ XÂY LẮP</t>
  </si>
  <si>
    <t>Hệ số chi phí xây lắp</t>
  </si>
  <si>
    <t>Diễn giải hệ số</t>
  </si>
  <si>
    <t>Hệ số riêng Vật liệu</t>
  </si>
  <si>
    <t>Hệ số Vật liệu phụ</t>
  </si>
  <si>
    <t>0</t>
  </si>
  <si>
    <t>Hệ số riêng Nhân công</t>
  </si>
  <si>
    <t>Hệ số Bù Nhân công</t>
  </si>
  <si>
    <t>Hệ số riêng Nhân công đất</t>
  </si>
  <si>
    <t>Hệ số Bù Nhân công đất</t>
  </si>
  <si>
    <t>Hệ số riêng Máy</t>
  </si>
  <si>
    <t>Hệ số Bù Máy</t>
  </si>
  <si>
    <t>Trực tiếp phí khác</t>
  </si>
  <si>
    <t>Chi phí chung cho công tác đất thủ công</t>
  </si>
  <si>
    <t>Lán trại nhà tạm</t>
  </si>
  <si>
    <t>Gián tiếp khác</t>
  </si>
  <si>
    <t>Bảng định vị</t>
  </si>
  <si>
    <t>4</t>
  </si>
  <si>
    <t>5</t>
  </si>
  <si>
    <t>6</t>
  </si>
  <si>
    <t>7</t>
  </si>
  <si>
    <t>8</t>
  </si>
  <si>
    <t>9</t>
  </si>
  <si>
    <t>10</t>
  </si>
  <si>
    <t>11</t>
  </si>
  <si>
    <t>12</t>
  </si>
  <si>
    <t>13</t>
  </si>
  <si>
    <t>14</t>
  </si>
  <si>
    <t>15</t>
  </si>
  <si>
    <t>16</t>
  </si>
  <si>
    <t>17</t>
  </si>
  <si>
    <t>18</t>
  </si>
  <si>
    <t>19</t>
  </si>
  <si>
    <t>20</t>
  </si>
  <si>
    <t>21</t>
  </si>
  <si>
    <t>22</t>
  </si>
  <si>
    <t>Công trình</t>
  </si>
  <si>
    <t>Đơn giá, CSDL</t>
  </si>
  <si>
    <t>Mẫu tính toán</t>
  </si>
  <si>
    <t>Hệ số chung công trình</t>
  </si>
  <si>
    <t>Tiêu đề bảng</t>
  </si>
  <si>
    <t>Phông chữ sheet Tiên lượng</t>
  </si>
  <si>
    <t>Màu sắc sheet Tiên lượng</t>
  </si>
  <si>
    <t>Phông chữ các bảng khác</t>
  </si>
  <si>
    <t>Chữ ký</t>
  </si>
  <si>
    <t>Làm tròn số học</t>
  </si>
  <si>
    <t>Hạng mục</t>
  </si>
  <si>
    <t>Tổng hạng mục</t>
  </si>
  <si>
    <t>Giai đoạn QT</t>
  </si>
  <si>
    <t>Tổng giai đoạn QT</t>
  </si>
  <si>
    <t>34</t>
  </si>
  <si>
    <t>44</t>
  </si>
  <si>
    <t>53</t>
  </si>
  <si>
    <t>68</t>
  </si>
  <si>
    <t>71</t>
  </si>
  <si>
    <t>78</t>
  </si>
  <si>
    <t>74</t>
  </si>
  <si>
    <t>Thông tin chung về Công trình</t>
  </si>
  <si>
    <t>Tên công trình</t>
  </si>
  <si>
    <t>Địa điểm XD</t>
  </si>
  <si>
    <t>Chủ đầu tư</t>
  </si>
  <si>
    <t>Đơn vị thi công</t>
  </si>
  <si>
    <t>Loại (Dự, quyết toán )</t>
  </si>
  <si>
    <t>Loại công trình</t>
  </si>
  <si>
    <t>Loại thiết kế</t>
  </si>
  <si>
    <t>Cấp công trình</t>
  </si>
  <si>
    <t>Hệ số K, điều chỉnh TKế</t>
  </si>
  <si>
    <t>Công văn</t>
  </si>
  <si>
    <t>H.s chi phí Dự phòng</t>
  </si>
  <si>
    <t>Quận Bình Thạnh, Quận Phú Nhuận, Quận 1, Quận 3, Tp. HCM.</t>
  </si>
  <si>
    <t>Gqlda~0~FROUND(D15*(N6+N9),0)~FROUND(10%*G15,0)~FG15+H15~F'Định mức tư vấn'!E3|Glnvks~0~FD19*G18~FROUND(10%*G19,0)~FG19+H19~0,03|Ggsks~0~FD20*G18~FROUND(10%*G20,0)~FG20+H20~F'Định mức tư vấn'!E22|Gdgtdmt~0~F'Định mức tư vấn'!E21~FROUND(10%*G23,0)~FG23+H23~0|Gbcnctkt~0~FROUND(D24*(L6+L9),0)~FROUND(10%*G24,0)~FG24+H24~F'Định mức tư vấn'!E4|Gbcnckt~0~FROUND(D25*(M6+M9),0)~FROUND(10%*G25,0)~FG25+H25~F'Định mức tư vấn'!E5|Gttbcnctkt~0~FROUND(D27*(L6+L9),0)~FROUND(10%*G27,0)~FG27+H27~F'Định mức tư vấn'!E6|Gttbcnckt~0~FROUND(D28*(M6+M9),0)~FROUND(10%*G28,0)~FG28+H28~F'Định mức tư vấn'!E7|Gtttkcn~0~FD29*G28~FROUND(10%*G29,0)~FG29+H29~0,2|Gttbcktkt_tk~0~FROUND(D30*N6,0)~FROUND(10%*G30,0)~FG30+H30~F'Định mức tư vấn'!E10|Gttbcktkt_dt~0~FROUND(D31*N6,0)~FROUND(10%*G31,0)~FG31+H31~F'Định mức tư vấn'!E11|Gtttktc~0~FROUND(D36*N6,0)~FROUND(10%*G36,0)~FG36+H36~F'Định mức tư vấn'!E13|Gttdt~0~FROUND(D37*N6,0)~FROUND(10%*G37,0)~FG37+H37~F'Định mức tư vấn'!E14|Glcnt~0~FROUND(D38*'Dự toán gói thầu'!C6,0)~FROUND(10%*G38,0)~FG38+H38~F'Định mức tư vấn'!E15|Ggstcxd~0~FROUND(D47*G6,0)~FROUND(10%*G47,0)~FG47+H47~F'Định mức tư vấn'!E17|Glcldtb~0~FROUND(D48*G9,0)~FROUND(10%*G48,0)~FG48+H48~F'Định mức tư vấn'!E16|Glhsmqt79~0~FD49*(G38+G48)~FROUND(10%*G49,0)~FG49+H49~0,3|Glhsyc79~0~FD50*(G38+G48)~FROUND(10%*G50,0)~FG50+H50~0,6|Ggsldtb~0~FROUND(D51*G9,0)~FROUND(10%*G51,0)~FG51+H51~F'Định mức tư vấn'!E18|Gthautv~0~FROUND(D52*SUMIF(K18:K51,1,G18:G51),0)~FROUND(10%*G52,0)~FG52+H52~F'Định mức tư vấn'!E23|Gtttk_BTC~0~FROUND(D56*G6,0)~FROUND(10%*G56,0)~FG56+H56~F'Định mức tư vấn'!E19|Gttdt_BTC~0~FROUND(D57*G6,0)~FROUND(10%*G57,0)~FG57+H57~F'Định mức tư vấn'!E20|Gthamdinh~0~FD58*K67~F10%*G58~FG58+H58~0,00019|GthamdinhTKCSTruoc~0~FD59*G58~F10%*G59~FG59+H59~0,5|Gthamtra~0~FD60*K67~0~FG60+H60~0,00529775579876077|Gkiemtoan~0~FD61*K67~F10%*G61~FG61+H61~0,00889607264783135|Gbaohiemtuvan~0~FROUND(IF(E63=0,D63*G17,D63*E63*G17),0)~FROUND(10%*G63,0)~FG63+H63~0,012</t>
  </si>
  <si>
    <t>0 %</t>
  </si>
  <si>
    <t>Đơn giá , Cơ sở dữ liệu</t>
  </si>
  <si>
    <t>Tỉnh - TP</t>
  </si>
  <si>
    <t>Cước cơ giới</t>
  </si>
  <si>
    <t>Cước thủ công</t>
  </si>
  <si>
    <t>GVL10_2019XD</t>
  </si>
  <si>
    <t>Chiết tính</t>
  </si>
  <si>
    <t>Tổng hợp kinh phí HM</t>
  </si>
  <si>
    <t>Tổng hợp kinh phí công trình</t>
  </si>
  <si>
    <t>Nhóm công trình</t>
  </si>
  <si>
    <t>Hệ số ...</t>
  </si>
  <si>
    <t>Tên Bảng</t>
  </si>
  <si>
    <t>Tiêu đề</t>
  </si>
  <si>
    <t>Tiên lượng</t>
  </si>
  <si>
    <t>Giá Tháng</t>
  </si>
  <si>
    <t>Phân tích vật tư</t>
  </si>
  <si>
    <t>BẢNG PHÂN TÍCH VẬT TƯ HẠNG MỤC CÔNG TRÌNH</t>
  </si>
  <si>
    <t>Tổng hợp vật tư</t>
  </si>
  <si>
    <t>Cước vận chuyển</t>
  </si>
  <si>
    <t>Cước vận chuyển bình quân</t>
  </si>
  <si>
    <t>BẢNG CƯỚC VẬN CHUYỂN BÌNH QUÂN</t>
  </si>
  <si>
    <t>Tổng hợp kinh phí hạng mục</t>
  </si>
  <si>
    <t>Tổng hợp chi phí thiết bị</t>
  </si>
  <si>
    <t>Tổng hợp chi phí XD</t>
  </si>
  <si>
    <t>BẢNG TỔNG HỢP CHI PHÍ XÂY DỰNG CÔNG TRÌNH</t>
  </si>
  <si>
    <t>Tổng hợp kinh phí</t>
  </si>
  <si>
    <t>BẢNG TỔNG HỢP DỰ TOÁN CÔNG TRÌNH</t>
  </si>
  <si>
    <t>BẢNG CHIẾT TÍNH DỰ THẦU HẠNG MỤC CÔNG TRÌNH</t>
  </si>
  <si>
    <t>Dự thầu</t>
  </si>
  <si>
    <t>BẢNG ĐƠN GIÁ DỰ THẦU HẠNG MỤC CÔNG TRÌNH</t>
  </si>
  <si>
    <t>Bìa</t>
  </si>
  <si>
    <t>HỒ SƠ DỰ TOÁN</t>
  </si>
  <si>
    <t>Đơn giá Tổng hợp</t>
  </si>
  <si>
    <t>BẢNG ĐƠN GIÁ TỔNG HỢP HẠNG MỤC CÔNG TRÌNH</t>
  </si>
  <si>
    <t>Thành phần</t>
  </si>
  <si>
    <t>Tên phông chữ</t>
  </si>
  <si>
    <t>Cỡ chữ</t>
  </si>
  <si>
    <t>Bold</t>
  </si>
  <si>
    <t>Italic</t>
  </si>
  <si>
    <t>Underline</t>
  </si>
  <si>
    <t>Strikeout</t>
  </si>
  <si>
    <t>Công tác</t>
  </si>
  <si>
    <t>Arial</t>
  </si>
  <si>
    <t>Nhóm</t>
  </si>
  <si>
    <t>Times New Roman</t>
  </si>
  <si>
    <t>Tiêu đề bảng TL</t>
  </si>
  <si>
    <t>Tên hạng mục</t>
  </si>
  <si>
    <t>Tên bảng</t>
  </si>
  <si>
    <t>A</t>
  </si>
  <si>
    <t>R</t>
  </si>
  <si>
    <t>B</t>
  </si>
  <si>
    <t>255</t>
  </si>
  <si>
    <t>Diễn giải lỗi</t>
  </si>
  <si>
    <t>Tạm tính</t>
  </si>
  <si>
    <t>165</t>
  </si>
  <si>
    <t>42</t>
  </si>
  <si>
    <t>128</t>
  </si>
  <si>
    <t>139</t>
  </si>
  <si>
    <t>Phông chữ tiêu đề bảng</t>
  </si>
  <si>
    <t>Cỡ chữ tiêu đề bảng</t>
  </si>
  <si>
    <t>Arial Narrow</t>
  </si>
  <si>
    <t>Chữ ký (Cho phép User tự do đánh dấu cách )</t>
  </si>
  <si>
    <t>Chức danh</t>
  </si>
  <si>
    <t>Họ và tên người ký</t>
  </si>
  <si>
    <t>NGƯỜI LẬP                                                                              NGƯỜI CHỦ TRÌ</t>
  </si>
  <si>
    <t>Tròn hao phí Đ.M</t>
  </si>
  <si>
    <t>Tròn khối lượng</t>
  </si>
  <si>
    <t>Tròn giá vật tư</t>
  </si>
  <si>
    <t>Tròn đơn giá công tác</t>
  </si>
  <si>
    <t>Tròn thành tiền</t>
  </si>
  <si>
    <t>Tròn tổng thành tiền</t>
  </si>
  <si>
    <t>Tròn Hệ số</t>
  </si>
  <si>
    <t>Thông tin về Hạng mục</t>
  </si>
  <si>
    <t>Tổng số hạng mục</t>
  </si>
  <si>
    <t>Danh sách các Hạng mục</t>
  </si>
  <si>
    <t>Hệ số chi phí chung</t>
  </si>
  <si>
    <t>H.S thu nhập chịu thuế TT</t>
  </si>
  <si>
    <t>H.S riêng VL</t>
  </si>
  <si>
    <t>Hệ số VL phụ</t>
  </si>
  <si>
    <t>H.S riêng NC</t>
  </si>
  <si>
    <t>H.S bù NC</t>
  </si>
  <si>
    <t>H.S riêng NC đất</t>
  </si>
  <si>
    <t>H.S bù NC đất</t>
  </si>
  <si>
    <t>H.S riêng Máy</t>
  </si>
  <si>
    <t>H.S bù Máy</t>
  </si>
  <si>
    <t>H.S VAT</t>
  </si>
  <si>
    <t>HS Lán trại</t>
  </si>
  <si>
    <t>H.S CP Trực tiếp</t>
  </si>
  <si>
    <t>H.S đảm bảo ATGT</t>
  </si>
  <si>
    <t>H.S VAT TB</t>
  </si>
  <si>
    <t>PP tính CPC</t>
  </si>
  <si>
    <t>Hệ số CPC đất</t>
  </si>
  <si>
    <t>Hs Chi phi du phong</t>
  </si>
  <si>
    <t>Mã đất đầu</t>
  </si>
  <si>
    <t>Mã đất cuối</t>
  </si>
  <si>
    <t>Loại HM</t>
  </si>
  <si>
    <t>HsCPC</t>
  </si>
  <si>
    <t>HsTNCTTT</t>
  </si>
  <si>
    <t>HsrVL</t>
  </si>
  <si>
    <t>HsVLP</t>
  </si>
  <si>
    <t>HsrNC</t>
  </si>
  <si>
    <t>HsbNC</t>
  </si>
  <si>
    <t>HsrNCDat</t>
  </si>
  <si>
    <t>HsbNCDat</t>
  </si>
  <si>
    <t>HsrMay</t>
  </si>
  <si>
    <t>HsbMay</t>
  </si>
  <si>
    <t>HsLT</t>
  </si>
  <si>
    <t>HsTtKhac</t>
  </si>
  <si>
    <t>HsATGT</t>
  </si>
  <si>
    <t>HsCPCDat</t>
  </si>
  <si>
    <t>HsCpDp</t>
  </si>
  <si>
    <t>MaNcDatDau</t>
  </si>
  <si>
    <t>MaNcDatCuoi</t>
  </si>
  <si>
    <t>T5,3%</t>
  </si>
  <si>
    <t>T0,045</t>
  </si>
  <si>
    <t>T1</t>
  </si>
  <si>
    <t>T0</t>
  </si>
  <si>
    <t>T0,1</t>
  </si>
  <si>
    <t>T2,3%</t>
  </si>
  <si>
    <t>T0,02</t>
  </si>
  <si>
    <t>AB</t>
  </si>
  <si>
    <t>0~0~0~31~4~1~0~0~0~0~0~0~0~0~0~0</t>
  </si>
  <si>
    <t>THUYẾT MINH DỰ TOÁN</t>
  </si>
  <si>
    <t>CÔNG TRÌNH: DUY TU NẠO VÉT KÊNH NHIÊU LỘC - THỊ NGHÈ (ĐOẠN TỪ CẦU LÊ VĂN SỸ ĐẾN NGÃ 3 SÔNG SÀI GÒN)</t>
  </si>
  <si>
    <t>CƠ SỞ LẬP DỰ TOÁN :</t>
  </si>
  <si>
    <t>-</t>
  </si>
  <si>
    <t>Căn cứ Luật Xây dựng số 50/2014/QH13 ngày 18/06/2014,</t>
  </si>
  <si>
    <t>Căn cứ luật số 31/2013/QH13 ngày19/06/2013 của Quốc hội về việc sửa đổi, bổ sung một số điều của Luật thuế GTGT;</t>
  </si>
  <si>
    <t>Căn cứ nghị định số 63/2014/NĐ-CP ngày 26/06/2014 của Chính phủ về quy định chi tiết thi hành một số điều  của Luật Đấu thầu về lựa chọn nhà thầu;</t>
  </si>
  <si>
    <t>Căn cứ nghị định số 59/2015/NĐ-CP ngày 18/06/2015 của Chính phủ về việc quản lý dự án đầu tư xây dựng;</t>
  </si>
  <si>
    <t>Căn cứ nghị định số 68/2019/NĐ-CP ngày 14/8/2019 của Chính phủ về việc quản lý chi phí đầu tư xây dựng;</t>
  </si>
  <si>
    <t>Căn cứ nghị định 90/2019/NĐ-CP ngày 15/11/2019 của Chính phủ về quy định mức lương tối thiểu vùng đối với người lao động làm việc theo hợp đồng lao động;</t>
  </si>
  <si>
    <t>Căn cứ Thông tư số 09/2019/TT-BXD ngày 26/12/2019 của Bộ Xây dựng hướng dẫn xác định và quản lý chi phí đầu tư xây dựng;</t>
  </si>
  <si>
    <t>Căn cứ Thông tư số 10/2019/TT-BXD của Bộ xây dựng ngày 26/12/2019 Ban hành định mức xây dựng</t>
  </si>
  <si>
    <t>Căn cứ Thông tư 11/2019/TT-BXD ngày 26/12/2019 của Bộ xây dựng xác định giá ca máy và thiết bị thi công xây dựng;</t>
  </si>
  <si>
    <t>Căn cứ Thông tư số 12/2019/TT-BGTVT ngày 11/3/2019 của Bộ GTVT ban hành định mức kinh tế - kỹ thuật các hao phí ca máy cho các phương tiện chuyên dụng trong công tác quản lý, bảo trì đường thủy nội địa;</t>
  </si>
  <si>
    <t xml:space="preserve">Căn cứ Thông tư số 15/2019/TT-BXD ngày 26/12/2019 của Bộ Xây dựng hướng dẫn xác định đơn giá nhân công xây dựng. </t>
  </si>
  <si>
    <t>Căn cứ Thông tư số 16/2019/TT-BXD ngày 26/12/2019 của Bộ Xây dựng hướng dẫn xác định chi phí quản lý dự án và tư vấn đầu tư xây dựng</t>
  </si>
  <si>
    <t>Căn cứ Thông tư số 209/2016/TT-BTC ngày 10/11/2016 của Bộ Tài chính quy định mức thu, chế độ thu, nộp quản lý và sử dụng phí thẩm định dự án đầu tư xây dựng, phia thẩm định thiết kế cơ sở;</t>
  </si>
  <si>
    <t>Thông tư số 210/TT-BTC ngày  10/11/2016 Bộ Tài Chính quy định mức thu, chế độ thu, nộp, quản lý và sử dụng phí thẩm định thiết kế kỹ thuật, phí thẩm định dự toán xây dựng;</t>
  </si>
  <si>
    <t>Căn cứ thông tư số 09/2016/TT-BTC ngày 18/01/2016 của Bộ Tài chính quy định về quyết toán dự án hoàn thành thuộc nguồn vốn nhà nước;</t>
  </si>
  <si>
    <t>Căn cứ thông tư số 64/2018/TT-BTC ngày 30/7/2018 của Bộ tài chính về việc sửa đổi, bổ sung một số điều của thông tư số 09/2016/TT-BTC ngày 18 tháng 01 năm 2016 của bộ tài chính quy định về quyết toán dự án hoàn thành thuộc nguồn vốn nhà nước;</t>
  </si>
  <si>
    <t>Căn cứ thông tư số 219/2013/TT-BTC ngày 31/12/2013 của Bộ Tài chính hướng dẫn thi hành Luật thuế giá trị gia tăng và nghị định số 209/2013 ngày 18/12/2013 của Chính phủ quy định chi tiết và hướng dẫn thi hành một số điều Luật thuế giá trị gia tăng;</t>
  </si>
  <si>
    <t>Căn cứ thông tư số 64/2014/TT-BGTVT ngày 10/11/2014 của Bộ Giao thông vận tải ban hành định mức kinh tế - kỹ thuật quản lý, bảo trì đường thủy nội địa;</t>
  </si>
  <si>
    <t>Căn cứ thông tư số 25/2016/TT-BGTVT ngày 3/10/2016 của Bộ Giao thông vận tải thông tư ban hành sửa đổi, bổ sung định mức kinh tế - kỹ thuật quản lý, bảo trì đường thủy nội địa ban hành kèm theo thông tư số 64/2014/TT-BGTVT ngày 10 tháng 11 năm 2014 của bộ trưởng bộ giao thông vận tải;</t>
  </si>
  <si>
    <t>Căn cứ thông tư số 25/2018/TT-BCT ngày 12/9/2018 của Bộ Công thương Sửa đổi, bổ sung một số điều của thông tư số 16/2014/TT-BCT ngày 29 tháng 5 năm 2014 của Bộ trưởng Bộ công thương quy định về thực hiện giá bán điện;</t>
  </si>
  <si>
    <t>Căn cứ Quyết định số 437/QĐ-SGTCC ngày 20/02/2008 của Sở Giao thông công chính về việc duyệt điều chỉnh loại đường để tính cước vận chuyển cho công tác duy tu sửa chữa thường xuyên đường bộ;</t>
  </si>
  <si>
    <t>Căn cứ thông tư số 329/2016/TT-BTC ngày 26/12/2016 của Bộ Tài chính hướng dẫn thực hiện một số điều của nghị định số 119/2015/NĐ-CP ngày 13 tháng 11 năm 2015 của chính phủ quy định bảo hiểm bắt buộc trong hoạt động đầu tư xây dựng;</t>
  </si>
  <si>
    <t>Căn cứ Quyết định số 65/2003/QĐ-BNN ngày 02/06/2003 của Bộ Nông nghiệp và Phát triển nông thôn về việc ban hành định mức dự toán trong công tác xây dựng tu sử đê, kè;</t>
  </si>
  <si>
    <t>Căn cứ Quyết định số 4416/QĐ-BGTVT ngày 16/12/2015 của Bộ giao thông vận tải về việc công bố định mức dự toán một số công tác sửa chữa công trình đường thủy nội địa;</t>
  </si>
  <si>
    <t>Căn cứ định mức dự toán công trình – phần xây dựng kèm theo Công văn số 1776/BXD-VP ngày 16/08/2007 của Bộ Xây dựng;</t>
  </si>
  <si>
    <t>Căn cứ định mức vật tư trong xây dựng kèm theo Công văn số 1784/BXD-VP này 16/08/2007của Bộ Xây dựng;</t>
  </si>
  <si>
    <t>Căn cứ định mức dự toán công trình – phần xây dựng (bổ sung) kèm theo Quyết định số 1091/QĐ-BXD ngày 16/12/2011 của Bộ Xây dựng;</t>
  </si>
  <si>
    <t>Căn cứ định mức dự toán công trình – phần xây dựng (sửa đổi và bổ sung) kèm theo Quyết định số 1172/QĐ-BXD ngày 26/12/2012 của Bộ Xây dựng;</t>
  </si>
  <si>
    <t>Căn cứ định mức dự toán công trình – phần xây dựng (sửa đổi và bổ sung) kèm theo Quyết định số 588/QĐ-BXD ngày 29/05/2014 của Bộ Xây dựng;</t>
  </si>
  <si>
    <t>Căn cứ Quyết định số 2891/QĐ-UBND ngày 11/07/2018 của Ủy ban Thành phố Hồ Chí Minh về công bố Bộ đơn giá xây dựng mới của phần khảo sát xây dựng; Đơn giá sửa đổi và bổ sung phần xây dựng; phần lắp đặt khu vực thành phố Hồ Chí Minh;</t>
  </si>
  <si>
    <t>Căn cứ Công văn số 11513/SXD-KTXD ngày 21/7/2016 của sở Xây dựng thành phố Hồ Chí Minh về việc thực hiện bộ đơn giá xây dựng khu vực thành phố Hồ Chí Minh kèm theo quyết định số 3384/QĐ-UBND ngày 02/7/2016 của Ủy ban nhân dân Thành phố;</t>
  </si>
  <si>
    <t xml:space="preserve"> II.) GIÁ TRỊ DỰ TOÁN :</t>
  </si>
  <si>
    <t>vnđ</t>
  </si>
  <si>
    <t>Trong đó</t>
  </si>
  <si>
    <t>Chi phí xây dựng</t>
  </si>
  <si>
    <t>đồng</t>
  </si>
  <si>
    <t>Chi phí thiết bị</t>
  </si>
  <si>
    <t>Chi phí quản lý dự án</t>
  </si>
  <si>
    <t>Chi phí tư vấn đầu tư xây dựng</t>
  </si>
  <si>
    <t xml:space="preserve">                                            Tp. HCM, Ngày . . .  tháng . . .  năm </t>
  </si>
  <si>
    <t>CÔNG TY CỔ PHẦN ĐẦU TƯ XÂY DỰNG DỊCH VỤ NAM VIỆT</t>
  </si>
  <si>
    <t>KT. GIÁM ĐỐC</t>
  </si>
  <si>
    <t>Chủ trì dự toán</t>
  </si>
  <si>
    <t>P.GIÁM ĐỐC</t>
  </si>
  <si>
    <t>Lê Nhật Hoàng</t>
  </si>
  <si>
    <t>Vũ Văn Lịch</t>
  </si>
  <si>
    <t>Chứng chỉ kỹ sư định giá hạng: Hạng 2</t>
  </si>
  <si>
    <t>Số chứng chỉ: BXD-00015091</t>
  </si>
  <si>
    <t>BẢNG DỰ TOÁN XÂY DỰNG CÔNG TRÌNH</t>
  </si>
  <si>
    <t>ĐỊA ĐIỂM: QUẬN 1, QUẬN BÌNH THẠNH, QUẬN 3, QUẬN PHÚ NHUẬN, TP.HCM</t>
  </si>
  <si>
    <t>Chi phí trước thuế</t>
  </si>
  <si>
    <t>Chi phí sau thuế</t>
  </si>
  <si>
    <t>Ghi chú</t>
  </si>
  <si>
    <t>Chi phí bồi thường hỗ trợ GPMB</t>
  </si>
  <si>
    <t>Ggpmb</t>
  </si>
  <si>
    <t>Gbt</t>
  </si>
  <si>
    <t>Xem bảng 2</t>
  </si>
  <si>
    <t>Chi phí tư vấn, đo đạc GPMB</t>
  </si>
  <si>
    <t>Gđo</t>
  </si>
  <si>
    <t>Bảng tính</t>
  </si>
  <si>
    <t>Gqlda</t>
  </si>
  <si>
    <t>Quyết định 79/QĐ-BXD</t>
  </si>
  <si>
    <t>Chi phí giám sát, đánh giá đầu tư dự án</t>
  </si>
  <si>
    <t>Nghị định 84/2015/NĐ-CP</t>
  </si>
  <si>
    <t>Gtv</t>
  </si>
  <si>
    <t>Tư vấn khảo sát bước lập báo cáo kinh tế kỹ thuật</t>
  </si>
  <si>
    <t>Quyết định số 492/QĐ-SGTVT ngày 10/03/2020</t>
  </si>
  <si>
    <t>Tư vấn giám sát khảo sát bước lập báo cáo kinh tế kỹ thuật</t>
  </si>
  <si>
    <t>Tư vấn lập báo cáo kinh tế kỹ thuật</t>
  </si>
  <si>
    <t>2.4</t>
  </si>
  <si>
    <t>Tư vấn lập HSMT và đánh giá HSDT gói thầu xây dựng công trình</t>
  </si>
  <si>
    <t>Gtv4</t>
  </si>
  <si>
    <t>Thông tư 16/TT-BXD</t>
  </si>
  <si>
    <t>2.5</t>
  </si>
  <si>
    <t>Tư vấn giám sát thi công xây dựng</t>
  </si>
  <si>
    <t>Gtv5</t>
  </si>
  <si>
    <t>2.6</t>
  </si>
  <si>
    <t>Tư vấn lập cáo cáo đánh giá tác động môi trường</t>
  </si>
  <si>
    <t>Gtv6</t>
  </si>
  <si>
    <t>2.7</t>
  </si>
  <si>
    <t>Chi phí giám sát chất lượng môi trường</t>
  </si>
  <si>
    <t>Gtv7</t>
  </si>
  <si>
    <t>Dự toán đính kèm</t>
  </si>
  <si>
    <t>Gk</t>
  </si>
  <si>
    <t xml:space="preserve">Gk1 </t>
  </si>
  <si>
    <t>3.1</t>
  </si>
  <si>
    <t>Gk1</t>
  </si>
  <si>
    <t>Thông tư 209/2016/TT-BTC</t>
  </si>
  <si>
    <t>3.2</t>
  </si>
  <si>
    <t>Chi phí bảo hiểm công trình</t>
  </si>
  <si>
    <t>Gk2</t>
  </si>
  <si>
    <t>Thông tư 329/2016/TT-BTC</t>
  </si>
  <si>
    <t>3.3</t>
  </si>
  <si>
    <t>Gk3</t>
  </si>
  <si>
    <t>Gdp</t>
  </si>
  <si>
    <t>Gdp = Gdp1</t>
  </si>
  <si>
    <t xml:space="preserve">Chi phí dự phòng cho yếu tố khối lượng phát sinh </t>
  </si>
  <si>
    <t>Gdp1</t>
  </si>
  <si>
    <t>1% x (Gxd + Gtv + Gk)</t>
  </si>
  <si>
    <t>Thông tư 09/2019/TT-BXD</t>
  </si>
  <si>
    <t>Chi phí dự phòng cho yếu tố trượt giá</t>
  </si>
  <si>
    <t>Gdp2</t>
  </si>
  <si>
    <t>TMDT</t>
  </si>
  <si>
    <t>CHỦ ĐẦU TƯ</t>
  </si>
  <si>
    <t>ĐƠN VỊ TƯ VẤN</t>
  </si>
  <si>
    <t xml:space="preserve">TRUNG TÂM QUẢN LÝ ĐƯỜNG THỦY </t>
  </si>
  <si>
    <t>GIÁM ĐỐC</t>
  </si>
  <si>
    <t>NGƯỜI LẬP</t>
  </si>
  <si>
    <t>CHỦ TRÌ DỰ TOÁN</t>
  </si>
  <si>
    <t>CHỦ NHIỆM CT</t>
  </si>
  <si>
    <t>PHÓ GIÁM ĐỐC</t>
  </si>
  <si>
    <t>Phạm Ngọc Dũng</t>
  </si>
  <si>
    <t>Nguyễn Yến Hoa</t>
  </si>
  <si>
    <t>Đặng Đình Thắng</t>
  </si>
  <si>
    <t>Chứng chỉ kỹ sư định giá hạng: Hạng 1</t>
  </si>
  <si>
    <t>Nhân công 5,0/7, nhóm 1</t>
  </si>
  <si>
    <t>Chi phí thẩm định báo cáo đánh giá tác động môi trường</t>
  </si>
  <si>
    <t>Phí thẩm định báo cáo kinh tế kỹ thuật</t>
  </si>
  <si>
    <t>Quyết định sô 52/2016/QĐ-UBND ngày 10/12/2016</t>
  </si>
  <si>
    <t>* Căn cứ xây dựng đơn giá:</t>
  </si>
  <si>
    <t>Thông tư số 15/2019/TT-BXD ngày 26/12/2019 của Bộ Xây dựng về hướng dẫn xác định đơn giá nhân công xây dựng.</t>
  </si>
  <si>
    <t>Theo tờ trình số 6321/TTr-SXD-KTXD ngày 10/6/2020 của Sở Xây dựng Thành phố Hồ Chí Minh.</t>
  </si>
  <si>
    <t>Quyết định 52/2016/QĐ-UBND mức thu 10 loại phí và 07 loại lệ phí trên địa bàn thành phố Hồ Chí Minh</t>
  </si>
  <si>
    <t>Gxdtt</t>
  </si>
  <si>
    <t>Gtb</t>
  </si>
  <si>
    <r>
      <t xml:space="preserve">TMDT
</t>
    </r>
    <r>
      <rPr>
        <b/>
        <sz val="10"/>
        <color indexed="10"/>
        <rFont val="Times New Roman"/>
        <family val="1"/>
      </rPr>
      <t>trước thuế</t>
    </r>
  </si>
  <si>
    <t>Khảo sát
BCNCKT</t>
  </si>
  <si>
    <t>BCNCKT</t>
  </si>
  <si>
    <t>Khảo sát + BCNCKT</t>
  </si>
  <si>
    <t>Khảo sát
TKBVTC</t>
  </si>
  <si>
    <t>TKBVTC</t>
  </si>
  <si>
    <t>Khảo sát + TKBVTC</t>
  </si>
  <si>
    <t>Tư vấn
giám sát XD</t>
  </si>
  <si>
    <t>Bảo hiểm</t>
  </si>
  <si>
    <t>Kiểm toán</t>
  </si>
  <si>
    <t>(Tỷ đồng)</t>
  </si>
  <si>
    <t>QUYẾT ĐỊNH: SỐ 16/2019/TT-BXD , NGÀY 26/12/2019</t>
  </si>
  <si>
    <t>CÔNG TRÌNH GIAO THÔNG</t>
  </si>
  <si>
    <t xml:space="preserve">ĐỊNH MỨC CHI PHÍ QUẢN LÝ DỰ ÁN </t>
  </si>
  <si>
    <t>Công việc</t>
  </si>
  <si>
    <t>Chi phí xây dựng (chưa có thuế GTGT (tỷ đồng)</t>
  </si>
  <si>
    <t>HỆ SỐ</t>
  </si>
  <si>
    <t>QLDA</t>
  </si>
  <si>
    <t>ĐỊNH MỨC CHI PHÍ LẬP BÁO CÁO NGHIÊN CỨU TIỀN KHẢ THI</t>
  </si>
  <si>
    <t>BCNC-TKT</t>
  </si>
  <si>
    <t>ĐỊNH MỨC CHI PHÍ LẬP BÁO CÁO NGHIÊN CỨU KHẢ THI</t>
  </si>
  <si>
    <t>BCNC-KT</t>
  </si>
  <si>
    <t xml:space="preserve">ĐỊNH MỨC CHI PHÍ LẬP BÁO CÁO KINH TẾ-KỸ THUẬT </t>
  </si>
  <si>
    <t>BCKT-KT</t>
  </si>
  <si>
    <t>ĐỊNH MỨC CHI PHÍ THIẾT KẾ CÔNG TRÌNH</t>
  </si>
  <si>
    <t>Định mức chi phí thiết kế bản vẽ thi công của công trình có yêu cầu thiết kế 2 bước</t>
  </si>
  <si>
    <t>Cấp đặc biệt</t>
  </si>
  <si>
    <t>Cấp I</t>
  </si>
  <si>
    <t>Cấp II</t>
  </si>
  <si>
    <t>Cấp III</t>
  </si>
  <si>
    <t>Cấp IV</t>
  </si>
  <si>
    <t>ĐỊNH MỨC CHI PHÍ THẨM TRA BÁO CÁO NGHIÊN CỨU TIỀN KHẢ THI</t>
  </si>
  <si>
    <t>TT BCNC-TKT</t>
  </si>
  <si>
    <t>ĐỊNH MỨC CHI PHÍ THẨM TRA BÁO CÁO NGHIÊN CỨU KHẢ THI</t>
  </si>
  <si>
    <t>TT BCNC-KT</t>
  </si>
  <si>
    <t>ĐỊNH MỨC CHI PHÍ THẨM TRA THIẾT KẾ XÂY DỰNG</t>
  </si>
  <si>
    <t>Chi phí xây dựng (Chưa VAT trong TMDT duyệt)</t>
  </si>
  <si>
    <t>TT TKXD</t>
  </si>
  <si>
    <t xml:space="preserve">ĐỊNH MỨC CHI PHÍ THẨM TRA DỰ TOÁN CÔNG TRÌNH </t>
  </si>
  <si>
    <t>TT DT</t>
  </si>
  <si>
    <t>ĐỊNH MỨC CHI PHÍ LẬP HỒ SƠ MỜI THẦU, ĐÁNH GIÁ HỒ SƠ DỰ THẦU TƯ VẤN</t>
  </si>
  <si>
    <t>Chi phí tư vấn (chưa có thuế GTGT) của gói thầu tư vấn được duyệt</t>
  </si>
  <si>
    <t>HSMT, DT TV</t>
  </si>
  <si>
    <t>ĐỊNH MỨC CHI PHÍ LẬP HỒ SƠ MỜI THẦU, ĐÁNH GIÁ HỒ SƠ DỰ THẦU THI CÔNG XÂY DỰNG</t>
  </si>
  <si>
    <t>HSMT, DT TCXD</t>
  </si>
  <si>
    <t>ĐỊNH MỨC CHI PHÍ LẬP HỒ SƠ MỜI THẦU, ĐÁNH GIÁ HỒ SƠ DỰ THẦU MUA SẮM VẬT TƯ, THIẾT BỊ</t>
  </si>
  <si>
    <t>Chi phí thiết bị (chưa có thuế GTGT (tỷ đồng)</t>
  </si>
  <si>
    <t>ĐỊNH MỨC CHI PHÍ GIÁM SÁT THI CÔNG XÂY DỰNG</t>
  </si>
  <si>
    <t>GSTCXD</t>
  </si>
  <si>
    <t>ĐỊNH MỨC CHI PHÍ GIÁM SÁT LẮP ĐẶT THIẾT BỊ</t>
  </si>
  <si>
    <t>ĐỊNH MỨC CHI PHÍ GIÁM SÁT CÔNG TÁC KHẢO SÁT XÂY DỰNG</t>
  </si>
  <si>
    <t>Chi phí khảo sát (chưa có thuế GTGT) của giá gói thầu KSXD được duyệt</t>
  </si>
  <si>
    <t>GSKSXD</t>
  </si>
  <si>
    <t>ĐỊNH MỨC CHI PHÍ QUY ĐỔI VỐN ĐẦU TƯ XÂY DỰNG</t>
  </si>
  <si>
    <t>TMDT duyệt chưa có VAT</t>
  </si>
  <si>
    <t>QĐVĐT</t>
  </si>
  <si>
    <r>
      <t>THÔNG TƯ SỐ: 210/2016/TT-BTC, NGÀY 10/11/2016 (</t>
    </r>
    <r>
      <rPr>
        <b/>
        <sz val="14"/>
        <color indexed="12"/>
        <rFont val="Times New Roman"/>
        <family val="1"/>
      </rPr>
      <t>DÙNG CHO THIẾT KẾ 2 BƯỚC; 3 BƯỚC</t>
    </r>
    <r>
      <rPr>
        <b/>
        <sz val="14"/>
        <color indexed="10"/>
        <rFont val="Times New Roman"/>
        <family val="1"/>
      </rPr>
      <t>)</t>
    </r>
  </si>
  <si>
    <t xml:space="preserve"> PHÍ THẨM ĐỊNH THIẾT KẾ XÂY DỰNG CÔNG TRÌNH SỬ DỤNG VỐN NGÂN SÁCH NHÀ NƯỚC DO CƠ QUAN QUẢN LÝ NHÀ NƯỚC THỰC HIỆN TOÀN BỘ CÔNG VIỆC THẨM TRA</t>
  </si>
  <si>
    <t>Thẩm định thiết kế</t>
  </si>
  <si>
    <t>Thẩm định dự toán</t>
  </si>
  <si>
    <t>PHÍ THẨM ĐỊNH THIẾT KẾ XÂY DỰNG CÔNG TRÌNH SỬ DỤNG VỐN NGÂN SÁCH NHÀ NƯỚC KHI CƠ QUAN QUẢN LÝ NHÀ NƯỚC THUÊ TỔ CHỨC TƯ VẤN, CÁ NHÂN CÙNG THẨM TRA</t>
  </si>
  <si>
    <t>THÔNG TƯ 09-2016/TT-BTC NGÀY 18/01/2016</t>
  </si>
  <si>
    <t>CHI PHÍ KIỂM TOÁN, THẨM TRA PHÊ DUYỆT QUYẾT TOÁN</t>
  </si>
  <si>
    <t>Tổng mức đầu tư (tỷ đồng)</t>
  </si>
  <si>
    <t>Chi phí thẩm tra phê duyệt</t>
  </si>
  <si>
    <t>Chi phí kiểm toán</t>
  </si>
  <si>
    <t>THÔNG TƯ: SỐ 209/2016/TT-BTC, NGÀY 10/11/2016</t>
  </si>
  <si>
    <t>LỆ PHÍ THẨM ĐỊNH THIẾT KẾ KỸ THUẬT ; LỆ PHÍ THẨM ĐỊNH TỔNG DỰ TOÁN</t>
  </si>
  <si>
    <t>≥10.000</t>
  </si>
  <si>
    <t>Thẩm định dự án đầu tư</t>
  </si>
  <si>
    <t>CHI PHÍ GIÁM SÁT DỰ ÁN ĐẦU TƯ - NGHỊ ĐỊNH 84/2015/NĐ-CP NGÀY 30/9/2015</t>
  </si>
  <si>
    <t>Giám sát đầu tư</t>
  </si>
  <si>
    <t>NGHỊ ĐỊNH 63/2014/QĐ-CP NGÀY 26/6/2014</t>
  </si>
  <si>
    <t>Thẩm định HSMT/HSYC</t>
  </si>
  <si>
    <t>Thẩm định kết quả lựa chọn nhà thầu</t>
  </si>
  <si>
    <t>Min</t>
  </si>
  <si>
    <t>Max</t>
  </si>
  <si>
    <t>THÔNG TƯ 329/2016/TT-BTC NGÀY 26/12/2016</t>
  </si>
  <si>
    <t>Phí bảo hiểm</t>
  </si>
  <si>
    <t>Phụ phí bảo hiểm</t>
  </si>
  <si>
    <t>Tổng CP</t>
  </si>
  <si>
    <t>Lũ lụt, bão</t>
  </si>
  <si>
    <t>Động đất, lún</t>
  </si>
  <si>
    <t>Thông tư 329/2016/TT-BTC hướng dẫn thực hiện Nghị định 119/2015/NĐ-CP quy định bảo hiểm bắt buộc trong hoạt động đầu tư xây dựng do Bộ trưởng Bộ Tài chính ban hành</t>
  </si>
  <si>
    <t>Theo quyết định số 2207/QĐ-UBND ngày 18/6/2020 của Ủy ban nhân dân Thành phố Hồ Chí Minh về việc công bố giá ca máy và thiết bị thi công xây dựng; đơn giá nhân công xây dựng Quý I và II năm 2020 trên địa bàn Thành phố Hồ Chí Minh</t>
  </si>
  <si>
    <t>Theo quyết định số 2207/QĐ-UBND ngày 18/6/2020 của Ủy ban nhân dân Thành phố Hồ Chí Minh.</t>
  </si>
  <si>
    <t>groupid</t>
  </si>
  <si>
    <t>maper</t>
  </si>
  <si>
    <t>["ddfdsf"]'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</si>
</sst>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0.####;\-#,##0.####"/>
    <numFmt numFmtId="165" formatCode="#,##0.#####;\-#,##0.#####"/>
    <numFmt numFmtId="166" formatCode="#,##0.###;\-#,##0.###"/>
    <numFmt numFmtId="167" formatCode="#,##0.######;\-#,##0.######"/>
    <numFmt numFmtId="168" formatCode="#,##0.########;\-#,##0.########"/>
    <numFmt numFmtId="169" formatCode="#,##0.#;\-#,##0.#"/>
    <numFmt numFmtId="170" formatCode="#,##0.#######;\-#,##0.#######"/>
    <numFmt numFmtId="171" formatCode="_(* #,##0.00_);_(* \(#,##0.00\);_(* &quot;-&quot;??_);_(@_)"/>
    <numFmt numFmtId="172" formatCode="_(* #,##0_);_(* \(#,##0\);_(* &quot;-&quot;??_);_(@_)"/>
    <numFmt numFmtId="173" formatCode="0.####\ %;\-0.####\ %"/>
    <numFmt numFmtId="174" formatCode="0\ %;\-0\ %"/>
    <numFmt numFmtId="175" formatCode="#,###"/>
    <numFmt numFmtId="176" formatCode="#,##0\ \ "/>
    <numFmt numFmtId="177" formatCode="_(* #,##0.000_);_(* \(#,##0.000\);_(* &quot;-&quot;??_);_(@_)"/>
    <numFmt numFmtId="178" formatCode="_(* #,##0.0000_);_(* \(#,##0.0000\);_(* &quot;-&quot;??_);_(@_)"/>
    <numFmt numFmtId="179" formatCode="\&lt;\=0"/>
    <numFmt numFmtId="180" formatCode="0.000"/>
    <numFmt numFmtId="181" formatCode="\&lt;0"/>
    <numFmt numFmtId="182" formatCode="\&gt;\=0"/>
    <numFmt numFmtId="183" formatCode="\&lt;\=\1\5"/>
    <numFmt numFmtId="184" formatCode="0.0000"/>
  </numFmts>
  <fonts count="245">
    <font>
      <sz val="8.25"/>
      <name val="Microsoft Sans Serif"/>
    </font>
    <font>
      <sz val="8.25"/>
      <name val="Microsoft Sans Serif"/>
    </font>
    <font>
      <sz val="10"/>
      <name val="Arial"/>
      <charset val="1"/>
    </font>
    <font>
      <b/>
      <sz val="15"/>
      <name val="Times New Roman"/>
      <charset val="1"/>
    </font>
    <font>
      <b/>
      <sz val="12"/>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sz val="10"/>
      <color rgb="FF808080"/>
      <name val="Arial"/>
      <charset val="1"/>
    </font>
    <font>
      <sz val="10"/>
      <name val="Arial"/>
      <charset val="1"/>
    </font>
    <font>
      <b/>
      <sz val="11"/>
      <name val="Times New Roman"/>
      <charset val="1"/>
    </font>
    <font>
      <b/>
      <sz val="11"/>
      <name val="Times New Roman"/>
      <charset val="1"/>
    </font>
    <font>
      <b/>
      <sz val="11"/>
      <name val="Times New Roman"/>
      <charset val="1"/>
    </font>
    <font>
      <sz val="10"/>
      <color rgb="FF000000"/>
      <name val="Arial"/>
      <charset val="1"/>
    </font>
    <font>
      <sz val="10"/>
      <color rgb="FF000000"/>
      <name val="Arial"/>
      <charset val="1"/>
    </font>
    <font>
      <b/>
      <sz val="10"/>
      <color rgb="FF00008B"/>
      <name val="Times New Roman"/>
      <charset val="1"/>
    </font>
    <font>
      <sz val="10"/>
      <color rgb="FF000000"/>
      <name val="Arial"/>
      <charset val="1"/>
    </font>
    <font>
      <b/>
      <sz val="10"/>
      <color rgb="FF00008B"/>
      <name val="Times New Roman"/>
      <charset val="1"/>
    </font>
    <font>
      <sz val="10"/>
      <color rgb="FF000000"/>
      <name val="Arial"/>
      <charset val="1"/>
    </font>
    <font>
      <sz val="10"/>
      <color rgb="FF000000"/>
      <name val="Arial"/>
      <charset val="1"/>
    </font>
    <font>
      <sz val="10"/>
      <color rgb="FF000000"/>
      <name val="Arial"/>
      <charset val="1"/>
    </font>
    <font>
      <sz val="10"/>
      <color rgb="FF000000"/>
      <name val="Arial"/>
      <charset val="1"/>
    </font>
    <font>
      <sz val="10"/>
      <color rgb="FF000000"/>
      <name val="Arial"/>
      <charset val="1"/>
    </font>
    <font>
      <sz val="10"/>
      <color rgb="FF0000FF"/>
      <name val="Arial"/>
      <charset val="1"/>
    </font>
    <font>
      <sz val="10"/>
      <color rgb="FF008000"/>
      <name val="Arial"/>
      <charset val="1"/>
    </font>
    <font>
      <sz val="10"/>
      <color rgb="FF000000"/>
      <name val="Arial"/>
      <charset val="1"/>
    </font>
    <font>
      <sz val="10"/>
      <color rgb="FF000000"/>
      <name val="Arial"/>
      <charset val="1"/>
    </font>
    <font>
      <b/>
      <sz val="10"/>
      <color rgb="FF00008B"/>
      <name val="Times New Roman"/>
      <charset val="1"/>
    </font>
    <font>
      <sz val="10"/>
      <color rgb="FF000000"/>
      <name val="Arial"/>
      <charset val="1"/>
    </font>
    <font>
      <b/>
      <sz val="10"/>
      <color rgb="FF00008B"/>
      <name val="Times New Roman"/>
      <charset val="1"/>
    </font>
    <font>
      <sz val="10"/>
      <color rgb="FF000000"/>
      <name val="Arial"/>
      <charset val="1"/>
    </font>
    <font>
      <sz val="8.25"/>
      <name val="Microsoft Sans Serif"/>
    </font>
    <font>
      <b/>
      <sz val="11"/>
      <name val="Times New Roman"/>
      <charset val="1"/>
    </font>
    <font>
      <b/>
      <sz val="8"/>
      <color rgb="FF0000CD"/>
      <name val="Arial"/>
      <charset val="1"/>
    </font>
    <font>
      <b/>
      <sz val="8"/>
      <color rgb="FF0000CD"/>
      <name val="Arial"/>
      <charset val="1"/>
    </font>
    <font>
      <b/>
      <sz val="8"/>
      <color rgb="FF0000CD"/>
      <name val="Arial"/>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b/>
      <sz val="12"/>
      <color rgb="FFFF6600"/>
      <name val="Times New Roman"/>
      <charset val="1"/>
    </font>
    <font>
      <sz val="11"/>
      <name val="Arial Narrow"/>
      <charset val="1"/>
    </font>
    <font>
      <sz val="11"/>
      <name val="Arial Narrow"/>
      <charset val="1"/>
    </font>
    <font>
      <sz val="11"/>
      <name val="Arial Narrow"/>
      <charset val="1"/>
    </font>
    <font>
      <sz val="11"/>
      <color rgb="FF0000FF"/>
      <name val="Arial Narrow"/>
      <charset val="1"/>
    </font>
    <font>
      <sz val="11"/>
      <name val="Arial Narrow"/>
      <charset val="1"/>
    </font>
    <font>
      <sz val="11"/>
      <name val="Arial Narrow"/>
      <charset val="1"/>
    </font>
    <font>
      <sz val="11"/>
      <color rgb="FF0000FF"/>
      <name val="Arial Narrow"/>
      <charset val="1"/>
    </font>
    <font>
      <sz val="11"/>
      <color rgb="FF0000FF"/>
      <name val="Arial Narrow"/>
      <charset val="1"/>
    </font>
    <font>
      <sz val="11"/>
      <color rgb="FF0000FF"/>
      <name val="Arial Narrow"/>
      <charset val="1"/>
    </font>
    <font>
      <sz val="11"/>
      <name val="Arial Narrow"/>
      <charset val="1"/>
    </font>
    <font>
      <sz val="11"/>
      <color rgb="FF0000FF"/>
      <name val="Arial Narrow"/>
      <charset val="1"/>
    </font>
    <font>
      <sz val="11"/>
      <name val="Arial Narrow"/>
      <charset val="1"/>
    </font>
    <font>
      <sz val="11"/>
      <name val="Arial Narrow"/>
      <charset val="1"/>
    </font>
    <font>
      <sz val="11"/>
      <color rgb="FF0000FF"/>
      <name val="Arial Narrow"/>
      <charset val="1"/>
    </font>
    <font>
      <sz val="11"/>
      <color rgb="FF0000FF"/>
      <name val="Arial Narrow"/>
      <charset val="1"/>
    </font>
    <font>
      <sz val="11"/>
      <color rgb="FF0000FF"/>
      <name val="Arial Narrow"/>
      <charset val="1"/>
    </font>
    <font>
      <b/>
      <i/>
      <sz val="11"/>
      <name val="Arial Narrow"/>
      <charset val="1"/>
    </font>
    <font>
      <sz val="11"/>
      <name val="Arial Narrow"/>
      <charset val="1"/>
    </font>
    <font>
      <b/>
      <sz val="11"/>
      <name val="Times New Roman"/>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b/>
      <sz val="11"/>
      <name val="Times New Roman"/>
      <charset val="1"/>
    </font>
    <font>
      <b/>
      <sz val="11"/>
      <name val="Times New Roman"/>
      <charset val="1"/>
    </font>
    <font>
      <b/>
      <sz val="11"/>
      <name val="Arial Narrow"/>
      <charset val="1"/>
    </font>
    <font>
      <b/>
      <sz val="11"/>
      <name val="Arial Narrow"/>
      <charset val="1"/>
    </font>
    <font>
      <b/>
      <sz val="11"/>
      <name val="Arial Narrow"/>
      <charset val="1"/>
    </font>
    <font>
      <b/>
      <sz val="11"/>
      <color rgb="FF0000FF"/>
      <name val="Arial Narrow"/>
      <charset val="1"/>
    </font>
    <font>
      <b/>
      <sz val="11"/>
      <name val="Arial Narrow"/>
      <charset val="1"/>
    </font>
    <font>
      <b/>
      <sz val="11"/>
      <name val="Arial Narrow"/>
      <charset val="1"/>
    </font>
    <font>
      <b/>
      <sz val="11"/>
      <name val="Arial Narrow"/>
      <charset val="1"/>
    </font>
    <font>
      <b/>
      <sz val="11"/>
      <name val="Arial Narrow"/>
      <charset val="1"/>
    </font>
    <font>
      <i/>
      <sz val="11"/>
      <color rgb="FF0000CD"/>
      <name val="Arial Narrow"/>
      <charset val="1"/>
    </font>
    <font>
      <i/>
      <sz val="11"/>
      <color rgb="FF0000CD"/>
      <name val="Arial Narrow"/>
      <charset val="1"/>
    </font>
    <font>
      <i/>
      <sz val="11"/>
      <color rgb="FF0000CD"/>
      <name val="Arial Narrow"/>
      <charset val="1"/>
    </font>
    <font>
      <i/>
      <sz val="11"/>
      <color rgb="FF0000CD"/>
      <name val="Arial Narrow"/>
      <charset val="1"/>
    </font>
    <font>
      <i/>
      <sz val="11"/>
      <color rgb="FF0000CD"/>
      <name val="Arial Narrow"/>
      <charset val="1"/>
    </font>
    <font>
      <i/>
      <sz val="11"/>
      <color rgb="FF0000CD"/>
      <name val="Arial Narrow"/>
      <charset val="1"/>
    </font>
    <font>
      <i/>
      <sz val="11"/>
      <color rgb="FF0000CD"/>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b/>
      <sz val="11"/>
      <name val="Times New Roman"/>
      <charset val="1"/>
    </font>
    <font>
      <sz val="11"/>
      <name val="Arial Narrow"/>
      <charset val="1"/>
    </font>
    <font>
      <sz val="11"/>
      <name val="Arial Narrow"/>
      <charset val="1"/>
    </font>
    <font>
      <sz val="11"/>
      <name val="Arial Narrow"/>
      <charset val="1"/>
    </font>
    <font>
      <b/>
      <i/>
      <sz val="11"/>
      <color rgb="FF0000CD"/>
      <name val="Arial Narrow"/>
      <charset val="1"/>
    </font>
    <font>
      <b/>
      <i/>
      <sz val="11"/>
      <color rgb="FF0000CD"/>
      <name val="Arial Narrow"/>
      <charset val="1"/>
    </font>
    <font>
      <b/>
      <i/>
      <sz val="11"/>
      <color rgb="FF0000CD"/>
      <name val="Arial Narrow"/>
      <charset val="1"/>
    </font>
    <font>
      <b/>
      <i/>
      <sz val="11"/>
      <color rgb="FF0000CD"/>
      <name val="Arial Narrow"/>
      <charset val="1"/>
    </font>
    <font>
      <b/>
      <i/>
      <sz val="11"/>
      <color rgb="FF0000CD"/>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b/>
      <sz val="8"/>
      <color rgb="FF0000CD"/>
      <name val="Arial"/>
      <charset val="1"/>
    </font>
    <font>
      <b/>
      <sz val="8"/>
      <color rgb="FF0000CD"/>
      <name val="Arial"/>
      <charset val="1"/>
    </font>
    <font>
      <b/>
      <sz val="8"/>
      <color rgb="FF0000CD"/>
      <name val="Arial"/>
      <charset val="1"/>
    </font>
    <font>
      <sz val="11"/>
      <name val="Arial Narrow"/>
      <charset val="1"/>
    </font>
    <font>
      <b/>
      <sz val="8"/>
      <color rgb="FF0000CD"/>
      <name val="Arial"/>
      <charset val="1"/>
    </font>
    <font>
      <b/>
      <sz val="8"/>
      <color rgb="FF0000CD"/>
      <name val="Arial"/>
      <charset val="1"/>
    </font>
    <font>
      <b/>
      <sz val="8"/>
      <color rgb="FF0000CD"/>
      <name val="Arial"/>
      <charset val="1"/>
    </font>
    <font>
      <b/>
      <sz val="8"/>
      <color rgb="FF0000CD"/>
      <name val="Arial"/>
      <charset val="1"/>
    </font>
    <font>
      <b/>
      <sz val="8"/>
      <color rgb="FF0000CD"/>
      <name val="Arial"/>
      <charset val="1"/>
    </font>
    <font>
      <b/>
      <sz val="8"/>
      <color rgb="FF0000CD"/>
      <name val="Arial"/>
      <charset val="1"/>
    </font>
    <font>
      <b/>
      <sz val="8"/>
      <color rgb="FF0000CD"/>
      <name val="Arial"/>
      <charset val="1"/>
    </font>
    <font>
      <b/>
      <sz val="15"/>
      <name val="Times New Roman"/>
      <charset val="1"/>
    </font>
    <font>
      <b/>
      <sz val="12"/>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b/>
      <sz val="11"/>
      <name val="Times New Roman"/>
      <charset val="1"/>
    </font>
    <font>
      <sz val="11"/>
      <name val="Arial Narrow"/>
      <charset val="1"/>
    </font>
    <font>
      <sz val="11"/>
      <name val="Arial Narrow"/>
      <charset val="1"/>
    </font>
    <font>
      <sz val="11"/>
      <name val="Arial Narrow"/>
      <charset val="1"/>
    </font>
    <font>
      <sz val="11"/>
      <name val="Arial Narrow"/>
      <charset val="1"/>
    </font>
    <font>
      <sz val="11"/>
      <name val="Arial"/>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sz val="11"/>
      <name val="Arial Narrow"/>
      <charset val="1"/>
    </font>
    <font>
      <b/>
      <i/>
      <sz val="11"/>
      <name val="Times New Roman"/>
      <charset val="1"/>
    </font>
    <font>
      <b/>
      <sz val="15"/>
      <name val="Times New Roman"/>
      <charset val="1"/>
    </font>
    <font>
      <b/>
      <sz val="11"/>
      <name val="Times New Roman"/>
      <charset val="1"/>
    </font>
    <font>
      <b/>
      <sz val="11"/>
      <name val="Times New Roman"/>
      <charset val="1"/>
    </font>
    <font>
      <b/>
      <sz val="11"/>
      <name val="Times New Roman"/>
      <charset val="1"/>
    </font>
    <font>
      <b/>
      <sz val="11"/>
      <color rgb="FF000000"/>
      <name val="Times New Roman"/>
      <charset val="1"/>
    </font>
    <font>
      <b/>
      <sz val="11"/>
      <color rgb="FF000000"/>
      <name val="Times New Roman"/>
      <charset val="1"/>
    </font>
    <font>
      <b/>
      <sz val="11"/>
      <color rgb="FF000000"/>
      <name val="Times New Roman"/>
      <charset val="1"/>
    </font>
    <font>
      <sz val="11"/>
      <color rgb="FF000000"/>
      <name val="Arial Narrow"/>
      <charset val="1"/>
    </font>
    <font>
      <sz val="11"/>
      <color rgb="FF000000"/>
      <name val="Arial Narrow"/>
      <charset val="1"/>
    </font>
    <font>
      <sz val="11"/>
      <color rgb="FF000000"/>
      <name val="Arial Narrow"/>
      <charset val="1"/>
    </font>
    <font>
      <sz val="11"/>
      <color rgb="FF000000"/>
      <name val="Arial Narrow"/>
      <charset val="1"/>
    </font>
    <font>
      <sz val="11"/>
      <color rgb="FF000000"/>
      <name val="Arial Narrow"/>
      <charset val="1"/>
    </font>
    <font>
      <sz val="11"/>
      <color rgb="FF000000"/>
      <name val="Arial Narrow"/>
      <charset val="1"/>
    </font>
    <font>
      <b/>
      <sz val="10"/>
      <color rgb="FF0000CD"/>
      <name val="Times New Roman"/>
      <charset val="1"/>
    </font>
    <font>
      <b/>
      <sz val="10"/>
      <color rgb="FF0000CD"/>
      <name val="Times New Roman"/>
      <charset val="1"/>
    </font>
    <font>
      <b/>
      <sz val="10"/>
      <color rgb="FF0000CD"/>
      <name val="Times New Roman"/>
      <charset val="1"/>
    </font>
    <font>
      <b/>
      <sz val="10"/>
      <color rgb="FF0000CD"/>
      <name val="Times New Roman"/>
      <charset val="1"/>
    </font>
    <font>
      <b/>
      <sz val="10"/>
      <color rgb="FF0000CD"/>
      <name val="Times New Roman"/>
      <charset val="1"/>
    </font>
    <font>
      <b/>
      <sz val="10"/>
      <color rgb="FF0000CD"/>
      <name val="Times New Roman"/>
      <charset val="1"/>
    </font>
    <font>
      <sz val="11"/>
      <name val="Arial Narrow"/>
      <charset val="1"/>
    </font>
    <font>
      <sz val="11"/>
      <name val="Arial Narrow"/>
      <charset val="1"/>
    </font>
    <font>
      <sz val="11"/>
      <name val="Arial Narrow"/>
      <charset val="1"/>
    </font>
    <font>
      <b/>
      <sz val="11"/>
      <name val="Times New Roman"/>
      <charset val="1"/>
    </font>
    <font>
      <b/>
      <sz val="11"/>
      <name val="Arial Narrow"/>
      <charset val="1"/>
    </font>
    <font>
      <b/>
      <sz val="11"/>
      <name val="Arial Narrow"/>
      <charset val="1"/>
    </font>
    <font>
      <b/>
      <sz val="11"/>
      <name val="Arial Narrow"/>
      <charset val="1"/>
    </font>
    <font>
      <b/>
      <sz val="11"/>
      <name val="Arial Narrow"/>
      <charset val="1"/>
    </font>
    <font>
      <b/>
      <i/>
      <sz val="11"/>
      <name val="Times New Roman"/>
      <charset val="1"/>
    </font>
    <font>
      <b/>
      <sz val="11"/>
      <name val="Times New Roman"/>
      <charset val="1"/>
    </font>
    <font>
      <sz val="8.25"/>
      <name val="Microsoft Sans Serif"/>
    </font>
    <font>
      <sz val="8.25"/>
      <name val="Microsoft Sans Serif"/>
    </font>
    <font>
      <sz val="8.25"/>
      <name val="Microsoft Sans Serif"/>
    </font>
    <font>
      <sz val="8.25"/>
      <color rgb="FF0000FF"/>
      <name val="Microsoft Sans Serif"/>
    </font>
    <font>
      <sz val="11.25"/>
      <name val="Arial Narrow"/>
    </font>
    <font>
      <sz val="8.25"/>
      <name val="Microsoft Sans Serif"/>
    </font>
    <font>
      <sz val="8.25"/>
      <name val="Microsoft Sans Serif"/>
    </font>
    <font>
      <sz val="8.25"/>
      <name val="Microsoft Sans Serif"/>
    </font>
    <font>
      <sz val="8.25"/>
      <name val="Microsoft Sans Serif"/>
    </font>
    <font>
      <sz val="8.25"/>
      <name val="Microsoft Sans Serif"/>
    </font>
    <font>
      <sz val="8.25"/>
      <name val="Microsoft Sans Serif"/>
      <family val="2"/>
    </font>
    <font>
      <b/>
      <sz val="16"/>
      <name val="Times New Roman"/>
      <family val="1"/>
    </font>
    <font>
      <sz val="8.25"/>
      <name val="Times New Roman"/>
      <family val="1"/>
    </font>
    <font>
      <sz val="10"/>
      <name val="Times New Roman"/>
      <family val="1"/>
    </font>
    <font>
      <b/>
      <sz val="11"/>
      <name val="Times New Roman"/>
      <family val="1"/>
    </font>
    <font>
      <sz val="11"/>
      <name val="Times New Roman"/>
      <family val="1"/>
    </font>
    <font>
      <b/>
      <sz val="11"/>
      <color theme="0"/>
      <name val="Times New Roman"/>
      <family val="1"/>
    </font>
    <font>
      <b/>
      <sz val="12"/>
      <name val="Times New Roman"/>
      <family val="1"/>
    </font>
    <font>
      <b/>
      <i/>
      <sz val="11"/>
      <name val="Times New Roman"/>
      <family val="1"/>
    </font>
    <font>
      <sz val="10"/>
      <name val="Arial"/>
      <family val="2"/>
    </font>
    <font>
      <i/>
      <sz val="11"/>
      <name val="Times New Roman"/>
      <family val="1"/>
    </font>
    <font>
      <sz val="12"/>
      <name val="VNI-Times"/>
    </font>
    <font>
      <sz val="10"/>
      <name val="VNvogue"/>
      <family val="2"/>
    </font>
    <font>
      <sz val="10"/>
      <name val="VNI-Times"/>
    </font>
    <font>
      <b/>
      <sz val="15"/>
      <name val="Times New Roman"/>
      <family val="1"/>
    </font>
    <font>
      <sz val="12"/>
      <name val="Times New Roman"/>
      <family val="1"/>
    </font>
    <font>
      <b/>
      <sz val="10"/>
      <name val="Times New Roman"/>
      <family val="1"/>
    </font>
    <font>
      <b/>
      <sz val="10"/>
      <color rgb="FFFF0000"/>
      <name val="Times New Roman"/>
      <family val="1"/>
    </font>
    <font>
      <sz val="10"/>
      <color rgb="FFFF0000"/>
      <name val="Times New Roman"/>
      <family val="1"/>
    </font>
    <font>
      <b/>
      <sz val="11"/>
      <color rgb="FFFF0000"/>
      <name val="Times New Roman"/>
      <family val="1"/>
    </font>
    <font>
      <sz val="12"/>
      <name val=".VnTime"/>
      <family val="2"/>
    </font>
    <font>
      <b/>
      <sz val="10.5"/>
      <name val="Times New Roman"/>
      <family val="1"/>
    </font>
    <font>
      <b/>
      <sz val="8.25"/>
      <name val="Times New Roman"/>
      <family val="1"/>
    </font>
    <font>
      <b/>
      <sz val="8.25"/>
      <color rgb="FFFF0000"/>
      <name val="Times New Roman"/>
      <family val="1"/>
    </font>
    <font>
      <b/>
      <sz val="9"/>
      <color indexed="81"/>
      <name val="Tahoma"/>
      <family val="2"/>
    </font>
    <font>
      <sz val="9"/>
      <color indexed="81"/>
      <name val="Tahoma"/>
      <family val="2"/>
    </font>
    <font>
      <b/>
      <sz val="15"/>
      <name val="Times New Roman"/>
    </font>
    <font>
      <sz val="8.25"/>
      <name val="Times New Roman"/>
    </font>
    <font>
      <b/>
      <sz val="12"/>
      <name val="Times New Roman"/>
    </font>
    <font>
      <b/>
      <sz val="11"/>
      <name val="Times New Roman"/>
    </font>
    <font>
      <sz val="11"/>
      <name val="Times New Roman"/>
    </font>
    <font>
      <i/>
      <sz val="11"/>
      <name val="Times New Roman"/>
    </font>
    <font>
      <b/>
      <sz val="11"/>
      <color rgb="FF0000CD"/>
      <name val="Times New Roman"/>
    </font>
    <font>
      <sz val="11"/>
      <color rgb="FF0000CD"/>
      <name val="Times New Roman"/>
    </font>
    <font>
      <b/>
      <i/>
      <sz val="11"/>
      <name val="Times New Roman"/>
    </font>
    <font>
      <b/>
      <sz val="10"/>
      <color rgb="FF0000CD"/>
      <name val="Times New Roman"/>
    </font>
    <font>
      <b/>
      <sz val="8"/>
      <color rgb="FF0000CD"/>
      <name val="Times New Roman"/>
    </font>
    <font>
      <sz val="11"/>
      <color rgb="FFFF0000"/>
      <name val="Times New Roman"/>
    </font>
    <font>
      <sz val="11"/>
      <color rgb="FF0000FF"/>
      <name val="Times New Roman"/>
    </font>
    <font>
      <b/>
      <i/>
      <sz val="11"/>
      <color rgb="FF0000CD"/>
      <name val="Times New Roman"/>
    </font>
    <font>
      <sz val="11"/>
      <color indexed="8"/>
      <name val="Calibri"/>
      <family val="2"/>
    </font>
    <font>
      <b/>
      <sz val="10"/>
      <color indexed="10"/>
      <name val="Times New Roman"/>
      <family val="1"/>
    </font>
    <font>
      <b/>
      <sz val="10"/>
      <color rgb="FF0000FF"/>
      <name val="Times New Roman"/>
      <family val="1"/>
    </font>
    <font>
      <b/>
      <sz val="14"/>
      <color indexed="10"/>
      <name val="Times New Roman"/>
      <family val="1"/>
    </font>
    <font>
      <b/>
      <sz val="10"/>
      <color indexed="12"/>
      <name val="Times New Roman"/>
      <family val="1"/>
    </font>
    <font>
      <b/>
      <sz val="10"/>
      <color indexed="18"/>
      <name val="Times New Roman"/>
      <family val="1"/>
    </font>
    <font>
      <sz val="10"/>
      <color rgb="FF0000FF"/>
      <name val="Times New Roman"/>
      <family val="1"/>
    </font>
    <font>
      <sz val="10"/>
      <color indexed="10"/>
      <name val="Times New Roman"/>
      <family val="1"/>
    </font>
    <font>
      <b/>
      <sz val="14"/>
      <color rgb="FFFF0000"/>
      <name val="Times New Roman"/>
      <family val="1"/>
    </font>
    <font>
      <b/>
      <sz val="14"/>
      <color indexed="12"/>
      <name val="Times New Roman"/>
      <family val="1"/>
    </font>
  </fonts>
  <fills count="9">
    <fill>
      <patternFill patternType="none"/>
    </fill>
    <fill>
      <patternFill patternType="gray125"/>
    </fill>
    <fill>
      <patternFill patternType="solid">
        <fgColor rgb="FFF5F5F5"/>
        <bgColor rgb="FF000000"/>
      </patternFill>
    </fill>
    <fill>
      <patternFill patternType="solid">
        <fgColor rgb="FFF5FFFA"/>
        <bgColor rgb="FF000000"/>
      </patternFill>
    </fill>
    <fill>
      <patternFill patternType="solid">
        <fgColor rgb="FFFFFF00"/>
        <bgColor indexed="64"/>
      </patternFill>
    </fill>
    <fill>
      <patternFill patternType="solid">
        <fgColor theme="0" tint="-0.249977111117893"/>
        <bgColor indexed="64"/>
      </patternFill>
    </fill>
    <fill>
      <patternFill patternType="solid">
        <fgColor rgb="FFCCFFCC"/>
        <bgColor indexed="64"/>
      </patternFill>
    </fill>
    <fill>
      <patternFill patternType="solid">
        <fgColor indexed="42"/>
        <bgColor indexed="64"/>
      </patternFill>
    </fill>
    <fill>
      <patternFill patternType="solid">
        <fgColor rgb="FFFFC000"/>
        <bgColor indexed="64"/>
      </patternFill>
    </fill>
  </fills>
  <borders count="39">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hair">
        <color rgb="FF000000"/>
      </bottom>
      <diagonal/>
    </border>
    <border>
      <left/>
      <right style="thin">
        <color rgb="FF000000"/>
      </right>
      <top/>
      <bottom style="hair">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rgb="FF000000"/>
      </right>
      <top style="hair">
        <color rgb="FF000000"/>
      </top>
      <bottom style="hair">
        <color rgb="FF000000"/>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thin">
        <color indexed="64"/>
      </right>
      <top/>
      <bottom style="thin">
        <color indexed="64"/>
      </bottom>
      <diagonal/>
    </border>
    <border>
      <left style="thin">
        <color rgb="FF000000"/>
      </left>
      <right style="thin">
        <color rgb="FF000000"/>
      </right>
      <top style="hair">
        <color rgb="FF000000"/>
      </top>
      <bottom style="thin">
        <color indexed="64"/>
      </bottom>
      <diagonal/>
    </border>
    <border>
      <left/>
      <right style="thin">
        <color rgb="FF000000"/>
      </right>
      <top style="hair">
        <color rgb="FF000000"/>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12">
    <xf numFmtId="0" fontId="0" fillId="0" borderId="0">
      <alignment vertical="top"/>
      <protection locked="0"/>
    </xf>
    <xf numFmtId="0" fontId="195" fillId="0" borderId="0">
      <protection locked="0"/>
    </xf>
    <xf numFmtId="171" fontId="204" fillId="0" borderId="0" applyFill="0" applyBorder="0" applyAlignment="0" applyProtection="0"/>
    <xf numFmtId="0" fontId="204" fillId="0" borderId="0"/>
    <xf numFmtId="0" fontId="206" fillId="0" borderId="0">
      <alignment horizontal="center" vertical="center"/>
    </xf>
    <xf numFmtId="0" fontId="207" fillId="0" borderId="0"/>
    <xf numFmtId="0" fontId="208" fillId="0" borderId="0"/>
    <xf numFmtId="0" fontId="215" fillId="0" borderId="0"/>
    <xf numFmtId="171" fontId="195" fillId="0" borderId="0" applyNumberFormat="0">
      <protection locked="0"/>
    </xf>
    <xf numFmtId="0" fontId="235" fillId="0" borderId="0"/>
    <xf numFmtId="171" fontId="204" fillId="0" borderId="0" applyFont="0" applyFill="0" applyBorder="0" applyAlignment="0" applyProtection="0"/>
    <xf numFmtId="0" fontId="210" fillId="0" borderId="0"/>
  </cellStyleXfs>
  <cellXfs count="599">
    <xf numFmtId="0" fontId="1" fillId="0" borderId="0" xfId="0" applyFont="1" applyFill="1" applyBorder="1" applyAlignment="1" applyProtection="1">
      <alignment vertical="top"/>
      <protection locked="0"/>
    </xf>
    <xf numFmtId="0" fontId="2" fillId="0" borderId="0" xfId="0" applyFont="1" applyFill="1" applyBorder="1" applyAlignment="1" applyProtection="1">
      <alignment vertical="top"/>
      <protection locked="0"/>
    </xf>
    <xf numFmtId="0" fontId="8" fillId="2" borderId="3" xfId="0" applyFont="1" applyFill="1" applyBorder="1" applyAlignment="1" applyProtection="1">
      <alignment horizontal="center" vertical="center" wrapText="1"/>
      <protection locked="0"/>
    </xf>
    <xf numFmtId="0" fontId="10" fillId="2" borderId="3" xfId="0" applyFont="1" applyFill="1" applyBorder="1" applyAlignment="1" applyProtection="1">
      <alignment horizontal="center" vertical="center"/>
      <protection locked="0"/>
    </xf>
    <xf numFmtId="0" fontId="13" fillId="0" borderId="0" xfId="0" applyFont="1" applyFill="1" applyBorder="1" applyAlignment="1" applyProtection="1">
      <alignment horizontal="center" vertical="top"/>
    </xf>
    <xf numFmtId="0" fontId="14" fillId="0" borderId="0" xfId="0" applyFont="1" applyFill="1" applyBorder="1" applyAlignment="1" applyProtection="1">
      <alignment horizontal="center" vertical="top"/>
      <protection locked="0"/>
    </xf>
    <xf numFmtId="0" fontId="16" fillId="2" borderId="6" xfId="0" applyFont="1" applyFill="1" applyBorder="1" applyAlignment="1" applyProtection="1">
      <alignment horizontal="center" vertical="center" wrapText="1"/>
      <protection locked="0"/>
    </xf>
    <xf numFmtId="0" fontId="17" fillId="2" borderId="6" xfId="0" applyFont="1" applyFill="1" applyBorder="1" applyAlignment="1" applyProtection="1">
      <alignment horizontal="center" vertical="center"/>
      <protection locked="0"/>
    </xf>
    <xf numFmtId="3" fontId="18" fillId="0" borderId="7" xfId="0" applyNumberFormat="1" applyFont="1" applyFill="1" applyBorder="1" applyAlignment="1" applyProtection="1">
      <alignment horizontal="center" vertical="top" wrapText="1"/>
      <protection locked="0"/>
    </xf>
    <xf numFmtId="0" fontId="19" fillId="0" borderId="8" xfId="0" applyFont="1" applyFill="1" applyBorder="1" applyAlignment="1" applyProtection="1">
      <alignment vertical="top" wrapText="1"/>
      <protection locked="0"/>
    </xf>
    <xf numFmtId="0" fontId="20" fillId="0" borderId="8" xfId="0" applyFont="1" applyFill="1" applyBorder="1" applyAlignment="1" applyProtection="1">
      <alignment horizontal="center" vertical="top" wrapText="1"/>
      <protection locked="0"/>
    </xf>
    <xf numFmtId="164" fontId="21" fillId="0" borderId="8" xfId="0" applyNumberFormat="1" applyFont="1" applyFill="1" applyBorder="1" applyAlignment="1" applyProtection="1">
      <alignment horizontal="right" vertical="top" wrapText="1"/>
      <protection locked="0"/>
    </xf>
    <xf numFmtId="3" fontId="22" fillId="0" borderId="8" xfId="0" applyNumberFormat="1" applyFont="1" applyFill="1" applyBorder="1" applyAlignment="1" applyProtection="1">
      <alignment horizontal="center" vertical="top" wrapText="1"/>
      <protection locked="0"/>
    </xf>
    <xf numFmtId="3" fontId="23" fillId="0" borderId="8" xfId="0" applyNumberFormat="1" applyFont="1" applyFill="1" applyBorder="1" applyAlignment="1" applyProtection="1">
      <alignment horizontal="right" vertical="top" wrapText="1"/>
      <protection locked="0"/>
    </xf>
    <xf numFmtId="0" fontId="24" fillId="0" borderId="8" xfId="0" applyFont="1" applyFill="1" applyBorder="1" applyAlignment="1" applyProtection="1">
      <alignment horizontal="center" vertical="top" wrapText="1"/>
      <protection locked="0"/>
    </xf>
    <xf numFmtId="0" fontId="25" fillId="0" borderId="8" xfId="0" applyFont="1" applyFill="1" applyBorder="1" applyAlignment="1" applyProtection="1">
      <alignment horizontal="left" vertical="top" wrapText="1"/>
      <protection locked="0"/>
    </xf>
    <xf numFmtId="3" fontId="26" fillId="0" borderId="8" xfId="0" applyNumberFormat="1" applyFont="1" applyFill="1" applyBorder="1" applyAlignment="1" applyProtection="1">
      <alignment horizontal="right" vertical="top" wrapText="1"/>
      <protection locked="0"/>
    </xf>
    <xf numFmtId="165" fontId="27" fillId="0" borderId="8" xfId="0" applyNumberFormat="1" applyFont="1" applyFill="1" applyBorder="1" applyAlignment="1" applyProtection="1">
      <alignment horizontal="right" vertical="top" wrapText="1"/>
      <protection locked="0"/>
    </xf>
    <xf numFmtId="3" fontId="28" fillId="0" borderId="8" xfId="0" applyNumberFormat="1" applyFont="1" applyFill="1" applyBorder="1" applyAlignment="1" applyProtection="1">
      <alignment horizontal="right" vertical="top" wrapText="1"/>
      <protection locked="0"/>
    </xf>
    <xf numFmtId="3" fontId="29" fillId="0" borderId="8" xfId="0" applyNumberFormat="1" applyFont="1" applyFill="1" applyBorder="1" applyAlignment="1" applyProtection="1">
      <alignment horizontal="right" vertical="top" wrapText="1"/>
      <protection locked="0"/>
    </xf>
    <xf numFmtId="3" fontId="30" fillId="0" borderId="9" xfId="0" applyNumberFormat="1" applyFont="1" applyFill="1" applyBorder="1" applyAlignment="1" applyProtection="1">
      <alignment horizontal="center" vertical="top" wrapText="1"/>
      <protection locked="0"/>
    </xf>
    <xf numFmtId="0" fontId="31" fillId="0" borderId="10" xfId="0" applyFont="1" applyFill="1" applyBorder="1" applyAlignment="1" applyProtection="1">
      <alignment vertical="top" wrapText="1"/>
      <protection locked="0"/>
    </xf>
    <xf numFmtId="0" fontId="32" fillId="0" borderId="10" xfId="0" applyFont="1" applyFill="1" applyBorder="1" applyAlignment="1" applyProtection="1">
      <alignment horizontal="center" vertical="top" wrapText="1"/>
      <protection locked="0"/>
    </xf>
    <xf numFmtId="164" fontId="33" fillId="0" borderId="10" xfId="0" applyNumberFormat="1" applyFont="1" applyFill="1" applyBorder="1" applyAlignment="1" applyProtection="1">
      <alignment horizontal="right" vertical="top" wrapText="1"/>
      <protection locked="0"/>
    </xf>
    <xf numFmtId="3" fontId="34" fillId="0" borderId="10" xfId="0" applyNumberFormat="1" applyFont="1" applyFill="1" applyBorder="1" applyAlignment="1" applyProtection="1">
      <alignment horizontal="center" vertical="top" wrapText="1"/>
      <protection locked="0"/>
    </xf>
    <xf numFmtId="3" fontId="35" fillId="0" borderId="10" xfId="0" applyNumberFormat="1" applyFont="1" applyFill="1" applyBorder="1" applyAlignment="1" applyProtection="1">
      <alignment horizontal="right" vertical="top" wrapText="1"/>
      <protection locked="0"/>
    </xf>
    <xf numFmtId="0" fontId="36" fillId="0" borderId="0" xfId="0" applyFont="1" applyFill="1" applyBorder="1" applyAlignment="1" applyProtection="1">
      <alignment vertical="top"/>
      <protection locked="0"/>
    </xf>
    <xf numFmtId="0" fontId="37" fillId="2" borderId="11" xfId="0" applyFont="1" applyFill="1" applyBorder="1" applyAlignment="1" applyProtection="1">
      <alignment horizontal="center" vertical="center"/>
      <protection locked="0"/>
    </xf>
    <xf numFmtId="0" fontId="38" fillId="0" borderId="7" xfId="0" applyFont="1" applyFill="1" applyBorder="1" applyAlignment="1" applyProtection="1">
      <alignment horizontal="center" vertical="top"/>
      <protection locked="0"/>
    </xf>
    <xf numFmtId="0" fontId="39" fillId="0" borderId="8" xfId="0" applyFont="1" applyFill="1" applyBorder="1" applyAlignment="1" applyProtection="1">
      <alignment horizontal="center" vertical="top" wrapText="1"/>
      <protection locked="0"/>
    </xf>
    <xf numFmtId="165" fontId="40" fillId="0" borderId="8" xfId="0" applyNumberFormat="1" applyFont="1" applyFill="1" applyBorder="1" applyAlignment="1" applyProtection="1">
      <alignment horizontal="center" vertical="top" wrapText="1"/>
      <protection locked="0"/>
    </xf>
    <xf numFmtId="0" fontId="41" fillId="0" borderId="7" xfId="0" applyFont="1" applyFill="1" applyBorder="1" applyAlignment="1" applyProtection="1">
      <alignment horizontal="center" vertical="top"/>
      <protection locked="0"/>
    </xf>
    <xf numFmtId="0" fontId="42" fillId="0" borderId="8" xfId="0" applyFont="1" applyFill="1" applyBorder="1" applyAlignment="1" applyProtection="1">
      <alignment horizontal="center" vertical="top" wrapText="1"/>
      <protection locked="0"/>
    </xf>
    <xf numFmtId="0" fontId="43" fillId="0" borderId="8" xfId="0" applyFont="1" applyFill="1" applyBorder="1" applyAlignment="1" applyProtection="1">
      <alignment vertical="top" wrapText="1"/>
      <protection locked="0"/>
    </xf>
    <xf numFmtId="165" fontId="44" fillId="0" borderId="8" xfId="0" applyNumberFormat="1" applyFont="1" applyFill="1" applyBorder="1" applyAlignment="1" applyProtection="1">
      <alignment vertical="top" wrapText="1"/>
      <protection locked="0"/>
    </xf>
    <xf numFmtId="0" fontId="45" fillId="0" borderId="8" xfId="0" applyFont="1" applyFill="1" applyBorder="1" applyAlignment="1" applyProtection="1">
      <alignment horizontal="center" vertical="top"/>
      <protection locked="0"/>
    </xf>
    <xf numFmtId="49" fontId="47" fillId="0" borderId="8" xfId="0" applyNumberFormat="1" applyFont="1" applyFill="1" applyBorder="1" applyAlignment="1" applyProtection="1">
      <alignment vertical="top" wrapText="1"/>
      <protection locked="0"/>
    </xf>
    <xf numFmtId="0" fontId="48" fillId="0" borderId="10" xfId="0" applyFont="1" applyFill="1" applyBorder="1" applyAlignment="1" applyProtection="1">
      <alignment horizontal="center" vertical="top" wrapText="1"/>
      <protection locked="0"/>
    </xf>
    <xf numFmtId="0" fontId="49" fillId="0" borderId="10" xfId="0" applyFont="1" applyFill="1" applyBorder="1" applyAlignment="1" applyProtection="1">
      <alignment vertical="top" wrapText="1"/>
      <protection locked="0"/>
    </xf>
    <xf numFmtId="165" fontId="50" fillId="0" borderId="10" xfId="0" applyNumberFormat="1" applyFont="1" applyFill="1" applyBorder="1" applyAlignment="1" applyProtection="1">
      <alignment vertical="top" wrapText="1"/>
      <protection locked="0"/>
    </xf>
    <xf numFmtId="0" fontId="51" fillId="0" borderId="10" xfId="0" applyFont="1" applyFill="1" applyBorder="1" applyAlignment="1" applyProtection="1">
      <alignment horizontal="center" vertical="top"/>
      <protection locked="0"/>
    </xf>
    <xf numFmtId="49" fontId="53" fillId="0" borderId="10" xfId="0" applyNumberFormat="1" applyFont="1" applyFill="1" applyBorder="1" applyAlignment="1" applyProtection="1">
      <alignment vertical="top" wrapText="1"/>
      <protection locked="0"/>
    </xf>
    <xf numFmtId="0" fontId="54" fillId="0" borderId="0" xfId="0" applyFont="1" applyFill="1" applyBorder="1" applyAlignment="1" applyProtection="1">
      <alignment vertical="top"/>
      <protection locked="0"/>
    </xf>
    <xf numFmtId="0" fontId="55" fillId="0" borderId="0" xfId="0" applyFont="1" applyFill="1" applyBorder="1" applyAlignment="1" applyProtection="1">
      <alignment horizontal="center"/>
      <protection locked="0"/>
    </xf>
    <xf numFmtId="0" fontId="57" fillId="0" borderId="0" xfId="0" applyFont="1" applyFill="1" applyBorder="1" applyAlignment="1" applyProtection="1">
      <alignment vertical="center"/>
      <protection locked="0"/>
    </xf>
    <xf numFmtId="3" fontId="58" fillId="0" borderId="7" xfId="0" applyNumberFormat="1" applyFont="1" applyFill="1" applyBorder="1" applyAlignment="1" applyProtection="1">
      <alignment horizontal="center" vertical="top" wrapText="1"/>
      <protection locked="0"/>
    </xf>
    <xf numFmtId="3" fontId="60" fillId="0" borderId="8" xfId="0" applyNumberFormat="1" applyFont="1" applyFill="1" applyBorder="1" applyAlignment="1" applyProtection="1">
      <alignment horizontal="center" vertical="top" wrapText="1"/>
      <protection locked="0"/>
    </xf>
    <xf numFmtId="3" fontId="61" fillId="0" borderId="9" xfId="0" applyNumberFormat="1" applyFont="1" applyFill="1" applyBorder="1" applyAlignment="1" applyProtection="1">
      <alignment horizontal="center" vertical="top" wrapText="1"/>
      <protection locked="0"/>
    </xf>
    <xf numFmtId="3" fontId="63" fillId="0" borderId="10" xfId="0" applyNumberFormat="1" applyFont="1" applyFill="1" applyBorder="1" applyAlignment="1" applyProtection="1">
      <alignment horizontal="center" vertical="top" wrapText="1"/>
      <protection locked="0"/>
    </xf>
    <xf numFmtId="10" fontId="64" fillId="0" borderId="8" xfId="0" applyNumberFormat="1" applyFont="1" applyFill="1" applyBorder="1" applyAlignment="1" applyProtection="1">
      <alignment horizontal="center" vertical="top" wrapText="1"/>
      <protection locked="0"/>
    </xf>
    <xf numFmtId="10" fontId="65" fillId="0" borderId="10" xfId="0" applyNumberFormat="1" applyFont="1" applyFill="1" applyBorder="1" applyAlignment="1" applyProtection="1">
      <alignment horizontal="center" vertical="top" wrapText="1"/>
      <protection locked="0"/>
    </xf>
    <xf numFmtId="0" fontId="66" fillId="0" borderId="8" xfId="0" applyFont="1" applyFill="1" applyBorder="1" applyAlignment="1" applyProtection="1">
      <alignment horizontal="center" vertical="top"/>
      <protection locked="0"/>
    </xf>
    <xf numFmtId="166" fontId="67" fillId="0" borderId="8" xfId="0" applyNumberFormat="1" applyFont="1" applyFill="1" applyBorder="1" applyAlignment="1" applyProtection="1">
      <alignment vertical="top" wrapText="1"/>
      <protection locked="0"/>
    </xf>
    <xf numFmtId="0" fontId="69" fillId="0" borderId="10" xfId="0" applyFont="1" applyFill="1" applyBorder="1" applyAlignment="1" applyProtection="1">
      <alignment horizontal="center" vertical="top"/>
      <protection locked="0"/>
    </xf>
    <xf numFmtId="166" fontId="70" fillId="0" borderId="10" xfId="0" applyNumberFormat="1" applyFont="1" applyFill="1" applyBorder="1" applyAlignment="1" applyProtection="1">
      <alignment vertical="top" wrapText="1"/>
      <protection locked="0"/>
    </xf>
    <xf numFmtId="166" fontId="71" fillId="0" borderId="8" xfId="0" applyNumberFormat="1" applyFont="1" applyFill="1" applyBorder="1" applyAlignment="1" applyProtection="1">
      <alignment horizontal="center" vertical="top" wrapText="1"/>
      <protection locked="0"/>
    </xf>
    <xf numFmtId="166" fontId="72" fillId="0" borderId="10" xfId="0" applyNumberFormat="1" applyFont="1" applyFill="1" applyBorder="1" applyAlignment="1" applyProtection="1">
      <alignment horizontal="center" vertical="top" wrapText="1"/>
      <protection locked="0"/>
    </xf>
    <xf numFmtId="49" fontId="76" fillId="0" borderId="8" xfId="0" applyNumberFormat="1" applyFont="1" applyFill="1" applyBorder="1" applyAlignment="1" applyProtection="1">
      <alignment horizontal="center" vertical="top" wrapText="1"/>
      <protection locked="0"/>
    </xf>
    <xf numFmtId="3" fontId="77" fillId="0" borderId="8" xfId="0" applyNumberFormat="1" applyFont="1" applyFill="1" applyBorder="1" applyAlignment="1" applyProtection="1">
      <alignment vertical="top" wrapText="1"/>
      <protection locked="0"/>
    </xf>
    <xf numFmtId="49" fontId="78" fillId="0" borderId="10" xfId="0" applyNumberFormat="1" applyFont="1" applyFill="1" applyBorder="1" applyAlignment="1" applyProtection="1">
      <alignment horizontal="center" vertical="top" wrapText="1"/>
      <protection locked="0"/>
    </xf>
    <xf numFmtId="3" fontId="79" fillId="0" borderId="10" xfId="0" applyNumberFormat="1" applyFont="1" applyFill="1" applyBorder="1" applyAlignment="1" applyProtection="1">
      <alignment vertical="top" wrapText="1"/>
      <protection locked="0"/>
    </xf>
    <xf numFmtId="49" fontId="81" fillId="2" borderId="11" xfId="0" applyNumberFormat="1" applyFont="1" applyFill="1" applyBorder="1" applyAlignment="1" applyProtection="1">
      <alignment horizontal="center" vertical="center" wrapText="1"/>
      <protection locked="0"/>
    </xf>
    <xf numFmtId="49" fontId="82" fillId="2" borderId="3" xfId="0" applyNumberFormat="1" applyFont="1" applyFill="1" applyBorder="1" applyAlignment="1" applyProtection="1">
      <alignment horizontal="center" vertical="center" wrapText="1"/>
      <protection locked="0"/>
    </xf>
    <xf numFmtId="3" fontId="83" fillId="0" borderId="7" xfId="0" applyNumberFormat="1" applyFont="1" applyFill="1" applyBorder="1" applyAlignment="1" applyProtection="1">
      <alignment horizontal="center" vertical="top" wrapText="1"/>
      <protection locked="0"/>
    </xf>
    <xf numFmtId="49" fontId="84" fillId="0" borderId="8" xfId="0" applyNumberFormat="1" applyFont="1" applyFill="1" applyBorder="1" applyAlignment="1" applyProtection="1">
      <alignment horizontal="center" vertical="top" wrapText="1"/>
      <protection locked="0"/>
    </xf>
    <xf numFmtId="49" fontId="85" fillId="0" borderId="8" xfId="0" applyNumberFormat="1" applyFont="1" applyFill="1" applyBorder="1" applyAlignment="1" applyProtection="1">
      <alignment vertical="top" wrapText="1"/>
      <protection locked="0"/>
    </xf>
    <xf numFmtId="3" fontId="86" fillId="0" borderId="8" xfId="0" applyNumberFormat="1" applyFont="1" applyFill="1" applyBorder="1" applyAlignment="1" applyProtection="1">
      <alignment vertical="top" wrapText="1"/>
      <protection locked="0"/>
    </xf>
    <xf numFmtId="3" fontId="87" fillId="0" borderId="8" xfId="0" applyNumberFormat="1" applyFont="1" applyFill="1" applyBorder="1" applyAlignment="1" applyProtection="1">
      <alignment horizontal="center" vertical="top" wrapText="1"/>
      <protection locked="0"/>
    </xf>
    <xf numFmtId="0" fontId="88" fillId="0" borderId="8" xfId="0" applyFont="1" applyFill="1" applyBorder="1" applyAlignment="1" applyProtection="1">
      <alignment vertical="top"/>
      <protection locked="0"/>
    </xf>
    <xf numFmtId="3" fontId="89" fillId="0" borderId="8" xfId="0" applyNumberFormat="1" applyFont="1" applyFill="1" applyBorder="1" applyAlignment="1" applyProtection="1">
      <alignment vertical="top" wrapText="1"/>
      <protection locked="0"/>
    </xf>
    <xf numFmtId="0" fontId="90" fillId="0" borderId="8" xfId="0" applyFont="1" applyFill="1" applyBorder="1" applyAlignment="1" applyProtection="1">
      <alignment horizontal="center" vertical="top"/>
      <protection locked="0"/>
    </xf>
    <xf numFmtId="3" fontId="91" fillId="0" borderId="7" xfId="0" applyNumberFormat="1" applyFont="1" applyFill="1" applyBorder="1" applyAlignment="1" applyProtection="1">
      <alignment horizontal="center" vertical="top" wrapText="1"/>
      <protection locked="0"/>
    </xf>
    <xf numFmtId="49" fontId="92" fillId="0" borderId="8" xfId="0" applyNumberFormat="1" applyFont="1" applyFill="1" applyBorder="1" applyAlignment="1" applyProtection="1">
      <alignment horizontal="center" vertical="top" wrapText="1"/>
      <protection locked="0"/>
    </xf>
    <xf numFmtId="49" fontId="93" fillId="0" borderId="8" xfId="0" applyNumberFormat="1" applyFont="1" applyFill="1" applyBorder="1" applyAlignment="1" applyProtection="1">
      <alignment vertical="top" wrapText="1"/>
      <protection locked="0"/>
    </xf>
    <xf numFmtId="3" fontId="94" fillId="0" borderId="8" xfId="0" applyNumberFormat="1" applyFont="1" applyFill="1" applyBorder="1" applyAlignment="1" applyProtection="1">
      <alignment vertical="top" wrapText="1"/>
      <protection locked="0"/>
    </xf>
    <xf numFmtId="3" fontId="95" fillId="0" borderId="8" xfId="0" applyNumberFormat="1" applyFont="1" applyFill="1" applyBorder="1" applyAlignment="1" applyProtection="1">
      <alignment horizontal="center" vertical="top" wrapText="1"/>
      <protection locked="0"/>
    </xf>
    <xf numFmtId="0" fontId="96" fillId="0" borderId="8" xfId="0" applyFont="1" applyFill="1" applyBorder="1" applyAlignment="1" applyProtection="1">
      <alignment vertical="top"/>
      <protection locked="0"/>
    </xf>
    <xf numFmtId="0" fontId="97" fillId="0" borderId="8" xfId="0" applyFont="1" applyFill="1" applyBorder="1" applyAlignment="1" applyProtection="1">
      <alignment horizontal="center" vertical="top"/>
      <protection locked="0"/>
    </xf>
    <xf numFmtId="3" fontId="98" fillId="0" borderId="8" xfId="0" applyNumberFormat="1" applyFont="1" applyFill="1" applyBorder="1" applyAlignment="1" applyProtection="1">
      <alignment horizontal="center" vertical="top" wrapText="1"/>
      <protection locked="0"/>
    </xf>
    <xf numFmtId="167" fontId="99" fillId="0" borderId="8" xfId="0" applyNumberFormat="1" applyFont="1" applyFill="1" applyBorder="1" applyAlignment="1" applyProtection="1">
      <alignment vertical="top" wrapText="1"/>
      <protection locked="0"/>
    </xf>
    <xf numFmtId="167" fontId="100" fillId="0" borderId="8" xfId="0" applyNumberFormat="1" applyFont="1" applyFill="1" applyBorder="1" applyAlignment="1" applyProtection="1">
      <alignment horizontal="center" vertical="top" wrapText="1"/>
      <protection locked="0"/>
    </xf>
    <xf numFmtId="10" fontId="101" fillId="0" borderId="8" xfId="0" applyNumberFormat="1" applyFont="1" applyFill="1" applyBorder="1" applyAlignment="1" applyProtection="1">
      <alignment vertical="top" wrapText="1"/>
      <protection locked="0"/>
    </xf>
    <xf numFmtId="10" fontId="102" fillId="0" borderId="8" xfId="0" applyNumberFormat="1" applyFont="1" applyFill="1" applyBorder="1" applyAlignment="1" applyProtection="1">
      <alignment horizontal="center" vertical="top" wrapText="1"/>
      <protection locked="0"/>
    </xf>
    <xf numFmtId="3" fontId="103" fillId="0" borderId="10" xfId="0" applyNumberFormat="1" applyFont="1" applyFill="1" applyBorder="1" applyAlignment="1" applyProtection="1">
      <alignment horizontal="center" vertical="top" wrapText="1"/>
      <protection locked="0"/>
    </xf>
    <xf numFmtId="10" fontId="104" fillId="0" borderId="10" xfId="0" applyNumberFormat="1" applyFont="1" applyFill="1" applyBorder="1" applyAlignment="1" applyProtection="1">
      <alignment vertical="top" wrapText="1"/>
      <protection locked="0"/>
    </xf>
    <xf numFmtId="164" fontId="106" fillId="0" borderId="8" xfId="0" applyNumberFormat="1" applyFont="1" applyFill="1" applyBorder="1" applyAlignment="1" applyProtection="1">
      <alignment vertical="top" wrapText="1"/>
      <protection locked="0"/>
    </xf>
    <xf numFmtId="165" fontId="107" fillId="0" borderId="8" xfId="0" applyNumberFormat="1" applyFont="1" applyFill="1" applyBorder="1" applyAlignment="1" applyProtection="1">
      <alignment horizontal="center" vertical="top" wrapText="1"/>
      <protection locked="0"/>
    </xf>
    <xf numFmtId="0" fontId="108" fillId="0" borderId="7" xfId="0" applyFont="1" applyFill="1" applyBorder="1" applyAlignment="1" applyProtection="1">
      <alignment horizontal="center" vertical="top"/>
      <protection locked="0"/>
    </xf>
    <xf numFmtId="0" fontId="109" fillId="0" borderId="8" xfId="0" applyFont="1" applyFill="1" applyBorder="1" applyAlignment="1" applyProtection="1">
      <alignment vertical="top" wrapText="1"/>
      <protection locked="0"/>
    </xf>
    <xf numFmtId="0" fontId="110" fillId="0" borderId="8" xfId="0" applyFont="1" applyFill="1" applyBorder="1" applyAlignment="1" applyProtection="1">
      <alignment horizontal="center" vertical="top" wrapText="1"/>
      <protection locked="0"/>
    </xf>
    <xf numFmtId="164" fontId="111" fillId="0" borderId="8" xfId="0" applyNumberFormat="1" applyFont="1" applyFill="1" applyBorder="1" applyAlignment="1" applyProtection="1">
      <alignment vertical="top" wrapText="1"/>
      <protection locked="0"/>
    </xf>
    <xf numFmtId="167" fontId="112" fillId="0" borderId="8" xfId="0" applyNumberFormat="1" applyFont="1" applyFill="1" applyBorder="1" applyAlignment="1" applyProtection="1">
      <alignment vertical="top" wrapText="1"/>
      <protection locked="0"/>
    </xf>
    <xf numFmtId="165" fontId="113" fillId="0" borderId="8" xfId="0" applyNumberFormat="1" applyFont="1" applyFill="1" applyBorder="1" applyAlignment="1" applyProtection="1">
      <alignment horizontal="center" vertical="top" wrapText="1"/>
      <protection locked="0"/>
    </xf>
    <xf numFmtId="0" fontId="114" fillId="0" borderId="0" xfId="0" applyFont="1" applyFill="1" applyBorder="1" applyAlignment="1" applyProtection="1">
      <alignment vertical="top"/>
      <protection locked="0"/>
    </xf>
    <xf numFmtId="0" fontId="115" fillId="0" borderId="9" xfId="0" applyFont="1" applyFill="1" applyBorder="1" applyAlignment="1" applyProtection="1">
      <alignment horizontal="center" vertical="top"/>
      <protection locked="0"/>
    </xf>
    <xf numFmtId="164" fontId="116" fillId="0" borderId="10" xfId="0" applyNumberFormat="1" applyFont="1" applyFill="1" applyBorder="1" applyAlignment="1" applyProtection="1">
      <alignment vertical="top" wrapText="1"/>
      <protection locked="0"/>
    </xf>
    <xf numFmtId="167" fontId="117" fillId="0" borderId="10" xfId="0" applyNumberFormat="1" applyFont="1" applyFill="1" applyBorder="1" applyAlignment="1" applyProtection="1">
      <alignment vertical="top" wrapText="1"/>
      <protection locked="0"/>
    </xf>
    <xf numFmtId="165" fontId="118" fillId="0" borderId="10" xfId="0" applyNumberFormat="1" applyFont="1" applyFill="1" applyBorder="1" applyAlignment="1" applyProtection="1">
      <alignment horizontal="center" vertical="top" wrapText="1"/>
      <protection locked="0"/>
    </xf>
    <xf numFmtId="164" fontId="119" fillId="0" borderId="8" xfId="0" applyNumberFormat="1" applyFont="1" applyFill="1" applyBorder="1" applyAlignment="1" applyProtection="1">
      <alignment horizontal="center" vertical="top" wrapText="1"/>
      <protection locked="0"/>
    </xf>
    <xf numFmtId="3" fontId="120" fillId="0" borderId="8" xfId="0" applyNumberFormat="1" applyFont="1" applyFill="1" applyBorder="1" applyAlignment="1" applyProtection="1">
      <alignment horizontal="center" vertical="top" wrapText="1"/>
      <protection locked="0"/>
    </xf>
    <xf numFmtId="3" fontId="121" fillId="3" borderId="8" xfId="0" applyNumberFormat="1" applyFont="1" applyFill="1" applyBorder="1" applyAlignment="1" applyProtection="1">
      <alignment horizontal="center" vertical="top" wrapText="1"/>
      <protection locked="0"/>
    </xf>
    <xf numFmtId="3" fontId="122" fillId="3" borderId="8" xfId="0" applyNumberFormat="1" applyFont="1" applyFill="1" applyBorder="1" applyAlignment="1" applyProtection="1">
      <alignment vertical="top" wrapText="1"/>
      <protection locked="0"/>
    </xf>
    <xf numFmtId="0" fontId="123" fillId="0" borderId="9" xfId="0" applyFont="1" applyFill="1" applyBorder="1" applyAlignment="1" applyProtection="1">
      <alignment horizontal="center" vertical="top"/>
      <protection locked="0"/>
    </xf>
    <xf numFmtId="0" fontId="124" fillId="0" borderId="10" xfId="0" applyFont="1" applyFill="1" applyBorder="1" applyAlignment="1" applyProtection="1">
      <alignment horizontal="center" vertical="top" wrapText="1"/>
      <protection locked="0"/>
    </xf>
    <xf numFmtId="0" fontId="125" fillId="0" borderId="10" xfId="0" applyFont="1" applyFill="1" applyBorder="1" applyAlignment="1" applyProtection="1">
      <alignment vertical="top" wrapText="1"/>
      <protection locked="0"/>
    </xf>
    <xf numFmtId="164" fontId="126" fillId="0" borderId="10" xfId="0" applyNumberFormat="1" applyFont="1" applyFill="1" applyBorder="1" applyAlignment="1" applyProtection="1">
      <alignment vertical="top" wrapText="1"/>
      <protection locked="0"/>
    </xf>
    <xf numFmtId="3" fontId="127" fillId="0" borderId="10" xfId="0" applyNumberFormat="1" applyFont="1" applyFill="1" applyBorder="1" applyAlignment="1" applyProtection="1">
      <alignment vertical="top" wrapText="1"/>
      <protection locked="0"/>
    </xf>
    <xf numFmtId="3" fontId="128" fillId="3" borderId="10" xfId="0" applyNumberFormat="1" applyFont="1" applyFill="1" applyBorder="1" applyAlignment="1" applyProtection="1">
      <alignment vertical="top" wrapText="1"/>
      <protection locked="0"/>
    </xf>
    <xf numFmtId="165" fontId="129" fillId="0" borderId="10" xfId="0" applyNumberFormat="1" applyFont="1" applyFill="1" applyBorder="1" applyAlignment="1" applyProtection="1">
      <alignment vertical="top" wrapText="1"/>
      <protection locked="0"/>
    </xf>
    <xf numFmtId="0" fontId="137" fillId="2" borderId="6" xfId="0" applyFont="1" applyFill="1" applyBorder="1" applyAlignment="1" applyProtection="1">
      <alignment horizontal="center" vertical="center" wrapText="1"/>
    </xf>
    <xf numFmtId="49" fontId="138" fillId="0" borderId="7" xfId="0" applyNumberFormat="1" applyFont="1" applyFill="1" applyBorder="1" applyAlignment="1" applyProtection="1">
      <alignment horizontal="center" vertical="top" wrapText="1"/>
    </xf>
    <xf numFmtId="49" fontId="139" fillId="0" borderId="8" xfId="0" applyNumberFormat="1" applyFont="1" applyFill="1" applyBorder="1" applyAlignment="1" applyProtection="1">
      <alignment horizontal="center" vertical="top" wrapText="1"/>
    </xf>
    <xf numFmtId="164" fontId="140" fillId="0" borderId="8" xfId="0" applyNumberFormat="1" applyFont="1" applyFill="1" applyBorder="1" applyAlignment="1" applyProtection="1">
      <alignment vertical="top" wrapText="1"/>
    </xf>
    <xf numFmtId="164" fontId="141" fillId="0" borderId="8" xfId="0" applyNumberFormat="1" applyFont="1" applyFill="1" applyBorder="1" applyAlignment="1" applyProtection="1">
      <alignment horizontal="center" vertical="top" wrapText="1"/>
      <protection locked="0"/>
    </xf>
    <xf numFmtId="49" fontId="142" fillId="0" borderId="8" xfId="0" applyNumberFormat="1" applyFont="1" applyFill="1" applyBorder="1" applyAlignment="1" applyProtection="1">
      <alignment horizontal="center" vertical="top" wrapText="1"/>
      <protection locked="0"/>
    </xf>
    <xf numFmtId="165" fontId="143" fillId="0" borderId="8" xfId="0" applyNumberFormat="1" applyFont="1" applyFill="1" applyBorder="1" applyAlignment="1" applyProtection="1">
      <alignment vertical="top" wrapText="1"/>
    </xf>
    <xf numFmtId="49" fontId="144" fillId="0" borderId="9" xfId="0" applyNumberFormat="1" applyFont="1" applyFill="1" applyBorder="1" applyAlignment="1" applyProtection="1">
      <alignment horizontal="center" vertical="top" wrapText="1"/>
    </xf>
    <xf numFmtId="49" fontId="145" fillId="0" borderId="10" xfId="0" applyNumberFormat="1" applyFont="1" applyFill="1" applyBorder="1" applyAlignment="1" applyProtection="1">
      <alignment horizontal="center" vertical="top" wrapText="1"/>
    </xf>
    <xf numFmtId="164" fontId="146" fillId="0" borderId="10" xfId="0" applyNumberFormat="1" applyFont="1" applyFill="1" applyBorder="1" applyAlignment="1" applyProtection="1">
      <alignment vertical="top" wrapText="1"/>
    </xf>
    <xf numFmtId="164" fontId="147" fillId="0" borderId="10" xfId="0" applyNumberFormat="1" applyFont="1" applyFill="1" applyBorder="1" applyAlignment="1" applyProtection="1">
      <alignment horizontal="center" vertical="top" wrapText="1"/>
      <protection locked="0"/>
    </xf>
    <xf numFmtId="49" fontId="148" fillId="0" borderId="10" xfId="0" applyNumberFormat="1" applyFont="1" applyFill="1" applyBorder="1" applyAlignment="1" applyProtection="1">
      <alignment horizontal="center" vertical="top" wrapText="1"/>
      <protection locked="0"/>
    </xf>
    <xf numFmtId="165" fontId="149" fillId="0" borderId="10" xfId="0" applyNumberFormat="1" applyFont="1" applyFill="1" applyBorder="1" applyAlignment="1" applyProtection="1">
      <alignment vertical="top" wrapText="1"/>
    </xf>
    <xf numFmtId="0" fontId="150" fillId="0" borderId="0" xfId="0" applyFont="1" applyFill="1" applyBorder="1" applyAlignment="1" applyProtection="1">
      <alignment vertical="top"/>
    </xf>
    <xf numFmtId="168" fontId="151" fillId="0" borderId="8" xfId="0" applyNumberFormat="1" applyFont="1" applyFill="1" applyBorder="1" applyAlignment="1" applyProtection="1">
      <alignment vertical="top" wrapText="1"/>
      <protection locked="0"/>
    </xf>
    <xf numFmtId="3" fontId="152" fillId="0" borderId="8" xfId="0" applyNumberFormat="1" applyFont="1" applyFill="1" applyBorder="1" applyAlignment="1" applyProtection="1">
      <alignment vertical="top" wrapText="1"/>
    </xf>
    <xf numFmtId="168" fontId="153" fillId="0" borderId="10" xfId="0" applyNumberFormat="1" applyFont="1" applyFill="1" applyBorder="1" applyAlignment="1" applyProtection="1">
      <alignment vertical="top" wrapText="1"/>
      <protection locked="0"/>
    </xf>
    <xf numFmtId="3" fontId="154" fillId="0" borderId="10" xfId="0" applyNumberFormat="1" applyFont="1" applyFill="1" applyBorder="1" applyAlignment="1" applyProtection="1">
      <alignment vertical="top" wrapText="1"/>
    </xf>
    <xf numFmtId="49" fontId="162" fillId="2" borderId="6" xfId="0" applyNumberFormat="1" applyFont="1" applyFill="1" applyBorder="1" applyAlignment="1" applyProtection="1">
      <alignment horizontal="center" vertical="top" wrapText="1"/>
      <protection locked="0"/>
    </xf>
    <xf numFmtId="49" fontId="163" fillId="0" borderId="7" xfId="0" applyNumberFormat="1" applyFont="1" applyFill="1" applyBorder="1" applyAlignment="1" applyProtection="1">
      <alignment horizontal="center" vertical="top" wrapText="1"/>
      <protection locked="0"/>
    </xf>
    <xf numFmtId="0" fontId="164" fillId="0" borderId="8" xfId="0" applyFont="1" applyFill="1" applyBorder="1" applyAlignment="1" applyProtection="1">
      <alignment vertical="top" wrapText="1"/>
      <protection locked="0"/>
    </xf>
    <xf numFmtId="0" fontId="165" fillId="0" borderId="8" xfId="0" applyFont="1" applyFill="1" applyBorder="1" applyAlignment="1" applyProtection="1">
      <alignment horizontal="center" vertical="top" wrapText="1"/>
      <protection locked="0"/>
    </xf>
    <xf numFmtId="164" fontId="166" fillId="0" borderId="8" xfId="0" applyNumberFormat="1" applyFont="1" applyFill="1" applyBorder="1" applyAlignment="1" applyProtection="1">
      <alignment vertical="top" wrapText="1"/>
      <protection locked="0"/>
    </xf>
    <xf numFmtId="169" fontId="167" fillId="0" borderId="8" xfId="0" applyNumberFormat="1" applyFont="1" applyFill="1" applyBorder="1" applyAlignment="1" applyProtection="1">
      <alignment vertical="top" wrapText="1"/>
      <protection locked="0"/>
    </xf>
    <xf numFmtId="165" fontId="168" fillId="0" borderId="8" xfId="0" applyNumberFormat="1" applyFont="1" applyFill="1" applyBorder="1" applyAlignment="1" applyProtection="1">
      <alignment horizontal="center" vertical="top" wrapText="1"/>
      <protection locked="0"/>
    </xf>
    <xf numFmtId="49" fontId="169" fillId="0" borderId="7" xfId="0" applyNumberFormat="1" applyFont="1" applyFill="1" applyBorder="1" applyAlignment="1" applyProtection="1">
      <alignment vertical="top" wrapText="1"/>
      <protection locked="0"/>
    </xf>
    <xf numFmtId="0" fontId="170" fillId="0" borderId="8" xfId="0" applyFont="1" applyFill="1" applyBorder="1" applyAlignment="1" applyProtection="1">
      <alignment horizontal="center" vertical="top" wrapText="1"/>
      <protection locked="0"/>
    </xf>
    <xf numFmtId="0" fontId="171" fillId="0" borderId="8" xfId="0" applyFont="1" applyFill="1" applyBorder="1" applyAlignment="1" applyProtection="1">
      <alignment vertical="top" wrapText="1"/>
      <protection locked="0"/>
    </xf>
    <xf numFmtId="164" fontId="172" fillId="0" borderId="8" xfId="0" applyNumberFormat="1" applyFont="1" applyFill="1" applyBorder="1" applyAlignment="1" applyProtection="1">
      <alignment vertical="top" wrapText="1"/>
      <protection locked="0"/>
    </xf>
    <xf numFmtId="169" fontId="173" fillId="0" borderId="8" xfId="0" applyNumberFormat="1" applyFont="1" applyFill="1" applyBorder="1" applyAlignment="1" applyProtection="1">
      <alignment vertical="top" wrapText="1"/>
      <protection locked="0"/>
    </xf>
    <xf numFmtId="165" fontId="174" fillId="0" borderId="8" xfId="0" applyNumberFormat="1" applyFont="1" applyFill="1" applyBorder="1" applyAlignment="1" applyProtection="1">
      <alignment vertical="top" wrapText="1"/>
      <protection locked="0"/>
    </xf>
    <xf numFmtId="49" fontId="177" fillId="0" borderId="0" xfId="0" applyNumberFormat="1" applyFont="1" applyFill="1" applyBorder="1" applyAlignment="1" applyProtection="1">
      <alignment vertical="top" wrapText="1"/>
      <protection locked="0"/>
    </xf>
    <xf numFmtId="0" fontId="178" fillId="2" borderId="11" xfId="0" applyFont="1" applyFill="1" applyBorder="1" applyAlignment="1" applyProtection="1">
      <alignment horizontal="center" vertical="center" wrapText="1"/>
      <protection locked="0"/>
    </xf>
    <xf numFmtId="3" fontId="179" fillId="0" borderId="9" xfId="0" applyNumberFormat="1" applyFont="1" applyFill="1" applyBorder="1" applyAlignment="1" applyProtection="1">
      <alignment horizontal="center" vertical="top" wrapText="1"/>
      <protection locked="0"/>
    </xf>
    <xf numFmtId="49" fontId="180" fillId="0" borderId="10" xfId="0" applyNumberFormat="1" applyFont="1" applyFill="1" applyBorder="1" applyAlignment="1" applyProtection="1">
      <alignment vertical="top" wrapText="1"/>
      <protection locked="0"/>
    </xf>
    <xf numFmtId="49" fontId="181" fillId="0" borderId="10" xfId="0" applyNumberFormat="1" applyFont="1" applyFill="1" applyBorder="1" applyAlignment="1" applyProtection="1">
      <alignment horizontal="center" vertical="top" wrapText="1"/>
      <protection locked="0"/>
    </xf>
    <xf numFmtId="3" fontId="182" fillId="0" borderId="10" xfId="0" applyNumberFormat="1" applyFont="1" applyFill="1" applyBorder="1" applyAlignment="1" applyProtection="1">
      <alignment vertical="top" wrapText="1"/>
      <protection locked="0"/>
    </xf>
    <xf numFmtId="49" fontId="184" fillId="0" borderId="0" xfId="0" applyNumberFormat="1" applyFont="1" applyFill="1" applyBorder="1" applyAlignment="1" applyProtection="1">
      <alignment horizontal="center" vertical="center" wrapText="1"/>
      <protection locked="0"/>
    </xf>
    <xf numFmtId="3" fontId="185" fillId="0" borderId="0" xfId="0" applyNumberFormat="1" applyFont="1" applyFill="1" applyBorder="1" applyAlignment="1" applyProtection="1">
      <alignment horizontal="center" vertical="top" wrapText="1"/>
      <protection locked="0"/>
    </xf>
    <xf numFmtId="49" fontId="186" fillId="0" borderId="0" xfId="0" applyNumberFormat="1" applyFont="1" applyFill="1" applyBorder="1" applyAlignment="1" applyProtection="1">
      <alignment vertical="top" wrapText="1"/>
      <protection locked="0"/>
    </xf>
    <xf numFmtId="49" fontId="187" fillId="0" borderId="0" xfId="0" applyNumberFormat="1" applyFont="1" applyFill="1" applyBorder="1" applyAlignment="1" applyProtection="1">
      <alignment horizontal="center" vertical="top" wrapText="1"/>
      <protection locked="0"/>
    </xf>
    <xf numFmtId="170" fontId="188" fillId="0" borderId="0" xfId="0" applyNumberFormat="1" applyFont="1" applyFill="1" applyBorder="1" applyAlignment="1" applyProtection="1">
      <alignment horizontal="center" vertical="top" wrapText="1"/>
      <protection locked="0"/>
    </xf>
    <xf numFmtId="0" fontId="189" fillId="0" borderId="0" xfId="0" applyFont="1" applyFill="1" applyBorder="1" applyAlignment="1" applyProtection="1">
      <alignment vertical="top"/>
      <protection locked="0"/>
    </xf>
    <xf numFmtId="0" fontId="191" fillId="0" borderId="0" xfId="0" applyFont="1" applyFill="1" applyBorder="1" applyAlignment="1" applyProtection="1">
      <alignment horizontal="center" vertical="top"/>
      <protection locked="0"/>
    </xf>
    <xf numFmtId="49" fontId="192" fillId="0" borderId="0" xfId="0" applyNumberFormat="1" applyFont="1" applyFill="1" applyBorder="1" applyAlignment="1" applyProtection="1">
      <alignment vertical="center"/>
      <protection locked="0"/>
    </xf>
    <xf numFmtId="49" fontId="193" fillId="0" borderId="0" xfId="0" applyNumberFormat="1" applyFont="1" applyFill="1" applyBorder="1" applyAlignment="1" applyProtection="1">
      <alignment horizontal="center" vertical="center"/>
      <protection locked="0"/>
    </xf>
    <xf numFmtId="0" fontId="194" fillId="0" borderId="0" xfId="0" applyFont="1" applyFill="1" applyBorder="1" applyAlignment="1" applyProtection="1">
      <alignment vertical="top"/>
      <protection locked="0"/>
    </xf>
    <xf numFmtId="0" fontId="197" fillId="0" borderId="0" xfId="1" applyFont="1" applyAlignment="1">
      <alignment vertical="top"/>
      <protection locked="0"/>
    </xf>
    <xf numFmtId="0" fontId="195" fillId="0" borderId="0" xfId="1" applyAlignment="1">
      <alignment vertical="top"/>
      <protection locked="0"/>
    </xf>
    <xf numFmtId="0" fontId="198" fillId="0" borderId="0" xfId="1" applyFont="1" applyAlignment="1">
      <alignment vertical="center"/>
      <protection locked="0"/>
    </xf>
    <xf numFmtId="0" fontId="199" fillId="0" borderId="0" xfId="1" applyFont="1" applyAlignment="1">
      <alignment vertical="center"/>
      <protection locked="0"/>
    </xf>
    <xf numFmtId="0" fontId="200" fillId="0" borderId="0" xfId="1" applyFont="1" applyAlignment="1">
      <alignment vertical="center" wrapText="1"/>
      <protection locked="0"/>
    </xf>
    <xf numFmtId="0" fontId="199" fillId="0" borderId="0" xfId="1" applyFont="1" applyAlignment="1">
      <alignment horizontal="center" vertical="center" wrapText="1"/>
      <protection locked="0"/>
    </xf>
    <xf numFmtId="0" fontId="199" fillId="4" borderId="0" xfId="1" applyFont="1" applyFill="1" applyAlignment="1">
      <alignment horizontal="center" vertical="center" wrapText="1"/>
      <protection locked="0"/>
    </xf>
    <xf numFmtId="0" fontId="200" fillId="4" borderId="0" xfId="1" applyFont="1" applyFill="1" applyAlignment="1">
      <alignment vertical="center" wrapText="1"/>
      <protection locked="0"/>
    </xf>
    <xf numFmtId="0" fontId="197" fillId="4" borderId="0" xfId="1" applyFont="1" applyFill="1" applyAlignment="1">
      <alignment vertical="top"/>
      <protection locked="0"/>
    </xf>
    <xf numFmtId="0" fontId="195" fillId="4" borderId="0" xfId="1" applyFill="1" applyAlignment="1">
      <alignment vertical="top"/>
      <protection locked="0"/>
    </xf>
    <xf numFmtId="0" fontId="199" fillId="0" borderId="0" xfId="1" applyFont="1" applyAlignment="1">
      <alignment horizontal="left" vertical="center" wrapText="1"/>
      <protection locked="0"/>
    </xf>
    <xf numFmtId="0" fontId="197" fillId="0" borderId="0" xfId="1" applyFont="1">
      <protection locked="0"/>
    </xf>
    <xf numFmtId="3" fontId="199" fillId="0" borderId="0" xfId="1" applyNumberFormat="1" applyFont="1" applyAlignment="1">
      <alignment vertical="center"/>
      <protection locked="0"/>
    </xf>
    <xf numFmtId="3" fontId="201" fillId="0" borderId="0" xfId="1" applyNumberFormat="1" applyFont="1" applyAlignment="1">
      <alignment vertical="center"/>
      <protection locked="0"/>
    </xf>
    <xf numFmtId="0" fontId="202" fillId="0" borderId="0" xfId="1" applyFont="1" applyAlignment="1">
      <alignment vertical="center"/>
      <protection locked="0"/>
    </xf>
    <xf numFmtId="0" fontId="200" fillId="0" borderId="0" xfId="1" applyFont="1" applyAlignment="1">
      <alignment vertical="center"/>
      <protection locked="0"/>
    </xf>
    <xf numFmtId="3" fontId="200" fillId="0" borderId="0" xfId="1" applyNumberFormat="1" applyFont="1" applyAlignment="1">
      <alignment vertical="center"/>
      <protection locked="0"/>
    </xf>
    <xf numFmtId="0" fontId="203" fillId="0" borderId="0" xfId="1" applyFont="1" applyAlignment="1">
      <alignment vertical="center"/>
      <protection locked="0"/>
    </xf>
    <xf numFmtId="49" fontId="203" fillId="0" borderId="0" xfId="1" applyNumberFormat="1" applyFont="1" applyAlignment="1">
      <alignment horizontal="left" vertical="center"/>
      <protection locked="0"/>
    </xf>
    <xf numFmtId="3" fontId="203" fillId="0" borderId="0" xfId="1" applyNumberFormat="1" applyFont="1" applyAlignment="1">
      <alignment vertical="center"/>
      <protection locked="0"/>
    </xf>
    <xf numFmtId="3" fontId="203" fillId="0" borderId="0" xfId="1" applyNumberFormat="1" applyFont="1" applyAlignment="1">
      <alignment horizontal="right" vertical="center"/>
      <protection locked="0"/>
    </xf>
    <xf numFmtId="0" fontId="199" fillId="0" borderId="0" xfId="3" applyFont="1" applyAlignment="1">
      <alignment wrapText="1"/>
    </xf>
    <xf numFmtId="0" fontId="197" fillId="0" borderId="0" xfId="1" applyFont="1" applyAlignment="1">
      <alignment vertical="center"/>
      <protection locked="0"/>
    </xf>
    <xf numFmtId="0" fontId="199" fillId="0" borderId="0" xfId="3" applyFont="1" applyAlignment="1">
      <alignment horizontal="center" wrapText="1"/>
    </xf>
    <xf numFmtId="0" fontId="199" fillId="0" borderId="0" xfId="1" applyFont="1" applyProtection="1"/>
    <xf numFmtId="0" fontId="199" fillId="0" borderId="0" xfId="3" applyFont="1"/>
    <xf numFmtId="0" fontId="200" fillId="0" borderId="0" xfId="1" applyFont="1" applyAlignment="1" applyProtection="1">
      <alignment horizontal="center"/>
    </xf>
    <xf numFmtId="0" fontId="200" fillId="0" borderId="0" xfId="1" applyFont="1" applyProtection="1"/>
    <xf numFmtId="0" fontId="200" fillId="0" borderId="0" xfId="1" applyFont="1" applyAlignment="1">
      <alignment vertical="top"/>
      <protection locked="0"/>
    </xf>
    <xf numFmtId="0" fontId="199" fillId="0" borderId="0" xfId="4" applyFont="1" applyAlignment="1">
      <alignment vertical="center"/>
    </xf>
    <xf numFmtId="0" fontId="200" fillId="0" borderId="0" xfId="3" applyFont="1" applyAlignment="1">
      <alignment horizontal="center"/>
    </xf>
    <xf numFmtId="3" fontId="200" fillId="0" borderId="0" xfId="1" applyNumberFormat="1" applyFont="1" applyAlignment="1" applyProtection="1">
      <alignment horizontal="center"/>
    </xf>
    <xf numFmtId="3" fontId="199" fillId="0" borderId="0" xfId="4" applyNumberFormat="1" applyFont="1" applyAlignment="1">
      <alignment vertical="center"/>
    </xf>
    <xf numFmtId="0" fontId="199" fillId="0" borderId="0" xfId="5" applyFont="1" applyAlignment="1">
      <alignment vertical="center"/>
    </xf>
    <xf numFmtId="0" fontId="200" fillId="0" borderId="0" xfId="6" applyFont="1"/>
    <xf numFmtId="0" fontId="200" fillId="0" borderId="0" xfId="1" applyFont="1" applyAlignment="1" applyProtection="1">
      <alignment wrapText="1"/>
    </xf>
    <xf numFmtId="3" fontId="200" fillId="0" borderId="0" xfId="5" applyNumberFormat="1" applyFont="1" applyAlignment="1">
      <alignment vertical="center"/>
    </xf>
    <xf numFmtId="0" fontId="200" fillId="0" borderId="0" xfId="5" applyFont="1" applyAlignment="1">
      <alignment vertical="center"/>
    </xf>
    <xf numFmtId="3" fontId="200" fillId="0" borderId="0" xfId="1" applyNumberFormat="1" applyFont="1" applyProtection="1"/>
    <xf numFmtId="0" fontId="210" fillId="0" borderId="0" xfId="1" applyFont="1" applyAlignment="1">
      <alignment horizontal="right" vertical="center"/>
      <protection locked="0"/>
    </xf>
    <xf numFmtId="0" fontId="210" fillId="0" borderId="0" xfId="1" applyFont="1" applyAlignment="1">
      <alignment horizontal="center" vertical="center"/>
      <protection locked="0"/>
    </xf>
    <xf numFmtId="0" fontId="211" fillId="0" borderId="18" xfId="1" applyFont="1" applyBorder="1" applyAlignment="1">
      <alignment horizontal="center" vertical="center" wrapText="1"/>
      <protection locked="0"/>
    </xf>
    <xf numFmtId="49" fontId="211" fillId="0" borderId="19" xfId="1" applyNumberFormat="1" applyFont="1" applyBorder="1" applyAlignment="1">
      <alignment horizontal="center" vertical="center" wrapText="1"/>
      <protection locked="0"/>
    </xf>
    <xf numFmtId="0" fontId="211" fillId="0" borderId="19" xfId="1" applyFont="1" applyBorder="1" applyAlignment="1">
      <alignment horizontal="center" vertical="center" wrapText="1"/>
      <protection locked="0"/>
    </xf>
    <xf numFmtId="49" fontId="211" fillId="0" borderId="20" xfId="1" applyNumberFormat="1" applyFont="1" applyBorder="1" applyAlignment="1">
      <alignment horizontal="center" vertical="center" wrapText="1"/>
      <protection locked="0"/>
    </xf>
    <xf numFmtId="0" fontId="211" fillId="0" borderId="21" xfId="1" applyFont="1" applyBorder="1" applyAlignment="1">
      <alignment horizontal="center" vertical="center"/>
      <protection locked="0"/>
    </xf>
    <xf numFmtId="0" fontId="211" fillId="0" borderId="17" xfId="1" applyFont="1" applyBorder="1" applyAlignment="1">
      <alignment vertical="center" wrapText="1"/>
      <protection locked="0"/>
    </xf>
    <xf numFmtId="0" fontId="211" fillId="0" borderId="17" xfId="1" applyFont="1" applyBorder="1" applyAlignment="1">
      <alignment horizontal="center" vertical="center" wrapText="1"/>
      <protection locked="0"/>
    </xf>
    <xf numFmtId="173" fontId="211" fillId="0" borderId="17" xfId="1" applyNumberFormat="1" applyFont="1" applyBorder="1" applyAlignment="1">
      <alignment vertical="center" wrapText="1"/>
      <protection locked="0"/>
    </xf>
    <xf numFmtId="164" fontId="211" fillId="0" borderId="17" xfId="1" applyNumberFormat="1" applyFont="1" applyBorder="1" applyAlignment="1">
      <alignment horizontal="center" vertical="center" wrapText="1"/>
      <protection locked="0"/>
    </xf>
    <xf numFmtId="3" fontId="211" fillId="0" borderId="17" xfId="1" applyNumberFormat="1" applyFont="1" applyBorder="1" applyAlignment="1">
      <alignment vertical="center" wrapText="1"/>
      <protection locked="0"/>
    </xf>
    <xf numFmtId="3" fontId="198" fillId="0" borderId="22" xfId="1" applyNumberFormat="1" applyFont="1" applyBorder="1" applyAlignment="1">
      <alignment horizontal="center" vertical="center" wrapText="1"/>
      <protection locked="0"/>
    </xf>
    <xf numFmtId="0" fontId="198" fillId="0" borderId="21" xfId="1" applyFont="1" applyBorder="1" applyAlignment="1">
      <alignment horizontal="center" vertical="center"/>
      <protection locked="0"/>
    </xf>
    <xf numFmtId="0" fontId="198" fillId="0" borderId="17" xfId="1" applyFont="1" applyBorder="1" applyAlignment="1">
      <alignment vertical="center" wrapText="1"/>
      <protection locked="0"/>
    </xf>
    <xf numFmtId="0" fontId="198" fillId="0" borderId="17" xfId="1" applyFont="1" applyBorder="1" applyAlignment="1">
      <alignment horizontal="center" vertical="center" wrapText="1"/>
      <protection locked="0"/>
    </xf>
    <xf numFmtId="173" fontId="198" fillId="0" borderId="17" xfId="1" applyNumberFormat="1" applyFont="1" applyBorder="1" applyAlignment="1">
      <alignment vertical="center" wrapText="1"/>
      <protection locked="0"/>
    </xf>
    <xf numFmtId="164" fontId="198" fillId="0" borderId="17" xfId="1" applyNumberFormat="1" applyFont="1" applyBorder="1" applyAlignment="1">
      <alignment horizontal="center" vertical="center" wrapText="1"/>
      <protection locked="0"/>
    </xf>
    <xf numFmtId="3" fontId="198" fillId="0" borderId="17" xfId="1" applyNumberFormat="1" applyFont="1" applyBorder="1" applyAlignment="1">
      <alignment vertical="center" wrapText="1"/>
      <protection locked="0"/>
    </xf>
    <xf numFmtId="3" fontId="212" fillId="0" borderId="17" xfId="1" applyNumberFormat="1" applyFont="1" applyBorder="1" applyAlignment="1">
      <alignment vertical="center" wrapText="1"/>
      <protection locked="0"/>
    </xf>
    <xf numFmtId="3" fontId="197" fillId="0" borderId="0" xfId="1" applyNumberFormat="1" applyFont="1" applyAlignment="1">
      <alignment vertical="center"/>
      <protection locked="0"/>
    </xf>
    <xf numFmtId="3" fontId="213" fillId="0" borderId="22" xfId="1" applyNumberFormat="1" applyFont="1" applyBorder="1" applyAlignment="1">
      <alignment horizontal="center" vertical="center" wrapText="1"/>
      <protection locked="0"/>
    </xf>
    <xf numFmtId="0" fontId="197" fillId="4" borderId="0" xfId="1" applyFont="1" applyFill="1" applyAlignment="1">
      <alignment vertical="center"/>
      <protection locked="0"/>
    </xf>
    <xf numFmtId="0" fontId="198" fillId="4" borderId="21" xfId="1" applyFont="1" applyFill="1" applyBorder="1" applyAlignment="1">
      <alignment horizontal="center" vertical="center"/>
      <protection locked="0"/>
    </xf>
    <xf numFmtId="0" fontId="198" fillId="4" borderId="17" xfId="1" applyFont="1" applyFill="1" applyBorder="1" applyAlignment="1">
      <alignment vertical="center" wrapText="1"/>
      <protection locked="0"/>
    </xf>
    <xf numFmtId="0" fontId="213" fillId="4" borderId="17" xfId="1" applyFont="1" applyFill="1" applyBorder="1" applyAlignment="1">
      <alignment horizontal="center" vertical="center" wrapText="1"/>
      <protection locked="0"/>
    </xf>
    <xf numFmtId="173" fontId="198" fillId="4" borderId="17" xfId="1" applyNumberFormat="1" applyFont="1" applyFill="1" applyBorder="1" applyAlignment="1">
      <alignment vertical="center" wrapText="1"/>
      <protection locked="0"/>
    </xf>
    <xf numFmtId="164" fontId="198" fillId="4" borderId="17" xfId="1" applyNumberFormat="1" applyFont="1" applyFill="1" applyBorder="1" applyAlignment="1">
      <alignment horizontal="center" vertical="center" wrapText="1"/>
      <protection locked="0"/>
    </xf>
    <xf numFmtId="0" fontId="198" fillId="4" borderId="17" xfId="1" applyFont="1" applyFill="1" applyBorder="1" applyAlignment="1">
      <alignment horizontal="center" vertical="center" wrapText="1"/>
      <protection locked="0"/>
    </xf>
    <xf numFmtId="3" fontId="198" fillId="4" borderId="17" xfId="1" applyNumberFormat="1" applyFont="1" applyFill="1" applyBorder="1" applyAlignment="1">
      <alignment vertical="center" wrapText="1"/>
      <protection locked="0"/>
    </xf>
    <xf numFmtId="3" fontId="198" fillId="4" borderId="22" xfId="1" applyNumberFormat="1" applyFont="1" applyFill="1" applyBorder="1" applyAlignment="1">
      <alignment horizontal="center" vertical="center" wrapText="1"/>
      <protection locked="0"/>
    </xf>
    <xf numFmtId="3" fontId="197" fillId="4" borderId="0" xfId="1" applyNumberFormat="1" applyFont="1" applyFill="1" applyAlignment="1">
      <alignment vertical="center"/>
      <protection locked="0"/>
    </xf>
    <xf numFmtId="0" fontId="213" fillId="0" borderId="17" xfId="1" applyFont="1" applyBorder="1" applyAlignment="1">
      <alignment horizontal="center" vertical="center" wrapText="1"/>
      <protection locked="0"/>
    </xf>
    <xf numFmtId="3" fontId="198" fillId="0" borderId="23" xfId="1" applyNumberFormat="1" applyFont="1" applyBorder="1" applyAlignment="1">
      <alignment horizontal="center" vertical="center" wrapText="1"/>
      <protection locked="0"/>
    </xf>
    <xf numFmtId="3" fontId="213" fillId="0" borderId="17" xfId="1" applyNumberFormat="1" applyFont="1" applyBorder="1" applyAlignment="1">
      <alignment vertical="center" wrapText="1"/>
      <protection locked="0"/>
    </xf>
    <xf numFmtId="174" fontId="198" fillId="0" borderId="17" xfId="1" applyNumberFormat="1" applyFont="1" applyBorder="1" applyAlignment="1">
      <alignment vertical="center" wrapText="1"/>
      <protection locked="0"/>
    </xf>
    <xf numFmtId="0" fontId="197" fillId="0" borderId="22" xfId="1" applyFont="1" applyBorder="1" applyAlignment="1">
      <alignment horizontal="center" vertical="center"/>
      <protection locked="0"/>
    </xf>
    <xf numFmtId="173" fontId="211" fillId="0" borderId="17" xfId="1" applyNumberFormat="1" applyFont="1" applyBorder="1" applyAlignment="1">
      <alignment horizontal="center" vertical="center" wrapText="1"/>
      <protection locked="0"/>
    </xf>
    <xf numFmtId="3" fontId="211" fillId="0" borderId="22" xfId="1" applyNumberFormat="1" applyFont="1" applyBorder="1" applyAlignment="1">
      <alignment horizontal="center" vertical="center" wrapText="1"/>
      <protection locked="0"/>
    </xf>
    <xf numFmtId="0" fontId="212" fillId="0" borderId="24" xfId="1" applyFont="1" applyBorder="1" applyAlignment="1">
      <alignment horizontal="center" vertical="center"/>
      <protection locked="0"/>
    </xf>
    <xf numFmtId="0" fontId="211" fillId="0" borderId="25" xfId="1" applyFont="1" applyBorder="1" applyAlignment="1">
      <alignment horizontal="center" vertical="center" wrapText="1"/>
      <protection locked="0"/>
    </xf>
    <xf numFmtId="173" fontId="211" fillId="0" borderId="25" xfId="1" applyNumberFormat="1" applyFont="1" applyBorder="1" applyAlignment="1">
      <alignment vertical="center" wrapText="1"/>
      <protection locked="0"/>
    </xf>
    <xf numFmtId="164" fontId="211" fillId="0" borderId="25" xfId="1" applyNumberFormat="1" applyFont="1" applyBorder="1" applyAlignment="1">
      <alignment horizontal="center" vertical="center" wrapText="1"/>
      <protection locked="0"/>
    </xf>
    <xf numFmtId="3" fontId="211" fillId="0" borderId="25" xfId="1" applyNumberFormat="1" applyFont="1" applyBorder="1" applyAlignment="1">
      <alignment vertical="center" wrapText="1"/>
      <protection locked="0"/>
    </xf>
    <xf numFmtId="3" fontId="211" fillId="0" borderId="26" xfId="1" applyNumberFormat="1" applyFont="1" applyBorder="1" applyAlignment="1">
      <alignment horizontal="center" vertical="center" wrapText="1"/>
      <protection locked="0"/>
    </xf>
    <xf numFmtId="3" fontId="211" fillId="4" borderId="27" xfId="1" applyNumberFormat="1" applyFont="1" applyFill="1" applyBorder="1" applyAlignment="1">
      <alignment vertical="center" wrapText="1"/>
      <protection locked="0"/>
    </xf>
    <xf numFmtId="3" fontId="214" fillId="0" borderId="0" xfId="1" applyNumberFormat="1" applyFont="1" applyAlignment="1">
      <alignment vertical="center"/>
      <protection locked="0"/>
    </xf>
    <xf numFmtId="0" fontId="198" fillId="0" borderId="0" xfId="1" applyFont="1" applyProtection="1"/>
    <xf numFmtId="0" fontId="211" fillId="0" borderId="0" xfId="1" applyFont="1">
      <protection locked="0"/>
    </xf>
    <xf numFmtId="172" fontId="200" fillId="0" borderId="0" xfId="8" applyNumberFormat="1" applyFont="1" applyProtection="1"/>
    <xf numFmtId="3" fontId="198" fillId="0" borderId="0" xfId="1" applyNumberFormat="1" applyFont="1" applyProtection="1"/>
    <xf numFmtId="0" fontId="200" fillId="4" borderId="0" xfId="1" applyFont="1" applyFill="1" applyProtection="1"/>
    <xf numFmtId="0" fontId="216" fillId="4" borderId="0" xfId="7" applyFont="1" applyFill="1" applyAlignment="1">
      <alignment horizontal="center" vertical="center"/>
    </xf>
    <xf numFmtId="0" fontId="216" fillId="0" borderId="0" xfId="7" applyFont="1" applyAlignment="1">
      <alignment horizontal="center" vertical="center"/>
    </xf>
    <xf numFmtId="175" fontId="216" fillId="4" borderId="0" xfId="7" applyNumberFormat="1" applyFont="1" applyFill="1" applyAlignment="1">
      <alignment vertical="center"/>
    </xf>
    <xf numFmtId="0" fontId="216" fillId="4" borderId="0" xfId="7" applyFont="1" applyFill="1" applyAlignment="1">
      <alignment vertical="center"/>
    </xf>
    <xf numFmtId="1" fontId="195" fillId="4" borderId="0" xfId="8" applyNumberFormat="1" applyFill="1">
      <protection locked="0"/>
    </xf>
    <xf numFmtId="0" fontId="216" fillId="0" borderId="0" xfId="7" applyFont="1" applyAlignment="1">
      <alignment horizontal="left" vertical="center"/>
    </xf>
    <xf numFmtId="0" fontId="216" fillId="0" borderId="0" xfId="7" applyFont="1" applyAlignment="1">
      <alignment vertical="center"/>
    </xf>
    <xf numFmtId="176" fontId="198" fillId="0" borderId="0" xfId="1" applyNumberFormat="1" applyFont="1" applyProtection="1"/>
    <xf numFmtId="172" fontId="198" fillId="0" borderId="0" xfId="8" applyNumberFormat="1" applyFont="1" applyProtection="1"/>
    <xf numFmtId="0" fontId="197" fillId="0" borderId="0" xfId="1" applyFont="1" applyAlignment="1">
      <alignment horizontal="center" vertical="center"/>
      <protection locked="0"/>
    </xf>
    <xf numFmtId="3" fontId="217" fillId="0" borderId="0" xfId="1" applyNumberFormat="1" applyFont="1" applyAlignment="1">
      <alignment horizontal="center" vertical="center"/>
      <protection locked="0"/>
    </xf>
    <xf numFmtId="0" fontId="217" fillId="0" borderId="0" xfId="1" applyFont="1" applyAlignment="1">
      <alignment horizontal="center" vertical="center"/>
      <protection locked="0"/>
    </xf>
    <xf numFmtId="3" fontId="218" fillId="0" borderId="0" xfId="1" applyNumberFormat="1" applyFont="1" applyAlignment="1">
      <alignment horizontal="center" vertical="center"/>
      <protection locked="0"/>
    </xf>
    <xf numFmtId="3" fontId="58" fillId="0" borderId="28" xfId="0" applyNumberFormat="1" applyFont="1" applyFill="1" applyBorder="1" applyAlignment="1" applyProtection="1">
      <alignment horizontal="center" vertical="top" wrapText="1"/>
      <protection locked="0"/>
    </xf>
    <xf numFmtId="49" fontId="76" fillId="0" borderId="29" xfId="0" applyNumberFormat="1" applyFont="1" applyFill="1" applyBorder="1" applyAlignment="1" applyProtection="1">
      <alignment horizontal="center" vertical="top" wrapText="1"/>
      <protection locked="0"/>
    </xf>
    <xf numFmtId="49" fontId="47" fillId="0" borderId="29" xfId="0" applyNumberFormat="1" applyFont="1" applyFill="1" applyBorder="1" applyAlignment="1" applyProtection="1">
      <alignment vertical="top" wrapText="1"/>
      <protection locked="0"/>
    </xf>
    <xf numFmtId="3" fontId="77" fillId="0" borderId="29" xfId="0" applyNumberFormat="1" applyFont="1" applyFill="1" applyBorder="1" applyAlignment="1" applyProtection="1">
      <alignment vertical="top" wrapText="1"/>
      <protection locked="0"/>
    </xf>
    <xf numFmtId="3" fontId="98" fillId="0" borderId="29" xfId="0" applyNumberFormat="1" applyFont="1" applyFill="1" applyBorder="1" applyAlignment="1" applyProtection="1">
      <alignment horizontal="center" vertical="top" wrapText="1"/>
      <protection locked="0"/>
    </xf>
    <xf numFmtId="10" fontId="101" fillId="0" borderId="29" xfId="0" applyNumberFormat="1" applyFont="1" applyFill="1" applyBorder="1" applyAlignment="1" applyProtection="1">
      <alignment vertical="top" wrapText="1"/>
      <protection locked="0"/>
    </xf>
    <xf numFmtId="0" fontId="66" fillId="0" borderId="29" xfId="0" applyFont="1" applyFill="1" applyBorder="1" applyAlignment="1" applyProtection="1">
      <alignment horizontal="center" vertical="top"/>
      <protection locked="0"/>
    </xf>
    <xf numFmtId="0" fontId="222" fillId="0" borderId="0" xfId="0" applyFont="1" applyFill="1" applyBorder="1" applyAlignment="1" applyProtection="1">
      <alignment vertical="top"/>
      <protection locked="0"/>
    </xf>
    <xf numFmtId="0" fontId="224" fillId="2" borderId="11" xfId="0" applyFont="1" applyFill="1" applyBorder="1" applyAlignment="1" applyProtection="1">
      <alignment horizontal="center" vertical="center"/>
      <protection locked="0"/>
    </xf>
    <xf numFmtId="0" fontId="224" fillId="2" borderId="3" xfId="0" applyFont="1" applyFill="1" applyBorder="1" applyAlignment="1" applyProtection="1">
      <alignment horizontal="center" vertical="center"/>
      <protection locked="0"/>
    </xf>
    <xf numFmtId="0" fontId="225" fillId="0" borderId="7" xfId="0" applyFont="1" applyFill="1" applyBorder="1" applyAlignment="1" applyProtection="1">
      <alignment horizontal="center" vertical="top"/>
      <protection locked="0"/>
    </xf>
    <xf numFmtId="0" fontId="225" fillId="0" borderId="8" xfId="0" applyFont="1" applyFill="1" applyBorder="1" applyAlignment="1" applyProtection="1">
      <alignment vertical="top" wrapText="1"/>
      <protection locked="0"/>
    </xf>
    <xf numFmtId="0" fontId="225" fillId="0" borderId="8" xfId="0" applyFont="1" applyFill="1" applyBorder="1" applyAlignment="1" applyProtection="1">
      <alignment horizontal="center" vertical="top" wrapText="1"/>
      <protection locked="0"/>
    </xf>
    <xf numFmtId="0" fontId="225" fillId="0" borderId="8" xfId="0" applyFont="1" applyFill="1" applyBorder="1" applyAlignment="1" applyProtection="1">
      <alignment vertical="top"/>
      <protection locked="0"/>
    </xf>
    <xf numFmtId="0" fontId="225" fillId="0" borderId="8" xfId="0" applyFont="1" applyFill="1" applyBorder="1" applyAlignment="1" applyProtection="1">
      <alignment horizontal="center" vertical="top"/>
      <protection locked="0"/>
    </xf>
    <xf numFmtId="3" fontId="225" fillId="0" borderId="8" xfId="0" applyNumberFormat="1" applyFont="1" applyFill="1" applyBorder="1" applyAlignment="1" applyProtection="1">
      <alignment vertical="top" wrapText="1"/>
      <protection locked="0"/>
    </xf>
    <xf numFmtId="0" fontId="226" fillId="0" borderId="7" xfId="0" applyFont="1" applyFill="1" applyBorder="1" applyAlignment="1" applyProtection="1">
      <alignment horizontal="center" vertical="top"/>
      <protection locked="0"/>
    </xf>
    <xf numFmtId="0" fontId="226" fillId="0" borderId="8" xfId="0" applyFont="1" applyFill="1" applyBorder="1" applyAlignment="1" applyProtection="1">
      <alignment vertical="top" wrapText="1"/>
      <protection locked="0"/>
    </xf>
    <xf numFmtId="0" fontId="226" fillId="0" borderId="8" xfId="0" applyFont="1" applyFill="1" applyBorder="1" applyAlignment="1" applyProtection="1">
      <alignment horizontal="center" vertical="top" wrapText="1"/>
      <protection locked="0"/>
    </xf>
    <xf numFmtId="0" fontId="226" fillId="0" borderId="8" xfId="0" applyFont="1" applyFill="1" applyBorder="1" applyAlignment="1" applyProtection="1">
      <alignment vertical="top"/>
      <protection locked="0"/>
    </xf>
    <xf numFmtId="0" fontId="226" fillId="0" borderId="8" xfId="0" applyFont="1" applyFill="1" applyBorder="1" applyAlignment="1" applyProtection="1">
      <alignment horizontal="center" vertical="top"/>
      <protection locked="0"/>
    </xf>
    <xf numFmtId="3" fontId="226" fillId="0" borderId="8" xfId="0" applyNumberFormat="1" applyFont="1" applyFill="1" applyBorder="1" applyAlignment="1" applyProtection="1">
      <alignment vertical="top" wrapText="1"/>
      <protection locked="0"/>
    </xf>
    <xf numFmtId="0" fontId="224" fillId="0" borderId="7" xfId="0" applyFont="1" applyFill="1" applyBorder="1" applyAlignment="1" applyProtection="1">
      <alignment horizontal="center" vertical="top"/>
      <protection locked="0"/>
    </xf>
    <xf numFmtId="0" fontId="224" fillId="0" borderId="8" xfId="0" applyFont="1" applyFill="1" applyBorder="1" applyAlignment="1" applyProtection="1">
      <alignment vertical="top" wrapText="1"/>
      <protection locked="0"/>
    </xf>
    <xf numFmtId="0" fontId="224" fillId="0" borderId="8" xfId="0" applyFont="1" applyFill="1" applyBorder="1" applyAlignment="1" applyProtection="1">
      <alignment horizontal="center" vertical="top" wrapText="1"/>
      <protection locked="0"/>
    </xf>
    <xf numFmtId="0" fontId="224" fillId="0" borderId="8" xfId="0" applyFont="1" applyFill="1" applyBorder="1" applyAlignment="1" applyProtection="1">
      <alignment vertical="top"/>
      <protection locked="0"/>
    </xf>
    <xf numFmtId="49" fontId="224" fillId="0" borderId="8" xfId="0" applyNumberFormat="1" applyFont="1" applyFill="1" applyBorder="1" applyAlignment="1" applyProtection="1">
      <alignment horizontal="center" vertical="top" wrapText="1"/>
      <protection locked="0"/>
    </xf>
    <xf numFmtId="3" fontId="224" fillId="0" borderId="8" xfId="0" applyNumberFormat="1" applyFont="1" applyFill="1" applyBorder="1" applyAlignment="1" applyProtection="1">
      <alignment vertical="top" wrapText="1"/>
      <protection locked="0"/>
    </xf>
    <xf numFmtId="49" fontId="225" fillId="0" borderId="8" xfId="0" applyNumberFormat="1" applyFont="1" applyFill="1" applyBorder="1" applyAlignment="1" applyProtection="1">
      <alignment horizontal="center" vertical="top" wrapText="1"/>
      <protection locked="0"/>
    </xf>
    <xf numFmtId="9" fontId="225" fillId="0" borderId="8" xfId="0" applyNumberFormat="1" applyFont="1" applyFill="1" applyBorder="1" applyAlignment="1" applyProtection="1">
      <alignment vertical="top" wrapText="1"/>
      <protection locked="0"/>
    </xf>
    <xf numFmtId="9" fontId="225" fillId="0" borderId="8" xfId="0" applyNumberFormat="1" applyFont="1" applyFill="1" applyBorder="1" applyAlignment="1" applyProtection="1">
      <alignment horizontal="center" vertical="top" wrapText="1"/>
      <protection locked="0"/>
    </xf>
    <xf numFmtId="0" fontId="224" fillId="0" borderId="8" xfId="0" applyFont="1" applyFill="1" applyBorder="1" applyAlignment="1" applyProtection="1">
      <alignment horizontal="center" vertical="top"/>
      <protection locked="0"/>
    </xf>
    <xf numFmtId="0" fontId="225" fillId="0" borderId="0" xfId="0" applyFont="1" applyFill="1" applyBorder="1" applyAlignment="1" applyProtection="1">
      <alignment vertical="top"/>
      <protection locked="0"/>
    </xf>
    <xf numFmtId="0" fontId="224" fillId="2" borderId="6" xfId="0" applyFont="1" applyFill="1" applyBorder="1" applyAlignment="1" applyProtection="1">
      <alignment horizontal="center" vertical="center"/>
      <protection locked="0"/>
    </xf>
    <xf numFmtId="49" fontId="225" fillId="0" borderId="8" xfId="0" applyNumberFormat="1" applyFont="1" applyFill="1" applyBorder="1" applyAlignment="1" applyProtection="1">
      <alignment vertical="top" wrapText="1"/>
      <protection locked="0"/>
    </xf>
    <xf numFmtId="164" fontId="225" fillId="0" borderId="8" xfId="0" applyNumberFormat="1" applyFont="1" applyFill="1" applyBorder="1" applyAlignment="1" applyProtection="1">
      <alignment vertical="top" wrapText="1"/>
      <protection locked="0"/>
    </xf>
    <xf numFmtId="0" fontId="230" fillId="0" borderId="8" xfId="0" applyFont="1" applyFill="1" applyBorder="1" applyAlignment="1" applyProtection="1">
      <alignment horizontal="center" vertical="center"/>
      <protection locked="0"/>
    </xf>
    <xf numFmtId="0" fontId="230" fillId="0" borderId="8" xfId="0" applyFont="1" applyFill="1" applyBorder="1" applyAlignment="1" applyProtection="1">
      <alignment horizontal="center" vertical="top"/>
      <protection locked="0"/>
    </xf>
    <xf numFmtId="0" fontId="230" fillId="0" borderId="8" xfId="0" applyFont="1" applyFill="1" applyBorder="1" applyAlignment="1" applyProtection="1">
      <alignment vertical="top"/>
      <protection locked="0"/>
    </xf>
    <xf numFmtId="3" fontId="230" fillId="0" borderId="8" xfId="0" applyNumberFormat="1" applyFont="1" applyFill="1" applyBorder="1" applyAlignment="1" applyProtection="1">
      <alignment vertical="top" wrapText="1"/>
      <protection locked="0"/>
    </xf>
    <xf numFmtId="0" fontId="230" fillId="0" borderId="9" xfId="0" applyFont="1" applyFill="1" applyBorder="1" applyAlignment="1" applyProtection="1">
      <alignment horizontal="center" vertical="center"/>
      <protection locked="0"/>
    </xf>
    <xf numFmtId="0" fontId="230" fillId="0" borderId="10" xfId="0" applyFont="1" applyFill="1" applyBorder="1" applyAlignment="1" applyProtection="1">
      <alignment horizontal="center" vertical="center"/>
      <protection locked="0"/>
    </xf>
    <xf numFmtId="0" fontId="230" fillId="0" borderId="10" xfId="0" applyFont="1" applyFill="1" applyBorder="1" applyAlignment="1" applyProtection="1">
      <alignment vertical="center"/>
      <protection locked="0"/>
    </xf>
    <xf numFmtId="3" fontId="230" fillId="0" borderId="10" xfId="0" applyNumberFormat="1" applyFont="1" applyFill="1" applyBorder="1" applyAlignment="1" applyProtection="1">
      <alignment vertical="center" wrapText="1"/>
      <protection locked="0"/>
    </xf>
    <xf numFmtId="0" fontId="231" fillId="0" borderId="7" xfId="0" applyFont="1" applyFill="1" applyBorder="1" applyAlignment="1" applyProtection="1">
      <alignment horizontal="center" vertical="top"/>
      <protection locked="0"/>
    </xf>
    <xf numFmtId="0" fontId="231" fillId="0" borderId="8" xfId="0" applyFont="1" applyFill="1" applyBorder="1" applyAlignment="1" applyProtection="1">
      <alignment horizontal="center" vertical="top" wrapText="1"/>
      <protection locked="0"/>
    </xf>
    <xf numFmtId="165" fontId="231" fillId="0" borderId="8" xfId="0" applyNumberFormat="1" applyFont="1" applyFill="1" applyBorder="1" applyAlignment="1" applyProtection="1">
      <alignment horizontal="center" vertical="top" wrapText="1"/>
      <protection locked="0"/>
    </xf>
    <xf numFmtId="165" fontId="231" fillId="3" borderId="8" xfId="0" applyNumberFormat="1" applyFont="1" applyFill="1" applyBorder="1" applyAlignment="1" applyProtection="1">
      <alignment horizontal="center" vertical="top" wrapText="1"/>
      <protection locked="0"/>
    </xf>
    <xf numFmtId="0" fontId="231" fillId="0" borderId="8" xfId="0" applyFont="1" applyFill="1" applyBorder="1" applyAlignment="1" applyProtection="1">
      <alignment horizontal="center" vertical="top"/>
      <protection locked="0"/>
    </xf>
    <xf numFmtId="49" fontId="231" fillId="0" borderId="8" xfId="0" applyNumberFormat="1" applyFont="1" applyFill="1" applyBorder="1" applyAlignment="1" applyProtection="1">
      <alignment horizontal="center" vertical="top" wrapText="1"/>
      <protection locked="0"/>
    </xf>
    <xf numFmtId="165" fontId="225" fillId="0" borderId="8" xfId="0" applyNumberFormat="1" applyFont="1" applyFill="1" applyBorder="1" applyAlignment="1" applyProtection="1">
      <alignment vertical="top" wrapText="1"/>
      <protection locked="0"/>
    </xf>
    <xf numFmtId="165" fontId="232" fillId="3" borderId="8" xfId="0" applyNumberFormat="1" applyFont="1" applyFill="1" applyBorder="1" applyAlignment="1" applyProtection="1">
      <alignment vertical="top" wrapText="1"/>
      <protection locked="0"/>
    </xf>
    <xf numFmtId="0" fontId="225" fillId="0" borderId="9" xfId="0" applyFont="1" applyFill="1" applyBorder="1" applyAlignment="1" applyProtection="1">
      <alignment horizontal="center" vertical="top"/>
      <protection locked="0"/>
    </xf>
    <xf numFmtId="0" fontId="225" fillId="0" borderId="10" xfId="0" applyFont="1" applyFill="1" applyBorder="1" applyAlignment="1" applyProtection="1">
      <alignment horizontal="center" vertical="top" wrapText="1"/>
      <protection locked="0"/>
    </xf>
    <xf numFmtId="0" fontId="225" fillId="0" borderId="10" xfId="0" applyFont="1" applyFill="1" applyBorder="1" applyAlignment="1" applyProtection="1">
      <alignment vertical="top" wrapText="1"/>
      <protection locked="0"/>
    </xf>
    <xf numFmtId="165" fontId="225" fillId="0" borderId="10" xfId="0" applyNumberFormat="1" applyFont="1" applyFill="1" applyBorder="1" applyAlignment="1" applyProtection="1">
      <alignment vertical="top" wrapText="1"/>
      <protection locked="0"/>
    </xf>
    <xf numFmtId="165" fontId="233" fillId="3" borderId="10" xfId="0" applyNumberFormat="1" applyFont="1" applyFill="1" applyBorder="1" applyAlignment="1" applyProtection="1">
      <alignment vertical="top" wrapText="1"/>
      <protection locked="0"/>
    </xf>
    <xf numFmtId="0" fontId="225" fillId="0" borderId="10" xfId="0" applyFont="1" applyFill="1" applyBorder="1" applyAlignment="1" applyProtection="1">
      <alignment horizontal="center" vertical="top"/>
      <protection locked="0"/>
    </xf>
    <xf numFmtId="0" fontId="225" fillId="0" borderId="10" xfId="0" applyFont="1" applyFill="1" applyBorder="1" applyAlignment="1" applyProtection="1">
      <alignment vertical="top"/>
      <protection locked="0"/>
    </xf>
    <xf numFmtId="49" fontId="225" fillId="0" borderId="10" xfId="0" applyNumberFormat="1" applyFont="1" applyFill="1" applyBorder="1" applyAlignment="1" applyProtection="1">
      <alignment vertical="top" wrapText="1"/>
      <protection locked="0"/>
    </xf>
    <xf numFmtId="165" fontId="233" fillId="3" borderId="8" xfId="0" applyNumberFormat="1" applyFont="1" applyFill="1" applyBorder="1" applyAlignment="1" applyProtection="1">
      <alignment vertical="top" wrapText="1"/>
      <protection locked="0"/>
    </xf>
    <xf numFmtId="0" fontId="225" fillId="0" borderId="0" xfId="0" applyFont="1" applyFill="1" applyBorder="1" applyAlignment="1" applyProtection="1">
      <alignment horizontal="center" vertical="center"/>
      <protection locked="0"/>
    </xf>
    <xf numFmtId="0" fontId="224" fillId="2" borderId="3" xfId="0" applyFont="1" applyFill="1" applyBorder="1" applyAlignment="1" applyProtection="1">
      <alignment horizontal="center" vertical="center" wrapText="1"/>
      <protection locked="0"/>
    </xf>
    <xf numFmtId="10" fontId="224" fillId="2" borderId="15" xfId="0" applyNumberFormat="1" applyFont="1" applyFill="1" applyBorder="1" applyAlignment="1" applyProtection="1">
      <alignment horizontal="center" vertical="center" wrapText="1"/>
      <protection locked="0"/>
    </xf>
    <xf numFmtId="3" fontId="225" fillId="0" borderId="17" xfId="0" applyNumberFormat="1" applyFont="1" applyFill="1" applyBorder="1" applyAlignment="1" applyProtection="1">
      <alignment horizontal="center" vertical="top" wrapText="1"/>
      <protection locked="0"/>
    </xf>
    <xf numFmtId="49" fontId="225" fillId="0" borderId="17" xfId="0" applyNumberFormat="1" applyFont="1" applyFill="1" applyBorder="1" applyAlignment="1" applyProtection="1">
      <alignment horizontal="center" vertical="top" wrapText="1"/>
      <protection locked="0"/>
    </xf>
    <xf numFmtId="49" fontId="225" fillId="0" borderId="17" xfId="0" applyNumberFormat="1" applyFont="1" applyFill="1" applyBorder="1" applyAlignment="1" applyProtection="1">
      <alignment vertical="top" wrapText="1"/>
      <protection locked="0"/>
    </xf>
    <xf numFmtId="0" fontId="225" fillId="0" borderId="17" xfId="0" applyFont="1" applyFill="1" applyBorder="1" applyAlignment="1" applyProtection="1">
      <alignment horizontal="center" vertical="top"/>
      <protection locked="0"/>
    </xf>
    <xf numFmtId="166" fontId="225" fillId="0" borderId="17" xfId="0" applyNumberFormat="1" applyFont="1" applyFill="1" applyBorder="1" applyAlignment="1" applyProtection="1">
      <alignment horizontal="center" vertical="top" wrapText="1"/>
      <protection locked="0"/>
    </xf>
    <xf numFmtId="3" fontId="225" fillId="0" borderId="17" xfId="0" applyNumberFormat="1" applyFont="1" applyFill="1" applyBorder="1" applyAlignment="1" applyProtection="1">
      <alignment vertical="top" wrapText="1"/>
      <protection locked="0"/>
    </xf>
    <xf numFmtId="166" fontId="225" fillId="0" borderId="17" xfId="0" applyNumberFormat="1" applyFont="1" applyFill="1" applyBorder="1" applyAlignment="1" applyProtection="1">
      <alignment vertical="top" wrapText="1"/>
      <protection locked="0"/>
    </xf>
    <xf numFmtId="49" fontId="224" fillId="0" borderId="8" xfId="0" applyNumberFormat="1" applyFont="1" applyFill="1" applyBorder="1" applyAlignment="1" applyProtection="1">
      <alignment vertical="top" wrapText="1"/>
      <protection locked="0"/>
    </xf>
    <xf numFmtId="0" fontId="234" fillId="0" borderId="8" xfId="0" applyFont="1" applyFill="1" applyBorder="1" applyAlignment="1" applyProtection="1">
      <alignment horizontal="center" vertical="top"/>
      <protection locked="0"/>
    </xf>
    <xf numFmtId="49" fontId="234" fillId="0" borderId="8" xfId="0" applyNumberFormat="1" applyFont="1" applyFill="1" applyBorder="1" applyAlignment="1" applyProtection="1">
      <alignment vertical="top" wrapText="1"/>
      <protection locked="0"/>
    </xf>
    <xf numFmtId="0" fontId="234" fillId="0" borderId="8" xfId="0" applyFont="1" applyFill="1" applyBorder="1" applyAlignment="1" applyProtection="1">
      <alignment vertical="top"/>
      <protection locked="0"/>
    </xf>
    <xf numFmtId="3" fontId="234" fillId="0" borderId="8" xfId="0" applyNumberFormat="1" applyFont="1" applyFill="1" applyBorder="1" applyAlignment="1" applyProtection="1">
      <alignment vertical="top" wrapText="1"/>
      <protection locked="0"/>
    </xf>
    <xf numFmtId="49" fontId="225" fillId="0" borderId="10" xfId="0" applyNumberFormat="1" applyFont="1" applyFill="1" applyBorder="1" applyAlignment="1" applyProtection="1">
      <alignment horizontal="center" vertical="top" wrapText="1"/>
      <protection locked="0"/>
    </xf>
    <xf numFmtId="167" fontId="225" fillId="0" borderId="10" xfId="0" applyNumberFormat="1" applyFont="1" applyFill="1" applyBorder="1" applyAlignment="1" applyProtection="1">
      <alignment vertical="top" wrapText="1"/>
      <protection locked="0"/>
    </xf>
    <xf numFmtId="3" fontId="225" fillId="0" borderId="10" xfId="0" applyNumberFormat="1" applyFont="1" applyFill="1" applyBorder="1" applyAlignment="1" applyProtection="1">
      <alignment vertical="top" wrapText="1"/>
      <protection locked="0"/>
    </xf>
    <xf numFmtId="165" fontId="225" fillId="0" borderId="10" xfId="0" applyNumberFormat="1" applyFont="1" applyFill="1" applyBorder="1" applyAlignment="1" applyProtection="1">
      <alignment horizontal="center" vertical="top" wrapText="1"/>
      <protection locked="0"/>
    </xf>
    <xf numFmtId="167" fontId="225" fillId="0" borderId="8" xfId="0" applyNumberFormat="1" applyFont="1" applyFill="1" applyBorder="1" applyAlignment="1" applyProtection="1">
      <alignment vertical="top" wrapText="1"/>
      <protection locked="0"/>
    </xf>
    <xf numFmtId="165" fontId="225" fillId="0" borderId="8" xfId="0" applyNumberFormat="1" applyFont="1" applyFill="1" applyBorder="1" applyAlignment="1" applyProtection="1">
      <alignment horizontal="center" vertical="top" wrapText="1"/>
      <protection locked="0"/>
    </xf>
    <xf numFmtId="164" fontId="18" fillId="0" borderId="8" xfId="0" applyNumberFormat="1" applyFont="1" applyFill="1" applyBorder="1" applyAlignment="1" applyProtection="1">
      <alignment horizontal="right" vertical="top" wrapText="1"/>
      <protection locked="0"/>
    </xf>
    <xf numFmtId="0" fontId="236" fillId="4" borderId="17" xfId="9" applyFont="1" applyFill="1" applyBorder="1" applyAlignment="1">
      <alignment horizontal="center" vertical="center"/>
    </xf>
    <xf numFmtId="177" fontId="237" fillId="5" borderId="17" xfId="10" applyNumberFormat="1" applyFont="1" applyFill="1" applyBorder="1" applyAlignment="1">
      <alignment horizontal="center" vertical="center" wrapText="1"/>
    </xf>
    <xf numFmtId="0" fontId="198" fillId="0" borderId="0" xfId="9" applyFont="1" applyAlignment="1">
      <alignment vertical="center"/>
    </xf>
    <xf numFmtId="177" fontId="237" fillId="5" borderId="17" xfId="10" applyNumberFormat="1" applyFont="1" applyFill="1" applyBorder="1" applyAlignment="1">
      <alignment horizontal="center" vertical="center"/>
    </xf>
    <xf numFmtId="0" fontId="198" fillId="6" borderId="0" xfId="9" applyFont="1" applyFill="1" applyAlignment="1">
      <alignment vertical="center"/>
    </xf>
    <xf numFmtId="0" fontId="236" fillId="6" borderId="0" xfId="9" applyFont="1" applyFill="1" applyAlignment="1">
      <alignment horizontal="center" vertical="center"/>
    </xf>
    <xf numFmtId="178" fontId="237" fillId="6" borderId="0" xfId="10" applyNumberFormat="1" applyFont="1" applyFill="1" applyAlignment="1">
      <alignment horizontal="center" vertical="center"/>
    </xf>
    <xf numFmtId="0" fontId="239" fillId="6" borderId="0" xfId="9" applyFont="1" applyFill="1" applyAlignment="1">
      <alignment horizontal="center" vertical="center"/>
    </xf>
    <xf numFmtId="179" fontId="198" fillId="6" borderId="34" xfId="9" applyNumberFormat="1" applyFont="1" applyFill="1" applyBorder="1" applyAlignment="1">
      <alignment horizontal="center" vertical="center"/>
    </xf>
    <xf numFmtId="0" fontId="198" fillId="6" borderId="17" xfId="9" applyFont="1" applyFill="1" applyBorder="1" applyAlignment="1">
      <alignment horizontal="center" vertical="center"/>
    </xf>
    <xf numFmtId="0" fontId="213" fillId="6" borderId="17" xfId="9" applyFont="1" applyFill="1" applyBorder="1" applyAlignment="1">
      <alignment horizontal="center" vertical="center"/>
    </xf>
    <xf numFmtId="0" fontId="213" fillId="6" borderId="17" xfId="9" applyFont="1" applyFill="1" applyBorder="1" applyAlignment="1">
      <alignment vertical="center"/>
    </xf>
    <xf numFmtId="0" fontId="198" fillId="6" borderId="17" xfId="9" applyFont="1" applyFill="1" applyBorder="1" applyAlignment="1">
      <alignment vertical="center"/>
    </xf>
    <xf numFmtId="180" fontId="198" fillId="6" borderId="17" xfId="9" applyNumberFormat="1" applyFont="1" applyFill="1" applyBorder="1" applyAlignment="1">
      <alignment horizontal="center" vertical="center"/>
    </xf>
    <xf numFmtId="180" fontId="213" fillId="6" borderId="17" xfId="9" applyNumberFormat="1" applyFont="1" applyFill="1" applyBorder="1" applyAlignment="1">
      <alignment horizontal="center" vertical="center"/>
    </xf>
    <xf numFmtId="178" fontId="237" fillId="6" borderId="17" xfId="10" applyNumberFormat="1" applyFont="1" applyFill="1" applyBorder="1" applyAlignment="1">
      <alignment vertical="center"/>
    </xf>
    <xf numFmtId="180" fontId="198" fillId="6" borderId="0" xfId="9" applyNumberFormat="1" applyFont="1" applyFill="1" applyAlignment="1">
      <alignment horizontal="center" vertical="center"/>
    </xf>
    <xf numFmtId="181" fontId="198" fillId="6" borderId="17" xfId="9" applyNumberFormat="1" applyFont="1" applyFill="1" applyBorder="1" applyAlignment="1">
      <alignment horizontal="center" vertical="center"/>
    </xf>
    <xf numFmtId="0" fontId="198" fillId="6" borderId="17" xfId="9" applyFont="1" applyFill="1" applyBorder="1" applyAlignment="1">
      <alignment vertical="center" wrapText="1"/>
    </xf>
    <xf numFmtId="0" fontId="242" fillId="6" borderId="17" xfId="9" applyFont="1" applyFill="1" applyBorder="1" applyAlignment="1">
      <alignment horizontal="center" vertical="center"/>
    </xf>
    <xf numFmtId="0" fontId="198" fillId="6" borderId="34" xfId="9" applyFont="1" applyFill="1" applyBorder="1" applyAlignment="1">
      <alignment horizontal="center" vertical="center"/>
    </xf>
    <xf numFmtId="0" fontId="242" fillId="6" borderId="35" xfId="9" applyFont="1" applyFill="1" applyBorder="1" applyAlignment="1">
      <alignment horizontal="center" vertical="center"/>
    </xf>
    <xf numFmtId="178" fontId="237" fillId="6" borderId="35" xfId="10" applyNumberFormat="1" applyFont="1" applyFill="1" applyBorder="1" applyAlignment="1">
      <alignment horizontal="center" vertical="center"/>
    </xf>
    <xf numFmtId="180" fontId="242" fillId="6" borderId="17" xfId="9" applyNumberFormat="1" applyFont="1" applyFill="1" applyBorder="1" applyAlignment="1">
      <alignment horizontal="center" vertical="center"/>
    </xf>
    <xf numFmtId="179" fontId="198" fillId="6" borderId="34" xfId="9" applyNumberFormat="1" applyFont="1" applyFill="1" applyBorder="1" applyAlignment="1">
      <alignment horizontal="center" vertical="center" wrapText="1"/>
    </xf>
    <xf numFmtId="0" fontId="198" fillId="6" borderId="17" xfId="9" applyFont="1" applyFill="1" applyBorder="1" applyAlignment="1">
      <alignment horizontal="center" vertical="center" wrapText="1"/>
    </xf>
    <xf numFmtId="0" fontId="213" fillId="6" borderId="17" xfId="9" applyFont="1" applyFill="1" applyBorder="1" applyAlignment="1">
      <alignment horizontal="center" vertical="center" wrapText="1"/>
    </xf>
    <xf numFmtId="0" fontId="213" fillId="6" borderId="17" xfId="9" applyFont="1" applyFill="1" applyBorder="1" applyAlignment="1">
      <alignment vertical="center" wrapText="1"/>
    </xf>
    <xf numFmtId="178" fontId="237" fillId="6" borderId="35" xfId="10" applyNumberFormat="1" applyFont="1" applyFill="1" applyBorder="1" applyAlignment="1">
      <alignment horizontal="center" vertical="center" wrapText="1"/>
    </xf>
    <xf numFmtId="178" fontId="237" fillId="7" borderId="35" xfId="10" applyNumberFormat="1" applyFont="1" applyFill="1" applyBorder="1" applyAlignment="1">
      <alignment horizontal="center" vertical="center" wrapText="1"/>
    </xf>
    <xf numFmtId="178" fontId="237" fillId="7" borderId="35" xfId="10" applyNumberFormat="1" applyFont="1" applyFill="1" applyBorder="1" applyAlignment="1">
      <alignment vertical="center" wrapText="1"/>
    </xf>
    <xf numFmtId="0" fontId="198" fillId="0" borderId="0" xfId="9" applyFont="1" applyAlignment="1">
      <alignment vertical="center" wrapText="1"/>
    </xf>
    <xf numFmtId="178" fontId="237" fillId="7" borderId="17" xfId="10" applyNumberFormat="1" applyFont="1" applyFill="1" applyBorder="1" applyAlignment="1">
      <alignment vertical="center"/>
    </xf>
    <xf numFmtId="0" fontId="198" fillId="6" borderId="0" xfId="9" applyFont="1" applyFill="1" applyAlignment="1">
      <alignment vertical="center" wrapText="1"/>
    </xf>
    <xf numFmtId="182" fontId="213" fillId="6" borderId="17" xfId="9" applyNumberFormat="1" applyFont="1" applyFill="1" applyBorder="1" applyAlignment="1">
      <alignment horizontal="center" vertical="center"/>
    </xf>
    <xf numFmtId="0" fontId="198" fillId="0" borderId="0" xfId="11" applyFont="1" applyAlignment="1">
      <alignment vertical="center"/>
    </xf>
    <xf numFmtId="183" fontId="198" fillId="8" borderId="17" xfId="11" applyNumberFormat="1" applyFont="1" applyFill="1" applyBorder="1" applyAlignment="1">
      <alignment horizontal="center" vertical="center"/>
    </xf>
    <xf numFmtId="0" fontId="198" fillId="8" borderId="17" xfId="11" applyFont="1" applyFill="1" applyBorder="1" applyAlignment="1">
      <alignment horizontal="center" vertical="center"/>
    </xf>
    <xf numFmtId="0" fontId="198" fillId="8" borderId="17" xfId="11" applyFont="1" applyFill="1" applyBorder="1" applyAlignment="1">
      <alignment vertical="center"/>
    </xf>
    <xf numFmtId="180" fontId="198" fillId="8" borderId="17" xfId="11" applyNumberFormat="1" applyFont="1" applyFill="1" applyBorder="1" applyAlignment="1">
      <alignment horizontal="center" vertical="center"/>
    </xf>
    <xf numFmtId="178" fontId="237" fillId="8" borderId="17" xfId="10" applyNumberFormat="1" applyFont="1" applyFill="1" applyBorder="1" applyAlignment="1">
      <alignment vertical="center"/>
    </xf>
    <xf numFmtId="0" fontId="198" fillId="8" borderId="0" xfId="11" applyFont="1" applyFill="1" applyAlignment="1">
      <alignment vertical="center"/>
    </xf>
    <xf numFmtId="184" fontId="198" fillId="8" borderId="0" xfId="11" applyNumberFormat="1" applyFont="1" applyFill="1" applyAlignment="1">
      <alignment horizontal="center" vertical="center"/>
    </xf>
    <xf numFmtId="178" fontId="237" fillId="8" borderId="0" xfId="10" applyNumberFormat="1" applyFont="1" applyFill="1" applyAlignment="1">
      <alignment horizontal="center" vertical="center"/>
    </xf>
    <xf numFmtId="184" fontId="198" fillId="8" borderId="17" xfId="11" applyNumberFormat="1" applyFont="1" applyFill="1" applyBorder="1" applyAlignment="1">
      <alignment horizontal="center" vertical="center"/>
    </xf>
    <xf numFmtId="0" fontId="198" fillId="6" borderId="0" xfId="11" applyFont="1" applyFill="1" applyAlignment="1">
      <alignment vertical="center"/>
    </xf>
    <xf numFmtId="180" fontId="198" fillId="6" borderId="0" xfId="11" applyNumberFormat="1" applyFont="1" applyFill="1" applyAlignment="1">
      <alignment horizontal="center" vertical="center"/>
    </xf>
    <xf numFmtId="178" fontId="237" fillId="6" borderId="0" xfId="10" applyNumberFormat="1" applyFont="1" applyFill="1" applyAlignment="1">
      <alignment vertical="center"/>
    </xf>
    <xf numFmtId="180" fontId="198" fillId="6" borderId="17" xfId="9" applyNumberFormat="1" applyFont="1" applyFill="1" applyBorder="1" applyAlignment="1">
      <alignment horizontal="center"/>
    </xf>
    <xf numFmtId="178" fontId="237" fillId="6" borderId="17" xfId="10" applyNumberFormat="1" applyFont="1" applyFill="1" applyBorder="1" applyAlignment="1">
      <alignment horizontal="center" vertical="center"/>
    </xf>
    <xf numFmtId="0" fontId="198" fillId="6" borderId="0" xfId="9" applyFont="1" applyFill="1" applyAlignment="1">
      <alignment horizontal="center" vertical="center"/>
    </xf>
    <xf numFmtId="183" fontId="198" fillId="8" borderId="17" xfId="9" applyNumberFormat="1" applyFont="1" applyFill="1" applyBorder="1" applyAlignment="1">
      <alignment horizontal="center" vertical="center"/>
    </xf>
    <xf numFmtId="0" fontId="198" fillId="8" borderId="17" xfId="9" applyFont="1" applyFill="1" applyBorder="1" applyAlignment="1">
      <alignment horizontal="center" vertical="center"/>
    </xf>
    <xf numFmtId="3" fontId="198" fillId="8" borderId="17" xfId="9" applyNumberFormat="1" applyFont="1" applyFill="1" applyBorder="1" applyAlignment="1">
      <alignment horizontal="center" vertical="center"/>
    </xf>
    <xf numFmtId="0" fontId="198" fillId="8" borderId="17" xfId="9" applyFont="1" applyFill="1" applyBorder="1" applyAlignment="1">
      <alignment vertical="center"/>
    </xf>
    <xf numFmtId="180" fontId="198" fillId="8" borderId="17" xfId="9" applyNumberFormat="1" applyFont="1" applyFill="1" applyBorder="1" applyAlignment="1">
      <alignment horizontal="center" vertical="center"/>
    </xf>
    <xf numFmtId="184" fontId="198" fillId="8" borderId="17" xfId="9" applyNumberFormat="1" applyFont="1" applyFill="1" applyBorder="1" applyAlignment="1">
      <alignment horizontal="center" vertical="center"/>
    </xf>
    <xf numFmtId="178" fontId="237" fillId="8" borderId="17" xfId="10" applyNumberFormat="1" applyFont="1" applyFill="1" applyBorder="1" applyAlignment="1">
      <alignment horizontal="center" vertical="center"/>
    </xf>
    <xf numFmtId="0" fontId="212" fillId="6" borderId="0" xfId="9" applyFont="1" applyFill="1" applyAlignment="1">
      <alignment vertical="center"/>
    </xf>
    <xf numFmtId="0" fontId="198" fillId="6" borderId="31" xfId="9" applyFont="1" applyFill="1" applyBorder="1" applyAlignment="1">
      <alignment horizontal="center" vertical="center"/>
    </xf>
    <xf numFmtId="0" fontId="237" fillId="6" borderId="31" xfId="9" applyFont="1" applyFill="1" applyBorder="1" applyAlignment="1">
      <alignment horizontal="center" vertical="center"/>
    </xf>
    <xf numFmtId="0" fontId="198" fillId="8" borderId="0" xfId="9" applyFont="1" applyFill="1" applyAlignment="1">
      <alignment vertical="center"/>
    </xf>
    <xf numFmtId="178" fontId="237" fillId="8" borderId="0" xfId="10" applyNumberFormat="1" applyFont="1" applyFill="1" applyAlignment="1">
      <alignment vertical="center"/>
    </xf>
    <xf numFmtId="0" fontId="198" fillId="8" borderId="32" xfId="9" applyFont="1" applyFill="1" applyBorder="1" applyAlignment="1">
      <alignment vertical="center"/>
    </xf>
    <xf numFmtId="0" fontId="198" fillId="8" borderId="34" xfId="9" applyFont="1" applyFill="1" applyBorder="1" applyAlignment="1">
      <alignment vertical="center"/>
    </xf>
    <xf numFmtId="0" fontId="198" fillId="8" borderId="33" xfId="9" applyFont="1" applyFill="1" applyBorder="1" applyAlignment="1">
      <alignment vertical="center"/>
    </xf>
    <xf numFmtId="0" fontId="213" fillId="8" borderId="0" xfId="9" applyFont="1" applyFill="1" applyAlignment="1">
      <alignment vertical="center"/>
    </xf>
    <xf numFmtId="172" fontId="213" fillId="8" borderId="0" xfId="10" applyNumberFormat="1" applyFont="1" applyFill="1" applyAlignment="1">
      <alignment vertical="center"/>
    </xf>
    <xf numFmtId="0" fontId="237" fillId="8" borderId="17" xfId="9" applyFont="1" applyFill="1" applyBorder="1" applyAlignment="1">
      <alignment vertical="center"/>
    </xf>
    <xf numFmtId="0" fontId="237" fillId="8" borderId="32" xfId="9" applyFont="1" applyFill="1" applyBorder="1" applyAlignment="1">
      <alignment vertical="center"/>
    </xf>
    <xf numFmtId="0" fontId="211" fillId="8" borderId="34" xfId="9" applyFont="1" applyFill="1" applyBorder="1" applyAlignment="1">
      <alignment vertical="center"/>
    </xf>
    <xf numFmtId="0" fontId="198" fillId="6" borderId="32" xfId="9" applyFont="1" applyFill="1" applyBorder="1" applyAlignment="1">
      <alignment vertical="center"/>
    </xf>
    <xf numFmtId="0" fontId="198" fillId="6" borderId="34" xfId="9" applyFont="1" applyFill="1" applyBorder="1" applyAlignment="1">
      <alignment vertical="center"/>
    </xf>
    <xf numFmtId="0" fontId="198" fillId="6" borderId="36" xfId="9" applyFont="1" applyFill="1" applyBorder="1" applyAlignment="1">
      <alignment horizontal="center" vertical="center"/>
    </xf>
    <xf numFmtId="0" fontId="237" fillId="6" borderId="17" xfId="9" applyFont="1" applyFill="1" applyBorder="1" applyAlignment="1">
      <alignment vertical="center" wrapText="1"/>
    </xf>
    <xf numFmtId="178" fontId="198" fillId="6" borderId="34" xfId="9" applyNumberFormat="1" applyFont="1" applyFill="1" applyBorder="1" applyAlignment="1">
      <alignment vertical="center"/>
    </xf>
    <xf numFmtId="0" fontId="199" fillId="0" borderId="0" xfId="1" quotePrefix="1" applyFont="1" applyAlignment="1">
      <alignment horizontal="center" vertical="center" wrapText="1"/>
      <protection locked="0"/>
    </xf>
    <xf numFmtId="0" fontId="227" fillId="0" borderId="28" xfId="0" applyFont="1" applyFill="1" applyBorder="1" applyAlignment="1" applyProtection="1">
      <alignment horizontal="center" vertical="center"/>
      <protection locked="0"/>
    </xf>
    <xf numFmtId="0" fontId="227" fillId="0" borderId="29" xfId="0" applyFont="1" applyFill="1" applyBorder="1" applyAlignment="1" applyProtection="1">
      <alignment horizontal="center" vertical="center" wrapText="1"/>
      <protection locked="0"/>
    </xf>
    <xf numFmtId="0" fontId="228" fillId="0" borderId="29" xfId="0" applyFont="1" applyFill="1" applyBorder="1" applyAlignment="1" applyProtection="1">
      <alignment horizontal="center" vertical="center" wrapText="1"/>
      <protection locked="0"/>
    </xf>
    <xf numFmtId="0" fontId="227" fillId="0" borderId="29" xfId="0" applyFont="1" applyFill="1" applyBorder="1" applyAlignment="1" applyProtection="1">
      <alignment vertical="center"/>
      <protection locked="0"/>
    </xf>
    <xf numFmtId="0" fontId="227" fillId="0" borderId="29" xfId="0" applyFont="1" applyFill="1" applyBorder="1" applyAlignment="1" applyProtection="1">
      <alignment horizontal="center" vertical="center"/>
      <protection locked="0"/>
    </xf>
    <xf numFmtId="3" fontId="227" fillId="0" borderId="29" xfId="0" applyNumberFormat="1" applyFont="1" applyFill="1" applyBorder="1" applyAlignment="1" applyProtection="1">
      <alignment vertical="center" wrapText="1"/>
      <protection locked="0"/>
    </xf>
    <xf numFmtId="0" fontId="225" fillId="0" borderId="0" xfId="0" applyFont="1" applyFill="1" applyBorder="1" applyAlignment="1" applyProtection="1">
      <alignment horizontal="center" vertical="top"/>
      <protection locked="0"/>
    </xf>
    <xf numFmtId="0" fontId="225" fillId="0" borderId="0" xfId="0" applyFont="1" applyFill="1" applyBorder="1" applyAlignment="1" applyProtection="1">
      <alignment vertical="top"/>
      <protection locked="0"/>
    </xf>
    <xf numFmtId="0" fontId="13" fillId="0" borderId="0" xfId="0" applyFont="1" applyFill="1" applyBorder="1" applyAlignment="1" applyProtection="1">
      <alignment horizontal="center" vertical="top"/>
    </xf>
    <xf numFmtId="0" fontId="14" fillId="0" borderId="0" xfId="0" applyFont="1" applyFill="1" applyBorder="1" applyAlignment="1" applyProtection="1">
      <alignment horizontal="center" vertical="top"/>
      <protection locked="0"/>
    </xf>
    <xf numFmtId="0" fontId="3" fillId="0" borderId="0" xfId="0" applyFont="1" applyFill="1" applyBorder="1" applyAlignment="1" applyProtection="1">
      <alignment horizontal="center" vertical="top"/>
      <protection locked="0"/>
    </xf>
    <xf numFmtId="0" fontId="2" fillId="0" borderId="0" xfId="0" applyFont="1" applyFill="1" applyBorder="1" applyAlignment="1" applyProtection="1">
      <alignment vertical="top"/>
      <protection locked="0"/>
    </xf>
    <xf numFmtId="0" fontId="5" fillId="0" borderId="0" xfId="0" applyFont="1" applyFill="1" applyBorder="1" applyAlignment="1" applyProtection="1">
      <alignment horizontal="center" vertical="top" wrapText="1"/>
      <protection locked="0"/>
    </xf>
    <xf numFmtId="0" fontId="6" fillId="2" borderId="1" xfId="0" applyFont="1" applyFill="1" applyBorder="1" applyAlignment="1" applyProtection="1">
      <alignment horizontal="center" vertical="center" wrapText="1"/>
      <protection locked="0"/>
    </xf>
    <xf numFmtId="0" fontId="15" fillId="2" borderId="5" xfId="0" applyFont="1" applyFill="1" applyBorder="1" applyAlignment="1" applyProtection="1">
      <alignment horizontal="center" vertical="center" wrapText="1"/>
      <protection locked="0"/>
    </xf>
    <xf numFmtId="0" fontId="9" fillId="2" borderId="4" xfId="0" applyFont="1" applyFill="1" applyBorder="1" applyAlignment="1" applyProtection="1">
      <alignment horizontal="center" vertical="center" wrapText="1"/>
      <protection locked="0"/>
    </xf>
    <xf numFmtId="0" fontId="16" fillId="2" borderId="6" xfId="0" applyFont="1" applyFill="1" applyBorder="1" applyAlignment="1" applyProtection="1">
      <alignment horizontal="center" vertical="center" wrapText="1"/>
      <protection locked="0"/>
    </xf>
    <xf numFmtId="0" fontId="12" fillId="2" borderId="4" xfId="0" applyFont="1" applyFill="1" applyBorder="1" applyAlignment="1" applyProtection="1">
      <alignment horizontal="center" vertical="center"/>
      <protection locked="0"/>
    </xf>
    <xf numFmtId="0" fontId="17" fillId="2" borderId="6" xfId="0" applyFont="1" applyFill="1" applyBorder="1" applyAlignment="1" applyProtection="1">
      <alignment horizontal="center" vertical="center"/>
      <protection locked="0"/>
    </xf>
    <xf numFmtId="0" fontId="7" fillId="2" borderId="2" xfId="0" applyFont="1" applyFill="1" applyBorder="1" applyAlignment="1" applyProtection="1">
      <alignment horizontal="center" vertical="center" wrapText="1"/>
      <protection locked="0"/>
    </xf>
    <xf numFmtId="0" fontId="8" fillId="2" borderId="3" xfId="0" applyFont="1" applyFill="1" applyBorder="1" applyAlignment="1" applyProtection="1">
      <alignment horizontal="center" vertical="center" wrapText="1"/>
      <protection locked="0"/>
    </xf>
    <xf numFmtId="0" fontId="11" fillId="2" borderId="2" xfId="0" applyFont="1" applyFill="1" applyBorder="1" applyAlignment="1" applyProtection="1">
      <alignment horizontal="center" vertical="center"/>
      <protection locked="0"/>
    </xf>
    <xf numFmtId="0" fontId="10" fillId="2" borderId="3"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top" wrapText="1"/>
      <protection locked="0"/>
    </xf>
    <xf numFmtId="0" fontId="200" fillId="0" borderId="0" xfId="1" applyFont="1" applyAlignment="1">
      <alignment horizontal="left" vertical="center" wrapText="1"/>
      <protection locked="0"/>
    </xf>
    <xf numFmtId="0" fontId="196" fillId="0" borderId="0" xfId="1" applyFont="1" applyAlignment="1">
      <alignment horizontal="center" vertical="center"/>
      <protection locked="0"/>
    </xf>
    <xf numFmtId="0" fontId="199" fillId="0" borderId="0" xfId="1" applyFont="1" applyAlignment="1">
      <alignment horizontal="center" vertical="center" wrapText="1"/>
      <protection locked="0"/>
    </xf>
    <xf numFmtId="0" fontId="199" fillId="0" borderId="0" xfId="1" applyFont="1" applyAlignment="1">
      <alignment horizontal="center" vertical="center"/>
      <protection locked="0"/>
    </xf>
    <xf numFmtId="0" fontId="199" fillId="0" borderId="0" xfId="1" applyFont="1" applyAlignment="1">
      <alignment horizontal="left" vertical="center" wrapText="1"/>
      <protection locked="0"/>
    </xf>
    <xf numFmtId="0" fontId="200" fillId="4" borderId="0" xfId="1" applyFont="1" applyFill="1" applyAlignment="1">
      <alignment horizontal="left" vertical="center" wrapText="1"/>
      <protection locked="0"/>
    </xf>
    <xf numFmtId="3" fontId="203" fillId="0" borderId="0" xfId="1" applyNumberFormat="1" applyFont="1" applyAlignment="1">
      <alignment horizontal="right" vertical="center"/>
      <protection locked="0"/>
    </xf>
    <xf numFmtId="0" fontId="199" fillId="0" borderId="0" xfId="1" applyFont="1" applyAlignment="1">
      <alignment horizontal="left" vertical="center"/>
      <protection locked="0"/>
    </xf>
    <xf numFmtId="3" fontId="199" fillId="0" borderId="0" xfId="1" applyNumberFormat="1" applyFont="1" applyAlignment="1">
      <alignment horizontal="center" vertical="center" wrapText="1"/>
      <protection locked="0"/>
    </xf>
    <xf numFmtId="172" fontId="205" fillId="0" borderId="0" xfId="2" applyNumberFormat="1" applyFont="1" applyAlignment="1">
      <alignment horizontal="right"/>
    </xf>
    <xf numFmtId="0" fontId="199" fillId="0" borderId="0" xfId="3" applyFont="1" applyAlignment="1">
      <alignment horizontal="center" wrapText="1"/>
    </xf>
    <xf numFmtId="3" fontId="199" fillId="0" borderId="0" xfId="3" applyNumberFormat="1" applyFont="1" applyAlignment="1">
      <alignment horizontal="center" wrapText="1"/>
    </xf>
    <xf numFmtId="3" fontId="199" fillId="0" borderId="0" xfId="1" applyNumberFormat="1" applyFont="1" applyAlignment="1" applyProtection="1">
      <alignment horizontal="center"/>
    </xf>
    <xf numFmtId="0" fontId="199" fillId="0" borderId="0" xfId="3" applyFont="1" applyAlignment="1">
      <alignment horizontal="center"/>
    </xf>
    <xf numFmtId="0" fontId="216" fillId="0" borderId="0" xfId="7" applyFont="1" applyAlignment="1">
      <alignment horizontal="center" vertical="center"/>
    </xf>
    <xf numFmtId="0" fontId="209" fillId="0" borderId="0" xfId="1" applyFont="1" applyAlignment="1">
      <alignment horizontal="center" vertical="center"/>
      <protection locked="0"/>
    </xf>
    <xf numFmtId="0" fontId="202" fillId="0" borderId="0" xfId="1" applyFont="1" applyAlignment="1">
      <alignment horizontal="center" vertical="center" wrapText="1"/>
      <protection locked="0"/>
    </xf>
    <xf numFmtId="0" fontId="203" fillId="0" borderId="0" xfId="1" applyFont="1" applyAlignment="1">
      <alignment horizontal="right" vertical="center"/>
      <protection locked="0"/>
    </xf>
    <xf numFmtId="3" fontId="216" fillId="0" borderId="0" xfId="7" applyNumberFormat="1" applyFont="1" applyAlignment="1">
      <alignment horizontal="center" vertical="center"/>
    </xf>
    <xf numFmtId="0" fontId="216" fillId="4" borderId="0" xfId="7" applyFont="1" applyFill="1" applyAlignment="1">
      <alignment horizontal="center" vertical="center"/>
    </xf>
    <xf numFmtId="175" fontId="216" fillId="4" borderId="0" xfId="7" applyNumberFormat="1" applyFont="1" applyFill="1" applyAlignment="1">
      <alignment horizontal="center" vertical="center"/>
    </xf>
    <xf numFmtId="0" fontId="211" fillId="4" borderId="0" xfId="7" applyFont="1" applyFill="1" applyAlignment="1">
      <alignment horizontal="left" vertical="center" wrapText="1"/>
    </xf>
    <xf numFmtId="0" fontId="211" fillId="4" borderId="0" xfId="7" applyFont="1" applyFill="1" applyAlignment="1">
      <alignment horizontal="left" vertical="center"/>
    </xf>
    <xf numFmtId="0" fontId="221" fillId="0" borderId="0" xfId="0" applyFont="1" applyFill="1" applyBorder="1" applyAlignment="1" applyProtection="1">
      <alignment horizontal="center" vertical="top"/>
      <protection locked="0"/>
    </xf>
    <xf numFmtId="0" fontId="222" fillId="0" borderId="0" xfId="0" applyFont="1" applyFill="1" applyBorder="1" applyAlignment="1" applyProtection="1">
      <alignment vertical="top"/>
      <protection locked="0"/>
    </xf>
    <xf numFmtId="0" fontId="223" fillId="0" borderId="0" xfId="0" applyFont="1" applyFill="1" applyBorder="1" applyAlignment="1" applyProtection="1">
      <alignment horizontal="center" vertical="top" wrapText="1"/>
      <protection locked="0"/>
    </xf>
    <xf numFmtId="0" fontId="224" fillId="0" borderId="0" xfId="0" applyFont="1" applyFill="1" applyBorder="1" applyAlignment="1" applyProtection="1">
      <alignment horizontal="center" vertical="top" wrapText="1"/>
      <protection locked="0"/>
    </xf>
    <xf numFmtId="49" fontId="229" fillId="0" borderId="16" xfId="0" applyNumberFormat="1" applyFont="1" applyFill="1" applyBorder="1" applyAlignment="1" applyProtection="1">
      <alignment horizontal="center" vertical="center" wrapText="1"/>
      <protection locked="0"/>
    </xf>
    <xf numFmtId="0" fontId="222" fillId="0" borderId="13" xfId="0" applyFont="1" applyFill="1" applyBorder="1" applyAlignment="1" applyProtection="1">
      <alignment vertical="center" wrapText="1"/>
      <protection locked="0"/>
    </xf>
    <xf numFmtId="0" fontId="222" fillId="0" borderId="13" xfId="0" applyFont="1" applyFill="1" applyBorder="1" applyAlignment="1" applyProtection="1">
      <alignment horizontal="center" vertical="center" wrapText="1"/>
      <protection locked="0"/>
    </xf>
    <xf numFmtId="0" fontId="225" fillId="0" borderId="13" xfId="0" applyFont="1" applyFill="1" applyBorder="1" applyAlignment="1" applyProtection="1">
      <alignment horizontal="center" vertical="center" wrapText="1"/>
      <protection locked="0"/>
    </xf>
    <xf numFmtId="0" fontId="222" fillId="0" borderId="13" xfId="0" applyFont="1" applyFill="1" applyBorder="1" applyAlignment="1" applyProtection="1">
      <alignment vertical="center"/>
      <protection locked="0"/>
    </xf>
    <xf numFmtId="0" fontId="222" fillId="0" borderId="13" xfId="0" applyFont="1" applyFill="1" applyBorder="1" applyAlignment="1" applyProtection="1">
      <alignment horizontal="center" vertical="center"/>
      <protection locked="0"/>
    </xf>
    <xf numFmtId="3" fontId="222" fillId="0" borderId="10" xfId="0" applyNumberFormat="1" applyFont="1" applyFill="1" applyBorder="1" applyAlignment="1" applyProtection="1">
      <alignment vertical="center" wrapText="1"/>
      <protection locked="0"/>
    </xf>
    <xf numFmtId="0" fontId="225" fillId="0" borderId="0" xfId="0" applyFont="1" applyFill="1" applyBorder="1" applyAlignment="1" applyProtection="1">
      <alignment vertical="top"/>
      <protection locked="0"/>
    </xf>
    <xf numFmtId="0" fontId="224" fillId="2" borderId="1" xfId="0" applyFont="1" applyFill="1" applyBorder="1" applyAlignment="1" applyProtection="1">
      <alignment horizontal="center" vertical="center"/>
      <protection locked="0"/>
    </xf>
    <xf numFmtId="0" fontId="224" fillId="2" borderId="5" xfId="0" applyFont="1" applyFill="1" applyBorder="1" applyAlignment="1" applyProtection="1">
      <alignment horizontal="center" vertical="center"/>
      <protection locked="0"/>
    </xf>
    <xf numFmtId="0" fontId="224" fillId="2" borderId="4" xfId="0" applyFont="1" applyFill="1" applyBorder="1" applyAlignment="1" applyProtection="1">
      <alignment horizontal="center" vertical="center"/>
      <protection locked="0"/>
    </xf>
    <xf numFmtId="0" fontId="224" fillId="2" borderId="6" xfId="0" applyFont="1" applyFill="1" applyBorder="1" applyAlignment="1" applyProtection="1">
      <alignment horizontal="center" vertical="center"/>
      <protection locked="0"/>
    </xf>
    <xf numFmtId="0" fontId="224" fillId="2" borderId="2" xfId="0" applyFont="1" applyFill="1" applyBorder="1" applyAlignment="1" applyProtection="1">
      <alignment horizontal="center" vertical="center"/>
      <protection locked="0"/>
    </xf>
    <xf numFmtId="0" fontId="224" fillId="2" borderId="3" xfId="0" applyFont="1" applyFill="1" applyBorder="1" applyAlignment="1" applyProtection="1">
      <alignment horizontal="center" vertical="center"/>
      <protection locked="0"/>
    </xf>
    <xf numFmtId="0" fontId="57" fillId="0" borderId="0" xfId="0" applyFont="1" applyFill="1" applyBorder="1" applyAlignment="1" applyProtection="1">
      <alignment vertical="center"/>
      <protection locked="0"/>
    </xf>
    <xf numFmtId="0" fontId="54" fillId="0" borderId="0" xfId="0" applyFont="1" applyFill="1" applyBorder="1" applyAlignment="1" applyProtection="1">
      <alignment vertical="top"/>
      <protection locked="0"/>
    </xf>
    <xf numFmtId="0" fontId="68" fillId="0" borderId="0" xfId="0" applyFont="1" applyFill="1" applyBorder="1" applyAlignment="1" applyProtection="1">
      <alignment horizontal="center" vertical="center"/>
      <protection locked="0"/>
    </xf>
    <xf numFmtId="49" fontId="59" fillId="0" borderId="12" xfId="0" applyNumberFormat="1" applyFont="1" applyFill="1" applyBorder="1" applyAlignment="1" applyProtection="1">
      <alignment vertical="top" wrapText="1"/>
      <protection locked="0"/>
    </xf>
    <xf numFmtId="0" fontId="46" fillId="0" borderId="8" xfId="0" applyFont="1" applyFill="1" applyBorder="1" applyAlignment="1" applyProtection="1">
      <alignment vertical="top"/>
      <protection locked="0"/>
    </xf>
    <xf numFmtId="0" fontId="56" fillId="0" borderId="0" xfId="0" applyFont="1" applyFill="1" applyBorder="1" applyAlignment="1" applyProtection="1">
      <alignment horizontal="center"/>
      <protection locked="0"/>
    </xf>
    <xf numFmtId="0" fontId="55" fillId="0" borderId="0" xfId="0" applyFont="1" applyFill="1" applyBorder="1" applyAlignment="1" applyProtection="1">
      <alignment horizontal="center"/>
      <protection locked="0"/>
    </xf>
    <xf numFmtId="49" fontId="62" fillId="0" borderId="13" xfId="0" applyNumberFormat="1" applyFont="1" applyFill="1" applyBorder="1" applyAlignment="1" applyProtection="1">
      <alignment vertical="top" wrapText="1"/>
      <protection locked="0"/>
    </xf>
    <xf numFmtId="0" fontId="52" fillId="0" borderId="10" xfId="0" applyFont="1" applyFill="1" applyBorder="1" applyAlignment="1" applyProtection="1">
      <alignment vertical="top"/>
      <protection locked="0"/>
    </xf>
    <xf numFmtId="0" fontId="224" fillId="2" borderId="2" xfId="0" applyFont="1" applyFill="1" applyBorder="1" applyAlignment="1" applyProtection="1">
      <alignment horizontal="center" vertical="center" wrapText="1"/>
      <protection locked="0"/>
    </xf>
    <xf numFmtId="0" fontId="224" fillId="2" borderId="3" xfId="0" applyFont="1" applyFill="1" applyBorder="1" applyAlignment="1" applyProtection="1">
      <alignment horizontal="center" vertical="center" wrapText="1"/>
      <protection locked="0"/>
    </xf>
    <xf numFmtId="0" fontId="224" fillId="2" borderId="4" xfId="0" applyFont="1" applyFill="1" applyBorder="1" applyAlignment="1" applyProtection="1">
      <alignment horizontal="center" vertical="center" wrapText="1"/>
      <protection locked="0"/>
    </xf>
    <xf numFmtId="0" fontId="224" fillId="2" borderId="15" xfId="0" applyFont="1" applyFill="1" applyBorder="1" applyAlignment="1" applyProtection="1">
      <alignment horizontal="center" vertical="center" wrapText="1"/>
      <protection locked="0"/>
    </xf>
    <xf numFmtId="0" fontId="224" fillId="2" borderId="15" xfId="0" applyFont="1" applyFill="1" applyBorder="1" applyAlignment="1" applyProtection="1">
      <alignment horizontal="center" vertical="center"/>
      <protection locked="0"/>
    </xf>
    <xf numFmtId="0" fontId="225" fillId="0" borderId="0" xfId="0" applyFont="1" applyFill="1" applyBorder="1" applyAlignment="1" applyProtection="1">
      <alignment horizontal="left" vertical="top" wrapText="1"/>
      <protection locked="0"/>
    </xf>
    <xf numFmtId="0" fontId="225" fillId="0" borderId="0" xfId="0" applyFont="1" applyFill="1" applyBorder="1" applyAlignment="1" applyProtection="1">
      <alignment horizontal="left" vertical="top"/>
      <protection locked="0"/>
    </xf>
    <xf numFmtId="0" fontId="225" fillId="0" borderId="0" xfId="0" applyFont="1" applyFill="1" applyBorder="1" applyAlignment="1" applyProtection="1">
      <alignment horizontal="center" vertical="center" wrapText="1"/>
      <protection locked="0"/>
    </xf>
    <xf numFmtId="0" fontId="225" fillId="0" borderId="0" xfId="0" applyFont="1" applyFill="1" applyBorder="1" applyAlignment="1" applyProtection="1">
      <alignment horizontal="center" vertical="center"/>
      <protection locked="0"/>
    </xf>
    <xf numFmtId="0" fontId="229" fillId="0" borderId="0" xfId="0" applyFont="1" applyFill="1" applyBorder="1" applyAlignment="1" applyProtection="1">
      <alignment horizontal="center" vertical="top"/>
      <protection locked="0"/>
    </xf>
    <xf numFmtId="0" fontId="225" fillId="0" borderId="0" xfId="0" applyFont="1" applyFill="1" applyBorder="1" applyAlignment="1" applyProtection="1">
      <alignment horizontal="right"/>
      <protection locked="0"/>
    </xf>
    <xf numFmtId="0" fontId="224" fillId="2" borderId="1" xfId="0" applyFont="1" applyFill="1" applyBorder="1" applyAlignment="1" applyProtection="1">
      <alignment horizontal="center" vertical="center" wrapText="1"/>
      <protection locked="0"/>
    </xf>
    <xf numFmtId="0" fontId="224" fillId="2" borderId="14" xfId="0" applyFont="1" applyFill="1" applyBorder="1" applyAlignment="1" applyProtection="1">
      <alignment horizontal="center" vertical="center" wrapText="1"/>
      <protection locked="0"/>
    </xf>
    <xf numFmtId="0" fontId="224" fillId="2" borderId="14" xfId="0" applyFont="1" applyFill="1" applyBorder="1" applyAlignment="1" applyProtection="1">
      <alignment horizontal="center" vertical="center"/>
      <protection locked="0"/>
    </xf>
    <xf numFmtId="0" fontId="73" fillId="0" borderId="0" xfId="0" applyFont="1" applyFill="1" applyBorder="1" applyAlignment="1" applyProtection="1">
      <alignment horizontal="center" vertical="top"/>
      <protection locked="0"/>
    </xf>
    <xf numFmtId="0" fontId="74" fillId="0" borderId="0" xfId="0" applyFont="1" applyFill="1" applyBorder="1" applyAlignment="1" applyProtection="1">
      <alignment horizontal="right"/>
      <protection locked="0"/>
    </xf>
    <xf numFmtId="0" fontId="80" fillId="0" borderId="0" xfId="0" applyFont="1" applyFill="1" applyBorder="1" applyAlignment="1" applyProtection="1">
      <alignment horizontal="center" vertical="center"/>
      <protection locked="0"/>
    </xf>
    <xf numFmtId="0" fontId="105" fillId="2" borderId="1" xfId="0" applyFont="1" applyFill="1" applyBorder="1" applyAlignment="1" applyProtection="1">
      <alignment horizontal="center" vertical="center"/>
      <protection locked="0"/>
    </xf>
    <xf numFmtId="0" fontId="75" fillId="2" borderId="5" xfId="0" applyFont="1" applyFill="1" applyBorder="1" applyAlignment="1" applyProtection="1">
      <alignment horizontal="center" vertical="center"/>
      <protection locked="0"/>
    </xf>
    <xf numFmtId="0" fontId="36" fillId="0" borderId="0" xfId="0" applyFont="1" applyFill="1" applyBorder="1" applyAlignment="1" applyProtection="1">
      <alignment vertical="top"/>
      <protection locked="0"/>
    </xf>
    <xf numFmtId="0" fontId="134" fillId="2" borderId="2" xfId="0" applyFont="1" applyFill="1" applyBorder="1" applyAlignment="1" applyProtection="1">
      <alignment horizontal="center" vertical="center" wrapText="1"/>
    </xf>
    <xf numFmtId="0" fontId="135" fillId="2" borderId="3" xfId="0" applyFont="1" applyFill="1" applyBorder="1" applyAlignment="1" applyProtection="1">
      <alignment horizontal="center" vertical="center" wrapText="1"/>
    </xf>
    <xf numFmtId="0" fontId="133" fillId="2" borderId="4" xfId="0" applyFont="1" applyFill="1" applyBorder="1" applyAlignment="1" applyProtection="1">
      <alignment horizontal="center" vertical="center" wrapText="1"/>
    </xf>
    <xf numFmtId="0" fontId="137" fillId="2" borderId="6" xfId="0" applyFont="1" applyFill="1" applyBorder="1" applyAlignment="1" applyProtection="1">
      <alignment horizontal="center" vertical="center" wrapText="1"/>
    </xf>
    <xf numFmtId="0" fontId="130" fillId="0" borderId="0" xfId="0" applyFont="1" applyFill="1" applyBorder="1" applyAlignment="1" applyProtection="1">
      <alignment horizontal="center" vertical="top"/>
    </xf>
    <xf numFmtId="0" fontId="150" fillId="0" borderId="0" xfId="0" applyFont="1" applyFill="1" applyBorder="1" applyAlignment="1" applyProtection="1">
      <alignment vertical="top"/>
    </xf>
    <xf numFmtId="0" fontId="131" fillId="0" borderId="0" xfId="0" applyFont="1" applyFill="1" applyBorder="1" applyAlignment="1" applyProtection="1">
      <alignment horizontal="center" vertical="top" wrapText="1"/>
    </xf>
    <xf numFmtId="0" fontId="132" fillId="2" borderId="1" xfId="0" applyFont="1" applyFill="1" applyBorder="1" applyAlignment="1" applyProtection="1">
      <alignment horizontal="center" vertical="center" wrapText="1"/>
    </xf>
    <xf numFmtId="0" fontId="136" fillId="2" borderId="5" xfId="0" applyFont="1" applyFill="1" applyBorder="1" applyAlignment="1" applyProtection="1">
      <alignment horizontal="center" vertical="center" wrapText="1"/>
    </xf>
    <xf numFmtId="49" fontId="155" fillId="0" borderId="16" xfId="0" applyNumberFormat="1" applyFont="1" applyFill="1" applyBorder="1" applyAlignment="1" applyProtection="1">
      <alignment horizontal="center" vertical="center" wrapText="1"/>
      <protection locked="0"/>
    </xf>
    <xf numFmtId="0" fontId="175" fillId="0" borderId="13" xfId="0" applyFont="1" applyFill="1" applyBorder="1" applyAlignment="1" applyProtection="1">
      <alignment vertical="top" wrapText="1"/>
      <protection locked="0"/>
    </xf>
    <xf numFmtId="0" fontId="176" fillId="0" borderId="13" xfId="0" applyFont="1" applyFill="1" applyBorder="1" applyAlignment="1" applyProtection="1">
      <alignment vertical="top"/>
      <protection locked="0"/>
    </xf>
    <xf numFmtId="49" fontId="156" fillId="0" borderId="0" xfId="0" applyNumberFormat="1" applyFont="1" applyFill="1" applyBorder="1" applyAlignment="1" applyProtection="1">
      <alignment horizontal="center" vertical="top" wrapText="1"/>
      <protection locked="0"/>
    </xf>
    <xf numFmtId="49" fontId="177" fillId="0" borderId="0" xfId="0" applyNumberFormat="1" applyFont="1" applyFill="1" applyBorder="1" applyAlignment="1" applyProtection="1">
      <alignment vertical="top" wrapText="1"/>
      <protection locked="0"/>
    </xf>
    <xf numFmtId="49" fontId="157" fillId="2" borderId="1" xfId="0" applyNumberFormat="1" applyFont="1" applyFill="1" applyBorder="1" applyAlignment="1" applyProtection="1">
      <alignment horizontal="center" vertical="center" wrapText="1"/>
      <protection locked="0"/>
    </xf>
    <xf numFmtId="49" fontId="160" fillId="2" borderId="5" xfId="0" applyNumberFormat="1" applyFont="1" applyFill="1" applyBorder="1" applyAlignment="1" applyProtection="1">
      <alignment horizontal="center" vertical="top" wrapText="1"/>
      <protection locked="0"/>
    </xf>
    <xf numFmtId="49" fontId="158" fillId="2" borderId="4" xfId="0" applyNumberFormat="1" applyFont="1" applyFill="1" applyBorder="1" applyAlignment="1" applyProtection="1">
      <alignment horizontal="center" vertical="center" wrapText="1"/>
      <protection locked="0"/>
    </xf>
    <xf numFmtId="0" fontId="161" fillId="2" borderId="6" xfId="0" applyFont="1" applyFill="1" applyBorder="1" applyAlignment="1" applyProtection="1">
      <alignment horizontal="center" vertical="top" wrapText="1"/>
      <protection locked="0"/>
    </xf>
    <xf numFmtId="49" fontId="162" fillId="2" borderId="6" xfId="0" applyNumberFormat="1" applyFont="1" applyFill="1" applyBorder="1" applyAlignment="1" applyProtection="1">
      <alignment horizontal="center" vertical="top" wrapText="1"/>
      <protection locked="0"/>
    </xf>
    <xf numFmtId="49" fontId="159" fillId="2" borderId="2" xfId="0" applyNumberFormat="1" applyFont="1" applyFill="1" applyBorder="1" applyAlignment="1" applyProtection="1">
      <alignment horizontal="center" vertical="center" wrapText="1"/>
      <protection locked="0"/>
    </xf>
    <xf numFmtId="49" fontId="82" fillId="2" borderId="3" xfId="0" applyNumberFormat="1" applyFont="1" applyFill="1" applyBorder="1" applyAlignment="1" applyProtection="1">
      <alignment horizontal="center" vertical="center" wrapText="1"/>
      <protection locked="0"/>
    </xf>
    <xf numFmtId="49" fontId="183" fillId="0" borderId="0" xfId="0" applyNumberFormat="1" applyFont="1" applyFill="1" applyBorder="1" applyAlignment="1" applyProtection="1">
      <alignment horizontal="center" vertical="center" wrapText="1"/>
      <protection locked="0"/>
    </xf>
    <xf numFmtId="0" fontId="243" fillId="6" borderId="0" xfId="9" applyFont="1" applyFill="1" applyAlignment="1">
      <alignment horizontal="center" vertical="center"/>
    </xf>
    <xf numFmtId="0" fontId="198" fillId="6" borderId="31" xfId="9" applyFont="1" applyFill="1" applyBorder="1" applyAlignment="1">
      <alignment horizontal="center" vertical="center"/>
    </xf>
    <xf numFmtId="0" fontId="198" fillId="6" borderId="35" xfId="9" applyFont="1" applyFill="1" applyBorder="1" applyAlignment="1">
      <alignment horizontal="center" vertical="center"/>
    </xf>
    <xf numFmtId="0" fontId="211" fillId="8" borderId="0" xfId="9" applyFont="1" applyFill="1" applyAlignment="1">
      <alignment horizontal="center" vertical="center"/>
    </xf>
    <xf numFmtId="0" fontId="198" fillId="8" borderId="31" xfId="9" applyFont="1" applyFill="1" applyBorder="1" applyAlignment="1">
      <alignment horizontal="center" vertical="center"/>
    </xf>
    <xf numFmtId="0" fontId="198" fillId="8" borderId="35" xfId="9" applyFont="1" applyFill="1" applyBorder="1" applyAlignment="1">
      <alignment horizontal="center" vertical="center"/>
    </xf>
    <xf numFmtId="0" fontId="198" fillId="8" borderId="36" xfId="9" applyFont="1" applyFill="1" applyBorder="1" applyAlignment="1">
      <alignment horizontal="center" vertical="center"/>
    </xf>
    <xf numFmtId="0" fontId="198" fillId="8" borderId="37" xfId="9" applyFont="1" applyFill="1" applyBorder="1" applyAlignment="1">
      <alignment horizontal="center" vertical="center"/>
    </xf>
    <xf numFmtId="0" fontId="198" fillId="8" borderId="38" xfId="9" applyFont="1" applyFill="1" applyBorder="1" applyAlignment="1">
      <alignment horizontal="center" vertical="center"/>
    </xf>
    <xf numFmtId="178" fontId="237" fillId="8" borderId="31" xfId="10" applyNumberFormat="1" applyFont="1" applyFill="1" applyBorder="1" applyAlignment="1">
      <alignment horizontal="center" vertical="center"/>
    </xf>
    <xf numFmtId="178" fontId="237" fillId="8" borderId="35" xfId="10" applyNumberFormat="1" applyFont="1" applyFill="1" applyBorder="1" applyAlignment="1">
      <alignment horizontal="center" vertical="center"/>
    </xf>
    <xf numFmtId="0" fontId="243" fillId="8" borderId="0" xfId="9" applyFont="1" applyFill="1" applyAlignment="1">
      <alignment horizontal="center" vertical="center"/>
    </xf>
    <xf numFmtId="0" fontId="238" fillId="8" borderId="0" xfId="9" applyFont="1" applyFill="1" applyAlignment="1">
      <alignment horizontal="center" vertical="center"/>
    </xf>
    <xf numFmtId="0" fontId="211" fillId="8" borderId="30" xfId="11" applyFont="1" applyFill="1" applyBorder="1" applyAlignment="1">
      <alignment horizontal="center" vertical="center" wrapText="1"/>
    </xf>
    <xf numFmtId="0" fontId="198" fillId="8" borderId="31" xfId="11" applyFont="1" applyFill="1" applyBorder="1" applyAlignment="1">
      <alignment horizontal="center" vertical="center"/>
    </xf>
    <xf numFmtId="0" fontId="198" fillId="8" borderId="35" xfId="11" applyFont="1" applyFill="1" applyBorder="1" applyAlignment="1">
      <alignment horizontal="center" vertical="center"/>
    </xf>
    <xf numFmtId="0" fontId="198" fillId="8" borderId="32" xfId="9" applyFont="1" applyFill="1" applyBorder="1" applyAlignment="1">
      <alignment horizontal="center" vertical="center"/>
    </xf>
    <xf numFmtId="0" fontId="198" fillId="8" borderId="33" xfId="9" applyFont="1" applyFill="1" applyBorder="1" applyAlignment="1">
      <alignment horizontal="center" vertical="center"/>
    </xf>
    <xf numFmtId="0" fontId="198" fillId="8" borderId="34" xfId="9" applyFont="1" applyFill="1" applyBorder="1" applyAlignment="1">
      <alignment horizontal="center" vertical="center"/>
    </xf>
    <xf numFmtId="0" fontId="237" fillId="8" borderId="30" xfId="11" applyFont="1" applyFill="1" applyBorder="1" applyAlignment="1">
      <alignment horizontal="center" vertical="center" wrapText="1"/>
    </xf>
    <xf numFmtId="0" fontId="211" fillId="6" borderId="30" xfId="11" applyFont="1" applyFill="1" applyBorder="1" applyAlignment="1">
      <alignment horizontal="center" vertical="center" wrapText="1"/>
    </xf>
    <xf numFmtId="0" fontId="198" fillId="6" borderId="36" xfId="9" applyFont="1" applyFill="1" applyBorder="1" applyAlignment="1">
      <alignment horizontal="center" vertical="center"/>
    </xf>
    <xf numFmtId="0" fontId="198" fillId="6" borderId="37" xfId="9" applyFont="1" applyFill="1" applyBorder="1" applyAlignment="1">
      <alignment horizontal="center" vertical="center"/>
    </xf>
    <xf numFmtId="0" fontId="198" fillId="6" borderId="38" xfId="9" applyFont="1" applyFill="1" applyBorder="1" applyAlignment="1">
      <alignment horizontal="center" vertical="center"/>
    </xf>
    <xf numFmtId="178" fontId="237" fillId="6" borderId="31" xfId="10" applyNumberFormat="1" applyFont="1" applyFill="1" applyBorder="1" applyAlignment="1">
      <alignment horizontal="center" vertical="center"/>
    </xf>
    <xf numFmtId="178" fontId="237" fillId="6" borderId="35" xfId="10" applyNumberFormat="1" applyFont="1" applyFill="1" applyBorder="1" applyAlignment="1">
      <alignment horizontal="center" vertical="center"/>
    </xf>
    <xf numFmtId="178" fontId="237" fillId="6" borderId="31" xfId="10" applyNumberFormat="1" applyFont="1" applyFill="1" applyBorder="1" applyAlignment="1">
      <alignment horizontal="center" vertical="center" wrapText="1"/>
    </xf>
    <xf numFmtId="178" fontId="237" fillId="6" borderId="35" xfId="10" applyNumberFormat="1" applyFont="1" applyFill="1" applyBorder="1" applyAlignment="1">
      <alignment horizontal="center" vertical="center" wrapText="1"/>
    </xf>
    <xf numFmtId="0" fontId="211" fillId="6" borderId="30" xfId="9" applyFont="1" applyFill="1" applyBorder="1" applyAlignment="1">
      <alignment horizontal="center" vertical="center"/>
    </xf>
    <xf numFmtId="0" fontId="198" fillId="6" borderId="32" xfId="9" applyFont="1" applyFill="1" applyBorder="1" applyAlignment="1">
      <alignment horizontal="center" vertical="center"/>
    </xf>
    <xf numFmtId="0" fontId="198" fillId="6" borderId="33" xfId="9" applyFont="1" applyFill="1" applyBorder="1" applyAlignment="1">
      <alignment horizontal="center" vertical="center"/>
    </xf>
    <xf numFmtId="0" fontId="198" fillId="6" borderId="34" xfId="9" applyFont="1" applyFill="1" applyBorder="1" applyAlignment="1">
      <alignment horizontal="center" vertical="center"/>
    </xf>
    <xf numFmtId="0" fontId="243" fillId="8" borderId="0" xfId="11" applyFont="1" applyFill="1" applyAlignment="1">
      <alignment horizontal="center" vertical="center" wrapText="1"/>
    </xf>
    <xf numFmtId="0" fontId="211" fillId="6" borderId="0" xfId="9" applyFont="1" applyFill="1" applyAlignment="1">
      <alignment horizontal="center" vertical="center"/>
    </xf>
    <xf numFmtId="178" fontId="237" fillId="7" borderId="17" xfId="10" applyNumberFormat="1" applyFont="1" applyFill="1" applyBorder="1" applyAlignment="1">
      <alignment horizontal="center" vertical="center"/>
    </xf>
    <xf numFmtId="0" fontId="198" fillId="6" borderId="17" xfId="9" applyFont="1" applyFill="1" applyBorder="1" applyAlignment="1">
      <alignment horizontal="center" vertical="center"/>
    </xf>
    <xf numFmtId="178" fontId="237" fillId="6" borderId="17" xfId="10" applyNumberFormat="1" applyFont="1" applyFill="1" applyBorder="1" applyAlignment="1">
      <alignment horizontal="center" vertical="center"/>
    </xf>
    <xf numFmtId="0" fontId="236" fillId="6" borderId="0" xfId="9" applyFont="1" applyFill="1" applyAlignment="1">
      <alignment horizontal="center" vertical="center"/>
    </xf>
    <xf numFmtId="0" fontId="239" fillId="6" borderId="0" xfId="9" applyFont="1" applyFill="1" applyAlignment="1">
      <alignment horizontal="center" vertical="center"/>
    </xf>
    <xf numFmtId="0" fontId="241" fillId="6" borderId="30" xfId="9" applyFont="1" applyFill="1" applyBorder="1" applyAlignment="1">
      <alignment horizontal="center" vertical="center"/>
    </xf>
    <xf numFmtId="0" fontId="240" fillId="6" borderId="31" xfId="9" applyFont="1" applyFill="1" applyBorder="1" applyAlignment="1">
      <alignment horizontal="center" vertical="center"/>
    </xf>
    <xf numFmtId="0" fontId="240" fillId="6" borderId="35" xfId="9" applyFont="1" applyFill="1" applyBorder="1" applyAlignment="1">
      <alignment horizontal="center" vertical="center"/>
    </xf>
    <xf numFmtId="0" fontId="238" fillId="6" borderId="0" xfId="9" applyFont="1" applyFill="1" applyAlignment="1">
      <alignment horizontal="center" vertical="center"/>
    </xf>
    <xf numFmtId="0" fontId="190" fillId="0" borderId="0" xfId="0" applyFont="1" applyFill="1" applyBorder="1" applyAlignment="1" applyProtection="1">
      <alignment horizontal="left" vertical="top"/>
      <protection locked="0"/>
    </xf>
    <xf numFmtId="0" fontId="229" fillId="0" borderId="8" xfId="0" applyFont="1" applyFill="1" applyBorder="1" applyAlignment="1" applyProtection="1">
      <alignment vertical="top"/>
      <protection locked="0"/>
    </xf>
    <xf numFmtId="3" fontId="224" fillId="0" borderId="12" xfId="0" applyNumberFormat="1" applyFont="1" applyFill="1" applyBorder="1" applyAlignment="1" applyProtection="1">
      <alignment vertical="top" wrapText="1"/>
      <protection locked="0"/>
    </xf>
    <xf numFmtId="3" fontId="234" fillId="0" borderId="12" xfId="0" applyNumberFormat="1" applyFont="1" applyFill="1" applyBorder="1" applyAlignment="1" applyProtection="1">
      <alignment vertical="top" wrapText="1"/>
      <protection locked="0"/>
    </xf>
    <xf numFmtId="3" fontId="225" fillId="0" borderId="13" xfId="0" applyNumberFormat="1" applyFont="1" applyFill="1" applyBorder="1" applyAlignment="1" applyProtection="1">
      <alignment vertical="top" wrapText="1"/>
      <protection locked="0"/>
    </xf>
    <xf numFmtId="3" fontId="225" fillId="0" borderId="12" xfId="0" applyNumberFormat="1" applyFont="1" applyFill="1" applyBorder="1" applyAlignment="1" applyProtection="1">
      <alignment vertical="top" wrapText="1"/>
      <protection locked="0"/>
    </xf>
    <xf numFmtId="0" fontId="224" fillId="2" borderId="10" xfId="0" applyFont="1" applyFill="1" applyBorder="1" applyAlignment="1" applyProtection="1">
      <alignment horizontal="center" vertical="center"/>
      <protection locked="0"/>
    </xf>
    <xf numFmtId="0" fontId="224" fillId="2" borderId="13" xfId="0" applyFont="1" applyFill="1" applyBorder="1" applyAlignment="1" applyProtection="1">
      <alignment horizontal="center" vertical="center"/>
      <protection locked="0"/>
    </xf>
    <xf numFmtId="0" fontId="225" fillId="0" borderId="15" xfId="0" applyFont="1" applyFill="1" applyBorder="1" applyAlignment="1" applyProtection="1">
      <alignment vertical="top"/>
      <protection locked="0"/>
    </xf>
    <xf numFmtId="0" fontId="225" fillId="0" borderId="15" xfId="0" applyFont="1" applyFill="1" applyBorder="1" applyAlignment="1" applyProtection="1">
      <alignment horizontal="center" vertical="top"/>
      <protection locked="0"/>
    </xf>
    <xf numFmtId="49" fontId="225" fillId="0" borderId="15" xfId="0" applyNumberFormat="1" applyFont="1" applyFill="1" applyBorder="1" applyAlignment="1" applyProtection="1">
      <alignment vertical="top" wrapText="1"/>
      <protection locked="0"/>
    </xf>
    <xf numFmtId="3" fontId="225" fillId="0" borderId="15" xfId="0" applyNumberFormat="1" applyFont="1" applyFill="1" applyBorder="1" applyAlignment="1" applyProtection="1">
      <alignment vertical="top" wrapText="1"/>
      <protection locked="0"/>
    </xf>
    <xf numFmtId="3" fontId="225" fillId="0" borderId="0" xfId="0" applyNumberFormat="1" applyFont="1" applyFill="1" applyBorder="1" applyAlignment="1" applyProtection="1">
      <alignment vertical="top" wrapText="1"/>
      <protection locked="0"/>
    </xf>
    <xf numFmtId="0" fontId="225" fillId="0" borderId="8" xfId="0" applyNumberFormat="1" applyFont="1" applyFill="1" applyBorder="1" applyAlignment="1" applyProtection="1">
      <alignment vertical="top"/>
      <protection locked="0"/>
    </xf>
    <xf numFmtId="0" fontId="225" fillId="0" borderId="15" xfId="0" applyNumberFormat="1" applyFont="1" applyFill="1" applyBorder="1" applyAlignment="1" applyProtection="1">
      <alignment vertical="top"/>
      <protection locked="0"/>
    </xf>
    <xf numFmtId="49" fontId="225" fillId="0" borderId="15" xfId="0" applyNumberFormat="1" applyFont="1" applyFill="1" applyBorder="1" applyAlignment="1" applyProtection="1">
      <alignment horizontal="center" vertical="top" wrapText="1"/>
      <protection locked="0"/>
    </xf>
    <xf numFmtId="167" fontId="225" fillId="0" borderId="15" xfId="0" applyNumberFormat="1" applyFont="1" applyFill="1" applyBorder="1" applyAlignment="1" applyProtection="1">
      <alignment vertical="top" wrapText="1"/>
      <protection locked="0"/>
    </xf>
    <xf numFmtId="165" fontId="225" fillId="0" borderId="15" xfId="0" applyNumberFormat="1" applyFont="1" applyFill="1" applyBorder="1" applyAlignment="1" applyProtection="1">
      <alignment horizontal="center" vertical="top" wrapText="1"/>
      <protection locked="0"/>
    </xf>
    <xf numFmtId="49" fontId="225" fillId="0" borderId="0" xfId="0" applyNumberFormat="1" applyFont="1" applyFill="1" applyBorder="1" applyAlignment="1" applyProtection="1">
      <alignment vertical="top"/>
      <protection locked="0"/>
    </xf>
    <xf numFmtId="0" fontId="222" fillId="0" borderId="0" xfId="0" quotePrefix="1" applyFont="1" applyFill="1" applyBorder="1" applyAlignment="1" applyProtection="1">
      <alignment vertical="top"/>
      <protection locked="0"/>
    </xf>
  </cellXfs>
  <cellStyles count="12">
    <cellStyle name="Comma 3 3" xfId="8" xr:uid="{B7BDF70D-BF84-49D1-9E65-A4911A5DA841}"/>
    <cellStyle name="Comma 4" xfId="2" xr:uid="{4ADFD225-D45B-4955-A636-A553A406194D}"/>
    <cellStyle name="Comma 6 2" xfId="10" xr:uid="{D7E7F4BC-C36E-4415-86EE-00C966A078BE}"/>
    <cellStyle name="Normal" xfId="0" builtinId="0"/>
    <cellStyle name="Normal 2 2 2 4" xfId="11" xr:uid="{CDCA5AC8-9559-492A-9EAB-75EA3C172E76}"/>
    <cellStyle name="Normal 3" xfId="3" xr:uid="{341C27C6-89A3-4759-9820-F2E4D48002B8}"/>
    <cellStyle name="Normal 3 2" xfId="1" xr:uid="{69717150-74E5-465C-855E-482D6E174640}"/>
    <cellStyle name="Normal 5" xfId="9" xr:uid="{EDBC4109-D685-49CD-A720-C246F216247C}"/>
    <cellStyle name="Normal_DT-NamLy(17.4)" xfId="5" xr:uid="{1823B531-CA16-4D72-92F9-5ABD90F23D84}"/>
    <cellStyle name="Normal_Du tru kinh phi" xfId="4" xr:uid="{3460557D-30B7-4689-AFE9-0EFDBBC0CE6A}"/>
    <cellStyle name="Normal_DUTOAN DGT3" xfId="7" xr:uid="{1EFBCA43-A746-4CA4-9056-3BB9A1A7F7DF}"/>
    <cellStyle name="Normal_ke hoach thang 2+3(PKH)" xfId="6" xr:uid="{5D23F202-9CAE-453D-B295-EE1D2E480418}"/>
  </cellStyles>
  <dxfs count="13">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general" vertical="top" textRotation="0" wrapText="0"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0" formatCode="General"/>
      <fill>
        <patternFill patternType="none">
          <fgColor indexed="64"/>
          <bgColor indexed="65"/>
        </patternFill>
      </fill>
      <alignment horizontal="general" vertical="top" textRotation="0" wrapText="0" indent="0" justifyLastLine="0" shrinkToFit="0" readingOrder="0"/>
      <border diagonalUp="0" diagonalDown="0">
        <left/>
        <right style="thin">
          <color rgb="FF000000"/>
        </right>
        <top/>
        <bottom style="hair">
          <color rgb="FF000000"/>
        </bottom>
        <vertical/>
        <horizontal/>
      </border>
      <protection locked="0" hidden="0"/>
    </dxf>
    <dxf>
      <font>
        <b/>
        <i val="0"/>
        <strike val="0"/>
        <condense val="0"/>
        <extend val="0"/>
        <outline val="0"/>
        <shadow val="0"/>
        <u val="none"/>
        <vertAlign val="baseline"/>
        <sz val="11"/>
        <color auto="1"/>
        <name val="Times New Roman"/>
        <scheme val="none"/>
      </font>
      <fill>
        <patternFill patternType="solid">
          <fgColor rgb="FF000000"/>
          <bgColor rgb="FFF5F5F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auto="1"/>
        <name val="Times New Roman"/>
        <scheme val="none"/>
      </font>
      <numFmt numFmtId="3" formatCode="#,##0"/>
      <fill>
        <patternFill patternType="none">
          <fgColor indexed="64"/>
          <bgColor indexed="65"/>
        </patternFill>
      </fill>
      <alignment horizontal="general" vertical="top" textRotation="0" wrapText="1" indent="0" justifyLastLine="0" shrinkToFit="0" readingOrder="0"/>
      <border diagonalUp="0" diagonalDown="0">
        <left/>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165" formatCode="#,##0.#####;\-#,##0.#####"/>
      <fill>
        <patternFill patternType="none">
          <fgColor indexed="64"/>
          <bgColor indexed="65"/>
        </patternFill>
      </fill>
      <alignment horizontal="center" vertical="top" textRotation="0" wrapText="1"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3" formatCode="#,##0"/>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167" formatCode="#,##0.######;\-#,##0.######"/>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fill>
        <patternFill patternType="none">
          <fgColor indexed="64"/>
          <bgColor indexed="65"/>
        </patternFill>
      </fill>
      <alignment horizontal="center" vertical="top" textRotation="0" wrapText="0"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numFmt numFmtId="30" formatCode="@"/>
      <fill>
        <patternFill patternType="none">
          <fgColor indexed="64"/>
          <bgColor indexed="65"/>
        </patternFill>
      </fill>
      <alignment horizontal="center" vertical="top" textRotation="0" wrapText="1" indent="0" justifyLastLine="0" shrinkToFit="0" readingOrder="0"/>
      <border diagonalUp="0" diagonalDown="0">
        <left/>
        <right style="thin">
          <color rgb="FF000000"/>
        </right>
        <top/>
        <bottom style="hair">
          <color rgb="FF000000"/>
        </bottom>
        <vertical/>
        <horizontal/>
      </border>
      <protection locked="0" hidden="0"/>
    </dxf>
    <dxf>
      <font>
        <b val="0"/>
        <i val="0"/>
        <strike val="0"/>
        <condense val="0"/>
        <extend val="0"/>
        <outline val="0"/>
        <shadow val="0"/>
        <u val="none"/>
        <vertAlign val="baseline"/>
        <sz val="11"/>
        <color auto="1"/>
        <name val="Times New Roman"/>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rgb="FF000000"/>
        </right>
        <top/>
        <bottom style="hair">
          <color rgb="FF000000"/>
        </bottom>
        <vertical/>
        <horizontal/>
      </border>
      <protection locked="0" hidden="0"/>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60.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externalLink" Target="externalLinks/externalLink6.xml"/><Relationship Id="rId84" Type="http://schemas.openxmlformats.org/officeDocument/2006/relationships/externalLink" Target="externalLinks/externalLink27.xml"/><Relationship Id="rId138" Type="http://schemas.openxmlformats.org/officeDocument/2006/relationships/externalLink" Target="externalLinks/externalLink81.xml"/><Relationship Id="rId159" Type="http://schemas.openxmlformats.org/officeDocument/2006/relationships/externalLink" Target="externalLinks/externalLink102.xml"/><Relationship Id="rId170" Type="http://schemas.openxmlformats.org/officeDocument/2006/relationships/externalLink" Target="externalLinks/externalLink113.xml"/><Relationship Id="rId191" Type="http://schemas.openxmlformats.org/officeDocument/2006/relationships/externalLink" Target="externalLinks/externalLink134.xml"/><Relationship Id="rId205" Type="http://schemas.openxmlformats.org/officeDocument/2006/relationships/externalLink" Target="externalLinks/externalLink148.xml"/><Relationship Id="rId226" Type="http://schemas.openxmlformats.org/officeDocument/2006/relationships/externalLink" Target="externalLinks/externalLink169.xml"/><Relationship Id="rId107" Type="http://schemas.openxmlformats.org/officeDocument/2006/relationships/externalLink" Target="externalLinks/externalLink50.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externalLink" Target="externalLinks/externalLink17.xml"/><Relationship Id="rId128" Type="http://schemas.openxmlformats.org/officeDocument/2006/relationships/externalLink" Target="externalLinks/externalLink71.xml"/><Relationship Id="rId149" Type="http://schemas.openxmlformats.org/officeDocument/2006/relationships/externalLink" Target="externalLinks/externalLink92.xml"/><Relationship Id="rId5" Type="http://schemas.openxmlformats.org/officeDocument/2006/relationships/worksheet" Target="worksheets/sheet5.xml"/><Relationship Id="rId95" Type="http://schemas.openxmlformats.org/officeDocument/2006/relationships/externalLink" Target="externalLinks/externalLink38.xml"/><Relationship Id="rId160" Type="http://schemas.openxmlformats.org/officeDocument/2006/relationships/externalLink" Target="externalLinks/externalLink103.xml"/><Relationship Id="rId181" Type="http://schemas.openxmlformats.org/officeDocument/2006/relationships/externalLink" Target="externalLinks/externalLink124.xml"/><Relationship Id="rId216" Type="http://schemas.openxmlformats.org/officeDocument/2006/relationships/externalLink" Target="externalLinks/externalLink15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externalLink" Target="externalLinks/externalLink7.xml"/><Relationship Id="rId118" Type="http://schemas.openxmlformats.org/officeDocument/2006/relationships/externalLink" Target="externalLinks/externalLink61.xml"/><Relationship Id="rId139" Type="http://schemas.openxmlformats.org/officeDocument/2006/relationships/externalLink" Target="externalLinks/externalLink82.xml"/><Relationship Id="rId85" Type="http://schemas.openxmlformats.org/officeDocument/2006/relationships/externalLink" Target="externalLinks/externalLink28.xml"/><Relationship Id="rId150" Type="http://schemas.openxmlformats.org/officeDocument/2006/relationships/externalLink" Target="externalLinks/externalLink93.xml"/><Relationship Id="rId171" Type="http://schemas.openxmlformats.org/officeDocument/2006/relationships/externalLink" Target="externalLinks/externalLink114.xml"/><Relationship Id="rId192" Type="http://schemas.openxmlformats.org/officeDocument/2006/relationships/externalLink" Target="externalLinks/externalLink135.xml"/><Relationship Id="rId206" Type="http://schemas.openxmlformats.org/officeDocument/2006/relationships/externalLink" Target="externalLinks/externalLink149.xml"/><Relationship Id="rId227" Type="http://schemas.openxmlformats.org/officeDocument/2006/relationships/externalLink" Target="externalLinks/externalLink170.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51.xml"/><Relationship Id="rId129" Type="http://schemas.openxmlformats.org/officeDocument/2006/relationships/externalLink" Target="externalLinks/externalLink72.xml"/><Relationship Id="rId54" Type="http://schemas.openxmlformats.org/officeDocument/2006/relationships/worksheet" Target="worksheets/sheet54.xml"/><Relationship Id="rId75" Type="http://schemas.openxmlformats.org/officeDocument/2006/relationships/externalLink" Target="externalLinks/externalLink18.xml"/><Relationship Id="rId96" Type="http://schemas.openxmlformats.org/officeDocument/2006/relationships/externalLink" Target="externalLinks/externalLink39.xml"/><Relationship Id="rId140" Type="http://schemas.openxmlformats.org/officeDocument/2006/relationships/externalLink" Target="externalLinks/externalLink83.xml"/><Relationship Id="rId161" Type="http://schemas.openxmlformats.org/officeDocument/2006/relationships/externalLink" Target="externalLinks/externalLink104.xml"/><Relationship Id="rId182" Type="http://schemas.openxmlformats.org/officeDocument/2006/relationships/externalLink" Target="externalLinks/externalLink125.xml"/><Relationship Id="rId217" Type="http://schemas.openxmlformats.org/officeDocument/2006/relationships/externalLink" Target="externalLinks/externalLink16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62.xml"/><Relationship Id="rId44" Type="http://schemas.openxmlformats.org/officeDocument/2006/relationships/worksheet" Target="worksheets/sheet44.xml"/><Relationship Id="rId65" Type="http://schemas.openxmlformats.org/officeDocument/2006/relationships/externalLink" Target="externalLinks/externalLink8.xml"/><Relationship Id="rId86" Type="http://schemas.openxmlformats.org/officeDocument/2006/relationships/externalLink" Target="externalLinks/externalLink29.xml"/><Relationship Id="rId130" Type="http://schemas.openxmlformats.org/officeDocument/2006/relationships/externalLink" Target="externalLinks/externalLink73.xml"/><Relationship Id="rId151" Type="http://schemas.openxmlformats.org/officeDocument/2006/relationships/externalLink" Target="externalLinks/externalLink94.xml"/><Relationship Id="rId172" Type="http://schemas.openxmlformats.org/officeDocument/2006/relationships/externalLink" Target="externalLinks/externalLink115.xml"/><Relationship Id="rId193" Type="http://schemas.openxmlformats.org/officeDocument/2006/relationships/externalLink" Target="externalLinks/externalLink136.xml"/><Relationship Id="rId207" Type="http://schemas.openxmlformats.org/officeDocument/2006/relationships/externalLink" Target="externalLinks/externalLink150.xml"/><Relationship Id="rId228" Type="http://schemas.openxmlformats.org/officeDocument/2006/relationships/externalLink" Target="externalLinks/externalLink171.xml"/><Relationship Id="rId13" Type="http://schemas.openxmlformats.org/officeDocument/2006/relationships/worksheet" Target="worksheets/sheet13.xml"/><Relationship Id="rId109" Type="http://schemas.openxmlformats.org/officeDocument/2006/relationships/externalLink" Target="externalLinks/externalLink52.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externalLink" Target="externalLinks/externalLink19.xml"/><Relationship Id="rId97" Type="http://schemas.openxmlformats.org/officeDocument/2006/relationships/externalLink" Target="externalLinks/externalLink40.xml"/><Relationship Id="rId120" Type="http://schemas.openxmlformats.org/officeDocument/2006/relationships/externalLink" Target="externalLinks/externalLink63.xml"/><Relationship Id="rId141" Type="http://schemas.openxmlformats.org/officeDocument/2006/relationships/externalLink" Target="externalLinks/externalLink84.xml"/><Relationship Id="rId7" Type="http://schemas.openxmlformats.org/officeDocument/2006/relationships/worksheet" Target="worksheets/sheet7.xml"/><Relationship Id="rId162" Type="http://schemas.openxmlformats.org/officeDocument/2006/relationships/externalLink" Target="externalLinks/externalLink105.xml"/><Relationship Id="rId183" Type="http://schemas.openxmlformats.org/officeDocument/2006/relationships/externalLink" Target="externalLinks/externalLink126.xml"/><Relationship Id="rId218" Type="http://schemas.openxmlformats.org/officeDocument/2006/relationships/externalLink" Target="externalLinks/externalLink16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externalLink" Target="externalLinks/externalLink9.xml"/><Relationship Id="rId87" Type="http://schemas.openxmlformats.org/officeDocument/2006/relationships/externalLink" Target="externalLinks/externalLink30.xml"/><Relationship Id="rId110" Type="http://schemas.openxmlformats.org/officeDocument/2006/relationships/externalLink" Target="externalLinks/externalLink53.xml"/><Relationship Id="rId131" Type="http://schemas.openxmlformats.org/officeDocument/2006/relationships/externalLink" Target="externalLinks/externalLink74.xml"/><Relationship Id="rId152" Type="http://schemas.openxmlformats.org/officeDocument/2006/relationships/externalLink" Target="externalLinks/externalLink95.xml"/><Relationship Id="rId173" Type="http://schemas.openxmlformats.org/officeDocument/2006/relationships/externalLink" Target="externalLinks/externalLink116.xml"/><Relationship Id="rId194" Type="http://schemas.openxmlformats.org/officeDocument/2006/relationships/externalLink" Target="externalLinks/externalLink137.xml"/><Relationship Id="rId208" Type="http://schemas.openxmlformats.org/officeDocument/2006/relationships/externalLink" Target="externalLinks/externalLink151.xml"/><Relationship Id="rId229" Type="http://schemas.openxmlformats.org/officeDocument/2006/relationships/externalLink" Target="externalLinks/externalLink172.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0.xml"/><Relationship Id="rId100" Type="http://schemas.openxmlformats.org/officeDocument/2006/relationships/externalLink" Target="externalLinks/externalLink43.xml"/><Relationship Id="rId8" Type="http://schemas.openxmlformats.org/officeDocument/2006/relationships/worksheet" Target="worksheets/sheet8.xml"/><Relationship Id="rId98" Type="http://schemas.openxmlformats.org/officeDocument/2006/relationships/externalLink" Target="externalLinks/externalLink41.xml"/><Relationship Id="rId121" Type="http://schemas.openxmlformats.org/officeDocument/2006/relationships/externalLink" Target="externalLinks/externalLink64.xml"/><Relationship Id="rId142" Type="http://schemas.openxmlformats.org/officeDocument/2006/relationships/externalLink" Target="externalLinks/externalLink85.xml"/><Relationship Id="rId163" Type="http://schemas.openxmlformats.org/officeDocument/2006/relationships/externalLink" Target="externalLinks/externalLink106.xml"/><Relationship Id="rId184" Type="http://schemas.openxmlformats.org/officeDocument/2006/relationships/externalLink" Target="externalLinks/externalLink127.xml"/><Relationship Id="rId219" Type="http://schemas.openxmlformats.org/officeDocument/2006/relationships/externalLink" Target="externalLinks/externalLink162.xml"/><Relationship Id="rId230"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5.xml"/><Relationship Id="rId83" Type="http://schemas.openxmlformats.org/officeDocument/2006/relationships/externalLink" Target="externalLinks/externalLink26.xml"/><Relationship Id="rId88" Type="http://schemas.openxmlformats.org/officeDocument/2006/relationships/externalLink" Target="externalLinks/externalLink31.xml"/><Relationship Id="rId111" Type="http://schemas.openxmlformats.org/officeDocument/2006/relationships/externalLink" Target="externalLinks/externalLink54.xml"/><Relationship Id="rId132" Type="http://schemas.openxmlformats.org/officeDocument/2006/relationships/externalLink" Target="externalLinks/externalLink75.xml"/><Relationship Id="rId153" Type="http://schemas.openxmlformats.org/officeDocument/2006/relationships/externalLink" Target="externalLinks/externalLink96.xml"/><Relationship Id="rId174" Type="http://schemas.openxmlformats.org/officeDocument/2006/relationships/externalLink" Target="externalLinks/externalLink117.xml"/><Relationship Id="rId179" Type="http://schemas.openxmlformats.org/officeDocument/2006/relationships/externalLink" Target="externalLinks/externalLink122.xml"/><Relationship Id="rId195" Type="http://schemas.openxmlformats.org/officeDocument/2006/relationships/externalLink" Target="externalLinks/externalLink138.xml"/><Relationship Id="rId209" Type="http://schemas.openxmlformats.org/officeDocument/2006/relationships/externalLink" Target="externalLinks/externalLink152.xml"/><Relationship Id="rId190" Type="http://schemas.openxmlformats.org/officeDocument/2006/relationships/externalLink" Target="externalLinks/externalLink133.xml"/><Relationship Id="rId204" Type="http://schemas.openxmlformats.org/officeDocument/2006/relationships/externalLink" Target="externalLinks/externalLink147.xml"/><Relationship Id="rId220" Type="http://schemas.openxmlformats.org/officeDocument/2006/relationships/externalLink" Target="externalLinks/externalLink163.xml"/><Relationship Id="rId225" Type="http://schemas.openxmlformats.org/officeDocument/2006/relationships/externalLink" Target="externalLinks/externalLink16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49.xml"/><Relationship Id="rId127" Type="http://schemas.openxmlformats.org/officeDocument/2006/relationships/externalLink" Target="externalLinks/externalLink70.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externalLink" Target="externalLinks/externalLink16.xml"/><Relationship Id="rId78" Type="http://schemas.openxmlformats.org/officeDocument/2006/relationships/externalLink" Target="externalLinks/externalLink21.xml"/><Relationship Id="rId94" Type="http://schemas.openxmlformats.org/officeDocument/2006/relationships/externalLink" Target="externalLinks/externalLink37.xml"/><Relationship Id="rId99" Type="http://schemas.openxmlformats.org/officeDocument/2006/relationships/externalLink" Target="externalLinks/externalLink42.xml"/><Relationship Id="rId101" Type="http://schemas.openxmlformats.org/officeDocument/2006/relationships/externalLink" Target="externalLinks/externalLink44.xml"/><Relationship Id="rId122" Type="http://schemas.openxmlformats.org/officeDocument/2006/relationships/externalLink" Target="externalLinks/externalLink65.xml"/><Relationship Id="rId143" Type="http://schemas.openxmlformats.org/officeDocument/2006/relationships/externalLink" Target="externalLinks/externalLink86.xml"/><Relationship Id="rId148" Type="http://schemas.openxmlformats.org/officeDocument/2006/relationships/externalLink" Target="externalLinks/externalLink91.xml"/><Relationship Id="rId164" Type="http://schemas.openxmlformats.org/officeDocument/2006/relationships/externalLink" Target="externalLinks/externalLink107.xml"/><Relationship Id="rId169" Type="http://schemas.openxmlformats.org/officeDocument/2006/relationships/externalLink" Target="externalLinks/externalLink112.xml"/><Relationship Id="rId185" Type="http://schemas.openxmlformats.org/officeDocument/2006/relationships/externalLink" Target="externalLinks/externalLink128.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23.xml"/><Relationship Id="rId210" Type="http://schemas.openxmlformats.org/officeDocument/2006/relationships/externalLink" Target="externalLinks/externalLink153.xml"/><Relationship Id="rId215" Type="http://schemas.openxmlformats.org/officeDocument/2006/relationships/externalLink" Target="externalLinks/externalLink158.xml"/><Relationship Id="rId26" Type="http://schemas.openxmlformats.org/officeDocument/2006/relationships/worksheet" Target="worksheets/sheet26.xml"/><Relationship Id="rId231"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externalLink" Target="externalLinks/externalLink11.xml"/><Relationship Id="rId89" Type="http://schemas.openxmlformats.org/officeDocument/2006/relationships/externalLink" Target="externalLinks/externalLink32.xml"/><Relationship Id="rId112" Type="http://schemas.openxmlformats.org/officeDocument/2006/relationships/externalLink" Target="externalLinks/externalLink55.xml"/><Relationship Id="rId133" Type="http://schemas.openxmlformats.org/officeDocument/2006/relationships/externalLink" Target="externalLinks/externalLink76.xml"/><Relationship Id="rId154" Type="http://schemas.openxmlformats.org/officeDocument/2006/relationships/externalLink" Target="externalLinks/externalLink97.xml"/><Relationship Id="rId175" Type="http://schemas.openxmlformats.org/officeDocument/2006/relationships/externalLink" Target="externalLinks/externalLink118.xml"/><Relationship Id="rId196" Type="http://schemas.openxmlformats.org/officeDocument/2006/relationships/externalLink" Target="externalLinks/externalLink139.xml"/><Relationship Id="rId200" Type="http://schemas.openxmlformats.org/officeDocument/2006/relationships/externalLink" Target="externalLinks/externalLink143.xml"/><Relationship Id="rId16" Type="http://schemas.openxmlformats.org/officeDocument/2006/relationships/worksheet" Target="worksheets/sheet16.xml"/><Relationship Id="rId221" Type="http://schemas.openxmlformats.org/officeDocument/2006/relationships/externalLink" Target="externalLinks/externalLink164.xml"/><Relationship Id="rId37" Type="http://schemas.openxmlformats.org/officeDocument/2006/relationships/worksheet" Target="worksheets/sheet37.xml"/><Relationship Id="rId58" Type="http://schemas.openxmlformats.org/officeDocument/2006/relationships/externalLink" Target="externalLinks/externalLink1.xml"/><Relationship Id="rId79" Type="http://schemas.openxmlformats.org/officeDocument/2006/relationships/externalLink" Target="externalLinks/externalLink22.xml"/><Relationship Id="rId102" Type="http://schemas.openxmlformats.org/officeDocument/2006/relationships/externalLink" Target="externalLinks/externalLink45.xml"/><Relationship Id="rId123" Type="http://schemas.openxmlformats.org/officeDocument/2006/relationships/externalLink" Target="externalLinks/externalLink66.xml"/><Relationship Id="rId144" Type="http://schemas.openxmlformats.org/officeDocument/2006/relationships/externalLink" Target="externalLinks/externalLink87.xml"/><Relationship Id="rId90" Type="http://schemas.openxmlformats.org/officeDocument/2006/relationships/externalLink" Target="externalLinks/externalLink33.xml"/><Relationship Id="rId165" Type="http://schemas.openxmlformats.org/officeDocument/2006/relationships/externalLink" Target="externalLinks/externalLink108.xml"/><Relationship Id="rId186" Type="http://schemas.openxmlformats.org/officeDocument/2006/relationships/externalLink" Target="externalLinks/externalLink129.xml"/><Relationship Id="rId211" Type="http://schemas.openxmlformats.org/officeDocument/2006/relationships/externalLink" Target="externalLinks/externalLink154.xml"/><Relationship Id="rId232"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externalLink" Target="externalLinks/externalLink12.xml"/><Relationship Id="rId113" Type="http://schemas.openxmlformats.org/officeDocument/2006/relationships/externalLink" Target="externalLinks/externalLink56.xml"/><Relationship Id="rId134" Type="http://schemas.openxmlformats.org/officeDocument/2006/relationships/externalLink" Target="externalLinks/externalLink77.xml"/><Relationship Id="rId80" Type="http://schemas.openxmlformats.org/officeDocument/2006/relationships/externalLink" Target="externalLinks/externalLink23.xml"/><Relationship Id="rId155" Type="http://schemas.openxmlformats.org/officeDocument/2006/relationships/externalLink" Target="externalLinks/externalLink98.xml"/><Relationship Id="rId176" Type="http://schemas.openxmlformats.org/officeDocument/2006/relationships/externalLink" Target="externalLinks/externalLink119.xml"/><Relationship Id="rId197" Type="http://schemas.openxmlformats.org/officeDocument/2006/relationships/externalLink" Target="externalLinks/externalLink140.xml"/><Relationship Id="rId201" Type="http://schemas.openxmlformats.org/officeDocument/2006/relationships/externalLink" Target="externalLinks/externalLink144.xml"/><Relationship Id="rId222" Type="http://schemas.openxmlformats.org/officeDocument/2006/relationships/externalLink" Target="externalLinks/externalLink16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externalLink" Target="externalLinks/externalLink2.xml"/><Relationship Id="rId103" Type="http://schemas.openxmlformats.org/officeDocument/2006/relationships/externalLink" Target="externalLinks/externalLink46.xml"/><Relationship Id="rId124" Type="http://schemas.openxmlformats.org/officeDocument/2006/relationships/externalLink" Target="externalLinks/externalLink67.xml"/><Relationship Id="rId70" Type="http://schemas.openxmlformats.org/officeDocument/2006/relationships/externalLink" Target="externalLinks/externalLink13.xml"/><Relationship Id="rId91" Type="http://schemas.openxmlformats.org/officeDocument/2006/relationships/externalLink" Target="externalLinks/externalLink34.xml"/><Relationship Id="rId145" Type="http://schemas.openxmlformats.org/officeDocument/2006/relationships/externalLink" Target="externalLinks/externalLink88.xml"/><Relationship Id="rId166" Type="http://schemas.openxmlformats.org/officeDocument/2006/relationships/externalLink" Target="externalLinks/externalLink109.xml"/><Relationship Id="rId187" Type="http://schemas.openxmlformats.org/officeDocument/2006/relationships/externalLink" Target="externalLinks/externalLink130.xml"/><Relationship Id="rId1" Type="http://schemas.openxmlformats.org/officeDocument/2006/relationships/worksheet" Target="worksheets/sheet1.xml"/><Relationship Id="rId212" Type="http://schemas.openxmlformats.org/officeDocument/2006/relationships/externalLink" Target="externalLinks/externalLink155.xml"/><Relationship Id="rId233" Type="http://schemas.openxmlformats.org/officeDocument/2006/relationships/calcChain" Target="calcChain.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57.xml"/><Relationship Id="rId60" Type="http://schemas.openxmlformats.org/officeDocument/2006/relationships/externalLink" Target="externalLinks/externalLink3.xml"/><Relationship Id="rId81" Type="http://schemas.openxmlformats.org/officeDocument/2006/relationships/externalLink" Target="externalLinks/externalLink24.xml"/><Relationship Id="rId135" Type="http://schemas.openxmlformats.org/officeDocument/2006/relationships/externalLink" Target="externalLinks/externalLink78.xml"/><Relationship Id="rId156" Type="http://schemas.openxmlformats.org/officeDocument/2006/relationships/externalLink" Target="externalLinks/externalLink99.xml"/><Relationship Id="rId177" Type="http://schemas.openxmlformats.org/officeDocument/2006/relationships/externalLink" Target="externalLinks/externalLink120.xml"/><Relationship Id="rId198" Type="http://schemas.openxmlformats.org/officeDocument/2006/relationships/externalLink" Target="externalLinks/externalLink141.xml"/><Relationship Id="rId202" Type="http://schemas.openxmlformats.org/officeDocument/2006/relationships/externalLink" Target="externalLinks/externalLink145.xml"/><Relationship Id="rId223" Type="http://schemas.openxmlformats.org/officeDocument/2006/relationships/externalLink" Target="externalLinks/externalLink166.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externalLink" Target="externalLinks/externalLink47.xml"/><Relationship Id="rId125" Type="http://schemas.openxmlformats.org/officeDocument/2006/relationships/externalLink" Target="externalLinks/externalLink68.xml"/><Relationship Id="rId146" Type="http://schemas.openxmlformats.org/officeDocument/2006/relationships/externalLink" Target="externalLinks/externalLink89.xml"/><Relationship Id="rId167" Type="http://schemas.openxmlformats.org/officeDocument/2006/relationships/externalLink" Target="externalLinks/externalLink110.xml"/><Relationship Id="rId188" Type="http://schemas.openxmlformats.org/officeDocument/2006/relationships/externalLink" Target="externalLinks/externalLink131.xml"/><Relationship Id="rId71" Type="http://schemas.openxmlformats.org/officeDocument/2006/relationships/externalLink" Target="externalLinks/externalLink14.xml"/><Relationship Id="rId92" Type="http://schemas.openxmlformats.org/officeDocument/2006/relationships/externalLink" Target="externalLinks/externalLink35.xml"/><Relationship Id="rId213" Type="http://schemas.openxmlformats.org/officeDocument/2006/relationships/externalLink" Target="externalLinks/externalLink156.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externalLink" Target="externalLinks/externalLink58.xml"/><Relationship Id="rId136" Type="http://schemas.openxmlformats.org/officeDocument/2006/relationships/externalLink" Target="externalLinks/externalLink79.xml"/><Relationship Id="rId157" Type="http://schemas.openxmlformats.org/officeDocument/2006/relationships/externalLink" Target="externalLinks/externalLink100.xml"/><Relationship Id="rId178" Type="http://schemas.openxmlformats.org/officeDocument/2006/relationships/externalLink" Target="externalLinks/externalLink121.xml"/><Relationship Id="rId61" Type="http://schemas.openxmlformats.org/officeDocument/2006/relationships/externalLink" Target="externalLinks/externalLink4.xml"/><Relationship Id="rId82" Type="http://schemas.openxmlformats.org/officeDocument/2006/relationships/externalLink" Target="externalLinks/externalLink25.xml"/><Relationship Id="rId199" Type="http://schemas.openxmlformats.org/officeDocument/2006/relationships/externalLink" Target="externalLinks/externalLink142.xml"/><Relationship Id="rId203" Type="http://schemas.openxmlformats.org/officeDocument/2006/relationships/externalLink" Target="externalLinks/externalLink146.xml"/><Relationship Id="rId19" Type="http://schemas.openxmlformats.org/officeDocument/2006/relationships/worksheet" Target="worksheets/sheet19.xml"/><Relationship Id="rId224" Type="http://schemas.openxmlformats.org/officeDocument/2006/relationships/externalLink" Target="externalLinks/externalLink167.xml"/><Relationship Id="rId30" Type="http://schemas.openxmlformats.org/officeDocument/2006/relationships/worksheet" Target="worksheets/sheet30.xml"/><Relationship Id="rId105" Type="http://schemas.openxmlformats.org/officeDocument/2006/relationships/externalLink" Target="externalLinks/externalLink48.xml"/><Relationship Id="rId126" Type="http://schemas.openxmlformats.org/officeDocument/2006/relationships/externalLink" Target="externalLinks/externalLink69.xml"/><Relationship Id="rId147" Type="http://schemas.openxmlformats.org/officeDocument/2006/relationships/externalLink" Target="externalLinks/externalLink90.xml"/><Relationship Id="rId168" Type="http://schemas.openxmlformats.org/officeDocument/2006/relationships/externalLink" Target="externalLinks/externalLink111.xml"/><Relationship Id="rId51" Type="http://schemas.openxmlformats.org/officeDocument/2006/relationships/worksheet" Target="worksheets/sheet51.xml"/><Relationship Id="rId72" Type="http://schemas.openxmlformats.org/officeDocument/2006/relationships/externalLink" Target="externalLinks/externalLink15.xml"/><Relationship Id="rId93" Type="http://schemas.openxmlformats.org/officeDocument/2006/relationships/externalLink" Target="externalLinks/externalLink36.xml"/><Relationship Id="rId189" Type="http://schemas.openxmlformats.org/officeDocument/2006/relationships/externalLink" Target="externalLinks/externalLink132.xml"/><Relationship Id="rId3" Type="http://schemas.openxmlformats.org/officeDocument/2006/relationships/worksheet" Target="worksheets/sheet3.xml"/><Relationship Id="rId214" Type="http://schemas.openxmlformats.org/officeDocument/2006/relationships/externalLink" Target="externalLinks/externalLink157.xml"/><Relationship Id="rId116" Type="http://schemas.openxmlformats.org/officeDocument/2006/relationships/externalLink" Target="externalLinks/externalLink59.xml"/><Relationship Id="rId137" Type="http://schemas.openxmlformats.org/officeDocument/2006/relationships/externalLink" Target="externalLinks/externalLink80.xml"/><Relationship Id="rId158" Type="http://schemas.openxmlformats.org/officeDocument/2006/relationships/externalLink" Target="externalLinks/externalLink10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tel_pentium\d\VAN-DT\HANHA01\THUYET\HONGHA\D-TI-(1).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ablesch-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HUONGLAM\Lam%20(E)\Lam\Du%20toan\Kon%20tum\BVTCsda\TKEMOI\TKE\Song%20D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Lam\Du%20toan\DT\Luu\500KV\CAPITAL\110TKKT\CAPITAL\220nb-th\CAPITAL\220DTXL\PLQN9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amviet\Thiet_Ke\DOCUME~1\nvbinh\LOCALS~1\Temp\Huynh\LamDong\Quy%20Anh\Jet%20-%20Grouting\Nam%202005\Cong%20trinh\Son%20La\Huy\Du%20toan%20chung.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ay1\c\Ha\dd%201.9.2004\WINDOWS\Desktop\ngoc\trungma-tkk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y1\c\Ha\dd%201.9.2004\Dien-%20Nthon.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TBA110kV850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ehoach1\c\Phuong\ThanhHoa\TBA110ThoXu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ngnv\c\Ban%20Ky%20thuat\N.Q.Huy\Nha%20may%20thuy%20dien\Thuy%20dien%20SeSan%203\Trang\TRANG_1\LUU\CAITAOdala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3bTHE%20GIAO\T3\Khu%201-2%20phuong%20l&#170;%20l&#238;i%20(Giai%20&#174;o&#185;n%20II).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Startup" Target="Tuan's%20Documents/Cau%20yeu%20-%20Final/Tong%20hop381.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uonglt\dutoan\HUONG\HCM_BVTC\DT-cac%20co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uyen\c\KHUYEN\110\TKKTTC\TAN\Naduong-Tienyen\TKKT\AnhTuan\Tongke.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MDT67-CS.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Hungpg1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y1\c\phong\traly\tru4\BTINHT4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km99-km100+15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Tam_du_toan\c\DU%20TOAN\DT2001\QL%2014-B\TDT-62-73\KM62-km73.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NC-XL%206month%20apter%202001%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ung\users\Documents%20and%20Settings\All%20Users\Users\HANG\tohienthanh\DT%20LAP%20LAI%20THT\duong.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Lam\Du%20toan\DT\Luu\500KV\DN-TBINH.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A1_Traly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au2_03\cauthinai\BVTC\Tap%201\Goi%20thau%2015\ChitietCoc\VL%20COC%201,2m,%20GOI%2015.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Worksheet%20in%20Colum"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DZ35CX.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amsung\e\Kien\khoi%20luong.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amsung\e\Kien\BOQ%20of%20Da%20Bac%20Bridg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amsung\e\CAN\VD-10C\Package%20N.IV-new\Song%20Chua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DOCUME~1\ADMINI~1\LOCALS~1\Temp\CAN\VD-10C\Package%20N.IV-new\Bong%20So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u_an_lg\c\DUY\CAN\VD-10C\Package%20N.IV-new\ThachTuan1.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luongCAU%20KHE%20ME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CUADUC~1\Duc%20oi\Dung\Cau%20Doi%202\$$M%20Luu\DUTOAN\LHIEP1\Cau425KimLu(sua).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CTWB\DTM\DT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kd2_12\d\Luu%2009022004\sinh\DT\LINHTINH\DHA\3cau\Chaukhe.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QTMQ.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ay1\diac1\DINH%20HAI\My%20Documents\C&#171;%20chuy&#170;n\C&#199;u%205%20Th&#168;ng%20Long\C&#199;u%20Ch&#238;%20G&#23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Samsung\e\CAN\VD-10C\Package%20N.III\Ky%20lam.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zung_qlktxd\d\MINH%20DZUNG\GIA%20VAT%20LIEU%20XAY%20DUNG\NAM%202008\Thang%208_nam%202008\My%20Documents\TBG%20VLXD%20-%202008%20To%20Chuyen%20vien\Linh2003\SOKTMAY.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mo%20rong%20110%20t_quang.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DOCUME~1\ADMINI~1\LOCALS~1\Temp\CAN\VD-10C\Package%20N.III-new\Bridges.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oan\c\N&#168;m%202002\DIEUCHIN\CAPITAL\220nb-th\CAPITAL\220DTXL\PLQN9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Lg\dulieucanhan\Van%20anh\Gia%20Cau%20Yen%20Lenh.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Quyet%20toan\PleiKrong\bang%20tinh%20tu%20dong%20%20lap%20du%20toan%20$%20quyet%20toan%20021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DTTBAYbai.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3bTHE%20GIAO\T3\Giang\Ctao%20luoi%20khu%20Chau%20Giang%20B.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Tkd2_09\d\HUONG533\duong61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72.xml.rels><?xml version="1.0" encoding="UTF-8" standalone="yes"?>
<Relationships xmlns="http://schemas.openxmlformats.org/package/2006/relationships"><Relationship Id="rId1" Type="http://schemas.microsoft.com/office/2006/relationships/xlExternalLinkPath/xlPathMissing" Target="DT-THL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Tai%20lieu\CtyTBD\Thanh%20Tu\Mau\TK%20111%20nam%2004.1-9.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KM272-~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HOAN\C\nam2003\KHUONG\My%20Documents\&#167;Z-Y&#213;n\l&#181;ocai-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My%20Documents\Excel%202000\P-TC-HC\Ql-tien%20thuong\Yaer%2020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May1\c\KT-KH\DTSESAN3%20d&#249;%20thau.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CONGVIEC\THUONG-K\DONGIA\DONGIA.XLS"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P.kythuat\c\Son\NLuong-MB\TK-KT-TC\Bac-Kan\KhungTen\Khungten-35.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My%20Documents\Excel%202000\P-TC-HC\Ql-Tien%20Luong\LUONG-12-0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KontumADB\ADB\DTADB\TD\47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CUADUC~1\Duc%20oi\Dung\Cau%20Doi%202\WINDOWS\TEMP\Kl%20va%20Kh%20PIII.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DOCUME~1\ADMINI~1\LOCALS~1\Temp\WINDOWS\TEMP\Kl%20va%20Kh%20PIII.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Quyet%20toan\PleiKrong\pl%20Du%20toan%20Bomico%2003.01-2004%2010-05-04.xls" TargetMode="External"/></Relationships>
</file>

<file path=xl/externalLinks/_rels/externalLink90.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lient_dh4\c\huong\tuan\Cao%20Bang\Thau%20-%20Na%20Lac.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Huyen\c\MHOAN\500DQ-DN\fan2\CAPITAL\220DTXL\PLQN99.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May1\diac1\TenRieng\Huong\dungquat\05-08\KCAD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1\diac1\DINH%20HAI\Dinh%20muc\DMUC.XLS" TargetMode="External"/></Relationships>
</file>

<file path=xl/externalLinks/_rels/externalLink95.xml.rels><?xml version="1.0" encoding="UTF-8" standalone="yes"?>
<Relationships xmlns="http://schemas.openxmlformats.org/package/2006/relationships"><Relationship Id="rId1" Type="http://schemas.microsoft.com/office/2006/relationships/xlExternalLinkPath/xlPathMissing" Target="Worksheet%20in%20bd1-500"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My%20Documents\Excel%202000\P-TC-HC\Ql-tien%20thuong\KT-Year%202002-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aivt\c\NEWTHUYVAN.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Kthd_2\d\HAM_RONG\TU_VAN\HAM_CHO3.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CTCLCH~1.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ay2\C\My%20Documents\Tuyen\TD-DTXDCB2001\GocSau(moi).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5\D\THAIBAO\THU%20VIEN%20TN\d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Myngoc\my%20documents\My%20Documents\thiem\nuicoc_dutoan\Huy\THVDT-PAchon.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Phanchia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yngoc\my%20documents\My%20Documents\thiem\nuicoc_dutoan\Huy\THV_Pa(C16+TD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V:\My%20Documents\Ialy\QToan%208%20TBA%20Dong%20Da.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Worksheet%20in%20Crossh~1"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hamhoangha\c\Tanh\HS-thau\Header-sua\A1-SUA-F\1-Thietke\1-DATA\D-HAI\1-THIETK\PHATTIN\DA%2027-2\1-Thietke\DATA\D-HAI\QT41-42\QT-HC\QT-HC.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amsung\e\M2-TUNG\DS_04\DS04\VOL.IIA\KW.xls" TargetMode="External"/></Relationships>
</file>

<file path=xl/externalLinks/_rels/externalLink115.xml.rels><?xml version="1.0" encoding="UTF-8" standalone="yes"?>
<Relationships xmlns="http://schemas.openxmlformats.org/package/2006/relationships"><Relationship Id="rId1" Type="http://schemas.microsoft.com/office/2006/relationships/xlExternalLinkPath/xlPathMissing" Target="Ben%20luc%20-%20%20TA(ha-hanh)-Thai%20sosan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QLCT_05\SharedDocs\WINDOWS\Profiles\namdd\Desktop\mai\CP%20gs\Hau%20loc%20-%20Ngu%20Loc\Hoa\Van%20Giang%20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My%20Documents\DG66-67\DUTOAN1.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Samsung\e\Kien\tbtvan.xls" TargetMode="External"/></Relationships>
</file>

<file path=xl/externalLinks/_rels/externalLink120.xml.rels><?xml version="1.0" encoding="UTF-8" standalone="yes"?>
<Relationships xmlns="http://schemas.openxmlformats.org/package/2006/relationships"><Relationship Id="rId1" Type="http://schemas.microsoft.com/office/2006/relationships/xlExternalLinkPath/xlPathMissing" Target="PAY44%20to%20Pay%2045-Thai.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5\c\AA\NHAN\1-DADT\NHATRANG\TANLAP2\TANLAP\GIAITOA.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Huyen\c\Congviec\Tam.xls" TargetMode="External"/></Relationships>
</file>

<file path=xl/externalLinks/_rels/externalLink123.xml.rels><?xml version="1.0" encoding="UTF-8" standalone="yes"?>
<Relationships xmlns="http://schemas.openxmlformats.org/package/2006/relationships"><Relationship Id="rId1" Type="http://schemas.microsoft.com/office/2006/relationships/xlExternalLinkPath/xlPathMissing" Target="quyet%20toan%20Vison-lamthao.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QLCT_05\SharedDocs\WINDOWS\Profiles\namdd\Desktop\mai\CP%20gs\Hau%20loc%20-%20Ngu%20Loc\DZ%2035%20KV.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QLCT_05\SharedDocs\WINDOWS\Profiles\namdd\Desktop\mai\CP%20gs\Hau%20loc%20-%20Ngu%20Loc\A-Qlxd\Quyet%20toan\2002\Dan%20ph&#173;&#238;ng\LIEN%20QUAN%20-%20THACH%20THAT%20-%20HA%20TAY.xls" TargetMode="External"/></Relationships>
</file>

<file path=xl/externalLinks/_rels/externalLink127.xml.rels><?xml version="1.0" encoding="UTF-8" standalone="yes"?>
<Relationships xmlns="http://schemas.openxmlformats.org/package/2006/relationships"><Relationship Id="rId1" Type="http://schemas.microsoft.com/office/2006/relationships/xlExternalLinkPath/xlPathMissing" Target="TBA%20-%20100KVA.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May5\c\MAY5\PROJECT\hungyen\tkkt\goi1l2\DT1kmlan8.xls" TargetMode="External"/></Relationships>
</file>

<file path=xl/externalLinks/_rels/externalLink129.xml.rels><?xml version="1.0" encoding="UTF-8" standalone="yes"?>
<Relationships xmlns="http://schemas.openxmlformats.org/package/2006/relationships"><Relationship Id="rId1" Type="http://schemas.microsoft.com/office/2006/relationships/xlExternalLinkPath/xlPathMissing" Target="Qtoan200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hamhoangha\c\Tanh\HS-thau\Header-sua\A1-SUA-F\1-Thietke\1-DATA\D-HAI\1-THIETK\PHATTIN\DA%2027-2\DT-P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Da7\D\Trung%20Kien\Trung%20Kien\BB\Binh\boq2.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dt-nmXM-HL-7.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RPT.xls" TargetMode="External"/></Relationships>
</file>

<file path=xl/externalLinks/_rels/externalLink135.xml.rels><?xml version="1.0" encoding="UTF-8" standalone="yes"?>
<Relationships xmlns="http://schemas.openxmlformats.org/package/2006/relationships"><Relationship Id="rId1" Type="http://schemas.microsoft.com/office/2006/relationships/xlExternalLinkPath/xlStartup" Target="Tuan's%20Documents/Cau%20yeu-373/Tong%20hop-373-%20PA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Tkd2_11\c\Minh%20Dung\Du%20Toan\TAN-AN\Chieu%20sang\NXLam\Nxl-2000\Chu%20Hoang\Hanoi%20Group\My%20Documents\Phan%20Huy\DGIAGOC\1999\HANOI.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Ibm\c\Dauthau\Bong%20Son-Ban%20Thach%20thong%20nhat%20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LAM%20VIEC%20-N\TRUNG%20THAU%20HCM\HUNG\hoabinh\cucphuong\Huy%20Nam\Ho%20Chi%20Minh\Luu%20o%20D%20old\Dutoan\QUANGNAM\NguyenHoang\N-Hoang(KT)duyet%20them%208m.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CUADUC~1\Duc%20oi\Dung\Cau%20Doi%202\$son\add%2010%20bridge\can\pakage%20IV\MODIFICATION%20IV-15%20Mar%200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phuongdt\c\DTCTDuong%20HCM\PD2\Duong272-287.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Client_dh4\c\huong\tuan\Cao%20Bang\Tay%20Than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oainam\d\Hoai%20Nam\Tranh%20Nha%20Trang\DAKT%20tai%20NT%20da%20duyet\DAKT%20dieu%20chinh%20gia%20hop%20ly%2018-4-200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DOCUME~1\ADMINI~1\LOCALS~1\Temp\BOQ%20(FA-AWIII)\summary%20pakage%20III-BQ.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May2\C\DUYEN\Thanhto&#184;nCh&#204;&#174;en.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I:\nam%202005\HoConHoang\Ph&#173;&#172;ng%20An%20ch&#228;n\Liem\CDTKMy.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Mayibm\d\@MANH\CAU\CAUBTAT1.XLS" TargetMode="External"/></Relationships>
</file>

<file path=xl/externalLinks/_rels/externalLink151.xml.rels><?xml version="1.0" encoding="UTF-8" standalone="yes"?>
<Relationships xmlns="http://schemas.openxmlformats.org/package/2006/relationships"><Relationship Id="rId1" Type="http://schemas.microsoft.com/office/2006/relationships/xlExternalLinkPath/xlPathMissing" Target="Tba-UB.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namviet\Thiet_Ke\DOCUME~1\nvbinh\LOCALS~1\Temp\My%20Documents\M&#172;i\HUONG\BAO%20CAO\TRUNG\QUY%20HOACH%2002-10\TD%20KH.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58.xml.rels><?xml version="1.0" encoding="UTF-8" standalone="yes"?>
<Relationships xmlns="http://schemas.openxmlformats.org/package/2006/relationships"><Relationship Id="rId1" Type="http://schemas.microsoft.com/office/2006/relationships/xlExternalLinkPath/xlPathMissing" Target="Dongia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Lg\van%20ban\Du%20an%20BT%20va%20BOT\Cau%20Yen%20Lenh\Sau%20dau%20thau\Du%20An%20Cau%20Yen%20Lenh%20BQL.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HOAN\C\nam2003\KHUONG\My%20Documents\HSTh&#199;u-Yen\Tr&#185;mBA\nh&#184;nh220XM.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Tkd2_11\c\PH99\SUTTRUOT\thamdinh\TONG4\Hd49as-2003.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Du_an_lg\c\LUU%20DU%20AN%20DA%20DAU%20THAU\DA%20dang%20thi%20cong\CP3-%20Nut%20Nam%20Thang%20Long\Hung%20De%20huu%20hong\boq(CP3)3giai%20trinh2-2.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ver\c\DU%20TOAN%20-%20THANH%20TOAN\Linh.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Du_an_lg\c\CAN\VD-10C\Package%20N.IV-new\Bong%20Son.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HOAN\C\CAPITAL\220nb-th\CAPITAL\220DTXL\PLQN99.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A:\LAM%20VIEC%20-N\TRUNG%20THAU%20HCM\Huu%20Nghi\Phong\duong%2018.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So Do"/>
      <sheetName val="KTTSCD - DLNA"/>
      <sheetName val="quÝ1"/>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Sheet3"/>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KLBD"/>
      <sheetName val="PTDG"/>
      <sheetName val="DTCT"/>
      <sheetName val="THKP"/>
      <sheetName val="vlct"/>
      <sheetName val="Sheet6"/>
      <sheetName val="Sheet7"/>
      <sheetName val="Sheet8"/>
      <sheetName val="Sheet9"/>
      <sheetName val="Sheet10"/>
      <sheetName val="Sheet11"/>
      <sheetName val="Sheet12"/>
      <sheetName val="Sheet13"/>
      <sheetName val="Sheet14"/>
      <sheetName val="Sheet15"/>
      <sheetName val="Sheet16"/>
      <sheetName val="fOOD"/>
      <sheetName val="FORM hc"/>
      <sheetName val="FORM pc"/>
      <sheetName val="TH Ky Anh"/>
      <sheetName val="Sheet2 (2)"/>
      <sheetName val="t1"/>
      <sheetName val="T11"/>
      <sheetName val="CamPha"/>
      <sheetName val="MongCai"/>
      <sheetName val="70000000"/>
      <sheetName val="phan tich DG"/>
      <sheetName val="gia vat lieu"/>
      <sheetName val="gia xe may"/>
      <sheetName val="gia nhan cong"/>
      <sheetName val="XL4Test5"/>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TH  goi 4-x"/>
      <sheetName val="Bia"/>
      <sheetName val="Tm"/>
      <sheetName val="DGi"/>
      <sheetName val="PNT_QUOT__3"/>
      <sheetName val="COAT_WRAP_QIOT__3"/>
      <sheetName val="Cong ban 1,5_x0013__x0000_"/>
      <sheetName val="kl m m d"/>
      <sheetName val="kl vt tho"/>
      <sheetName val="kl dat"/>
      <sheetName val="Sheet4"/>
      <sheetName val="xin kinh phi"/>
      <sheetName val="lan trai"/>
      <sheetName val="thuoc no"/>
      <sheetName val="so thuc pham"/>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ȴ0000000"/>
      <sheetName val="CV den trong to聮g"/>
      <sheetName val="BangTH"/>
      <sheetName val="Xaylap "/>
      <sheetName val="Nhan cong"/>
      <sheetName val="Thietbi"/>
      <sheetName val="Diengiai"/>
      <sheetName val="Vanchuyen"/>
      <sheetName val="Shedt1"/>
      <sheetName val="_x0012_0000000"/>
      <sheetName val="Oð mai 279"/>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SOLIEU"/>
      <sheetName val="TINHTOAN"/>
      <sheetName val="mau kiem ke"/>
      <sheetName val="quyet toan HD 2000"/>
      <sheetName val="quyet toan hoa don 2001"/>
      <sheetName val="kiem ke hoa don 2001"/>
      <sheetName val="QUY III 02"/>
      <sheetName val="QUY IV 02"/>
      <sheetName val="QUYET TOAN 02"/>
      <sheetName val="PNT-QUOT-D150#3"/>
      <sheetName val="PNT-QUOT-H153#3"/>
      <sheetName val="PNT-QUOT-K152#3"/>
      <sheetName val="PNT-QUOT-H146#3"/>
      <sheetName val="Km27' - Km278"/>
      <sheetName val="XLÇ_x0015_oppy"/>
      <sheetName val="Thang06-2002"/>
      <sheetName val="Thang07-2002"/>
      <sheetName val="Thang08-2002"/>
      <sheetName val="Thang09-2002"/>
      <sheetName val="Thang10-2002 "/>
      <sheetName val="Thang11-2002"/>
      <sheetName val="Thang12-2002"/>
      <sheetName val="Sheet1 (3)"/>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Bao cao KQTH quy hoach 135"/>
      <sheetName val="Sheet5"/>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PNT-P3.xls][PNT-P3.xls][PNT-P3"/>
      <sheetName val="cocB40 5B"/>
      <sheetName val="cocD50 9A"/>
      <sheetName val="cocD75 16"/>
      <sheetName val="coc B80 TD25"/>
      <sheetName val="P27 B80"/>
      <sheetName val="Coc23 B80"/>
      <sheetName val="cong B80 C4"/>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gVL"/>
      <sheetName val="xdcb 01-2003"/>
      <sheetName val="Km283 - Jm284"/>
      <sheetName val="Km&quot;80"/>
      <sheetName val="Baocao"/>
      <sheetName val="UT"/>
      <sheetName val="TongHopHD"/>
      <sheetName val="0304"/>
      <sheetName val="0904"/>
      <sheetName val="1204"/>
      <sheetName val="80000000"/>
      <sheetName val="90000000"/>
      <sheetName val="a0000000"/>
      <sheetName val="b0000000"/>
      <sheetName val="c0000000"/>
      <sheetName val="ADKT"/>
      <sheetName val="QD cua "/>
      <sheetName val="T_x000b_331"/>
      <sheetName val="p0000000"/>
      <sheetName val=""/>
      <sheetName val="Km280 ࠭ Km281"/>
      <sheetName val="Song ban 0,7x0,7"/>
      <sheetName val="Cong ban 0,8x ,8"/>
      <sheetName val="Kѭ284"/>
      <sheetName val="Macro1"/>
      <sheetName val="Macro2"/>
      <sheetName val="Macro3"/>
      <sheetName val="30100000"/>
      <sheetName val="Ton 31.1"/>
      <sheetName val="NhapT.2"/>
      <sheetName val="Xuat T.2"/>
      <sheetName val="Ton 28.2"/>
      <sheetName val="H.Tra"/>
      <sheetName val="Hang CTY TRA LAI"/>
      <sheetName val="Hang NV Tra Lai"/>
      <sheetName val="Lap ®at ®hÖn"/>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TNghiªm T_x0002_ "/>
      <sheetName val="tt-_x0014_BA"/>
      <sheetName val="TD_x0014_"/>
      <sheetName val="_x0014_.12"/>
      <sheetName val="QD c5a HDQT (2)"/>
      <sheetName val="_x0003_hart1"/>
      <sheetName val="_x000c__x0000__x0000__x0000__x0000__x0000__x0000__x0000__x000d__x0000__x0000__x0000_"/>
      <sheetName val="TAU"/>
      <sheetName val="KHACH"/>
      <sheetName val="BC1"/>
      <sheetName val="BC2"/>
      <sheetName val="BAO CAO AN"/>
      <sheetName val="BANGKEKHACH"/>
      <sheetName val="ADKTKT02"/>
      <sheetName val="[PNT-P3.xlsUTong hop (2)"/>
      <sheetName val="Km276 - Ke277"/>
      <sheetName val="[PNT-P3.xlsUKm279 - Km280"/>
      <sheetName val="ct luong "/>
      <sheetName val="Nhap 6T"/>
      <sheetName val="baocaochinh(qui1.05) (DC)"/>
      <sheetName val="Ctuluongq.1.05"/>
      <sheetName val="BANG PHAN BO qui1.05(DC)"/>
      <sheetName val="BANG PHAN BO quiII.05"/>
      <sheetName val="bao cac cinh Qui II-2005"/>
      <sheetName val="Áo"/>
      <sheetName val="ESTI."/>
      <sheetName val="DI-ESTI"/>
      <sheetName val="Du tnan chi tiet coc nuoc"/>
      <sheetName val="BCDSPS"/>
      <sheetName val="BCDK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Tong (op"/>
      <sheetName val="Coc 4ieu"/>
      <sheetName val="TL33-13.14"/>
      <sheetName val="tlđm190337,8"/>
      <sheetName val="GC190337,8"/>
      <sheetName val="033,7,8"/>
      <sheetName val="TL033 ,2,4"/>
      <sheetName val="TL 0331,2"/>
      <sheetName val="033-1,4"/>
      <sheetName val="TL033,19,5"/>
      <sheetName val="K43"/>
      <sheetName val="THKL"/>
      <sheetName val="PL43"/>
      <sheetName val="K43+0.00 - 338 Trai"/>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7000 000"/>
      <sheetName val="_x000b_luong phu"/>
      <sheetName val="gìIÏÝ_x001c_Ã_x0008_ç¾{è"/>
      <sheetName val="CV den trong to?g"/>
      <sheetName val="?000000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Khac DP"/>
      <sheetName val="Khoi than "/>
      <sheetName val="B3_208_than"/>
      <sheetName val="B3_208_TU"/>
      <sheetName val="B3_208_TW"/>
      <sheetName val="B3_208_DP"/>
      <sheetName val="B3_208_khac"/>
      <sheetName val="Diem mon hoc"/>
      <sheetName val="Tong hop diem"/>
      <sheetName val="HoTen-khong duoc xoa"/>
      <sheetName val="Don gia"/>
      <sheetName val="Nhap du lieu"/>
      <sheetName val="Dong$bac"/>
      <sheetName val="Thang8-02"/>
      <sheetName val="Thang9-02"/>
      <sheetName val="Thang10-02"/>
      <sheetName val="Thang11-02"/>
      <sheetName val="Thang12-02"/>
      <sheetName val="Thang01-03"/>
      <sheetName val="Thang02-03"/>
      <sheetName val="Thang 07"/>
      <sheetName val="T10-05"/>
      <sheetName val="T9-05"/>
      <sheetName val="t805"/>
      <sheetName val="11T"/>
      <sheetName val="9T"/>
      <sheetName val="ၔong hop QL48 - 2"/>
      <sheetName val="Km266"/>
      <sheetName val="Shaet13"/>
      <sheetName val="thaß26"/>
      <sheetName val="Sÿÿÿÿ"/>
      <sheetName val="quÿÿ"/>
      <sheetName val="Package1"/>
      <sheetName val="FORM jc"/>
      <sheetName val="mua vao"/>
      <sheetName val="chi phi "/>
      <sheetName val="ban ra 10%"/>
      <sheetName val="??-BLDG"/>
      <sheetName val="bc"/>
      <sheetName val="K.O"/>
      <sheetName val="xang _clc"/>
      <sheetName val="X¡NG_td"/>
      <sheetName val="MaZUT"/>
      <sheetName val="DIESEL"/>
      <sheetName val="120"/>
      <sheetName val="IFAD"/>
      <sheetName val="CVHN"/>
      <sheetName val="TCVM"/>
      <sheetName val="RIDP"/>
      <sheetName val="LDNN"/>
      <sheetName val="Dimu"/>
      <sheetName val="Klct"/>
      <sheetName val="Covi"/>
      <sheetName val="Nlvt"/>
      <sheetName val="Innl"/>
      <sheetName val="Invt"/>
      <sheetName val="Chon"/>
      <sheetName val="Qtnv"/>
      <sheetName val="Bqtn"/>
      <sheetName val="Bqtv"/>
      <sheetName val="Giao"/>
      <sheetName val="Dcap"/>
      <sheetName val="Nlie"/>
      <sheetName val="Mnli"/>
      <sheetName val="GS02-thu0TM"/>
      <sheetName val="Mp mai 275"/>
      <sheetName val="CVden nw8ai TCT (1)"/>
      <sheetName val="K?284"/>
      <sheetName val="Mix-Tarpaulin"/>
      <sheetName val="Tarpaulin"/>
      <sheetName val="Price"/>
      <sheetName val="Monthly"/>
      <sheetName val="For Summary"/>
      <sheetName val="For Summary(KG)"/>
      <sheetName val="PP Cloth"/>
      <sheetName val="Mix-PP Cloth"/>
      <sheetName val="Material Price-PP"/>
      <sheetName val="CDPS3"/>
      <sheetName val="DG "/>
      <sheetName val="Giao nhiem fu"/>
      <sheetName val="QDcea TGD (2)"/>
      <sheetName val="_x0014_M01"/>
      <sheetName val="_x0000__x000f__x0000__x0000__x0000_‚ž½"/>
      <sheetName val="_x0000__x000d__x0000__x0000__x0000_âOŽ"/>
      <sheetName val="gia x_x0000_ may"/>
      <sheetName val="TNghiÖ- VL"/>
      <sheetName val="DŃ02"/>
      <sheetName val="tldm190337,8"/>
      <sheetName val="?ong hop QL48 - 2"/>
      <sheetName val="Cong ban 0,7p0,7"/>
      <sheetName val="Km275 - Ke276"/>
      <sheetName val="Km280 - Km2(1"/>
      <sheetName val="Km282 - Kl283"/>
      <sheetName val="Tong hop Op m!i"/>
      <sheetName val="tt chu don"/>
      <sheetName val="Giao nhie- vu"/>
      <sheetName val="_x0003_har"/>
      <sheetName val="CDÕTKT2002"/>
      <sheetName val="QD cua HDQ²_x0000__x0000_)"/>
      <sheetName val="P210-TP20"/>
      <sheetName val="CB32"/>
      <sheetName val="CTT NuiC_x000f_eo"/>
      <sheetName val="TDT-TB?"/>
      <sheetName val="Km280 ? Km281"/>
      <sheetName val="Kluo-_x0008_ phu"/>
      <sheetName val="QD cua HDQ²_x0000__x0000_€)"/>
      <sheetName val="VÃt liÖu"/>
      <sheetName val="_x0000__x000a__x0000__x0000__x0000_âO"/>
      <sheetName val="PNT-P3"/>
      <sheetName val="XXXXX\XX"/>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sheetData sheetId="236"/>
      <sheetData sheetId="237"/>
      <sheetData sheetId="238"/>
      <sheetData sheetId="239"/>
      <sheetData sheetId="240"/>
      <sheetData sheetId="241" refreshError="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refreshError="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efreshError="1"/>
      <sheetData sheetId="398"/>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sheetData sheetId="419"/>
      <sheetData sheetId="420" refreshError="1"/>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sheetData sheetId="435" refreshError="1"/>
      <sheetData sheetId="436" refreshError="1"/>
      <sheetData sheetId="437" refreshError="1"/>
      <sheetData sheetId="438"/>
      <sheetData sheetId="439" refreshError="1"/>
      <sheetData sheetId="440" refreshError="1"/>
      <sheetData sheetId="441" refreshError="1"/>
      <sheetData sheetId="442" refreshError="1"/>
      <sheetData sheetId="443" refreshError="1"/>
      <sheetData sheetId="444" refreshError="1"/>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refreshError="1"/>
      <sheetData sheetId="461" refreshError="1"/>
      <sheetData sheetId="462" refreshError="1"/>
      <sheetData sheetId="463"/>
      <sheetData sheetId="464"/>
      <sheetData sheetId="465"/>
      <sheetData sheetId="466"/>
      <sheetData sheetId="467"/>
      <sheetData sheetId="468"/>
      <sheetData sheetId="469"/>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refreshError="1"/>
      <sheetData sheetId="491" refreshError="1"/>
      <sheetData sheetId="492"/>
      <sheetData sheetId="493"/>
      <sheetData sheetId="494"/>
      <sheetData sheetId="495"/>
      <sheetData sheetId="496"/>
      <sheetData sheetId="497"/>
      <sheetData sheetId="498"/>
      <sheetData sheetId="499"/>
      <sheetData sheetId="500"/>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refreshError="1"/>
      <sheetData sheetId="617"/>
      <sheetData sheetId="618"/>
      <sheetData sheetId="619"/>
      <sheetData sheetId="620"/>
      <sheetData sheetId="621" refreshError="1"/>
      <sheetData sheetId="622"/>
      <sheetData sheetId="623"/>
      <sheetData sheetId="624"/>
      <sheetData sheetId="625"/>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refreshError="1"/>
      <sheetData sheetId="650" refreshError="1"/>
      <sheetData sheetId="651" refreshError="1"/>
      <sheetData sheetId="652" refreshError="1"/>
      <sheetData sheetId="653"/>
      <sheetData sheetId="654" refreshError="1"/>
      <sheetData sheetId="655"/>
      <sheetData sheetId="656" refreshError="1"/>
      <sheetData sheetId="657"/>
      <sheetData sheetId="658"/>
      <sheetData sheetId="659"/>
      <sheetData sheetId="660"/>
      <sheetData sheetId="661"/>
      <sheetData sheetId="662"/>
      <sheetData sheetId="663"/>
      <sheetData sheetId="664"/>
      <sheetData sheetId="665"/>
      <sheetData sheetId="666" refreshError="1"/>
      <sheetData sheetId="667" refreshError="1"/>
      <sheetData sheetId="668" refreshError="1"/>
      <sheetData sheetId="669" refreshError="1"/>
      <sheetData sheetId="670"/>
      <sheetData sheetId="671" refreshError="1"/>
      <sheetData sheetId="672" refreshError="1"/>
      <sheetData sheetId="673"/>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refreshError="1"/>
      <sheetData sheetId="687"/>
      <sheetData sheetId="688" refreshError="1"/>
      <sheetData sheetId="689" refreshError="1"/>
      <sheetData sheetId="690" refreshError="1"/>
      <sheetData sheetId="691" refreshError="1"/>
      <sheetData sheetId="692" refreshError="1"/>
      <sheetData sheetId="693" refreshError="1"/>
      <sheetData sheetId="694"/>
      <sheetData sheetId="695"/>
      <sheetData sheetId="696" refreshError="1"/>
      <sheetData sheetId="697" refreshError="1"/>
      <sheetData sheetId="69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Sheet1"/>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________BLDG"/>
      <sheetName val="Bia "/>
      <sheetName val="Muc luc"/>
      <sheetName val="Thuyet minh PA1"/>
      <sheetName val="kl xaychan khay"/>
      <sheetName val="????-BLDG"/>
      <sheetName val="Apr1"/>
      <sheetName val="Apr2"/>
      <sheetName val="Apr3"/>
      <sheetName val="Apr4"/>
      <sheetName val="Apr5"/>
      <sheetName val="Apr7"/>
      <sheetName val="Apr8"/>
      <sheetName val="Apr9"/>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Outlets"/>
      <sheetName val="PGs"/>
      <sheetName val="2001"/>
      <sheetName val="2002"/>
      <sheetName val="GVL"/>
      <sheetName val="tam"/>
      <sheetName val="PTDG"/>
      <sheetName val="DTCT"/>
      <sheetName val="DGBQ"/>
      <sheetName val="DGDT"/>
      <sheetName val="Gia trung thau"/>
      <sheetName val="Thanh toan dot 1"/>
      <sheetName val="DTXL"/>
      <sheetName val="THXL"/>
      <sheetName val="dieuphoida"/>
      <sheetName val="dieuphoidat"/>
      <sheetName val="Tdoi t.truong"/>
      <sheetName val="BC DBKH T5"/>
      <sheetName val="BC DBKH T6"/>
      <sheetName val="BC DBKH T7"/>
      <sheetName val="XL4Test5"/>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LUONG CHO HUU"/>
      <sheetName val="thu BHXH,YT"/>
      <sheetName val="Phan bo"/>
      <sheetName val="Luong T5-04"/>
      <sheetName val="THLK2"/>
      <sheetName val="=??????-BLDG"/>
      <sheetName val="Bang ngang"/>
      <sheetName val="Bang doc"/>
      <sheetName val="B cham cong"/>
      <sheetName val="Btt luong"/>
      <sheetName val=""/>
      <sheetName val="HUNG"/>
      <sheetName val="THO"/>
      <sheetName val="HOA"/>
      <sheetName val="TINH"/>
      <sheetName val="THONG"/>
      <sheetName val="XXXXXXX0"/>
      <sheetName val="XXXXXXX1"/>
      <sheetName val="?¬’P‰¿ì¬?-BLDG"/>
      <sheetName val="?¬P¿ì¬?-BLDG"/>
      <sheetName val="?쒕?-BLDG"/>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BLDG"/>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OQ FORM FOR INQÕIRY"/>
      <sheetName val="SC 231"/>
      <sheetName val="SC 410"/>
      <sheetName val="10_x0000__x0000__x0000__x0000__x0000__x0000_"/>
      <sheetName val="?+Invoice!$DF$57?-BLDG"/>
      <sheetName val="Chi tiet don gia khgi phuc"/>
      <sheetName val="Chart1"/>
      <sheetName val="Dec#1"/>
      <sheetName val="KhanhThuong"/>
      <sheetName val="PlotDat4"/>
      <sheetName val="thietbi"/>
      <sheetName val="Coc40x40c-"/>
      <sheetName val="DA0463BQ"/>
      <sheetName val="Overhead &amp; Profit B-1"/>
      <sheetName val="??+Invoice!$DF$57?????-BLDG"/>
      <sheetName val="Han13"/>
      <sheetName val="FORM OF PROPNSAL RFP-003"/>
      <sheetName val="T.@_x000c__x0000__x0001__x0000__x0000__x0000__x0003_Ú_x0000__x0000_&lt;_x001f__x0000__x0000__x0000_"/>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DI-ESTI"/>
      <sheetName val="TIEUHAO"/>
      <sheetName val="MTL$-INTER"/>
      <sheetName val="PTDGDT"/>
      <sheetName val="N@"/>
      <sheetName val="Don gaa chi tiet"/>
      <sheetName val="XL4Poppq"/>
      <sheetName val="FH"/>
      <sheetName val="_x0001_pr2"/>
      <sheetName val="Overhead &amp; "/>
      <sheetName val="quy 1"/>
      <sheetName val="quy 2"/>
      <sheetName val="6 thang"/>
      <sheetName val="quy 3"/>
      <sheetName val="9 TH"/>
      <sheetName val="quy4"/>
      <sheetName val="nam"/>
      <sheetName val="Sheet11"/>
      <sheetName val="Sheet12"/>
      <sheetName val="Overhead &amp; Ԁ_x0000__x0000__x0000_"/>
      <sheetName val="Overhead &amp; Ԁ_x0000__x0000__x0000_Ȁ"/>
      <sheetName val="Overhead &amp; ?_x0000__x0000__x0000_?"/>
      <sheetName val="Disch"/>
      <sheetName val="Pack"/>
      <sheetName val="Delivery"/>
      <sheetName val="M50"/>
      <sheetName val="M48"/>
      <sheetName val="M45"/>
      <sheetName val="M38"/>
      <sheetName val="D.Order"/>
      <sheetName val="Report"/>
      <sheetName val="Report.Delivery"/>
      <sheetName val="Monthly"/>
      <sheetName val="Hoi phe nu"/>
      <sheetName val="THANG#"/>
      <sheetName val="Sheet("/>
      <sheetName val="Sheed7"/>
      <sheetName val="A`r3"/>
      <sheetName val="Apb4"/>
      <sheetName val="BCDP_x0005_"/>
      <sheetName val="NKC _x0003__x0000__x0000_TM1_x0006__x0000__x0000_SC 111_x0002__x0000__x0000_NH_x0006__x0000__x0000_SC 1"/>
      <sheetName val="10??????"/>
      <sheetName val="10?"/>
      <sheetName val="T.@_x000c_?_x0001_???_x0003_Ú??&lt;_x001f_???"/>
      <sheetName val="T.@_x000c_?_x0001_?_x0003_Ú&lt;_x001f_?"/>
      <sheetName val="T.@_x000c_?_x0001_?_x0003_Ú?&lt;_x001f_?"/>
      <sheetName val="Overhead &amp; Ԁ???ﰀ"/>
      <sheetName val="Overhead &amp; Ԁ???"/>
      <sheetName val="Overhead &amp; Ԁ???Ȁ"/>
      <sheetName val="Overhead &amp; ?????"/>
      <sheetName val="XDCB hoanth`nh"/>
      <sheetName val="Rheet2 (4)"/>
      <sheetName val="2_x0006__x0000__x0000_Sheet3_x0004__x0000__x0000_211A_x0004__x0000__x0000_211B_x0006__x0000__x0000_SCT5"/>
      <sheetName val="FORM OF PROPOSAL RFP-00Ê"/>
      <sheetName val="Sc #34"/>
      <sheetName val="NKC _x0003_??TM1_x0006_??SC 111_x0002_??NH_x0006_??SC 1"/>
      <sheetName val="V_x000c_(No V-c)"/>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Chi p`i van chuyen"/>
      <sheetName val="T.hopCPXDho_x0000_n_x0000_hanh (2)"/>
      <sheetName val="LK cp _x0000_dcb"/>
      <sheetName val="GDTH_x0000_5"/>
      <sheetName val="Ph_x0000_n_x0000__x0000_ich _x0000_a_x0000_ tu"/>
      <sheetName val="TT_35"/>
      <sheetName val="Chiet tinh dz22"/>
      <sheetName val="²_x0000__x0000_AI TK 112"/>
      <sheetName val="XL4Po_x0000_p_x0010_"/>
      <sheetName val="_x0010_HANG1"/>
      <sheetName val="NhapHD"/>
      <sheetName val="INHOADON"/>
      <sheetName val="DataSource"/>
      <sheetName val="Danhsach KH"/>
      <sheetName val="GIA VON"/>
      <sheetName val="DS 11"/>
      <sheetName val="Module2"/>
      <sheetName val="BC"/>
      <sheetName val="SUMMARY"/>
      <sheetName val="SC_x0000_133"/>
      <sheetName val="QC 152"/>
      <sheetName val="SC 41_x0011_"/>
      <sheetName val="SC _x0014_42 loan"/>
      <sheetName val="SCT_x0011_54"/>
      <sheetName val="CT aong"/>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耀䁉_x0000__x000d_％_x0008_"/>
      <sheetName val="ࣿ娀 _x000e_쀐븒"/>
      <sheetName val="ዀ¾_x001a__x000e__x0006_F"/>
      <sheetName val="FFFF"/>
      <sheetName val="_x001b__x000e__x0010_C"/>
      <sheetName val="䁉_x0008__x000f_％"/>
      <sheetName val="׿Ā_x0006__x0010_"/>
      <sheetName val="縀ਂༀ_x0000_"/>
      <sheetName val="_x0000_C_x0000_䀤"/>
      <sheetName val="﵀਀ༀĀ䐀"/>
      <sheetName val="ý_x000a__x000f__x0002_"/>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XL4Wÿÿÿÿ"/>
      <sheetName val="Chi tiet dmn gia khoi phuc"/>
      <sheetName val="IBASE"/>
      <sheetName val="?+Invoice!$DF$57㊞_x0000_-BLDG"/>
      <sheetName val="PHANG5"/>
      <sheetName val="Sheet17"/>
      <sheetName val="Sheet13"/>
      <sheetName val="Sheet14"/>
      <sheetName val="Sheet15"/>
      <sheetName val="Sheet16"/>
      <sheetName val="9 toan"/>
      <sheetName val="?öm÷²??öm?-BLDG"/>
      <sheetName val="DG"/>
      <sheetName val="Sheat4"/>
      <sheetName val="Tro gaup"/>
      <sheetName val="DG "/>
      <sheetName val="Phan tich don gia chi&quot;tiet"/>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Congig"/>
      <sheetName val="TK Ngoai b!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sheetData sheetId="366" refreshError="1"/>
      <sheetData sheetId="367"/>
      <sheetData sheetId="368"/>
      <sheetData sheetId="369" refreshError="1"/>
      <sheetData sheetId="370" refreshError="1"/>
      <sheetData sheetId="37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sheetData sheetId="396"/>
      <sheetData sheetId="397" refreshError="1"/>
      <sheetData sheetId="398"/>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sheetData sheetId="471"/>
      <sheetData sheetId="472" refreshError="1"/>
      <sheetData sheetId="473"/>
      <sheetData sheetId="474" refreshError="1"/>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sheetData sheetId="546"/>
      <sheetData sheetId="547" refreshError="1"/>
      <sheetData sheetId="548"/>
      <sheetData sheetId="549"/>
      <sheetData sheetId="550"/>
      <sheetData sheetId="551"/>
      <sheetData sheetId="552"/>
      <sheetData sheetId="553"/>
      <sheetData sheetId="554"/>
      <sheetData sheetId="555" refreshError="1"/>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refreshError="1"/>
      <sheetData sheetId="589" refreshError="1"/>
      <sheetData sheetId="590" refreshError="1"/>
      <sheetData sheetId="591" refreshError="1"/>
      <sheetData sheetId="592"/>
      <sheetData sheetId="593"/>
      <sheetData sheetId="594"/>
      <sheetData sheetId="595"/>
      <sheetData sheetId="596"/>
      <sheetData sheetId="597"/>
      <sheetData sheetId="598"/>
      <sheetData sheetId="599" refreshError="1"/>
      <sheetData sheetId="600" refreshError="1"/>
      <sheetData sheetId="601"/>
      <sheetData sheetId="602" refreshError="1"/>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duoi"/>
      <sheetName val="Sheet7"/>
      <sheetName val="THKP"/>
      <sheetName val="DGCT tren"/>
      <sheetName val="He so GTXL"/>
      <sheetName val="Sheet5"/>
      <sheetName val="Sheet6"/>
      <sheetName val="DTCT"/>
      <sheetName val="VL"/>
      <sheetName val="Chart1"/>
      <sheetName val="DGduong"/>
      <sheetName val="VC vat lieu"/>
      <sheetName val="Skhe et12"/>
      <sheetName val="She et13"/>
      <sheetName val="Sheet14"/>
      <sheetName val="Sheet15"/>
      <sheetName val="Sheet16"/>
      <sheetName val="Tu PT 132"/>
      <sheetName val="Tu PT 102-131"/>
      <sheetName val="Tu PT73-101"/>
      <sheetName val="Phieu thu"/>
      <sheetName val="Bang ke"/>
      <sheetName val="Ngan hang"/>
      <sheetName val="Tu PC 591"/>
      <sheetName val="tu PC 546-590"/>
      <sheetName val="Tu PC514-545"/>
      <sheetName val="Tu PC484-513"/>
      <sheetName val="Tu PC482-483"/>
      <sheetName val="Tu PC 451"/>
      <sheetName val="Tu PC 420-450"/>
      <sheetName val="Phieu chi tu 241"/>
      <sheetName val="Phieu chi den 240"/>
      <sheetName val="Cong ich vay"/>
      <sheetName val="So quy05"/>
      <sheetName val="So quy"/>
      <sheetName val="Sheet2"/>
      <sheetName val="Sheet1"/>
      <sheetName val="chi tiet chi khac"/>
      <sheetName val="Sheet3"/>
      <sheetName val="Sheet4"/>
      <sheetName val="Bia thu chi"/>
      <sheetName val="XL4Test5"/>
      <sheetName val="gvl"/>
    </sheetNames>
    <sheetDataSet>
      <sheetData sheetId="0" refreshError="1">
        <row r="251">
          <cell r="F251">
            <v>10784.800000000001</v>
          </cell>
        </row>
        <row r="254">
          <cell r="F254">
            <v>438.54480000000007</v>
          </cell>
        </row>
      </sheetData>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GATE HOUSE"/>
      <sheetName val="ADMINISTRATION BUILDING "/>
      <sheetName val="HYDROGEN PLANT BUILDING"/>
      <sheetName val="COAL HANDLING CONTROL BUILDING"/>
      <sheetName val="COAL PLANT BUNKERING SW. BLDG."/>
      <sheetName val="COAL RAIL UNLOADING SW. BLDG."/>
      <sheetName val="FUEL OIL XFER"/>
      <sheetName val="ASH CONTROL"/>
      <sheetName val="ESP CONTROL HOUSE"/>
      <sheetName val="WAREHOUSE"/>
      <sheetName val="WORKSHOP-STORE"/>
      <sheetName val="BULLDOZER GARAGE"/>
      <sheetName val="CHLORINATION BLDG"/>
      <sheetName val="CIRCULATING WATER PUMP HOUSE"/>
      <sheetName val="SWITCH YARD BUILDING"/>
      <sheetName val="BERTH ELECTRICITY HOUSE"/>
      <sheetName val="COMMON SERVICE HOUSE "/>
      <sheetName val="UNIT 1 &amp; UNIT 2 FGD PUMPHOUSE"/>
      <sheetName val="GYPSUM DEWATERING HOUSE"/>
      <sheetName val="LIMESTONE MILLING HOUSE"/>
      <sheetName val="WATER TREATMENT CONTROL HOUSE"/>
      <sheetName val="WASTE WATER TREATMENT BLDG. "/>
      <sheetName val="GARAGE-CIVIL WORSHOP"/>
      <sheetName val="SUB GATE HOUSE"/>
      <sheetName val="EXTERNAL PLANT WORKSHOP"/>
      <sheetName val="UNIT 1 BOILER BUILDING"/>
      <sheetName val="CENTRAL CONTROL BUILDING"/>
      <sheetName val="UNIT 1 TURBINE BUILDING"/>
      <sheetName val="UNIT 1 &amp; UNIT 2 AUX BAY-BUNKER "/>
      <sheetName val="UNIT 2 BOILER BUILDING "/>
      <sheetName val="UNIT 2 TURBINE BUILDING"/>
      <sheetName val="RETURN WATER PUMPHOUSE"/>
      <sheetName val="H.F.O. UNLOADING PUMP HOUSE"/>
      <sheetName val="Sheet1"/>
      <sheetName val="XL4Poppy"/>
      <sheetName val="KL"/>
      <sheetName val="THKL"/>
      <sheetName val="CHIETTINH"/>
      <sheetName val="SON"/>
      <sheetName val="DT chi tiet"/>
      <sheetName val="Don gia chung vat lieu chinh"/>
      <sheetName val="TH kinh phi"/>
      <sheetName val="bia"/>
      <sheetName val="SX"/>
      <sheetName val="00000000"/>
      <sheetName val="XXXXXXXX"/>
      <sheetName val="XXXXXXX0"/>
      <sheetName val="Sheet2"/>
      <sheetName val="Sheet3"/>
      <sheetName val="tuong"/>
      <sheetName val="COAT&amp;WRAP-QIOT-#3"/>
      <sheetName val="PNT-QUOT-#3"/>
      <sheetName val="CHITIET VL-NC-TT -1p"/>
      <sheetName val="CHITIET VL-NC-TT-3p"/>
      <sheetName val="TDTKP1"/>
      <sheetName val="KPVC-BD "/>
      <sheetName val="dd"/>
      <sheetName val="CHITIET VL-NC"/>
      <sheetName val="DON GIA"/>
      <sheetName val="TNHCHINH"/>
      <sheetName val="SL dau tien"/>
      <sheetName val="MT1"/>
      <sheetName val="MT2"/>
      <sheetName val="LRN"/>
      <sheetName val="MT3"/>
      <sheetName val="MT4"/>
      <sheetName val="MT5"/>
      <sheetName val="NBS"/>
      <sheetName val="LR1"/>
      <sheetName val="LR2"/>
      <sheetName val="mtcs 3"/>
      <sheetName val="THOP"/>
      <sheetName val="10000000"/>
      <sheetName val="20000000"/>
      <sheetName val="30000000"/>
      <sheetName val="40000000"/>
      <sheetName val="50000000"/>
      <sheetName val="60000000"/>
      <sheetName val="70000000"/>
      <sheetName val="80000000"/>
      <sheetName val="90000000"/>
      <sheetName val="a0000000"/>
      <sheetName val="ADMINIST_x0000__x0000_RATION BUIING "/>
      <sheetName val="TD-CS1"/>
      <sheetName val="TD-CS2"/>
      <sheetName val="TD-CS3"/>
      <sheetName val="CS3 (2)"/>
      <sheetName val="CS1 (2)"/>
      <sheetName val="THOP "/>
      <sheetName val="CS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2)"/>
      <sheetName val="Nhap"/>
      <sheetName val="Su"/>
      <sheetName val="Tongke"/>
      <sheetName val="Sheet2"/>
      <sheetName val="Sheet4"/>
      <sheetName val="a"/>
      <sheetName val="Sheet1"/>
      <sheetName val="TKCQ"/>
      <sheetName val="Lietke"/>
      <sheetName val="00000000"/>
      <sheetName val="10000000"/>
      <sheetName val="20000000"/>
      <sheetName val="XL4Test5"/>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nhap"/>
      <sheetName val="TL3-2002"/>
      <sheetName val="9015"/>
      <sheetName val="0502"/>
      <sheetName val="2213"/>
      <sheetName val="7270"/>
      <sheetName val="8672"/>
      <sheetName val="3027"/>
      <sheetName val="3810"/>
      <sheetName val="8523"/>
      <sheetName val="MAU"/>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hi tiet "/>
      <sheetName val="chi tiet huong"/>
      <sheetName val="TH"/>
      <sheetName val="TH (2)"/>
      <sheetName val="Sheet3"/>
      <sheetName val="CPV"/>
      <sheetName val="DGCM"/>
      <sheetName val="TL-I"/>
      <sheetName val="chitiet"/>
      <sheetName val="THG"/>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VENDOR-QUKTES"/>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KHQ II"/>
      <sheetName val="Gia VL"/>
      <sheetName val="Bang gia ca may"/>
      <sheetName val="Bang luong CB"/>
      <sheetName val="Bang P.tich CT"/>
      <sheetName val="D.toan chi tiet"/>
      <sheetName val="Bang TH Dtoan"/>
      <sheetName val="XXXXXXXX"/>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HR SWGR &amp; MCC"/>
      <sheetName val="kl"/>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Congty"/>
      <sheetName val="VPPN"/>
      <sheetName val="XN74"/>
      <sheetName val="XN54"/>
      <sheetName val="XN33"/>
      <sheetName val="NK96"/>
      <sheetName val="XL4Test5"/>
      <sheetName val="NEW-PANEL"/>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tong hop"/>
      <sheetName val="phan tich DG"/>
      <sheetName val="gia vat lieu"/>
      <sheetName val="gia xe may"/>
      <sheetName val="gia nhan cong"/>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M20-21"/>
      <sheetName val="KM21-22"/>
      <sheetName val="KM22-23"/>
      <sheetName val="KM23-24"/>
      <sheetName val="KM24-25"/>
      <sheetName val="KM25-26"/>
      <sheetName val="KM26-27"/>
      <sheetName val="KM27-28"/>
      <sheetName val="KM28-29"/>
      <sheetName val="TCB2km27-28(T)"/>
      <sheetName val="TCB2km27-28 (R)"/>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5 nam (tach)"/>
      <sheetName val="5 nam (tach) (2)"/>
      <sheetName val="KH 2003"/>
      <sheetName val="MTO REV_2_ARMOR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H 12-1"/>
      <sheetName val="RUILDING ELE."/>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Duong cong vu hci (9;) (2)"/>
      <sheetName val="Sheet!4"/>
      <sheetName val="DTCT"/>
      <sheetName val="PTVT"/>
      <sheetName val="THDT"/>
      <sheetName val="THVT"/>
      <sheetName val="THGT"/>
      <sheetName val="WEATHER P_x0003__x0000_OF LTG. &amp; ROD LTG."/>
      <sheetName val="gia nhan cong_x0000__x0000__x0000__x0000__x0000__x0000__x0000__x0000__x0000__x0000__x0000__x0000_傰_x0000__x0004__x0000__x0000_"/>
      <sheetName val="NC"/>
      <sheetName val="dgnc1"/>
      <sheetName val="Gia VL den chan CT"/>
      <sheetName val="VL"/>
      <sheetName val="Khoi_Luong"/>
      <sheetName val="Don_Gia"/>
      <sheetName val="TB"/>
      <sheetName val="BT-Vua"/>
      <sheetName val="PHU LUC"/>
      <sheetName val=""/>
      <sheetName val="DT"/>
      <sheetName val="CP"/>
      <sheetName val="BCT6"/>
      <sheetName val="Du toan"/>
      <sheetName val="Phan tich vat tu"/>
      <sheetName val="Tong hop vat tu"/>
      <sheetName val="Tong hop gia"/>
      <sheetName val="Vat tu"/>
      <sheetName val="Tro giup"/>
      <sheetName val="Nhan cong"/>
      <sheetName val="May thi cong"/>
      <sheetName val="Chi phi chung"/>
      <sheetName val="Config"/>
      <sheetName val="20000000_x0000__x0000__x0000__x0000__x0000__x0000__x0000__x0000__x0000__x0000__x0000_♸Ģ_x0000__x0004__x0000__x0000__x0000__x0000__x0000__x0000_怨Ģ"/>
      <sheetName val="SUM=BQ-REV.2"/>
      <sheetName val="TH4"/>
      <sheetName val="TB4"/>
      <sheetName val="CT4"/>
      <sheetName val="CT3"/>
      <sheetName val="TH3"/>
      <sheetName val="TB3"/>
      <sheetName val="CT2"/>
      <sheetName val="TH2"/>
      <sheetName val="TB2"/>
      <sheetName val="CT1"/>
      <sheetName val="TH1"/>
      <sheetName val="TB1"/>
      <sheetName val="Duong cong vၵ hcm (7)"/>
      <sheetName val="Hoan ã,anh"/>
      <sheetName val="TK111"/>
      <sheetName val="thang 1"/>
      <sheetName val="Thang 2"/>
      <sheetName val="thang 3"/>
      <sheetName val="thang 4"/>
      <sheetName val="thang 5"/>
      <sheetName val="thang 6"/>
      <sheetName val="thang 7"/>
      <sheetName val="DcfamTV"/>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chiet tinhçan cuon"/>
      <sheetName val="thong bao"/>
      <sheetName val="De nghi giai dap ve thue "/>
      <sheetName val="the duc"/>
      <sheetName val="Bao cao thong ke "/>
      <sheetName val="Phieu DTra Van Tai ( 01 TKe )"/>
      <sheetName val="[99Q3299(REV.1).xls"/>
      <sheetName val="04000002"/>
      <sheetName val="MTO REV.0(ARMO_x0012_ ON SHORE)"/>
      <sheetName val="GDMN.1"/>
      <sheetName val="GDMN.2"/>
      <sheetName val="GDMN.3"/>
      <sheetName val="GDMN.4"/>
      <sheetName val="GDMN.5"/>
      <sheetName val="GDTH.1"/>
      <sheetName val="duyet gia"/>
      <sheetName val="so do"/>
      <sheetName val="ᄀ"/>
      <sheetName val="T9"/>
      <sheetName val="T6"/>
      <sheetName val="T3"/>
      <sheetName val="T2"/>
      <sheetName val="T1"/>
      <sheetName val="T5"/>
      <sheetName val="bpnhtr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 sheetId="252" refreshError="1"/>
      <sheetData sheetId="253"/>
      <sheetData sheetId="254"/>
      <sheetData sheetId="255"/>
      <sheetData sheetId="256"/>
      <sheetData sheetId="257"/>
      <sheetData sheetId="258"/>
      <sheetData sheetId="259"/>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sheetData sheetId="445"/>
      <sheetData sheetId="446"/>
      <sheetData sheetId="447"/>
      <sheetData sheetId="448"/>
      <sheetData sheetId="449" refreshError="1"/>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refreshError="1"/>
      <sheetData sheetId="591"/>
      <sheetData sheetId="592"/>
      <sheetData sheetId="593"/>
      <sheetData sheetId="594"/>
      <sheetData sheetId="595"/>
      <sheetData sheetId="596"/>
      <sheetData sheetId="597"/>
      <sheetData sheetId="598"/>
      <sheetData sheetId="599" refreshError="1"/>
      <sheetData sheetId="600"/>
      <sheetData sheetId="601"/>
      <sheetData sheetId="602"/>
      <sheetData sheetId="603"/>
      <sheetData sheetId="604"/>
      <sheetData sheetId="605" refreshError="1"/>
      <sheetData sheetId="60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i cong dai tra"/>
      <sheetName val="THKP khoan phut"/>
      <sheetName val="DT tao coc"/>
      <sheetName val="TH kl coc"/>
      <sheetName val="DT thi nghiem"/>
      <sheetName val="TH kl khoan"/>
      <sheetName val="Coc A1"/>
      <sheetName val="Coc A2"/>
      <sheetName val="Coc B1"/>
      <sheetName val="Coc B2"/>
      <sheetName val="VC may tron kho"/>
      <sheetName val="VC may tron uot"/>
      <sheetName val="VC may khoan dia chat"/>
      <sheetName val="00000000"/>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04"/>
      <sheetName val="Cto"/>
      <sheetName val="TH"/>
      <sheetName val="Du toan"/>
      <sheetName val="Sheet1"/>
      <sheetName val="CT 35KV"/>
      <sheetName val="CT 6,10,22KV"/>
      <sheetName val="Ct ha the"/>
      <sheetName val="CT TBA 6,10,22KV"/>
      <sheetName val="CT TBA 35KV"/>
      <sheetName val="VLNC35"/>
      <sheetName val="VLNCTBA"/>
      <sheetName val="VLNC0,4"/>
      <sheetName val="Sheet2"/>
      <sheetName val="THTN"/>
      <sheetName val="TN"/>
      <sheetName val="BKCT"/>
      <sheetName val="TM2"/>
      <sheetName val="TM1"/>
      <sheetName val="TL"/>
      <sheetName val="BKC"/>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shee49"/>
      <sheetName val="CTNC"/>
      <sheetName val="CTVL"/>
      <sheetName val="VL,NC,MTC"/>
      <sheetName val="BK04"/>
      <sheetName val="BLuong"/>
      <sheetName val="TKP"/>
      <sheetName val="Thaîg 1-06"/>
      <sheetName val="vvthoh2"/>
      <sheetName val="PNT-QUOT-#3"/>
      <sheetName val="COAT&amp;WRAP-QIOT-#3"/>
      <sheetName val="[DZNHADA.XLS䁝thopdtoan"/>
      <sheetName val="CHITIET-DZ04"/>
      <sheetName val="Ctinh 10kV"/>
      <sheetName val="_DZNHADA.XLS䁝thopdtoan"/>
      <sheetName val="ESTI."/>
      <sheetName val="DI-ESTI"/>
      <sheetName val="[DZNHADA.XLS?thopdtoan"/>
      <sheetName val="6tthoh2"/>
      <sheetName val="gvl"/>
      <sheetName val="_DZNHADA.XLS_thopdtoan"/>
      <sheetName val="_DZNHADA.XLS?thopdtoan"/>
      <sheetName val="LKVL-CK-HT-GD1"/>
      <sheetName val="TONGKE-HT"/>
      <sheetName val="VCDD_TBA"/>
      <sheetName val="chiet 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9-2"/>
      <sheetName val="TH"/>
      <sheetName val="59-1"/>
      <sheetName val="59-2"/>
      <sheetName val="124"/>
      <sheetName val="58"/>
      <sheetName val="132-1"/>
      <sheetName val="132-2"/>
      <sheetName val="TH (2)"/>
      <sheetName val="132-1 (2)"/>
      <sheetName val="132-2 (2)"/>
      <sheetName val="149-1"/>
      <sheetName val="28-1"/>
      <sheetName val="28-2"/>
      <sheetName val="40-1"/>
      <sheetName val="40-2"/>
      <sheetName val="TH GD2"/>
      <sheetName val="57"/>
      <sheetName val="36-1"/>
      <sheetName val="36-2"/>
      <sheetName val="36-3"/>
      <sheetName val="Sheet10"/>
      <sheetName val="Sheet11"/>
      <sheetName val="Sheet12"/>
      <sheetName val="Sheet13"/>
      <sheetName val="Sheet14"/>
      <sheetName val="Sheet15"/>
      <sheetName val="Sheet16"/>
      <sheetName val="Sheet17"/>
      <sheetName val="Sheet18"/>
    </sheetNames>
    <sheetDataSet>
      <sheetData sheetId="0">
        <row r="133">
          <cell r="C133">
            <v>1.4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g"/>
      <sheetName val="THTLMcap,chuoisu"/>
      <sheetName val="DtuNC"/>
      <sheetName val="Dtuvlieu"/>
      <sheetName val="datdao"/>
      <sheetName val="THTLM_tru"/>
      <sheetName val="THTL_tru"/>
      <sheetName val="cpM,cot,xa"/>
      <sheetName val="KLthep"/>
      <sheetName val="Vcdien"/>
      <sheetName val="ctgia,CLap"/>
      <sheetName val="muasamVL"/>
      <sheetName val="CPldat"/>
      <sheetName val="TDia"/>
      <sheetName val="PhôcvôTC"/>
      <sheetName val="Chi phÝ chuyÓn qu©n"/>
      <sheetName val="Dien"/>
      <sheetName val="THctiet"/>
      <sheetName val="THTbo"/>
      <sheetName val="tomat"/>
    </sheetNames>
    <sheetDataSet>
      <sheetData sheetId="0">
        <row r="228">
          <cell r="B228" t="str">
            <v>V¸n khu«n cho bª t«ng mãng</v>
          </cell>
          <cell r="L228">
            <v>2.0699999999999998</v>
          </cell>
        </row>
        <row r="229">
          <cell r="B229" t="str">
            <v>Mãng</v>
          </cell>
          <cell r="C229" t="str">
            <v>4,o</v>
          </cell>
          <cell r="E229">
            <v>1</v>
          </cell>
          <cell r="F229">
            <v>0.15</v>
          </cell>
          <cell r="H229">
            <v>0.6</v>
          </cell>
        </row>
        <row r="230">
          <cell r="B230" t="str">
            <v>Trô</v>
          </cell>
          <cell r="C230" t="str">
            <v>4,o</v>
          </cell>
          <cell r="E230" t="str">
            <v>o,65</v>
          </cell>
          <cell r="F230">
            <v>0.35</v>
          </cell>
          <cell r="H230">
            <v>0.91</v>
          </cell>
        </row>
        <row r="231">
          <cell r="C231">
            <v>4</v>
          </cell>
          <cell r="E231">
            <v>0.4</v>
          </cell>
          <cell r="F231" t="str">
            <v>o,35</v>
          </cell>
          <cell r="H231">
            <v>0.56000000000000005</v>
          </cell>
        </row>
        <row r="232">
          <cell r="I232">
            <v>2.0699999999999998</v>
          </cell>
        </row>
        <row r="233">
          <cell r="B233" t="str">
            <v>Gia c«ng vµ l¾p ®Æt thÐp cho mãng trô</v>
          </cell>
        </row>
        <row r="234">
          <cell r="B234" t="str">
            <v>F&lt;=10 AI</v>
          </cell>
          <cell r="K234">
            <v>16.3</v>
          </cell>
          <cell r="L234">
            <v>16.3</v>
          </cell>
        </row>
        <row r="235">
          <cell r="B235" t="str">
            <v>Bª t«ng M200 ®ît 2 cèt liÖu nhá</v>
          </cell>
          <cell r="C235">
            <v>4</v>
          </cell>
          <cell r="E235">
            <v>0.05</v>
          </cell>
          <cell r="F235">
            <v>0.35</v>
          </cell>
          <cell r="K235">
            <v>6.9999999999999993E-2</v>
          </cell>
          <cell r="L235">
            <v>6.9999999999999993E-2</v>
          </cell>
        </row>
        <row r="236">
          <cell r="B236" t="str">
            <v>LÊp ®Êt hè mãng b»ng thñ c«ng</v>
          </cell>
          <cell r="L236">
            <v>8.16</v>
          </cell>
        </row>
        <row r="237">
          <cell r="B237" t="str">
            <v>Khèi l­îng môc 1</v>
          </cell>
          <cell r="K237">
            <v>8.57</v>
          </cell>
        </row>
        <row r="238">
          <cell r="B238" t="str">
            <v>Trõ: - KL môc 2+3</v>
          </cell>
          <cell r="K238">
            <v>0.41</v>
          </cell>
        </row>
        <row r="239">
          <cell r="K239">
            <v>8.16</v>
          </cell>
        </row>
        <row r="240">
          <cell r="B240" t="str">
            <v>V/c ®Êt thõa ra khái mÆt b»ng tr¹m b»ng « t« tù ®æ 5 tÊn, cù ly 2 km</v>
          </cell>
          <cell r="K240">
            <v>0.41</v>
          </cell>
          <cell r="L240">
            <v>0.41</v>
          </cell>
        </row>
        <row r="241">
          <cell r="B241" t="str">
            <v>Trô ®ì thiÕt bÞ T§-17</v>
          </cell>
        </row>
        <row r="242">
          <cell r="B242" t="str">
            <v>§óc s½n trô ®ì thiÕt bÞ b»ng bª t«ng M200</v>
          </cell>
          <cell r="K242">
            <v>0.19</v>
          </cell>
          <cell r="L242">
            <v>0.19</v>
          </cell>
        </row>
        <row r="243">
          <cell r="B243" t="str">
            <v>L¾p ®Æt vµ th¸o dì v¸n khu«n cho trô</v>
          </cell>
          <cell r="C243">
            <v>4</v>
          </cell>
          <cell r="E243">
            <v>2.95</v>
          </cell>
          <cell r="F243">
            <v>0.25</v>
          </cell>
          <cell r="H243">
            <v>2.95</v>
          </cell>
          <cell r="L243">
            <v>2.95</v>
          </cell>
        </row>
        <row r="244">
          <cell r="B244" t="str">
            <v>Gia c«ng vµ l¾p ®Æt thÐp cho trô</v>
          </cell>
        </row>
        <row r="245">
          <cell r="B245" t="str">
            <v>F&lt;=10 AI</v>
          </cell>
          <cell r="K245">
            <v>3.4</v>
          </cell>
          <cell r="L245">
            <v>3.4</v>
          </cell>
        </row>
        <row r="246">
          <cell r="B246" t="str">
            <v>F&lt;=18 AII</v>
          </cell>
          <cell r="K246">
            <v>30.6</v>
          </cell>
          <cell r="L246">
            <v>30.6</v>
          </cell>
        </row>
        <row r="248">
          <cell r="B248" t="str">
            <v>L¾p dùng trô b»ng thu c«ng nÆng ®Õn 500 kg</v>
          </cell>
          <cell r="K248">
            <v>1</v>
          </cell>
          <cell r="L248">
            <v>1</v>
          </cell>
        </row>
        <row r="249">
          <cell r="B249" t="str">
            <v>Trô ®ì thiÕt bÞ T§-27</v>
          </cell>
        </row>
        <row r="250">
          <cell r="B250" t="str">
            <v>§óc s½n trô ®ì thiÕt bÞ b»ng bª t«ng M200</v>
          </cell>
          <cell r="K250">
            <v>0.25</v>
          </cell>
          <cell r="L250">
            <v>0.25</v>
          </cell>
        </row>
        <row r="251">
          <cell r="B251" t="str">
            <v>L¾p ®Æt vµ th¸o dì v¸n khu«n cho trô</v>
          </cell>
          <cell r="C251">
            <v>4</v>
          </cell>
          <cell r="E251">
            <v>3.95</v>
          </cell>
          <cell r="F251">
            <v>0.25</v>
          </cell>
          <cell r="H251">
            <v>3.95</v>
          </cell>
          <cell r="L251">
            <v>3.95</v>
          </cell>
        </row>
        <row r="252">
          <cell r="B252" t="str">
            <v>Gia c«ng vµ l¾p ®Æt thÐp cho trô</v>
          </cell>
        </row>
        <row r="253">
          <cell r="B253" t="str">
            <v>F&lt;=10 AI</v>
          </cell>
          <cell r="K253">
            <v>4.4000000000000004</v>
          </cell>
          <cell r="L253">
            <v>4.4000000000000004</v>
          </cell>
        </row>
        <row r="254">
          <cell r="B254" t="str">
            <v>F&lt;=18 AII</v>
          </cell>
          <cell r="K254">
            <v>39.200000000000003</v>
          </cell>
          <cell r="L254">
            <v>39.200000000000003</v>
          </cell>
        </row>
        <row r="255">
          <cell r="B255" t="str">
            <v>Gia c«ng vµ l¾p ®Æt t«n hoa cho bÖ ®ì</v>
          </cell>
        </row>
        <row r="256">
          <cell r="B256" t="str">
            <v>T«n 90x150x1</v>
          </cell>
          <cell r="E256">
            <v>0.9</v>
          </cell>
          <cell r="F256">
            <v>0.15</v>
          </cell>
          <cell r="H256">
            <v>0.14000000000000001</v>
          </cell>
          <cell r="L256">
            <v>0.14000000000000001</v>
          </cell>
        </row>
        <row r="257">
          <cell r="B257" t="str">
            <v>VÝt në F3x20</v>
          </cell>
          <cell r="L257">
            <v>2</v>
          </cell>
        </row>
        <row r="258">
          <cell r="B258" t="str">
            <v>Mua vµ l¾p bu l«ng M12x150</v>
          </cell>
          <cell r="K258">
            <v>0.72</v>
          </cell>
          <cell r="L258">
            <v>0.72</v>
          </cell>
        </row>
        <row r="259">
          <cell r="B259" t="str">
            <v>LÊp ®Êt hè mãng ®Êt cã s½n b»ng thñ c«ng</v>
          </cell>
          <cell r="L259">
            <v>0.31</v>
          </cell>
        </row>
        <row r="260">
          <cell r="B260" t="str">
            <v>Khèi l­îng môc 1</v>
          </cell>
          <cell r="J260">
            <v>0.46</v>
          </cell>
        </row>
        <row r="261">
          <cell r="B261" t="str">
            <v>Trõ: - KL bÖ ®ì</v>
          </cell>
          <cell r="E261">
            <v>1.1000000000000001</v>
          </cell>
          <cell r="F261">
            <v>0.68</v>
          </cell>
          <cell r="G261">
            <v>0.2</v>
          </cell>
          <cell r="J261">
            <v>0.15</v>
          </cell>
        </row>
        <row r="262">
          <cell r="K262">
            <v>0.31</v>
          </cell>
        </row>
        <row r="263">
          <cell r="B263" t="str">
            <v>V/c ®Êt thõa ra khái mÆt b»ng tr¹m b»ng « t« tù ®æ 5 tÊn, cù ly 2 km</v>
          </cell>
          <cell r="K263">
            <v>0.15</v>
          </cell>
          <cell r="L263">
            <v>0.15</v>
          </cell>
        </row>
        <row r="265">
          <cell r="B265" t="str">
            <v>Néi dung c«ng viÖc</v>
          </cell>
          <cell r="C265" t="str">
            <v>SL</v>
          </cell>
          <cell r="D265" t="str">
            <v>ChiÒu dµi</v>
          </cell>
          <cell r="F265" t="str">
            <v>BÒ réng</v>
          </cell>
          <cell r="G265" t="str">
            <v>BÒ dµy</v>
          </cell>
          <cell r="H265" t="str">
            <v>DiÖn tÝch</v>
          </cell>
          <cell r="J265" t="str">
            <v>ThÓ tÝch</v>
          </cell>
          <cell r="L265" t="str">
            <v>Sè 
cuèi cïng</v>
          </cell>
        </row>
        <row r="266">
          <cell r="D266" t="str">
            <v>T.phÇn</v>
          </cell>
          <cell r="E266" t="str">
            <v>T.céng</v>
          </cell>
          <cell r="H266" t="str">
            <v>T.phÇn</v>
          </cell>
          <cell r="I266" t="str">
            <v>T.céng</v>
          </cell>
          <cell r="J266" t="str">
            <v>T.phÇn</v>
          </cell>
          <cell r="K266" t="str">
            <v>T.céng</v>
          </cell>
        </row>
        <row r="268">
          <cell r="B268" t="str">
            <v>M­¬ng c¸p ch×m  qua ®­êng b=800</v>
          </cell>
        </row>
        <row r="269">
          <cell r="B269" t="str">
            <v>§µo ph¸ mÆt ®­êng b»ng bª t«ng M250 dµy 150</v>
          </cell>
          <cell r="E269">
            <v>5</v>
          </cell>
          <cell r="F269">
            <v>1.7</v>
          </cell>
          <cell r="G269">
            <v>0.15</v>
          </cell>
          <cell r="K269">
            <v>1.28</v>
          </cell>
          <cell r="L269">
            <v>1.28</v>
          </cell>
        </row>
        <row r="270">
          <cell r="B270" t="str">
            <v>Ph¸ dì nÒn ®¸ héc chÌn ®¸ d¨m mÆt ®­êng dµy 300</v>
          </cell>
          <cell r="E270">
            <v>5</v>
          </cell>
          <cell r="F270">
            <v>1.7</v>
          </cell>
          <cell r="G270">
            <v>0.3</v>
          </cell>
          <cell r="K270">
            <v>2.5499999999999998</v>
          </cell>
          <cell r="L270">
            <v>2.5499999999999998</v>
          </cell>
        </row>
        <row r="271">
          <cell r="B271" t="str">
            <v>§µo ®Êt cÊp 3 nÒn ®­êng b»ng thñ c«ng</v>
          </cell>
          <cell r="E271">
            <v>5</v>
          </cell>
          <cell r="F271">
            <v>1.7</v>
          </cell>
          <cell r="G271">
            <v>0.3</v>
          </cell>
          <cell r="K271">
            <v>2.5499999999999998</v>
          </cell>
          <cell r="L271">
            <v>2.5499999999999998</v>
          </cell>
        </row>
        <row r="272">
          <cell r="B272" t="str">
            <v>§æ t¹i chç lãt mãng m­¬ng b»ng bª t«ng M100, dµy 100</v>
          </cell>
          <cell r="E272">
            <v>5</v>
          </cell>
          <cell r="F272">
            <v>1.1000000000000001</v>
          </cell>
          <cell r="G272">
            <v>0.1</v>
          </cell>
          <cell r="K272">
            <v>0.55000000000000004</v>
          </cell>
          <cell r="L272">
            <v>0.55000000000000004</v>
          </cell>
        </row>
        <row r="273">
          <cell r="B273" t="str">
            <v>§æ t¹i chç m­¬ng c¸p b»ng bª t«ng M200, ®¸ 1x2</v>
          </cell>
          <cell r="L273">
            <v>1.55</v>
          </cell>
        </row>
        <row r="274">
          <cell r="B274" t="str">
            <v>§¸y m­¬ng</v>
          </cell>
          <cell r="E274">
            <v>5</v>
          </cell>
          <cell r="F274">
            <v>1.1000000000000001</v>
          </cell>
          <cell r="G274">
            <v>0.2</v>
          </cell>
          <cell r="J274">
            <v>1.1000000000000001</v>
          </cell>
        </row>
        <row r="275">
          <cell r="B275" t="str">
            <v>Thµnh m­¬ng</v>
          </cell>
          <cell r="E275">
            <v>5</v>
          </cell>
          <cell r="F275">
            <v>0.3</v>
          </cell>
          <cell r="G275">
            <v>0.15</v>
          </cell>
          <cell r="J275">
            <v>0.45</v>
          </cell>
        </row>
        <row r="276">
          <cell r="K276">
            <v>1.55</v>
          </cell>
          <cell r="L276">
            <v>1.55</v>
          </cell>
        </row>
        <row r="277">
          <cell r="B277" t="str">
            <v>V¸n khu«n cho bª t«ng m­¬ng c¸p</v>
          </cell>
          <cell r="C277">
            <v>2</v>
          </cell>
          <cell r="E277">
            <v>5</v>
          </cell>
          <cell r="F277">
            <v>0.6</v>
          </cell>
          <cell r="H277">
            <v>6</v>
          </cell>
          <cell r="L277">
            <v>9</v>
          </cell>
        </row>
        <row r="278">
          <cell r="C278">
            <v>2</v>
          </cell>
          <cell r="E278">
            <v>5</v>
          </cell>
          <cell r="F278">
            <v>0.3</v>
          </cell>
          <cell r="H278">
            <v>3</v>
          </cell>
        </row>
        <row r="279">
          <cell r="I279">
            <v>9</v>
          </cell>
          <cell r="L279">
            <v>9</v>
          </cell>
        </row>
        <row r="280">
          <cell r="B280" t="str">
            <v>Gia c«ng thÐp m­¬ng c¸p</v>
          </cell>
          <cell r="L280">
            <v>254.6</v>
          </cell>
        </row>
        <row r="281">
          <cell r="B281" t="str">
            <v>F&lt;=18 AII</v>
          </cell>
          <cell r="K281">
            <v>254.6</v>
          </cell>
          <cell r="L281">
            <v>254.6</v>
          </cell>
        </row>
        <row r="282">
          <cell r="B282" t="str">
            <v>LÊp ®Êt hè mãng b»ng thñ c«ng</v>
          </cell>
          <cell r="L282">
            <v>2.25</v>
          </cell>
        </row>
        <row r="283">
          <cell r="B283" t="str">
            <v>Khèi l­îng ®Êt ®µo môc 1</v>
          </cell>
          <cell r="K283">
            <v>6.38</v>
          </cell>
        </row>
        <row r="284">
          <cell r="B284" t="str">
            <v>Trõ ®i: khèi hè</v>
          </cell>
          <cell r="K284">
            <v>4.13</v>
          </cell>
        </row>
        <row r="285">
          <cell r="K285">
            <v>2.25</v>
          </cell>
          <cell r="L285">
            <v>2.25</v>
          </cell>
        </row>
        <row r="286">
          <cell r="B286" t="str">
            <v>V/c ®Êt thõa b»ng « t« tù ®æ 5 tÊn cù ly 2 km</v>
          </cell>
          <cell r="K286">
            <v>4.13</v>
          </cell>
          <cell r="L286">
            <v>4.13</v>
          </cell>
        </row>
        <row r="288">
          <cell r="B288" t="str">
            <v>§µo bÖ ®ì m­¬ng c¸p ®Êt cÊp 3 b»ng thñ c«ng</v>
          </cell>
          <cell r="E288">
            <v>30</v>
          </cell>
          <cell r="F288">
            <v>0.82</v>
          </cell>
          <cell r="G288">
            <v>0.19</v>
          </cell>
          <cell r="K288">
            <v>4.67</v>
          </cell>
          <cell r="L288">
            <v>4.67</v>
          </cell>
        </row>
        <row r="289">
          <cell r="B289" t="str">
            <v xml:space="preserve">X©y bÖ ®ì tÊm ®an b»ng g¹ch chØ M75 v÷a XM M50 </v>
          </cell>
        </row>
        <row r="290">
          <cell r="B290" t="str">
            <v>Dµy 220</v>
          </cell>
          <cell r="L290">
            <v>0.66</v>
          </cell>
        </row>
        <row r="291">
          <cell r="B291" t="str">
            <v>PhÇn d­íi cèt 0,00</v>
          </cell>
          <cell r="C291">
            <v>21</v>
          </cell>
          <cell r="E291">
            <v>1.02</v>
          </cell>
          <cell r="F291">
            <v>0.22</v>
          </cell>
          <cell r="G291">
            <v>0.14000000000000001</v>
          </cell>
          <cell r="J291">
            <v>0.66</v>
          </cell>
          <cell r="L291">
            <v>0.66</v>
          </cell>
        </row>
        <row r="292">
          <cell r="B292" t="str">
            <v>Dµy 110</v>
          </cell>
          <cell r="L292">
            <v>0.33</v>
          </cell>
        </row>
        <row r="293">
          <cell r="B293" t="str">
            <v>Trªn cèt 0,00</v>
          </cell>
          <cell r="C293">
            <v>21</v>
          </cell>
          <cell r="E293">
            <v>1.02</v>
          </cell>
          <cell r="F293">
            <v>0.11</v>
          </cell>
          <cell r="G293">
            <v>0.05</v>
          </cell>
          <cell r="J293">
            <v>0.12</v>
          </cell>
        </row>
        <row r="294">
          <cell r="C294">
            <v>21</v>
          </cell>
          <cell r="E294">
            <v>1.02</v>
          </cell>
          <cell r="F294">
            <v>0.11</v>
          </cell>
          <cell r="G294">
            <v>0.09</v>
          </cell>
          <cell r="J294">
            <v>0.21</v>
          </cell>
        </row>
        <row r="295">
          <cell r="K295">
            <v>0.33</v>
          </cell>
          <cell r="L295">
            <v>0.33</v>
          </cell>
        </row>
        <row r="296">
          <cell r="B296" t="str">
            <v>X©y t­êng m­¬ng c¸p b»ng g¹ch chØ m75 v÷a XM M50</v>
          </cell>
        </row>
        <row r="297">
          <cell r="B297" t="str">
            <v>Dµy 110</v>
          </cell>
          <cell r="C297">
            <v>2</v>
          </cell>
          <cell r="E297">
            <v>30</v>
          </cell>
          <cell r="F297">
            <v>0.14000000000000001</v>
          </cell>
          <cell r="G297">
            <v>0.11</v>
          </cell>
          <cell r="K297">
            <v>0.92</v>
          </cell>
          <cell r="L297">
            <v>0.92</v>
          </cell>
        </row>
        <row r="298">
          <cell r="B298" t="str">
            <v>Tr¸t t­êng m­¬ng c¸p b»ng v÷a XMMO, dµy 1,5cm</v>
          </cell>
          <cell r="L298">
            <v>20.58</v>
          </cell>
        </row>
        <row r="299">
          <cell r="B299" t="str">
            <v xml:space="preserve">Thµnh </v>
          </cell>
          <cell r="C299" t="str">
            <v>2x2</v>
          </cell>
          <cell r="E299">
            <v>30</v>
          </cell>
          <cell r="F299">
            <v>0.14000000000000001</v>
          </cell>
          <cell r="H299">
            <v>16.8</v>
          </cell>
        </row>
        <row r="300">
          <cell r="B300" t="str">
            <v>BÖ</v>
          </cell>
          <cell r="C300">
            <v>2</v>
          </cell>
          <cell r="E300">
            <v>21</v>
          </cell>
          <cell r="F300">
            <v>0.09</v>
          </cell>
          <cell r="H300">
            <v>3.78</v>
          </cell>
        </row>
        <row r="301">
          <cell r="I301">
            <v>20.58</v>
          </cell>
          <cell r="L301">
            <v>20.58</v>
          </cell>
        </row>
        <row r="302">
          <cell r="B302" t="str">
            <v>LÊp ®Êt hè mãng b»ng thñ c«ng</v>
          </cell>
          <cell r="L302">
            <v>3.9</v>
          </cell>
        </row>
        <row r="303">
          <cell r="B303" t="str">
            <v>Khèi l­îng ®Êt ®µo môc 1</v>
          </cell>
          <cell r="J303">
            <v>4.67</v>
          </cell>
        </row>
        <row r="304">
          <cell r="B304" t="str">
            <v>Trõ ®i: khèi l­îng x©y môc 2a</v>
          </cell>
          <cell r="J304">
            <v>0.78</v>
          </cell>
        </row>
        <row r="305">
          <cell r="K305">
            <v>3.9</v>
          </cell>
          <cell r="L305">
            <v>3.9</v>
          </cell>
        </row>
        <row r="306">
          <cell r="B306" t="str">
            <v>V/c ®Êt thõa b»ng « t« tù ®æ 5 tÊn cù ly 2 km</v>
          </cell>
          <cell r="K306">
            <v>0.78</v>
          </cell>
          <cell r="L306">
            <v>0.78</v>
          </cell>
        </row>
        <row r="307">
          <cell r="B307" t="str">
            <v>M­¬ng c¸p næi B=600</v>
          </cell>
        </row>
        <row r="308">
          <cell r="B308" t="str">
            <v>§µo bÖ ®ì m­¬ng c¸p ®Êt cÊp 3 b»ng thñ c«ng</v>
          </cell>
          <cell r="E308">
            <v>21</v>
          </cell>
          <cell r="F308">
            <v>0.82</v>
          </cell>
          <cell r="G308">
            <v>0.19</v>
          </cell>
          <cell r="K308">
            <v>3.27</v>
          </cell>
          <cell r="L308">
            <v>3.27</v>
          </cell>
        </row>
        <row r="309">
          <cell r="B309" t="str">
            <v xml:space="preserve">X©y bÖ ®ì tÊm ®an b»ng g¹ch chØ M75 v÷a XM M50 </v>
          </cell>
        </row>
        <row r="310">
          <cell r="B310" t="str">
            <v>Dµy 220</v>
          </cell>
          <cell r="L310">
            <v>0.38</v>
          </cell>
        </row>
        <row r="311">
          <cell r="B311" t="str">
            <v>PhÇn d­íi cèt 0,00</v>
          </cell>
          <cell r="C311">
            <v>15</v>
          </cell>
          <cell r="E311">
            <v>0.82</v>
          </cell>
          <cell r="F311">
            <v>0.22</v>
          </cell>
          <cell r="G311">
            <v>0.14000000000000001</v>
          </cell>
          <cell r="J311">
            <v>0.38</v>
          </cell>
          <cell r="L311">
            <v>0.38</v>
          </cell>
        </row>
        <row r="312">
          <cell r="B312" t="str">
            <v>Dµy 110</v>
          </cell>
          <cell r="L312">
            <v>0.19</v>
          </cell>
        </row>
        <row r="313">
          <cell r="B313" t="str">
            <v>Trªn cèt 0,00</v>
          </cell>
          <cell r="C313">
            <v>15</v>
          </cell>
          <cell r="E313">
            <v>0.82</v>
          </cell>
          <cell r="F313">
            <v>0.11</v>
          </cell>
          <cell r="G313">
            <v>0.05</v>
          </cell>
          <cell r="J313">
            <v>7.0000000000000007E-2</v>
          </cell>
        </row>
        <row r="314">
          <cell r="C314">
            <v>15</v>
          </cell>
          <cell r="E314">
            <v>0.82</v>
          </cell>
          <cell r="F314">
            <v>0.11</v>
          </cell>
          <cell r="G314">
            <v>0.09</v>
          </cell>
          <cell r="J314">
            <v>0.12</v>
          </cell>
        </row>
        <row r="315">
          <cell r="K315">
            <v>0.19</v>
          </cell>
          <cell r="L315">
            <v>0.19</v>
          </cell>
        </row>
        <row r="316">
          <cell r="B316" t="str">
            <v>X©y t­êng m­¬ng c¸p b»ng g¹ch chØ m75 v÷a XM M50</v>
          </cell>
        </row>
        <row r="317">
          <cell r="B317" t="str">
            <v>Dµy 110</v>
          </cell>
          <cell r="C317">
            <v>2</v>
          </cell>
          <cell r="E317">
            <v>21</v>
          </cell>
          <cell r="F317">
            <v>0.14000000000000001</v>
          </cell>
          <cell r="G317">
            <v>0.11</v>
          </cell>
          <cell r="K317">
            <v>0.65</v>
          </cell>
          <cell r="L317">
            <v>0.65</v>
          </cell>
        </row>
        <row r="318">
          <cell r="B318" t="str">
            <v>Tr¸t t­êng m­¬ng c¸p b»ng v÷a XMMO, dµy 1,5cm</v>
          </cell>
          <cell r="L318">
            <v>14.46</v>
          </cell>
        </row>
        <row r="319">
          <cell r="B319" t="str">
            <v xml:space="preserve">Thµnh </v>
          </cell>
          <cell r="C319" t="str">
            <v>2x2</v>
          </cell>
          <cell r="E319">
            <v>21</v>
          </cell>
          <cell r="F319">
            <v>0.14000000000000001</v>
          </cell>
          <cell r="H319">
            <v>11.76</v>
          </cell>
        </row>
        <row r="320">
          <cell r="B320" t="str">
            <v>BÖ</v>
          </cell>
          <cell r="C320">
            <v>2</v>
          </cell>
          <cell r="E320">
            <v>15</v>
          </cell>
          <cell r="F320">
            <v>0.09</v>
          </cell>
          <cell r="H320">
            <v>2.7</v>
          </cell>
        </row>
        <row r="321">
          <cell r="I321">
            <v>14.46</v>
          </cell>
          <cell r="L321">
            <v>14.46</v>
          </cell>
        </row>
        <row r="322">
          <cell r="B322" t="str">
            <v>LÊp ®Êt hè mãng b»ng thñ c«ng</v>
          </cell>
          <cell r="L322">
            <v>2.83</v>
          </cell>
        </row>
        <row r="323">
          <cell r="B323" t="str">
            <v>Khèi l­îng ®Êt ®µo môc 1</v>
          </cell>
          <cell r="J323">
            <v>3.27</v>
          </cell>
        </row>
        <row r="324">
          <cell r="B324" t="str">
            <v>Trõ ®i: khèi l­îng x©y môc 2a</v>
          </cell>
          <cell r="J324">
            <v>0.45</v>
          </cell>
        </row>
        <row r="325">
          <cell r="K325">
            <v>2.83</v>
          </cell>
          <cell r="L325">
            <v>2.83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NhatThu"/>
      <sheetName val="TT35"/>
      <sheetName val="TT04"/>
      <sheetName val="TTCto"/>
      <sheetName val="CSNDK"/>
      <sheetName val="NT-MC"/>
      <sheetName val="NhiThu"/>
      <sheetName val="TH TB "/>
      <sheetName val="bia "/>
      <sheetName val="ChiphiVC"/>
      <sheetName val="XL4Poppy"/>
      <sheetName val="DZ35"/>
      <sheetName val="Nui1"/>
      <sheetName val="00000000"/>
      <sheetName val="CT ghi so"/>
      <sheetName val="So TH Xe VCHD"/>
      <sheetName val="Binh-Long"/>
      <sheetName val="Ninh-Viet"/>
      <sheetName val="QT xe noi bo"/>
      <sheetName val="TH Cuoc vc Xe HD"/>
      <sheetName val="Luong xe noi bo"/>
      <sheetName val="TH vc-MiSa"/>
      <sheetName val="Sheet7"/>
      <sheetName val="Sheet8"/>
      <sheetName val="Sheet9"/>
      <sheetName val="Sheet10"/>
      <sheetName val="Sheet11"/>
      <sheetName val="Sheet12"/>
      <sheetName val="CDKT"/>
      <sheetName val="BCKQ"/>
      <sheetName val="CDPS"/>
      <sheetName val="NKC"/>
      <sheetName val="TK111"/>
      <sheetName val="Chart1"/>
      <sheetName val="Chart2"/>
      <sheetName val="TK112"/>
      <sheetName val="DAUVAO"/>
      <sheetName val="DAURA"/>
      <sheetName val="TK1331"/>
      <sheetName val="TK156"/>
      <sheetName val="TK214"/>
      <sheetName val="TK311"/>
      <sheetName val="TK331"/>
      <sheetName val="TK3311"/>
      <sheetName val="3312"/>
      <sheetName val="3313"/>
      <sheetName val="3314"/>
      <sheetName val="33311"/>
      <sheetName val="TK334"/>
      <sheetName val="3334"/>
      <sheetName val="TK511"/>
      <sheetName val="TK632"/>
      <sheetName val="TK642"/>
      <sheetName val="PBKH"/>
      <sheetName val="XXXXXXXX"/>
      <sheetName val="Sheet1"/>
      <sheetName val="Sheet2"/>
      <sheetName val="Sheet3"/>
      <sheetName val=""/>
      <sheetName val="Main"/>
      <sheetName val="Eng"/>
      <sheetName val="TT-35KV+TBA"/>
      <sheetName val="NC"/>
      <sheetName val="vua(c)"/>
      <sheetName val="TNHCHINH"/>
      <sheetName val="THCT"/>
      <sheetName val="THDZ0,4"/>
      <sheetName val="TH DZ35"/>
      <sheetName val="qui_1"/>
      <sheetName val="qui_2"/>
      <sheetName val="qui_3"/>
      <sheetName val="Qui_4"/>
      <sheetName val="Thanh_ly"/>
      <sheetName val="Sheet13"/>
      <sheetName val="Sheet14"/>
      <sheetName val="qui1"/>
      <sheetName val="qui2"/>
      <sheetName val="qui3"/>
      <sheetName val="qui4"/>
      <sheetName val="So dang ky chung tu ghi so"/>
      <sheetName val="THTram"/>
      <sheetName val="gvl"/>
      <sheetName val="TBA110ThoXuan"/>
      <sheetName val="DonGiaLD"/>
      <sheetName val="BCD"/>
      <sheetName val="SOCAI"/>
      <sheetName val="B02I"/>
      <sheetName val="B02II"/>
      <sheetName val="PL-KT"/>
      <sheetName val="B03"/>
      <sheetName val="B05a"/>
      <sheetName val="B06I"/>
      <sheetName val="B06II"/>
      <sheetName val="B06III"/>
      <sheetName val="THKphi"/>
      <sheetName val="KKTM"/>
      <sheetName val="BClai"/>
      <sheetName val="Giathanh1m3BT"/>
      <sheetName val="Ma VT"/>
      <sheetName val="Vay"/>
      <sheetName val="chitimc"/>
      <sheetName val="Lç khoan LK1"/>
      <sheetName val="TT-35KV+T쐤A"/>
      <sheetName val="tra-vat-lieu"/>
      <sheetName val="GiaVL"/>
      <sheetName val="MTO REV.0"/>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VaoMavaKL"/>
      <sheetName val="VaoSL"/>
      <sheetName val="KQPTVL"/>
      <sheetName val="KQPTVLNgang"/>
      <sheetName val="DMCTDoiDonVi"/>
      <sheetName val="CMa"/>
      <sheetName val="NC"/>
      <sheetName val="MTC"/>
      <sheetName val="ဳ0000000"/>
      <sheetName val="XL_x0014_Poppy"/>
      <sheetName val="Tra_bang"/>
      <sheetName val="NHALCONGdu_x000f_ng"/>
      <sheetName val="Nha_x000e_ cong`#/.g"/>
      <sheetName val="DTCT"/>
      <sheetName val="XL4Poppy (2䀁"/>
      <sheetName val="DGduong"/>
      <sheetName val="PhatsiûÎ"/>
      <sheetName val="?0000000"/>
      <sheetName val="Chiet tinh dz35"/>
      <sheetName val="DONGIA"/>
      <sheetName val="CHITIET"/>
      <sheetName val="GIAVL"/>
      <sheetName val="FHANCONGduong"/>
      <sheetName val="N`an cong cong"/>
      <sheetName val="XL4Poppy (2?"/>
      <sheetName val="Tai khoan"/>
      <sheetName val="CTGS"/>
      <sheetName val="TT"/>
      <sheetName val="THM"/>
      <sheetName val="THAT"/>
      <sheetName val="THTN"/>
      <sheetName val="THGC"/>
      <sheetName val="GCTL"/>
      <sheetName val="TT35"/>
      <sheetName val="dongia (2)"/>
      <sheetName val="LKVL-CK-HT-GD1"/>
      <sheetName val="giathanh1"/>
      <sheetName val="THPDMoi  (2)"/>
      <sheetName val="gtrinh"/>
      <sheetName val="phuluc1"/>
      <sheetName val="TONG HOP VL-NC"/>
      <sheetName val="lam-moi"/>
      <sheetName val="TONGKE3p "/>
      <sheetName val="TH VL, NC, DDHT Thanhphuoc"/>
      <sheetName val="#REF"/>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ang_tra"/>
      <sheetName val="tra_vat_lieu"/>
      <sheetName val="²_x0000__x0000_t4"/>
      <sheetName val="Dieuchinh"/>
      <sheetName val="Cp&gt;10-Ln&lt;10"/>
      <sheetName val="Ln&lt;20"/>
      <sheetName val="EIRR&gt;1&lt;1"/>
      <sheetName val="EIRR&gt; 2"/>
      <sheetName val="EIRR&lt;2"/>
      <sheetName val="gvl"/>
      <sheetName val="TSCD"/>
      <sheetName val="NHALCOJGduong"/>
      <sheetName val="TPAN-TRUONGXUAN"/>
      <sheetName val="S(eet12"/>
      <sheetName val="MTO REV.2(ARMOR)"/>
      <sheetName val="Sh_x0003__x0000_t3"/>
      <sheetName val="Nhan ckng cong"/>
      <sheetName val="10_x0010_00000"/>
      <sheetName val="XL4Pop0y (2)"/>
      <sheetName val="Nhan cong`_x0003_/.g"/>
      <sheetName val="NHANCONGduo.g"/>
      <sheetName val="HE SO"/>
      <sheetName val="NHALÃONGduong"/>
      <sheetName val="Óheet1"/>
      <sheetName val="CÈTT"/>
      <sheetName val="TRAN-TÒUONGXUAN"/>
      <sheetName val="XXHXXXXX"/>
      <sheetName val="V!oSL"/>
      <sheetName val="ÄMCTDoiDonVi"/>
      <sheetName val="Coc 32 m(Cho mo)"/>
      <sheetName val="Nhan cong`#_.g"/>
      <sheetName val="_0000000"/>
      <sheetName val="Nha_x000e_ cong`#_.g"/>
      <sheetName val="²??t4"/>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XL4Poppy (2_"/>
      <sheetName val="Tra KS"/>
      <sheetName val="²"/>
      <sheetName val="Sh_x0003_"/>
      <sheetName val="2000_x0010_000"/>
      <sheetName val="Sh_x0003_?t3"/>
      <sheetName val="vlieu"/>
      <sheetName val="Shegt6"/>
      <sheetName val="Shget7"/>
      <sheetName val="Sjeet8"/>
      <sheetName val="Sheeu15"/>
      <sheetName val="XXXYXXXX"/>
      <sheetName val="Nhan cong`_x0003__.g"/>
      <sheetName val="KQPTRLNgang"/>
      <sheetName val="DTCP"/>
      <sheetName val="TRAN-TRUONG塅䕃⹌塅E(2)"/>
      <sheetName val="²_x0000__x0000_€t4"/>
      <sheetName val="chitimc"/>
      <sheetName val="²__t4"/>
      <sheetName val="Chiet_tinh_dz35"/>
      <sheetName val="MTL$-INTER"/>
      <sheetName val="CLa"/>
      <sheetName val="JD"/>
      <sheetName val="tra-vat-lieu"/>
      <sheetName val="Overview"/>
      <sheetName val="Chi phi khac 4.3KH-CP"/>
      <sheetName val="Sh_x0003__t3"/>
      <sheetName val="Nhan_cong`#__g"/>
      <sheetName val="Nha_cong`#__g"/>
      <sheetName val="SUMMARY"/>
      <sheetName val="uniBase"/>
      <sheetName val="vniBase"/>
      <sheetName val="abcBase"/>
      <sheetName val="XL4Test5S"/>
      <sheetName val="TRAN-TRUONG????E(2)"/>
      <sheetName val="XL4Poppy_(2?"/>
      <sheetName val="chu chuong"/>
      <sheetName val="Chart1"/>
      <sheetName val="²??€t4"/>
      <sheetName val="²__€t4"/>
      <sheetName val="DT32"/>
      <sheetName val="Truot_nen"/>
      <sheetName val="QMCT"/>
      <sheetName val="NEW-PANEL"/>
      <sheetName val="M_x0014_C"/>
      <sheetName val="Sheet!3"/>
      <sheetName val="Phatsi��"/>
      <sheetName val="�_x0000__x0000_�t4"/>
      <sheetName val="�??�t4"/>
      <sheetName val="�"/>
      <sheetName val="XL4Po`py (2?"/>
      <sheetName val="_x0000__x0000__x0000__x0000__x0000__x0000__x0000__x0000_ (2)"/>
      <sheetName val="_x0000__x0000__x0000__x0000__x0000__x0000__x0000__x0000_ (2?"/>
      <sheetName val="CPTNo"/>
      <sheetName val="TRAN-TRUONG____E(2)"/>
      <sheetName val="XL4Poppy_(2_"/>
      <sheetName val="�__�t4"/>
      <sheetName val="XL4Po`py (2_"/>
      <sheetName val="HL4Poppy"/>
      <sheetName val="DAMNEN KHONG HC"/>
      <sheetName val="DAM NEN HC"/>
      <sheetName val="Nhatkychung"/>
      <sheetName val="Nhatkychung - cu"/>
      <sheetName val="BXLDL"/>
      <sheetName val="???????? (2)"/>
      <sheetName val="???????? (2?"/>
      <sheetName val="THPD ±µ_x0008_&quot;_x0000__x0000__x0000_"/>
      <sheetName val="T_NG HOP VL-NC TT"/>
      <sheetName val="Luong+may"/>
      <sheetName val="FA-LISTING"/>
      <sheetName val="N`an cgng cong"/>
      <sheetName val="XL4Po`py (2䀁"/>
      <sheetName val="XL_x005f_x0014_Poppy"/>
      <sheetName val="NHALCONGdu_x005f_x000f_ng"/>
      <sheetName val="Nha_x005f_x000e_ cong`#_.g"/>
      <sheetName val="Parem"/>
      <sheetName val="Quan Ly Ban Ve TKTC"/>
      <sheetName val="CODE"/>
      <sheetName val="KKKKKKKK"/>
      <sheetName val="cvc"/>
      <sheetName val="@SO"/>
      <sheetName val="XN'4"/>
      <sheetName val="_x0000__x0010_*_x0000__x0000__x0000_'"/>
      <sheetName val="chiet tinh"/>
      <sheetName val="2      0"/>
      <sheetName val="_x0000__x0000__x0000__x0000__x0000__x0000__x0000__x0000_ (2_"/>
      <sheetName val="KKKKKKKK (2)"/>
      <sheetName val="KKKKKKKK (2?"/>
      <sheetName val="KKKKKKKK (2_"/>
      <sheetName val="_x0000__x0000__x0000__x0000__x0000__x0000__x0000__x0000__(2)"/>
      <sheetName val="________BLDG"/>
      <sheetName val="²_x005f_x0000__x005f_x0000_t4"/>
      <sheetName val="bang tien luong"/>
      <sheetName val="Input"/>
      <sheetName val="?_x0010_*???'"/>
      <sheetName val="_x0004__x0000_"/>
      <sheetName val="tuong"/>
      <sheetName val="Phatsi??"/>
      <sheetName val="????t4"/>
      <sheetName val="?"/>
      <sheetName val="nhan cong"/>
      <sheetName val="S`eet13"/>
      <sheetName val="________ (2)"/>
      <sheetName val="________ (2_"/>
      <sheetName val="Lç khoan LK1"/>
      <sheetName val="LME"/>
      <sheetName val="Aux"/>
      <sheetName val="Detailed"/>
      <sheetName val="????????"/>
      <sheetName val="NHALCO_x000e_Gduong"/>
      <sheetName val="THPD ±µ_x0008_&quot;???"/>
      <sheetName val="[DT32.xls][DT32.xls]Nhan cong`#"/>
      <sheetName val="[DT32.xls][DT32.xls]Nha_x000e_ cong`#"/>
      <sheetName val="[DT32.xls][DT32.xls]Nhan cong`_x0003_"/>
      <sheetName val="[DT32.xls][DT32.xls]Nhan_cong`#"/>
      <sheetName val="[DT32.xls][DT32.xls]Nha_cong`#/"/>
      <sheetName val="X2.xls_x0002__x0000__x0000_ND_x0002_"/>
      <sheetName val="[DT32.xls][DT32.xls][DT32.xls]N"/>
      <sheetName val="__x0010______"/>
      <sheetName val="Phatsi__"/>
      <sheetName val="____t4"/>
      <sheetName val="_"/>
      <sheetName val="________"/>
      <sheetName val="TTDN"/>
      <sheetName val="_x0000__x0000__x0000__x0000__x0000__x0000__x0000__x0000__(2?"/>
      <sheetName val="XXX೼_x0000_XXX"/>
      <sheetName val="THPD ±µ_x0008_&quot;___"/>
      <sheetName val="GTT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sheetData sheetId="132"/>
      <sheetData sheetId="133"/>
      <sheetData sheetId="134"/>
      <sheetData sheetId="135"/>
      <sheetData sheetId="136"/>
      <sheetData sheetId="137" refreshError="1"/>
      <sheetData sheetId="138"/>
      <sheetData sheetId="139"/>
      <sheetData sheetId="140"/>
      <sheetData sheetId="141"/>
      <sheetData sheetId="142"/>
      <sheetData sheetId="143"/>
      <sheetData sheetId="144"/>
      <sheetData sheetId="145" refreshError="1"/>
      <sheetData sheetId="146"/>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refreshError="1"/>
      <sheetData sheetId="164" refreshError="1"/>
      <sheetData sheetId="165" refreshError="1"/>
      <sheetData sheetId="166"/>
      <sheetData sheetId="167"/>
      <sheetData sheetId="168" refreshError="1"/>
      <sheetData sheetId="169"/>
      <sheetData sheetId="170"/>
      <sheetData sheetId="171"/>
      <sheetData sheetId="172"/>
      <sheetData sheetId="173"/>
      <sheetData sheetId="174" refreshError="1"/>
      <sheetData sheetId="175"/>
      <sheetData sheetId="176" refreshError="1"/>
      <sheetData sheetId="177" refreshError="1"/>
      <sheetData sheetId="178" refreshError="1"/>
      <sheetData sheetId="179" refreshError="1"/>
      <sheetData sheetId="180" refreshError="1"/>
      <sheetData sheetId="18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refreshError="1"/>
      <sheetData sheetId="197" refreshError="1"/>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sheetData sheetId="243"/>
      <sheetData sheetId="244" refreshError="1"/>
      <sheetData sheetId="245" refreshError="1"/>
      <sheetData sheetId="246"/>
      <sheetData sheetId="247" refreshError="1"/>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refreshError="1"/>
      <sheetData sheetId="28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XL4Poppy"/>
      <sheetName val="Chart1"/>
      <sheetName val="Phantich"/>
      <sheetName val="Toan_DA"/>
      <sheetName val="2004"/>
      <sheetName val="2005"/>
      <sheetName val="XL4Test5"/>
      <sheetName val="Sheet1"/>
      <sheetName val="Sheet2"/>
      <sheetName val="Sheet3"/>
      <sheetName val="Sheet4"/>
      <sheetName val="Sheet5"/>
      <sheetName val="00000000"/>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KE PHI"/>
      <sheetName val="KE THUE"/>
      <sheetName val="KE CHI PHI"/>
      <sheetName val="TINH GIA THANH"/>
      <sheetName val="TONG HOP KHAU HAO"/>
      <sheetName val="TONG HOP CHI PHI"/>
      <sheetName val="DA SAN XUAT TRONG THANG"/>
      <sheetName val="THANH TOAN TIEN UNG"/>
      <sheetName val="KHAU HAO DAY CHUYEN DA"/>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THTRAO"/>
      <sheetName val="THNHA "/>
      <sheetName val="T-HOP"/>
      <sheetName val="BiaNgoai"/>
      <sheetName val="BiaTrong"/>
      <sheetName val="TH1"/>
      <sheetName val="TH2"/>
      <sheetName val="TH3"/>
      <sheetName val="TH4"/>
      <sheetName val="TH5"/>
      <sheetName val="ChiaT1"/>
      <sheetName val="ChiaT2"/>
      <sheetName val="ChiaT3"/>
      <sheetName val="ChiaT4"/>
      <sheetName val="ChiaT5"/>
      <sheetName val="MauTH"/>
      <sheetName val="KHNH T3-T10"/>
      <sheetName val="KHNH T4-T10"/>
      <sheetName val="XXXXXXXX"/>
      <sheetName val="Q1-02"/>
      <sheetName val="Q2-02"/>
      <sheetName val="Q3-02"/>
      <sheetName val="Vinh"/>
      <sheetName val="Hanh"/>
      <sheetName val="Chinh"/>
      <sheetName val="Triet"/>
      <sheetName val="Khac"/>
      <sheetName val="Hien"/>
      <sheetName val="Tong"/>
      <sheetName val="Thuchi "/>
      <sheetName val="Thu NH T4-03"/>
      <sheetName val="thuBHYT"/>
      <sheetName val="THU NH T5-03"/>
      <sheetName val="THU NH T6-03"/>
      <sheetName val="THU NH T7-03"/>
      <sheetName val="THU NH T8-03"/>
      <sheetName val="THU NH T9-03"/>
      <sheetName val="THU TM T9-03"/>
      <sheetName val="THU NH T10 - 03"/>
      <sheetName val="Sheet10"/>
      <sheetName val="Outlets"/>
      <sheetName val="PGs"/>
      <sheetName val="dq"/>
      <sheetName val="BIA"/>
      <sheetName val="TDT"/>
      <sheetName val="THT"/>
      <sheetName val="TH#"/>
      <sheetName val="T.LBD"/>
      <sheetName val="CL BD"/>
      <sheetName val="CVBD"/>
      <sheetName val="T.L Dien"/>
      <sheetName val="T.LSan"/>
      <sheetName val="CLSan"/>
      <sheetName val="CVSan"/>
      <sheetName val="T.LWC"/>
      <sheetName val="CLWC"/>
      <sheetName val="CVWC"/>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Luong T2-06"/>
      <sheetName val="Thang3-06"/>
      <sheetName val="luong T1-06"/>
      <sheetName val="mau (2)"/>
      <sheetName val="T4-06"/>
      <sheetName val="T6-06"/>
      <sheetName val="T5-06"/>
      <sheetName val="Luong T hop T2+T1-2006"/>
      <sheetName val="luong T12"/>
      <sheetName val="Summary (USD)"/>
      <sheetName val="Summary (VND)"/>
      <sheetName val="A"/>
      <sheetName val="B"/>
      <sheetName val="C"/>
      <sheetName val="D"/>
      <sheetName val="E"/>
      <sheetName val="F1"/>
      <sheetName val="F2"/>
      <sheetName val="G"/>
      <sheetName val="H"/>
      <sheetName val="3rd party"/>
      <sheetName val="interco "/>
      <sheetName val="NTRE"/>
      <sheetName val="MGIAO"/>
      <sheetName val="Tieuhoc"/>
      <sheetName val="THCoso"/>
      <sheetName val="THPT"/>
      <sheetName val="GVien"/>
      <sheetName val="lt"/>
      <sheetName val="MSVT"/>
      <sheetName val="SQ"/>
      <sheetName val="QNCN"/>
      <sheetName val="CNVQP"/>
      <sheetName val="thanh toan"/>
      <sheetName val="bang thong ke"/>
      <sheetName val="PNT-QUOT-#3"/>
      <sheetName val="COAT&amp;WRAP-QIOT-#3"/>
      <sheetName val="NEW-PANEL"/>
      <sheetName val="DMVT"/>
      <sheetName val="02-03"/>
      <sheetName val="03-03"/>
      <sheetName val="THCTVT"/>
      <sheetName val="VT-01"/>
      <sheetName val="NL-01"/>
      <sheetName val="VT-02"/>
      <sheetName val="NL-02"/>
      <sheetName val="VT-03"/>
      <sheetName val="NL-03"/>
      <sheetName val="VT-04"/>
      <sheetName val="NL-04"/>
      <sheetName val="17_x0000_̃̃̃̃̃̃̃̃̃̃̃̃̃̃̃̃̃̃̃̃̃̃̃̃̃̃̃̃"/>
      <sheetName val="17???????????㏘ĳ?_x0004_??????⣬ĳ??????"/>
      <sheetName val="Sheet2 (2)"/>
      <sheetName val="KHQT-00-01"/>
      <sheetName val="GioiThieu"/>
      <sheetName val="DanhMuc_SoDu"/>
      <sheetName val="Phat_Sinh"/>
      <sheetName val="SoTSCD"/>
      <sheetName val="So_KHQuiII"/>
      <sheetName val="Rau"/>
      <sheetName val="CoNgam"/>
      <sheetName val="Thit"/>
      <sheetName val="mam"/>
      <sheetName val="dau"/>
      <sheetName val="gia vi"/>
      <sheetName val="mi chinh"/>
      <sheetName val="muoi"/>
      <sheetName val="Trung  vit"/>
      <sheetName val="TT - tien chi ha TT"/>
      <sheetName val="TTDN"/>
      <sheetName val="??_x0000__x0000__x0000__x0000__x0000__x0000__x0000__x0000_??_x0000__x0000__x0013__x0000__x0000__x0000__x0000__x0000__x0000__x0000__x0000__x0000__x0000__x0000__x000e_[IBA"/>
      <sheetName val="CHITIET VL-NC-TT1p"/>
      <sheetName val="TONGKE3p"/>
      <sheetName val="17_x0000_㏘ĳ_x0000__x0004__x0000_⣬ĳ_x0000_㏸ĳ_x0000__x0015__x0000__x000e_[IBASE2.XLS]21"/>
      <sheetName val="NEW_PANEL"/>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_x0013_???????????_x000e_[IBA"/>
      <sheetName val="Info"/>
      <sheetName val="BD"/>
      <sheetName val="KL khu A"/>
      <sheetName val="T.H d ong"/>
      <sheetName val="Sheet7"/>
      <sheetName val="Sheet8"/>
      <sheetName val="Sheet9"/>
      <sheetName val="_x0000__x0000__x0000__x0000__x0000__x0000__x0000__x0000_"/>
      <sheetName val="T²_x0000__x0000_ "/>
      <sheetName val="17___________㏘ĳ__x0004_______⣬ĳ______"/>
      <sheetName val="__"/>
      <sheetName val="17?㏘ĳ?_x0004_?⣬ĳ?㏸ĳ?_x0015_?_x000e_[IBASE2.XLS]21"/>
      <sheetName val="17?̃̃̃̃̃̃̃̃̃̃̃̃̃̃̃̃̃̃̃̃̃̃̃̃̃̃̃̃"/>
      <sheetName val="BK-C T"/>
      <sheetName val="CHITIET VL-NC"/>
      <sheetName val="DON GIA"/>
      <sheetName val="17_x0000__x0000__x0000__x0000__x0000__x0000__x0000__x0000__x0000__x0000__x0000_??_x0000__x0004__x0000__x0000__x0000__x0000__x0000__x0000_??_x0000__x0000__x0000__x0000__x0000__x0000_"/>
      <sheetName val="IBASE2"/>
      <sheetName val="gvl"/>
      <sheetName val="_x0001_Ѐ"/>
      <sheetName val="uan (2)_x0011_"/>
      <sheetName val="0000_x0008_"/>
      <sheetName val="䐠奁䌠啈䕙⁎䅄_x0002_搀ٱ"/>
      <sheetName val="GNHH_x0007_"/>
      <sheetName val="瑥е"/>
      <sheetName val="㑔_x0006_䌀楨呡Ե"/>
      <sheetName val="NH T9-03_x000c_"/>
      <sheetName val="_______________x0013_____________x000e__IBA"/>
      <sheetName val="T01"/>
      <sheetName val="T02"/>
      <sheetName val="T03"/>
      <sheetName val="T04"/>
      <sheetName val="t05"/>
      <sheetName val="t06"/>
      <sheetName val="t07"/>
      <sheetName val="T08"/>
      <sheetName val="t09"/>
      <sheetName val="t10"/>
      <sheetName val="t11"/>
      <sheetName val="t12"/>
      <sheetName val="TONGHOP "/>
      <sheetName val="TINH THUE (2)"/>
      <sheetName val="TINH THUE"/>
      <sheetName val="TH-NOPTHUE"/>
      <sheetName val="BS-LUONG"/>
      <sheetName val="MBCN "/>
      <sheetName val="L D ONG BOC "/>
      <sheetName val="ld van"/>
      <sheetName val="ld bich"/>
      <sheetName val="gc bich"/>
      <sheetName val="ld ong"/>
      <sheetName val="THU AL"/>
      <sheetName val="TM"/>
      <sheetName val="BTH"/>
      <sheetName val="T²"/>
    </sheetNames>
    <sheetDataSet>
      <sheetData sheetId="0" refreshError="1">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sheetData sheetId="381"/>
      <sheetData sheetId="382"/>
      <sheetData sheetId="383" refreshError="1"/>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1"/>
      <sheetName val="Price-2"/>
      <sheetName val="PA-1"/>
      <sheetName val="PA-2"/>
      <sheetName val="SPL4"/>
      <sheetName val="TH-DS"/>
      <sheetName val="TMDT-PA1"/>
      <sheetName val="TMDT-PA2"/>
      <sheetName val="TH-DT"/>
      <sheetName val="Round"/>
      <sheetName val="Calculation"/>
      <sheetName val="CTyXD so1chaolai"/>
      <sheetName val="CTYXDso1(hc)"/>
      <sheetName val="Chenh KL"/>
      <sheetName val="Chenh KL (BT-Thep)"/>
      <sheetName val="Don gia chi tiet"/>
      <sheetName val="Du toan"/>
      <sheetName val="Phan tich vat tu"/>
      <sheetName val="Tong hop vat tu"/>
      <sheetName val="Gia tri vat tu"/>
      <sheetName val="Chenh lech vat tu"/>
      <sheetName val="Chi phi van chuyen"/>
      <sheetName val="Tong hop kinh phi"/>
      <sheetName val="Tu van Thiet ke"/>
      <sheetName val="Tien do thi cong"/>
      <sheetName val="Bia du toan"/>
      <sheetName val="Tro giup"/>
      <sheetName val="Config"/>
      <sheetName val="00000000"/>
      <sheetName val="10000000"/>
      <sheetName val="XL4Test5"/>
      <sheetName val="SPL4-TOTAL"/>
      <sheetName val="DI_ESTI"/>
      <sheetName val="DI-ESTI"/>
      <sheetName val="chitiet"/>
    </sheetNames>
    <sheetDataSet>
      <sheetData sheetId="0"/>
      <sheetData sheetId="1"/>
      <sheetData sheetId="2"/>
      <sheetData sheetId="3"/>
      <sheetData sheetId="4" refreshError="1">
        <row r="7">
          <cell r="C7" t="str">
            <v>Hµ Giang</v>
          </cell>
          <cell r="D7">
            <v>1</v>
          </cell>
        </row>
        <row r="8">
          <cell r="C8" t="str">
            <v>Tuyªn Quang</v>
          </cell>
          <cell r="D8">
            <v>1</v>
          </cell>
        </row>
        <row r="9">
          <cell r="C9" t="str">
            <v>Cao B»ng</v>
          </cell>
          <cell r="D9">
            <v>1</v>
          </cell>
        </row>
        <row r="10">
          <cell r="C10" t="str">
            <v>L¹ng S¬n</v>
          </cell>
          <cell r="D10">
            <v>1</v>
          </cell>
        </row>
        <row r="11">
          <cell r="C11" t="str">
            <v>Lai Ch©u</v>
          </cell>
          <cell r="D11">
            <v>1</v>
          </cell>
        </row>
        <row r="12">
          <cell r="C12" t="str">
            <v>Lµo Cai</v>
          </cell>
          <cell r="D12">
            <v>1</v>
          </cell>
        </row>
        <row r="13">
          <cell r="C13" t="str">
            <v>Yªn B¸i</v>
          </cell>
        </row>
        <row r="14">
          <cell r="C14" t="str">
            <v>B¾c K¹n</v>
          </cell>
          <cell r="D14">
            <v>1</v>
          </cell>
        </row>
        <row r="15">
          <cell r="C15" t="str">
            <v>Th¸i Nguyªn</v>
          </cell>
          <cell r="D15">
            <v>1</v>
          </cell>
        </row>
        <row r="16">
          <cell r="C16" t="str">
            <v>S¬n La</v>
          </cell>
        </row>
        <row r="17">
          <cell r="C17" t="str">
            <v>Hßa B×nh</v>
          </cell>
        </row>
        <row r="18">
          <cell r="C18" t="str">
            <v>Phó Thä</v>
          </cell>
          <cell r="D18">
            <v>1</v>
          </cell>
        </row>
        <row r="19">
          <cell r="C19" t="str">
            <v>VÜnh Phóc</v>
          </cell>
          <cell r="D19">
            <v>1</v>
          </cell>
        </row>
        <row r="20">
          <cell r="C20" t="str">
            <v>B¾c Giang</v>
          </cell>
        </row>
        <row r="21">
          <cell r="C21" t="str">
            <v>B¾c Ninh</v>
          </cell>
        </row>
        <row r="22">
          <cell r="C22" t="str">
            <v>Qu¶ng Ninh</v>
          </cell>
        </row>
        <row r="23">
          <cell r="C23" t="str">
            <v>Hµ Néi</v>
          </cell>
        </row>
        <row r="24">
          <cell r="C24" t="str">
            <v>H¶i Phßng</v>
          </cell>
        </row>
        <row r="25">
          <cell r="C25" t="str">
            <v>H¶i D­¬ng</v>
          </cell>
        </row>
        <row r="26">
          <cell r="C26" t="str">
            <v>H­ng Yªn</v>
          </cell>
        </row>
        <row r="27">
          <cell r="C27" t="str">
            <v>Hµ T©y</v>
          </cell>
        </row>
        <row r="28">
          <cell r="C28" t="str">
            <v>Th¸i B×nh</v>
          </cell>
        </row>
        <row r="29">
          <cell r="C29" t="str">
            <v>Hµ Nam</v>
          </cell>
        </row>
        <row r="30">
          <cell r="C30" t="str">
            <v>Nam §Þnh</v>
          </cell>
        </row>
        <row r="31">
          <cell r="C31" t="str">
            <v>Ninh B×nh</v>
          </cell>
        </row>
        <row r="32">
          <cell r="C32" t="str">
            <v>Thanh Hãa</v>
          </cell>
          <cell r="D32">
            <v>1</v>
          </cell>
        </row>
        <row r="33">
          <cell r="C33" t="str">
            <v>NghÖ An</v>
          </cell>
          <cell r="D33">
            <v>1</v>
          </cell>
        </row>
        <row r="34">
          <cell r="C34" t="str">
            <v>Hµ TÜnh</v>
          </cell>
          <cell r="D34">
            <v>1</v>
          </cell>
        </row>
        <row r="35">
          <cell r="C35" t="str">
            <v>Qu¶ng B×nh</v>
          </cell>
        </row>
        <row r="36">
          <cell r="C36" t="str">
            <v>Qu¶ng TrÞ</v>
          </cell>
          <cell r="D36">
            <v>1</v>
          </cell>
        </row>
        <row r="37">
          <cell r="C37" t="str">
            <v>TT HuÕ</v>
          </cell>
        </row>
        <row r="38">
          <cell r="C38" t="str">
            <v>§µ N½ng</v>
          </cell>
        </row>
        <row r="39">
          <cell r="C39" t="str">
            <v>Qu¶ng Nam</v>
          </cell>
          <cell r="D39">
            <v>1</v>
          </cell>
        </row>
        <row r="40">
          <cell r="C40" t="str">
            <v>Qu¶ng Ng·i</v>
          </cell>
          <cell r="D40">
            <v>1</v>
          </cell>
        </row>
        <row r="41">
          <cell r="C41" t="str">
            <v>B×nh §Þnh</v>
          </cell>
        </row>
        <row r="42">
          <cell r="C42" t="str">
            <v>Phó Yªn</v>
          </cell>
          <cell r="D42">
            <v>1</v>
          </cell>
        </row>
        <row r="43">
          <cell r="C43" t="str">
            <v>Kh¸nh Hßa</v>
          </cell>
        </row>
        <row r="44">
          <cell r="C44" t="str">
            <v>Ninh ThuËn</v>
          </cell>
          <cell r="D44">
            <v>1</v>
          </cell>
        </row>
        <row r="45">
          <cell r="C45" t="str">
            <v>B×nh ThuËn</v>
          </cell>
        </row>
        <row r="46">
          <cell r="C46" t="str">
            <v>Gia Lai</v>
          </cell>
        </row>
        <row r="47">
          <cell r="C47" t="str">
            <v>Kon Tum</v>
          </cell>
        </row>
        <row r="48">
          <cell r="C48" t="str">
            <v>§¨k L¨k</v>
          </cell>
          <cell r="D48">
            <v>1</v>
          </cell>
        </row>
        <row r="49">
          <cell r="C49" t="str">
            <v>L©m §ång</v>
          </cell>
        </row>
        <row r="50">
          <cell r="C50" t="str">
            <v>Hå ChÝ Minh</v>
          </cell>
        </row>
        <row r="51">
          <cell r="C51" t="str">
            <v>B×nh D­¬ng</v>
          </cell>
        </row>
        <row r="52">
          <cell r="C52" t="str">
            <v>B×nh Ph­íc</v>
          </cell>
        </row>
        <row r="53">
          <cell r="C53" t="str">
            <v>T©y Ninh</v>
          </cell>
        </row>
        <row r="54">
          <cell r="C54" t="str">
            <v>§ång Nai</v>
          </cell>
        </row>
        <row r="55">
          <cell r="C55" t="str">
            <v>Bµ RÞa Vòng Tµu</v>
          </cell>
        </row>
        <row r="56">
          <cell r="C56" t="str">
            <v>Long An</v>
          </cell>
        </row>
        <row r="57">
          <cell r="C57" t="str">
            <v>§ång Th¸p</v>
          </cell>
        </row>
        <row r="58">
          <cell r="C58" t="str">
            <v>An Giang</v>
          </cell>
        </row>
        <row r="59">
          <cell r="C59" t="str">
            <v>TiÒn Giang</v>
          </cell>
        </row>
        <row r="60">
          <cell r="C60" t="str">
            <v>BÕn Tre</v>
          </cell>
          <cell r="D60">
            <v>1</v>
          </cell>
        </row>
        <row r="61">
          <cell r="C61" t="str">
            <v>VÜnh Long</v>
          </cell>
        </row>
        <row r="62">
          <cell r="C62" t="str">
            <v>Trµ Vinh</v>
          </cell>
          <cell r="D62">
            <v>1</v>
          </cell>
        </row>
        <row r="63">
          <cell r="C63" t="str">
            <v>CÇn Th¬</v>
          </cell>
        </row>
        <row r="64">
          <cell r="C64" t="str">
            <v>Sãc Tr¨ng</v>
          </cell>
          <cell r="D64">
            <v>1</v>
          </cell>
        </row>
        <row r="65">
          <cell r="C65" t="str">
            <v>Kiªn Giang</v>
          </cell>
        </row>
        <row r="66">
          <cell r="C66" t="str">
            <v>B¹c Liªu</v>
          </cell>
          <cell r="D66">
            <v>1</v>
          </cell>
        </row>
        <row r="67">
          <cell r="C67" t="str">
            <v>Cµ Mau</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0"/>
      <sheetName val="00000001"/>
      <sheetName val="00000002"/>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Congty"/>
      <sheetName val="VPPN"/>
      <sheetName val="XN74"/>
      <sheetName val="XN54"/>
      <sheetName val="XN33"/>
      <sheetName val="NK96"/>
      <sheetName val="XL4Test5"/>
      <sheetName val="KluongKm2,4"/>
      <sheetName val="B.cao"/>
      <sheetName val="T.tiet"/>
      <sheetName val="T.N"/>
      <sheetName val="TSCD DUNG CHUNG "/>
      <sheetName val="KHKHAUHAOTSCHUNG"/>
      <sheetName val="TSCDTOAN NHA MAY"/>
      <sheetName val="CPSXTOAN BO SP"/>
      <sheetName val="PBCPCHUNG CHO CAC DTUONG"/>
      <sheetName val="YEU TO CONG"/>
      <sheetName val="TD 3DIEM"/>
      <sheetName val="TD 2DIEM"/>
      <sheetName val="Sheet2"/>
      <sheetName val="dn"/>
      <sheetName val="DU TOAN"/>
      <sheetName val="CHI TIET"/>
      <sheetName val="KLnt"/>
      <sheetName val="PHAN TICH"/>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dt-iphi"/>
      <sheetName val="ìtoan"/>
      <sheetName val="Kluong"/>
      <sheetName val="Giatri"/>
      <sheetName val="Sheet3 (2)"/>
      <sheetName val="rph (2)"/>
      <sheetName val="dap"/>
      <sheetName val="gpmb"/>
      <sheetName val="dt-kphi-iso-tong"/>
      <sheetName val="dt-kphi-iso-ctiet"/>
      <sheetName val="CRC"/>
      <sheetName val="GIATRI-DAILY"/>
      <sheetName val="NVBH KHAC"/>
      <sheetName val="NVBH HOAN"/>
      <sheetName val="TONKHODAILY"/>
      <sheetName val="gvt"/>
      <sheetName val="ATGT"/>
      <sheetName val="DG-TH"/>
      <sheetName val="Tuong-chan"/>
      <sheetName val="Dau-cong"/>
      <sheetName val="dtoan (4)"/>
      <sheetName val="GTXL"/>
      <sheetName val="tmdtu"/>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bao cao ngay 13-02"/>
      <sheetName val="CBG"/>
      <sheetName val="Don gia chi tiet"/>
      <sheetName val="Du thau"/>
      <sheetName val="Tro giup"/>
      <sheetName val="gia"/>
      <sheetName val="PTDG"/>
      <sheetName val="sut&lt;100"/>
      <sheetName val="sut duong"/>
      <sheetName val="sut am"/>
      <sheetName val="bu lun"/>
      <sheetName val="xoi lo chan ke"/>
      <sheetName val="TDT"/>
      <sheetName val="Sheet_x0001_1"/>
      <sheetName val="FPPN"/>
      <sheetName val="CHI_x0000_TIET"/>
      <sheetName val="DGCT_x0006_"/>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HK1"/>
      <sheetName val="HK2"/>
      <sheetName val="CANAM"/>
      <sheetName val="dam"/>
      <sheetName val="Mocantho"/>
      <sheetName val="MoQL91"/>
      <sheetName val="tru"/>
      <sheetName val="dg"/>
      <sheetName val="10mduongsaumo"/>
      <sheetName val="ctt"/>
      <sheetName val="thanmkhao"/>
      <sheetName val="monho"/>
      <sheetName val="T1"/>
      <sheetName val="T2"/>
      <sheetName val="T3"/>
      <sheetName val="T4"/>
      <sheetName val="T5"/>
      <sheetName val="T6"/>
      <sheetName val="T7"/>
      <sheetName val="T8"/>
      <sheetName val="T9"/>
      <sheetName val="T10"/>
      <sheetName val="T11"/>
      <sheetName val="T12"/>
      <sheetName val="t1.3"/>
      <sheetName val="Nhap don gia VL dia _x0003__x0000_uong"/>
      <sheetName val="ESTI."/>
      <sheetName val="DI-ESTI"/>
      <sheetName val="NhapSl"/>
      <sheetName val="Nluc"/>
      <sheetName val="Tohop"/>
      <sheetName val="KT_Tthan"/>
      <sheetName val="Tra_TTTD"/>
      <sheetName val="P3-PanAn-Factored"/>
      <sheetName val="GiaVL"/>
      <sheetName val="_x0000_Ё_x0000__x0000__x0000__x0000_䀤_x0001__x0000__x0000__x0000__x0000_䀶_x0001__x0000_晦晦晦䀙_x0001__x0000__x0000__x0000__x0000_㿰_x0001_H-_x0000_ਈ_x0000_"/>
      <sheetName val="TT_35NH"/>
      <sheetName val="SPL4"/>
      <sheetName val="tuong"/>
      <sheetName val="sut&lt;1 0"/>
      <sheetName val="She_x0000_t9"/>
      <sheetName val="PTCT"/>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dv-kphi-cviet"/>
      <sheetName val="bvh-kphi"/>
      <sheetName val="PCCPCHUNG CHO CAC DTUONG"/>
      <sheetName val="Piers of Main Flyower (1)"/>
      <sheetName val="nhan cong"/>
      <sheetName val="ma-pt"/>
      <sheetName val="Du toan chi tiet_x0000_coc nuoc"/>
      <sheetName val="Du_lieu"/>
      <sheetName val="`u lun"/>
      <sheetName val="ctTBA"/>
      <sheetName val="_x0000_????_x0001__x0000__x0000__x0000__x0000_?_x0001_H-_x0000_?_x0000_????_x0001__x0000_????_x0001__x0000__x0000__x0000_"/>
      <sheetName val="tai"/>
      <sheetName val="hoang"/>
      <sheetName val="hoang (2)"/>
      <sheetName val="hoang (3)"/>
      <sheetName val="CTC_x000f_NG_02"/>
      <sheetName val="_x0004_GCong"/>
      <sheetName val="coc duc"/>
      <sheetName val="Khu xu ly nuoc THiep-XD"/>
      <sheetName val="Box-Girder"/>
      <sheetName val="Dbþgia"/>
      <sheetName val="IBASE"/>
      <sheetName val="TN"/>
      <sheetName val="ND"/>
      <sheetName val="Ё_x0000_䀤_x0001__x0000_䀶_x0001__x0000_晦晦晦䀙_x0001__x0000_㿰_x0001_H-_x0000_ਈ_x0000_ꏗ㵰휊䀁_x0001__x0000_尩슏⣵䀂"/>
      <sheetName val="0_x0000__x0000_ﱸ͕_x0000__x0004__x0000__x0000__x0000__x0000__x0000__x0000_͕_x0000__x0000__x0000__x0000__x0000__x0000__x0000__x0000_列͕_x0000__x0000__x0013__x0000__x0000__x0000_"/>
      <sheetName val="NHAP"/>
      <sheetName val="PBCPCHUNG CHO CAC _x0007_{WÑNG"/>
      <sheetName val="dtct cong"/>
      <sheetName val="CHI"/>
      <sheetName val="Nhap don gia VL dia _x0003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Số liệu"/>
      <sheetName val="TKKYI"/>
      <sheetName val="TKKYII"/>
      <sheetName val="Tổng hợp theo học sinh"/>
      <sheetName val="XL4Test5 (2)"/>
      <sheetName val="Pier"/>
      <sheetName val="Pile"/>
      <sheetName val="T_x0004_ 3DIEM"/>
      <sheetName val="Rheet10"/>
      <sheetName val="KLD_x0007_TT&lt;120%"/>
      <sheetName val="TD &quot;DIEM"/>
      <sheetName val="_x0000_?_x0000__x0000__x0000__x0000_?_x0001__x0000__x0000__x0000__x0000_?_x0001__x0000_????_x0001__x0000__x0000__x0000__x0000_?_x0001_H-_x0000_?_x0000_"/>
      <sheetName val="coctuatrenda"/>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She"/>
      <sheetName val="Thuc thanh"/>
      <sheetName val="Don gia"/>
      <sheetName val="CDPS"/>
      <sheetName val="Giai trinh"/>
      <sheetName val="GTGT"/>
      <sheetName val="Mua vao TT"/>
      <sheetName val="Mua vao GTGT"/>
      <sheetName val="Bra"/>
      <sheetName val="BC HDon"/>
      <sheetName val="BC HDon Qui"/>
      <sheetName val="KE KHAI HDONG"/>
      <sheetName val="Recovered_Sheet1"/>
      <sheetName val="Recovered_Sheet2"/>
      <sheetName val="CPVUE_03"/>
      <sheetName val="DothiP1"/>
      <sheetName val="LO 5_x0009_"/>
      <sheetName val="Piers of Main Flylyer (1)"/>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dtTKKT-98-106.xlsၝTHCDS11"/>
      <sheetName val="[dtTKKT-98-106.xls?THCDS11"/>
      <sheetName val="S? li?u"/>
      <sheetName val="T?ng h?p theo h?c sinh"/>
      <sheetName val="She%t11"/>
      <sheetName val="Nhap don gia VL dia áhuong"/>
      <sheetName val="uong mot ngay cong xay lap"/>
      <sheetName val="fej"/>
      <sheetName val="DT1__x0010_3"/>
      <sheetName val="DGKE_00"/>
      <sheetName val="P4-T`nAn-Factored"/>
      <sheetName val="vua_x0000__x0000__x0000__x0000__x0000__x0000__x0000__x0000__x0000__x0000__x0000_韘࿊_x0000__x0004__x0000__x0000__x0000__x0000__x0000__x0000_酐࿊_x0000__x0000__x0000__x0000__x0000_"/>
      <sheetName val="dt-kphi-ÿÿo-ctiet"/>
      <sheetName val="md5!-52"/>
      <sheetName val="NVBH(HOAN"/>
      <sheetName val="dt-cphi-ctieT"/>
      <sheetName val="Tuong-ٺ_x0001_an"/>
      <sheetName val="khluong"/>
      <sheetName val="_x0000__x0000__x0000__x0000__x0000__x0000_??_x0000__x0000__x0013__x0000__x0000__x0000__x0000__x0000__x0000__x0000__x0000__x0000__x0000__x0000__x0000__x0000__x0000__x0000__x001f_[dtT"/>
      <sheetName val="Load"/>
      <sheetName val="INV"/>
      <sheetName val="XXXXXXX2"/>
      <sheetName val="XXXXXXX3"/>
      <sheetName val="XXXXXXX4"/>
      <sheetName val="TinhToan"/>
      <sheetName val="YE2_x0000__x0000_ CONG"/>
      <sheetName val="DG೼�_02"/>
      <sheetName val="Du toan chi tiet"/>
      <sheetName val="Sheet3ٺ_x0001_2)"/>
      <sheetName val="NHTN"/>
      <sheetName val="QLDD"/>
      <sheetName val="Moi truong"/>
      <sheetName val="KHĐ"/>
      <sheetName val="Giathanh1m3BT"/>
      <sheetName val="Du toan chi tiet coc juoc"/>
      <sheetName val="Du toan_x0000_chi tiet coc"/>
      <sheetName val="Gca may Buu dien"/>
      <sheetName val="882"/>
      <sheetName val="Giamay"/>
      <sheetName val="DM_GVT"/>
      <sheetName val="May chuyen nganh"/>
      <sheetName val="TT06"/>
      <sheetName val="dt-k0hi (2)"/>
      <sheetName val="DT_x0003_T_02"/>
      <sheetName val="???????_x0001_?????_x0001_?????_x0001_?????_x0001_H-???"/>
      <sheetName val="She?t9"/>
      <sheetName val="10mduongsa{ío"/>
      <sheetName val="T²_x0000__x0000_8-49"/>
      <sheetName val="Gia Du Thau "/>
      <sheetName val="NKC"/>
      <sheetName val="SoCaiT"/>
      <sheetName val="THDU"/>
      <sheetName val="MTO REV.2(ARMOR)"/>
      <sheetName val="Nhatkychung"/>
      <sheetName val="ptvì0-1"/>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________x0001_______x0001_______x0001_______x0001_H-___"/>
      <sheetName val="She_t9"/>
      <sheetName val="S²_x0000__x0000_2"/>
      <sheetName val="Eodule1"/>
      <sheetName val="???_x0001_??_x0001_?????_x0001_??_x0001_H-???"/>
      <sheetName val="____x0001____x0001_______x0001____x0001_H-___"/>
      <sheetName val="tra_x0000__x0000__x0000__x0000__x0000_±@Z"/>
      <sheetName val="CHI TI_x0000__x0000_"/>
      <sheetName val="COC KHOAN0T5"/>
      <sheetName val="CPQL"/>
      <sheetName val="THCPQL"/>
      <sheetName val="0"/>
      <sheetName val="bth-kpha"/>
      <sheetName val="Du toan chi tiet?coc nuoc"/>
      <sheetName val="DEF"/>
      <sheetName val="DGAT_02"/>
      <sheetName val="99AP1"/>
      <sheetName val="99AP2"/>
      <sheetName val="99AP3"/>
      <sheetName val="99AP4"/>
      <sheetName val="99AP5"/>
      <sheetName val="Sheet1 (3)"/>
      <sheetName val="Sheet1 (2)"/>
      <sheetName val="t1_3"/>
      <sheetName val="99AP6"/>
      <sheetName val="99AP7"/>
      <sheetName val="98AP1"/>
      <sheetName val="98AP2"/>
      <sheetName val="98AP3"/>
      <sheetName val="98AP4"/>
      <sheetName val="98AP5"/>
      <sheetName val="98AP6"/>
      <sheetName val="98AP7"/>
      <sheetName val="97AP1"/>
      <sheetName val="97AP2"/>
      <sheetName val="97AP3"/>
      <sheetName val="97AP4"/>
      <sheetName val="97AP5"/>
      <sheetName val="97AP6"/>
      <sheetName val="97AP7"/>
      <sheetName val="96AP1"/>
      <sheetName val="96AP2"/>
      <sheetName val="96AP3"/>
      <sheetName val="96AP4"/>
      <sheetName val="96AP5"/>
      <sheetName val="96AP6"/>
      <sheetName val="96AP7"/>
      <sheetName val="95AP1"/>
      <sheetName val="95AP2"/>
      <sheetName val="95AP3"/>
      <sheetName val="95AP4"/>
      <sheetName val="95AP5"/>
      <sheetName val="95AP6"/>
      <sheetName val="95AP7"/>
      <sheetName val="94AP1"/>
      <sheetName val="94AP2"/>
      <sheetName val="94AP3"/>
      <sheetName val="94AP4"/>
      <sheetName val="94AP5"/>
      <sheetName val="94AP6"/>
      <sheetName val="94AP7"/>
      <sheetName val="93AP1"/>
      <sheetName val="93AP2"/>
      <sheetName val="93AP3"/>
      <sheetName val="93AP4"/>
      <sheetName val="93AP5"/>
      <sheetName val="93AP6"/>
      <sheetName val="93AP7"/>
      <sheetName val="92AP1"/>
      <sheetName val="92AP2"/>
      <sheetName val="92AP3"/>
      <sheetName val="92AP4"/>
      <sheetName val="92AP5"/>
      <sheetName val="92AP6"/>
      <sheetName val="THop$7-48"/>
      <sheetName val="ma_pt"/>
      <sheetName val="DGCT "/>
      <sheetName val="Quantity"/>
      <sheetName val="PC-summary"/>
      <sheetName val="dt-kphi_x0010_øÿet"/>
    </sheetNames>
    <sheetDataSet>
      <sheetData sheetId="0"/>
      <sheetData sheetId="1"/>
      <sheetData sheetId="2"/>
      <sheetData sheetId="3"/>
      <sheetData sheetId="4"/>
      <sheetData sheetId="5" refreshError="1">
        <row r="10">
          <cell r="Q10">
            <v>58000</v>
          </cell>
        </row>
        <row r="12">
          <cell r="Q12">
            <v>54000</v>
          </cell>
        </row>
        <row r="15">
          <cell r="Q15">
            <v>164</v>
          </cell>
        </row>
        <row r="20">
          <cell r="Q20">
            <v>18000</v>
          </cell>
        </row>
        <row r="23">
          <cell r="Q23">
            <v>4340</v>
          </cell>
        </row>
        <row r="28">
          <cell r="Q28">
            <v>1364000</v>
          </cell>
        </row>
        <row r="29">
          <cell r="Q29">
            <v>6091</v>
          </cell>
        </row>
        <row r="30">
          <cell r="Q30">
            <v>3500</v>
          </cell>
        </row>
        <row r="33">
          <cell r="Q33">
            <v>13636</v>
          </cell>
        </row>
        <row r="40">
          <cell r="Q40">
            <v>4500</v>
          </cell>
        </row>
        <row r="45">
          <cell r="Q45">
            <v>4300</v>
          </cell>
        </row>
        <row r="47">
          <cell r="Q47">
            <v>10500</v>
          </cell>
        </row>
        <row r="49">
          <cell r="Q49">
            <v>3000</v>
          </cell>
        </row>
        <row r="50">
          <cell r="Q50">
            <v>1200</v>
          </cell>
        </row>
        <row r="51">
          <cell r="Q51">
            <v>1370</v>
          </cell>
        </row>
        <row r="55">
          <cell r="Q55">
            <v>8636.363636363636</v>
          </cell>
        </row>
      </sheetData>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sheetData sheetId="147"/>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sheetData sheetId="321"/>
      <sheetData sheetId="322"/>
      <sheetData sheetId="323"/>
      <sheetData sheetId="324"/>
      <sheetData sheetId="325"/>
      <sheetData sheetId="326" refreshError="1"/>
      <sheetData sheetId="327" refreshError="1"/>
      <sheetData sheetId="328" refreshError="1"/>
      <sheetData sheetId="329" refreshError="1"/>
      <sheetData sheetId="330" refreshError="1"/>
      <sheetData sheetId="331"/>
      <sheetData sheetId="332"/>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efreshError="1"/>
      <sheetData sheetId="353" refreshError="1"/>
      <sheetData sheetId="354"/>
      <sheetData sheetId="355"/>
      <sheetData sheetId="356" refreshError="1"/>
      <sheetData sheetId="357"/>
      <sheetData sheetId="358"/>
      <sheetData sheetId="359" refreshError="1"/>
      <sheetData sheetId="360"/>
      <sheetData sheetId="361" refreshError="1"/>
      <sheetData sheetId="362" refreshError="1"/>
      <sheetData sheetId="363"/>
      <sheetData sheetId="364"/>
      <sheetData sheetId="365"/>
      <sheetData sheetId="366"/>
      <sheetData sheetId="367"/>
      <sheetData sheetId="368" refreshError="1"/>
      <sheetData sheetId="369"/>
      <sheetData sheetId="370" refreshError="1"/>
      <sheetData sheetId="371" refreshError="1"/>
      <sheetData sheetId="372"/>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sheetData sheetId="383"/>
      <sheetData sheetId="384" refreshError="1"/>
      <sheetData sheetId="385"/>
      <sheetData sheetId="386" refreshError="1"/>
      <sheetData sheetId="387"/>
      <sheetData sheetId="388"/>
      <sheetData sheetId="389"/>
      <sheetData sheetId="390"/>
      <sheetData sheetId="391"/>
      <sheetData sheetId="392"/>
      <sheetData sheetId="393"/>
      <sheetData sheetId="394" refreshError="1"/>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sheetData sheetId="521" refreshError="1"/>
      <sheetData sheetId="522" refreshError="1"/>
      <sheetData sheetId="523"/>
      <sheetData sheetId="524"/>
      <sheetData sheetId="525" refreshError="1"/>
      <sheetData sheetId="526"/>
      <sheetData sheetId="527" refreshError="1"/>
      <sheetData sheetId="528" refreshError="1"/>
      <sheetData sheetId="529" refreshError="1"/>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sheetData sheetId="545"/>
      <sheetData sheetId="546"/>
      <sheetData sheetId="547"/>
      <sheetData sheetId="548"/>
      <sheetData sheetId="549"/>
      <sheetData sheetId="550"/>
      <sheetData sheetId="551"/>
      <sheetData sheetId="552" refreshError="1"/>
      <sheetData sheetId="553"/>
      <sheetData sheetId="554"/>
      <sheetData sheetId="555"/>
      <sheetData sheetId="556" refreshError="1"/>
      <sheetData sheetId="557"/>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sheetData sheetId="577"/>
      <sheetData sheetId="578" refreshError="1"/>
      <sheetData sheetId="579" refreshError="1"/>
      <sheetData sheetId="580"/>
      <sheetData sheetId="581"/>
      <sheetData sheetId="582"/>
      <sheetData sheetId="583"/>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refreshError="1"/>
      <sheetData sheetId="649" refreshError="1"/>
      <sheetData sheetId="650" refreshError="1"/>
      <sheetData sheetId="651" refreshError="1"/>
      <sheetData sheetId="65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XL4Test5"/>
      <sheetName val="Congty"/>
      <sheetName val="VPPN"/>
      <sheetName val="XN74"/>
      <sheetName val="XN54"/>
      <sheetName val="XN33"/>
      <sheetName val="NK96"/>
      <sheetName val="THDT"/>
      <sheetName val="DM-Goc"/>
      <sheetName val="Gia-CT"/>
      <sheetName val="PTCP"/>
      <sheetName val="cphoi"/>
      <sheetName val="XL4Poppy"/>
      <sheetName val="C.noTX01"/>
      <sheetName val="Sheet2"/>
      <sheetName val="Chart1"/>
      <sheetName val="T.HopCNo"/>
      <sheetName val="Sheet1"/>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CDPS 2006"/>
      <sheetName val="Sheet3"/>
      <sheetName val="CN kho doi"/>
      <sheetName val="CTHTchua TTn?ib?"/>
      <sheetName val="CN2004 N?p TCT"/>
      <sheetName val="Tra_bang"/>
      <sheetName val="tra-vat-lieu"/>
      <sheetName val="HUO"/>
      <sheetName val="HUON"/>
      <sheetName val="HUONG"/>
      <sheetName val="[DT-cac cong.xls][DT-cac cong.x"/>
      <sheetName val="CN kho ðoi"/>
      <sheetName val="CTHTchýa TTn?ib?"/>
      <sheetName val="TN"/>
      <sheetName val="ND"/>
      <sheetName val="DT_x0003_Ttaluy (2)"/>
      <sheetName val="CTHTchua TTn_ib_"/>
      <sheetName val="CN2004 N_p TCT"/>
      <sheetName val="HUONG_HCM_B"/>
      <sheetName val="Tai khoan"/>
      <sheetName val="iÝÛ¾·q¹ú"/>
      <sheetName val="HUONG\HCM_B"/>
    </sheetNames>
    <sheetDataSet>
      <sheetData sheetId="0"/>
      <sheetData sheetId="1"/>
      <sheetData sheetId="2" refreshError="1">
        <row r="10">
          <cell r="N10">
            <v>121079.70000000001</v>
          </cell>
        </row>
        <row r="15">
          <cell r="N15">
            <v>36811.950000000004</v>
          </cell>
        </row>
        <row r="19">
          <cell r="N19">
            <v>4984.3500000000004</v>
          </cell>
        </row>
        <row r="20">
          <cell r="N20">
            <v>5313</v>
          </cell>
        </row>
        <row r="21">
          <cell r="N21">
            <v>4492.95</v>
          </cell>
        </row>
        <row r="29">
          <cell r="N29">
            <v>9545.5500000000011</v>
          </cell>
        </row>
        <row r="39">
          <cell r="N39">
            <v>775.95</v>
          </cell>
        </row>
        <row r="40">
          <cell r="N40">
            <v>5536.6500000000005</v>
          </cell>
        </row>
        <row r="41">
          <cell r="N41">
            <v>620.55000000000007</v>
          </cell>
        </row>
        <row r="48">
          <cell r="N48">
            <v>7636.6500000000005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sheetData sheetId="89" refreshError="1"/>
      <sheetData sheetId="90" refreshError="1"/>
      <sheetData sheetId="91" refreshError="1"/>
      <sheetData sheetId="92" refreshError="1"/>
      <sheetData sheetId="93" refreshError="1"/>
      <sheetData sheetId="94" refreshError="1"/>
      <sheetData sheetId="95"/>
      <sheetData sheetId="96"/>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DATA"/>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35"/>
      <sheetName val="VLXD"/>
      <sheetName val="TLST"/>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3.3"/>
      <sheetName val="2.4.3"/>
      <sheetName val="2.5.1"/>
      <sheetName val="3.1.1"/>
      <sheetName val="3.1.4"/>
      <sheetName val="4.1.1"/>
      <sheetName val="4.3.2"/>
      <sheetName val="5.3.1"/>
      <sheetName val="1 (2)"/>
      <sheetName val="1"/>
      <sheetName val="3"/>
      <sheetName val="4"/>
      <sheetName val="DIVISION14"/>
      <sheetName val="2.1.1(2)"/>
      <sheetName val="2.2.1"/>
      <sheetName val="2.3.1(2)"/>
      <sheetName val="2.3.1(3)"/>
      <sheetName val="2.3.1"/>
      <sheetName val="2.4.1(1)"/>
      <sheetName val="2.4.1(2)"/>
      <sheetName val="2.4.1"/>
      <sheetName val="2.4.2"/>
      <sheetName val="Corec IPC13"/>
      <sheetName val="2.4.2(1)"/>
      <sheetName val="4.1.2"/>
      <sheetName val="4.2.4"/>
      <sheetName val="4.3.3"/>
      <sheetName val="5.5.2"/>
      <sheetName val="5.5.4"/>
      <sheetName val="5.5.6"/>
      <sheetName val="5.5.8"/>
      <sheetName val="5.2.1,5.5.12 "/>
      <sheetName val="Summary Q.L.T Steel"/>
      <sheetName val="Stock July"/>
      <sheetName val="Advance payment"/>
      <sheetName val=" payment for Piling "/>
      <sheetName val="PCCP"/>
      <sheetName val="Bridge"/>
      <sheetName val=" Gider Bridge (2)"/>
      <sheetName val="2_3_3"/>
      <sheetName val="2_4_3"/>
      <sheetName val="2_5_1"/>
      <sheetName val="3_1_1"/>
      <sheetName val="3_1_4"/>
      <sheetName val="4_1_1"/>
      <sheetName val="4_3_2"/>
      <sheetName val="5_3_1"/>
      <sheetName val="#REF"/>
      <sheetName val="#REF!"/>
      <sheetName val="chitimc"/>
      <sheetName val="HE SO"/>
      <sheetName val="DG"/>
      <sheetName val="ND"/>
      <sheetName val="Stoc+ July"/>
      <sheetName val="GVL-NC-M"/>
      <sheetName val="TS"/>
      <sheetName val="DTCT"/>
    </sheetNames>
    <sheetDataSet>
      <sheetData sheetId="0"/>
      <sheetData sheetId="1" refreshError="1">
        <row r="64">
          <cell r="F64">
            <v>11333.347</v>
          </cell>
        </row>
      </sheetData>
      <sheetData sheetId="2" refreshError="1">
        <row r="11">
          <cell r="A11" t="str">
            <v>MR No.</v>
          </cell>
        </row>
        <row r="164">
          <cell r="E164">
            <v>396282.87</v>
          </cell>
          <cell r="F164">
            <v>396282.87</v>
          </cell>
        </row>
      </sheetData>
      <sheetData sheetId="3" refreshError="1">
        <row r="166">
          <cell r="E166">
            <v>110850</v>
          </cell>
          <cell r="F166">
            <v>127341.51000000001</v>
          </cell>
        </row>
      </sheetData>
      <sheetData sheetId="4" refreshError="1">
        <row r="114">
          <cell r="E114">
            <v>53548.320749999999</v>
          </cell>
          <cell r="F114">
            <v>63977.320749999999</v>
          </cell>
        </row>
      </sheetData>
      <sheetData sheetId="5" refreshError="1">
        <row r="46">
          <cell r="G46">
            <v>82972.404999999984</v>
          </cell>
        </row>
      </sheetData>
      <sheetData sheetId="6" refreshError="1">
        <row r="45">
          <cell r="E45">
            <v>29999.999873155197</v>
          </cell>
          <cell r="F45">
            <v>45111.293699999995</v>
          </cell>
        </row>
      </sheetData>
      <sheetData sheetId="7" refreshError="1">
        <row r="72">
          <cell r="E72">
            <v>41561.5363</v>
          </cell>
          <cell r="F72">
            <v>44558.5363</v>
          </cell>
        </row>
      </sheetData>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refreshError="1"/>
      <sheetData sheetId="28" refreshError="1"/>
      <sheetData sheetId="29" refreshError="1"/>
      <sheetData sheetId="30" refreshError="1"/>
      <sheetData sheetId="31"/>
      <sheetData sheetId="32"/>
      <sheetData sheetId="33" refreshError="1"/>
      <sheetData sheetId="34"/>
      <sheetData sheetId="35"/>
      <sheetData sheetId="36"/>
      <sheetData sheetId="37" refreshError="1"/>
      <sheetData sheetId="38" refreshError="1"/>
      <sheetData sheetId="39"/>
      <sheetData sheetId="40"/>
      <sheetData sheetId="41"/>
      <sheetData sheetId="42"/>
      <sheetData sheetId="43"/>
      <sheetData sheetId="44"/>
      <sheetData sheetId="45"/>
      <sheetData sheetId="46"/>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chieu dai vai dia"/>
      <sheetName val="Khoi luong GDP+coc cat"/>
      <sheetName val="Binh"/>
      <sheetName val="thanh binh"/>
      <sheetName val="CT5 "/>
      <sheetName val="Cat + dat dap"/>
      <sheetName val="Solieu"/>
      <sheetName val="Tra KS"/>
      <sheetName val="Sheet1"/>
      <sheetName val="XL4Poppq"/>
      <sheetName val="gVL"/>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Test5"/>
      <sheetName val="Bang luong A1"/>
      <sheetName val="Input Data_x0000__x0000__x0000__x0000__x0000__x0000__x0000__x0000__x0000__x0000__x0000_⠰֘_x0000__x0004__x0000__x0000__x0000__x0000__x0000__x0000_"/>
      <sheetName val="A6"/>
      <sheetName val="D.LIEU"/>
      <sheetName val="Input Data_x0000_⠰֘_x0000__x0004__x0000_Ⓚ֘_x0000_⡬֘_x0000__x0003__x0000__x001b_[BTINH"/>
      <sheetName val="Input Data???????????⠰֘?_x0004_??????"/>
      <sheetName val="Input Data?⠰֘?_x0004_?Ⓚ֘?⡬֘?_x0003_?_x001b_[BTINH"/>
      <sheetName val="chieu dai vai daa"/>
      <sheetName val="Input Data___________⠰֘__x0004_______"/>
      <sheetName val="Input Data_⠰֘__x0004__Ⓚ֘_⡬֘__x0003___x001b__BTINH"/>
      <sheetName val="Gioi thieu"/>
      <sheetName val="_x0000__x0000__x0000__x0000__x0000__x0000__x0000__x0000_"/>
      <sheetName val="_x0000__x0000__x0000__x0000__x0000__x0000__x0000__x0000_??_x0000__x0004__x0000__x0000__x0000__x0000__x0000__x0000_??_x0000__x0000__x0000__x0000__x0000__x0000__x0000__x0000_??_x0000_"/>
      <sheetName val="Input Data_x0000_??_x0000__x0004__x0000_??_x0000_??_x0000__x0003__x0000__x001b_[B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refreshError="1"/>
      <sheetData sheetId="48" refreshError="1"/>
      <sheetData sheetId="49"/>
      <sheetData sheetId="50" refreshError="1"/>
      <sheetData sheetId="51" refreshError="1"/>
      <sheetData sheetId="52"/>
      <sheetData sheetId="53"/>
      <sheetData sheetId="54" refreshError="1"/>
      <sheetData sheetId="5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1"/>
      <sheetName val="Sheet2"/>
      <sheetName val="Girder"/>
      <sheetName val="Tendon"/>
      <sheetName val="BT_x0012_A"/>
      <sheetName val="cal;"/>
      <sheetName val="Sohoa1"/>
      <sheetName val="Sohoa2"/>
      <sheetName val="Sohoa3"/>
      <sheetName val="Sohoa4"/>
      <sheetName val="LopTop(Cat)"/>
      <sheetName val="Lop1Dat"/>
      <sheetName val="Lopdinhdat"/>
      <sheetName val="Lop01(SB)"/>
      <sheetName val="Lop02(SB) "/>
      <sheetName val="XL4Test5"/>
      <sheetName val="NKCTỪ"/>
      <sheetName val="SỔ CÁI"/>
      <sheetName val="BCÂNĐỐI"/>
      <sheetName val="CĐKTOÁN"/>
      <sheetName val="KQHĐKD"/>
      <sheetName val="TỒN QUỸ"/>
      <sheetName val="XL4Poppy"/>
      <sheetName val="Xuly Data"/>
      <sheetName val="NKCT?"/>
      <sheetName val="S? CÁI"/>
      <sheetName val="BCÂNÐ?I"/>
      <sheetName val="CÐKTOÁN"/>
      <sheetName val="KQHÐKD"/>
      <sheetName val="T?N QU?"/>
      <sheetName val="cal_x0012_"/>
      <sheetName val="_x0013_DTC"/>
      <sheetName val="400-50_x0010_"/>
      <sheetName val="NC"/>
      <sheetName val="GVL"/>
      <sheetName val="NEW-PANEL"/>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A6"/>
      <sheetName val="S02-TTN"/>
      <sheetName val="T.pho"/>
      <sheetName val="S.Hinh"/>
      <sheetName val="T.Hoa"/>
      <sheetName val="D.Hoa"/>
      <sheetName val="S.hoa"/>
      <sheetName val="P.Hoa"/>
      <sheetName val="T.An"/>
      <sheetName val="D.Xuan"/>
      <sheetName val="S.Cau"/>
      <sheetName val="cal4_(2)"/>
      <sheetName val="Lop02(SB)_"/>
      <sheetName val="cal4 (­É"/>
      <sheetName val="TS"/>
      <sheetName val="BTA"/>
      <sheetName val="NKCT_"/>
      <sheetName val="S_ CÁI"/>
      <sheetName val="BCÂNÐ_I"/>
      <sheetName val="T_N QU_"/>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bũa"/>
      <sheetName val="SLCB"/>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chitiet"/>
      <sheetName val="bua"/>
      <sheetName val="Tra KS"/>
      <sheetName val="_x0000_1_x0000_1_x0000_\_x0000_C_x0000_\_x0000_K_x0000_T_x0000_C_x0000_N_x0000_C_x0000_\_x0000_Q_x0000_H_x0000_A_x0000_N_x0000_"/>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_x0000__x0000__x0000__x0000__x0000__x0000__x0000__x0000_"/>
      <sheetName val="VL,NC,MTC"/>
      <sheetName val="????????"/>
      <sheetName val="BT_x005f_x0012_A"/>
      <sheetName val="TPH"/>
      <sheetName val="Tong hop thu$chi T6.06"/>
      <sheetName val="cal_x005f_x0012_"/>
      <sheetName val="_x005f_x0013_DTC"/>
      <sheetName val="400-50_x005f_x0010_"/>
      <sheetName val="Tra_bang"/>
      <sheetName val="Work-Condition"/>
      <sheetName val="DTCT-tuyen chinh"/>
      <sheetName val="[TRUT2T7.xls][TRUT2T7.xls]_x0000_1_x0000_1_x0000_"/>
      <sheetName val="Lç khoan LK1"/>
      <sheetName val="MTL$-INTER"/>
      <sheetName val="S__CÁI"/>
      <sheetName val="T_N_QU_"/>
      <sheetName val="________"/>
      <sheetName val="So lieu"/>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DON GIA TRAM _3_"/>
      <sheetName val="[TRUT2T7.xls][TRUT2T7.xls]?1?1?"/>
      <sheetName val="b?a"/>
      <sheetName val="EIRR&gt;1&lt;1"/>
      <sheetName val="EIRR&gt; 2"/>
      <sheetName val="EIRR&lt;2"/>
      <sheetName val="Cp&gt;10-Ln&lt;10"/>
      <sheetName val="Ln&lt;20"/>
      <sheetName val="KKKKKKKK"/>
      <sheetName val="b_a"/>
    </sheetNames>
    <sheetDataSet>
      <sheetData sheetId="0" refreshError="1"/>
      <sheetData sheetId="1" refreshError="1">
        <row r="15">
          <cell r="D15">
            <v>0.9</v>
          </cell>
        </row>
        <row r="27">
          <cell r="E27">
            <v>2.86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refreshError="1"/>
      <sheetData sheetId="19" refreshError="1"/>
      <sheetData sheetId="20" refreshError="1"/>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refreshError="1"/>
      <sheetData sheetId="55"/>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6"/>
    </sheetNames>
    <sheetDataSet>
      <sheetData sheetId="0" refreshError="1">
        <row r="3">
          <cell r="A3">
            <v>2</v>
          </cell>
          <cell r="B3">
            <v>1.55</v>
          </cell>
          <cell r="C3">
            <v>1.64</v>
          </cell>
          <cell r="D3">
            <v>452130</v>
          </cell>
          <cell r="E3">
            <v>475944</v>
          </cell>
          <cell r="F3">
            <v>17390</v>
          </cell>
        </row>
        <row r="4">
          <cell r="A4">
            <v>2.5</v>
          </cell>
          <cell r="B4">
            <v>1.635</v>
          </cell>
          <cell r="C4">
            <v>1.7349999999999999</v>
          </cell>
          <cell r="D4">
            <v>474621</v>
          </cell>
          <cell r="E4">
            <v>501081</v>
          </cell>
          <cell r="F4">
            <v>18255</v>
          </cell>
        </row>
        <row r="5">
          <cell r="A5">
            <v>2.7</v>
          </cell>
          <cell r="B5">
            <v>1.669</v>
          </cell>
          <cell r="C5">
            <v>1.7730000000000001</v>
          </cell>
          <cell r="D5">
            <v>483617.40000000008</v>
          </cell>
          <cell r="E5">
            <v>511135.8000000001</v>
          </cell>
          <cell r="F5">
            <v>18601</v>
          </cell>
        </row>
        <row r="6">
          <cell r="A6">
            <v>3</v>
          </cell>
          <cell r="B6">
            <v>1.72</v>
          </cell>
          <cell r="C6">
            <v>1.83</v>
          </cell>
          <cell r="D6">
            <v>497112</v>
          </cell>
          <cell r="E6">
            <v>526218</v>
          </cell>
          <cell r="F6">
            <v>19120</v>
          </cell>
        </row>
        <row r="7">
          <cell r="A7">
            <v>3.2</v>
          </cell>
          <cell r="B7">
            <v>1.76</v>
          </cell>
          <cell r="C7">
            <v>1.8720000000000001</v>
          </cell>
          <cell r="D7">
            <v>507696.00000000006</v>
          </cell>
          <cell r="E7">
            <v>537331.20000000007</v>
          </cell>
          <cell r="F7">
            <v>19527</v>
          </cell>
        </row>
        <row r="8">
          <cell r="A8">
            <v>3.5</v>
          </cell>
          <cell r="B8">
            <v>1.8199999999999998</v>
          </cell>
          <cell r="C8">
            <v>1.9350000000000001</v>
          </cell>
          <cell r="D8">
            <v>523571.99999999994</v>
          </cell>
          <cell r="E8">
            <v>554001</v>
          </cell>
          <cell r="F8">
            <v>20137</v>
          </cell>
        </row>
        <row r="9">
          <cell r="A9">
            <v>3.7</v>
          </cell>
          <cell r="B9">
            <v>1.8599999999999999</v>
          </cell>
          <cell r="C9">
            <v>1.9770000000000001</v>
          </cell>
          <cell r="D9">
            <v>534156</v>
          </cell>
          <cell r="E9">
            <v>565114.20000000007</v>
          </cell>
          <cell r="F9">
            <v>20544</v>
          </cell>
        </row>
        <row r="10">
          <cell r="A10">
            <v>4</v>
          </cell>
          <cell r="B10">
            <v>1.92</v>
          </cell>
          <cell r="C10">
            <v>2.04</v>
          </cell>
          <cell r="D10">
            <v>550032</v>
          </cell>
          <cell r="E10">
            <v>581784.00000000012</v>
          </cell>
          <cell r="F10">
            <v>21155</v>
          </cell>
        </row>
        <row r="11">
          <cell r="A11">
            <v>4.2</v>
          </cell>
          <cell r="B11">
            <v>2.0019999999999998</v>
          </cell>
          <cell r="C11">
            <v>2.13</v>
          </cell>
          <cell r="D11">
            <v>571729.19999999995</v>
          </cell>
          <cell r="E11">
            <v>605598</v>
          </cell>
          <cell r="F11">
            <v>21990</v>
          </cell>
        </row>
        <row r="12">
          <cell r="A12">
            <v>4.5</v>
          </cell>
          <cell r="B12">
            <v>2.125</v>
          </cell>
          <cell r="C12">
            <v>2.2650000000000001</v>
          </cell>
          <cell r="D12">
            <v>604275.00000000012</v>
          </cell>
          <cell r="E12">
            <v>641319.00000000012</v>
          </cell>
          <cell r="F12">
            <v>23241</v>
          </cell>
        </row>
        <row r="13">
          <cell r="A13">
            <v>5</v>
          </cell>
          <cell r="B13">
            <v>2.33</v>
          </cell>
          <cell r="C13">
            <v>2.4900000000000002</v>
          </cell>
          <cell r="D13">
            <v>658518</v>
          </cell>
          <cell r="E13">
            <v>700854.00000000012</v>
          </cell>
          <cell r="F13">
            <v>25328</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6"/>
      <sheetName val="DB"/>
      <sheetName val="KS"/>
      <sheetName val="TH"/>
      <sheetName val="THXL62"/>
      <sheetName val="THXP63"/>
      <sheetName val="THXL65"/>
      <sheetName val="THXL64"/>
      <sheetName val="TH-66"/>
      <sheetName val="TH67"/>
      <sheetName val="TH68"/>
      <sheetName val="TH69"/>
      <sheetName val="TH70"/>
      <sheetName val="TH71"/>
      <sheetName val="TH72"/>
      <sheetName val="TH73"/>
      <sheetName val="XL73"/>
      <sheetName val="XL72"/>
      <sheetName val="XL71"/>
      <sheetName val="XL70"/>
      <sheetName val="XL69"/>
      <sheetName val="XL-68"/>
      <sheetName val="XL-67"/>
      <sheetName val="XL-66"/>
      <sheetName val="XL65"/>
      <sheetName val="XL64"/>
      <sheetName val="PTCT"/>
      <sheetName val="XL63"/>
      <sheetName val="XL62"/>
      <sheetName val="FTR"/>
      <sheetName val="VL"/>
      <sheetName val="Cuoc"/>
      <sheetName val="PCKV"/>
      <sheetName val="TH- G11"/>
      <sheetName val="TH- G10"/>
      <sheetName val="CPCS"/>
      <sheetName val="XL4Poppy"/>
      <sheetName val="THKP"/>
      <sheetName val="TOXL"/>
      <sheetName val="KPXL"/>
      <sheetName val="DTCT"/>
      <sheetName val="DGR"/>
      <sheetName val="DGVL_BUCL"/>
      <sheetName val="VCVL"/>
      <sheetName val="BOCDO"/>
      <sheetName val="TKVL"/>
      <sheetName val="YCVL"/>
      <sheetName val="YCXM"/>
      <sheetName val="TKXM"/>
      <sheetName val="STKL"/>
      <sheetName val="cl- nl"/>
      <sheetName val="Sheet12"/>
      <sheetName val="Sheet13"/>
      <sheetName val="Sheet14"/>
      <sheetName val="Sheet16"/>
      <sheetName val="SET_CTR"/>
      <sheetName val="DOITIEN"/>
      <sheetName val="CUOCDB"/>
      <sheetName val="XXXXXXXX"/>
      <sheetName val="XXÿÿÿÿXX"/>
      <sheetName val="Abutment"/>
      <sheetName val="D²_x0000__x0000_BUCL"/>
      <sheetName val="TL68"/>
      <sheetName val="D²"/>
    </sheetNames>
    <sheetDataSet>
      <sheetData sheetId="0" refreshError="1">
        <row r="1">
          <cell r="A1" t="str">
            <v>BËc l­¬ng</v>
          </cell>
          <cell r="B1" t="str">
            <v>HÖ sè so víi l­¬ng tèi thiÓu (Kcb)</v>
          </cell>
          <cell r="D1" t="str">
            <v>L­¬ng th¸ng [Lth =210000*(1,26Kcb+0,2)®]</v>
          </cell>
          <cell r="F1" t="str">
            <v>L­¬ng ngµy ( = Lth/26c«ng)</v>
          </cell>
        </row>
        <row r="2">
          <cell r="B2" t="str">
            <v>Nhãm II</v>
          </cell>
          <cell r="C2" t="str">
            <v>NhãmIII</v>
          </cell>
          <cell r="D2" t="str">
            <v>Nhãm II</v>
          </cell>
          <cell r="E2" t="str">
            <v>NhãmIII</v>
          </cell>
          <cell r="F2" t="str">
            <v>Nhãm II</v>
          </cell>
          <cell r="G2" t="str">
            <v>NhãmIII</v>
          </cell>
        </row>
        <row r="3">
          <cell r="A3">
            <v>2</v>
          </cell>
          <cell r="B3">
            <v>1.55</v>
          </cell>
          <cell r="C3">
            <v>1.64</v>
          </cell>
          <cell r="D3">
            <v>452130</v>
          </cell>
          <cell r="E3">
            <v>475944</v>
          </cell>
          <cell r="F3">
            <v>17390</v>
          </cell>
          <cell r="G3">
            <v>18306</v>
          </cell>
        </row>
        <row r="4">
          <cell r="A4">
            <v>2.5</v>
          </cell>
          <cell r="B4">
            <v>1.635</v>
          </cell>
          <cell r="C4">
            <v>1.7349999999999999</v>
          </cell>
          <cell r="D4">
            <v>474621</v>
          </cell>
          <cell r="E4">
            <v>501081</v>
          </cell>
          <cell r="F4">
            <v>18255</v>
          </cell>
          <cell r="G4">
            <v>19272</v>
          </cell>
        </row>
        <row r="5">
          <cell r="A5">
            <v>2.7</v>
          </cell>
          <cell r="B5">
            <v>1.669</v>
          </cell>
          <cell r="C5">
            <v>1.7730000000000001</v>
          </cell>
          <cell r="D5">
            <v>483617.40000000008</v>
          </cell>
          <cell r="E5">
            <v>511135.8000000001</v>
          </cell>
          <cell r="F5">
            <v>18601</v>
          </cell>
          <cell r="G5">
            <v>19659</v>
          </cell>
        </row>
        <row r="6">
          <cell r="A6">
            <v>3</v>
          </cell>
          <cell r="B6">
            <v>1.72</v>
          </cell>
          <cell r="C6">
            <v>1.83</v>
          </cell>
          <cell r="D6">
            <v>497112</v>
          </cell>
          <cell r="E6">
            <v>526218</v>
          </cell>
          <cell r="F6">
            <v>19120</v>
          </cell>
          <cell r="G6">
            <v>20239</v>
          </cell>
        </row>
        <row r="7">
          <cell r="A7">
            <v>3.2</v>
          </cell>
          <cell r="B7">
            <v>1.76</v>
          </cell>
          <cell r="C7">
            <v>1.8720000000000001</v>
          </cell>
          <cell r="D7">
            <v>507696.00000000006</v>
          </cell>
          <cell r="E7">
            <v>537331.20000000007</v>
          </cell>
          <cell r="F7">
            <v>19527</v>
          </cell>
          <cell r="G7">
            <v>20667</v>
          </cell>
        </row>
        <row r="8">
          <cell r="A8">
            <v>3.5</v>
          </cell>
          <cell r="B8">
            <v>1.8199999999999998</v>
          </cell>
          <cell r="C8">
            <v>1.9350000000000001</v>
          </cell>
          <cell r="D8">
            <v>523571.99999999994</v>
          </cell>
          <cell r="E8">
            <v>554001</v>
          </cell>
          <cell r="F8">
            <v>20137</v>
          </cell>
          <cell r="G8">
            <v>21308</v>
          </cell>
        </row>
        <row r="9">
          <cell r="A9">
            <v>3.7</v>
          </cell>
          <cell r="B9">
            <v>1.8599999999999999</v>
          </cell>
          <cell r="C9">
            <v>1.9770000000000001</v>
          </cell>
          <cell r="D9">
            <v>534156</v>
          </cell>
          <cell r="E9">
            <v>565114.20000000007</v>
          </cell>
          <cell r="F9">
            <v>20544</v>
          </cell>
          <cell r="G9">
            <v>21735</v>
          </cell>
        </row>
        <row r="10">
          <cell r="A10">
            <v>4</v>
          </cell>
          <cell r="B10">
            <v>1.92</v>
          </cell>
          <cell r="C10">
            <v>2.04</v>
          </cell>
          <cell r="D10">
            <v>550032</v>
          </cell>
          <cell r="E10">
            <v>581784.00000000012</v>
          </cell>
          <cell r="F10">
            <v>21155</v>
          </cell>
          <cell r="G10">
            <v>22376</v>
          </cell>
        </row>
        <row r="11">
          <cell r="A11">
            <v>4.2</v>
          </cell>
          <cell r="B11">
            <v>2.0019999999999998</v>
          </cell>
          <cell r="C11">
            <v>2.13</v>
          </cell>
          <cell r="D11">
            <v>571729.19999999995</v>
          </cell>
          <cell r="E11">
            <v>605598</v>
          </cell>
          <cell r="F11">
            <v>21990</v>
          </cell>
          <cell r="G11">
            <v>23292</v>
          </cell>
        </row>
        <row r="12">
          <cell r="A12">
            <v>4.5</v>
          </cell>
          <cell r="B12">
            <v>2.125</v>
          </cell>
          <cell r="C12">
            <v>2.2650000000000001</v>
          </cell>
          <cell r="D12">
            <v>604275.00000000012</v>
          </cell>
          <cell r="E12">
            <v>641319.00000000012</v>
          </cell>
          <cell r="F12">
            <v>23241</v>
          </cell>
          <cell r="G12">
            <v>24666</v>
          </cell>
        </row>
        <row r="13">
          <cell r="A13">
            <v>5</v>
          </cell>
          <cell r="B13">
            <v>2.33</v>
          </cell>
          <cell r="C13">
            <v>2.4900000000000002</v>
          </cell>
          <cell r="D13">
            <v>658518</v>
          </cell>
          <cell r="E13">
            <v>700854.00000000012</v>
          </cell>
          <cell r="F13">
            <v>25328</v>
          </cell>
          <cell r="G13">
            <v>26956</v>
          </cell>
        </row>
        <row r="14">
          <cell r="B14" t="str">
            <v xml:space="preserve"> </v>
          </cell>
        </row>
        <row r="15">
          <cell r="A15" t="str">
            <v>Ghi chó:</v>
          </cell>
          <cell r="B15" t="str">
            <v>C«ng nh©n x©y dùng ®­êng tÝnh l­¬ng nhãm II</v>
          </cell>
        </row>
        <row r="16">
          <cell r="B16" t="str">
            <v>C«ng nh©n x©y dùng cÇu TÝnh l­¬ng nhãm III</v>
          </cell>
        </row>
        <row r="17">
          <cell r="B17" t="str">
            <v>TiÒn l­¬ng tèi thiÓu  : 210.000 ®ång/th¸ng</v>
          </cell>
        </row>
        <row r="18">
          <cell r="B18" t="str">
            <v>Phô cÊp l­u ®éng : 20% L­¬ng tèi thiÓu</v>
          </cell>
        </row>
        <row r="19">
          <cell r="B19" t="str">
            <v>Phô cÊp kh«ng æn ®Þnh : 10% l­¬ng cÊp bËc</v>
          </cell>
        </row>
        <row r="20">
          <cell r="B20" t="str">
            <v>L­¬ng phô : 12% l­¬ng cÊp bËc</v>
          </cell>
        </row>
        <row r="21">
          <cell r="B21" t="str">
            <v>C¸c kho¶n kho¸n 4% l­¬ng cÊp bËc</v>
          </cell>
        </row>
        <row r="22">
          <cell r="B22" t="str">
            <v>L­¬ng ngµy tÝnh 26 c«ng /th¸ng (lµm trßn sè ®Õn ®¬n vÞ ®ång)</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refreshError="1"/>
      <sheetData sheetId="60" refreshError="1"/>
      <sheetData sheetId="61"/>
      <sheetData sheetId="62"/>
      <sheetData sheetId="6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00000000"/>
      <sheetName val="Cong cu dung cu"/>
      <sheetName val="Kiem ke Quy"/>
      <sheetName val="Kiem ke TSCD"/>
      <sheetName val="vat tu"/>
      <sheetName val="Cong trinh do dang 2002"/>
      <sheetName val="Sheet6"/>
      <sheetName val="Sheet7"/>
      <sheetName val="Sheet8"/>
      <sheetName val="Sheet9"/>
      <sheetName val="Sheet10"/>
      <sheetName val="NC10"/>
      <sheetName val="VL10"/>
      <sheetName val="CFmay10"/>
      <sheetName val="627(1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Sheet1"/>
      <sheetName val="Sheet4"/>
      <sheetName val="Sheet5"/>
      <sheetName val="Gia VL"/>
      <sheetName val="Bang gia ca may"/>
      <sheetName val="Bang luong CB"/>
      <sheetName val="Bang P.tich CT"/>
      <sheetName val="D.toan chi tiet"/>
      <sheetName val="Bang TH Dtoan"/>
      <sheetName val="XXXXXXXX"/>
      <sheetName val="CN"/>
      <sheetName val="Capphoivua"/>
      <sheetName val="cau"/>
      <sheetName val="cong"/>
      <sheetName val="nhua"/>
      <sheetName val="chitiet"/>
      <sheetName val="DuThauSuaLoi"/>
      <sheetName val="TongHopSuaLoi"/>
      <sheetName val="GT"/>
      <sheetName val="TH"/>
      <sheetName val="tienluong"/>
      <sheetName val="KL DUONG DC L = 90m"/>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T1"/>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Sua (2)"/>
      <sheetName val="Sua"/>
      <sheetName val="DGKSDA"/>
      <sheetName val="TH_BVTC"/>
      <sheetName val="BVTC"/>
      <sheetName val="tong hop"/>
      <sheetName val="phan tich DG"/>
      <sheetName val="gia vat lieu"/>
      <sheetName val="gia xe may"/>
      <sheetName val="gia nhan cong"/>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M"/>
      <sheetName val="KHOANMUC"/>
      <sheetName val="QTNC"/>
      <sheetName val="CPQL"/>
      <sheetName val="SANLUONG"/>
      <sheetName val="SSCP-SL"/>
      <sheetName val="CPSX"/>
      <sheetName val="KQKD"/>
      <sheetName val="CDSL (2)"/>
      <sheetName val="QTNC-2002"/>
      <sheetName val="QTNC2003"/>
      <sheetName val="QTNC-Tong hop"/>
      <sheetName val="QTVT-Tong hop"/>
      <sheetName val="GTQT-Tong hop"/>
      <sheetName val="QT - Duet"/>
      <sheetName val="Sheet11"/>
      <sheetName val="Sheet12"/>
      <sheetName val="Sheet13"/>
      <sheetName val="Sheet14"/>
      <sheetName val="Sheet15"/>
      <sheetName val="Sheet16"/>
      <sheetName val="TH theo tinh"/>
      <sheetName val="TH theo hang muc"/>
      <sheetName val="Quang Tri"/>
      <sheetName val="TTHue"/>
      <sheetName val="Da Nang"/>
      <sheetName val="Quang Nam"/>
      <sheetName val="Quang Ngai"/>
      <sheetName val="TH DH-QN"/>
      <sheetName val="KP HD"/>
      <sheetName val="DB HD"/>
      <sheetName val="TH du toan "/>
      <sheetName val="Du toan "/>
      <sheetName val="C.Tinh"/>
      <sheetName val="TK_cap"/>
      <sheetName val="MTL$-JETT_x0019_"/>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
      <sheetName val="DTCT"/>
      <sheetName val="PTVT"/>
      <sheetName val="THDT"/>
      <sheetName val="THVT"/>
      <sheetName val="THGT"/>
      <sheetName val="20% BHXH"/>
      <sheetName val="TrÝch 2%KPC§"/>
      <sheetName val="TrÝch 3% BHYT"/>
      <sheetName val="SD cac TK"/>
      <sheetName val="TK336"/>
      <sheetName val="Chart1"/>
      <sheetName val="chi tiet 131"/>
      <sheetName val="Ke chi"/>
      <sheetName val="PC"/>
      <sheetName val="Ph-Thu"/>
      <sheetName val="Ph-Thu (2)"/>
      <sheetName val="PC (2)"/>
      <sheetName val="Chart2"/>
      <sheetName val="PC (3)"/>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10000000"/>
      <sheetName val="MTL__INTER"/>
      <sheetName val="T9-2004"/>
      <sheetName val="T9-MD1"/>
      <sheetName val="T10-2004"/>
      <sheetName val="T10-MD1"/>
      <sheetName val="T11-2004"/>
      <sheetName val="T11-MD1"/>
      <sheetName val="T12-2004"/>
      <sheetName val="T12-MD1"/>
      <sheetName val="Cong trinh!do dang 2002"/>
      <sheetName val="MTO REV.2(ARMOR)"/>
      <sheetName val="TongHopSuaLoé"/>
      <sheetName val="KTQT-AFC"/>
      <sheetName val="KTQT-KH"/>
      <sheetName val="CLDG"/>
      <sheetName val="CLKL"/>
      <sheetName val="Bang du toan"/>
      <sheetName val="Tonghop"/>
      <sheetName val="Bu gia"/>
      <sheetName val="PT vat tu"/>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ptvl0-1"/>
      <sheetName val="0-1"/>
      <sheetName val="ptvl4-5"/>
      <sheetName val="4-5"/>
      <sheetName val="ptvl3-4"/>
      <sheetName val="3-4"/>
      <sheetName val="ptvl2-3"/>
      <sheetName val="2-3"/>
      <sheetName val="vlcong"/>
      <sheetName val="ptvl1-2"/>
      <sheetName val="1-2"/>
      <sheetName val="Phieu cao do K95"/>
      <sheetName val="Lop 1 K98"/>
      <sheetName val="DT"/>
      <sheetName val="CP"/>
      <sheetName val="BCT6"/>
      <sheetName val="T9"/>
      <sheetName val="T6"/>
      <sheetName val="T3"/>
      <sheetName val="T10"/>
      <sheetName val="T2"/>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ang TH Dtman"/>
      <sheetName val="tuၡn"/>
      <sheetName val="km345+400-km345+500 (6'-"/>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 toan"/>
      <sheetName val="Phan tich vat tu"/>
      <sheetName val="Tong hop vat tu"/>
      <sheetName val="Tong hop gia"/>
      <sheetName val="Tro giup"/>
      <sheetName val="Nhan cong"/>
      <sheetName val="May thi cong"/>
      <sheetName val="Chi phi chung"/>
      <sheetName val="Config"/>
      <sheetName val="mau c47"/>
      <sheetName val="Thang 1"/>
      <sheetName val="Thang 10"/>
      <sheetName val="aung"/>
      <sheetName val="THChi"/>
      <sheetName val="THthu"/>
      <sheetName val="BCD"/>
      <sheetName val="111"/>
      <sheetName val="112"/>
      <sheetName val="133"/>
      <sheetName val="138"/>
      <sheetName val="141"/>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811"/>
      <sheetName val="911"/>
      <sheetName val="009"/>
      <sheetName val="SD0"/>
      <sheetName val="KL DUONG DC L_x0004__x0000__x0000__x0000_Í_x0000_"/>
      <sheetName val="_x0000_Y_x0000__x0004__x0000__x0000__x0000_Ï_x0000_Y_x0000__x0004__x0000__x0000__x0000_Ð_x0000_Y_x0000__x0004__x0000__x0000__x0000_Ñ_x0000_Y_x0000__x0004__x0000__x0000__x0000_"/>
      <sheetName val="_x0000_Y_x0000__x0004__x0000__x0000__x0000_Ý_x0000_Y_x0000__x0004__x0000__x0000__x0000_Þ_x0000_Y_x0000__x0004__x0000__x0000__x0000_ß_x0000_Y_x0000__x0004__x0000__x0000__x0000_"/>
      <sheetName val="_x0000_Y_x0000__x0004__x0000__x0000__x0000_é_x0000_Y_x0000__x0004__x0000__x0000__x0000_ê_x0000_Y_x0000__x0004__x0000__x0000__x0000_ë_x0000_Y_x0000__x0004__x0000__x0000__x0000_"/>
      <sheetName val="_x0000_Y_x0000__x0004__x0000__x0000__x0000_õ_x0000_Y_x0000__x0004__x0000__x0000__x0000_ö_x0000_Y_x0000__x0004__x0000__x0000__x0000_÷_x0000_Y_x0000__x0004__x0000__x0000__x0000_"/>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refreshError="1"/>
      <sheetData sheetId="306"/>
      <sheetData sheetId="307"/>
      <sheetData sheetId="308"/>
      <sheetData sheetId="309"/>
      <sheetData sheetId="310"/>
      <sheetData sheetId="31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refreshError="1"/>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sheetData sheetId="688"/>
      <sheetData sheetId="689"/>
      <sheetData sheetId="690"/>
      <sheetData sheetId="69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year 01"/>
      <sheetName val="Cong 6T"/>
      <sheetName val="˜Ünh m÷c"/>
      <sheetName val="DI-ESTI"/>
      <sheetName val="NEW-PANEL"/>
    </sheetNames>
    <sheetDataSet>
      <sheetData sheetId="0" refreshError="1"/>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ng khçi l§íng"/>
      <sheetName val="Tång híp vËt t§"/>
      <sheetName val="B¶ng ph¡n tÛch"/>
      <sheetName val="B¶ng tång híp kinh phÛ"/>
      <sheetName val="XL4Test5"/>
    </sheetNames>
    <sheetDataSet>
      <sheetData sheetId="0" refreshError="1">
        <row r="2">
          <cell r="A2" t="str">
            <v>COÂNG TRÌNH : ÑÖÔØNG TOÂ HIEÁN THAØNH</v>
          </cell>
        </row>
        <row r="3">
          <cell r="A3" t="str">
            <v>HAÏNG MUÏC : NEÀN - MAËT ÑÖÔØNG - BOÙ VÆA</v>
          </cell>
        </row>
        <row r="23">
          <cell r="B23" t="b">
            <v>1</v>
          </cell>
        </row>
      </sheetData>
      <sheetData sheetId="1" refreshError="1">
        <row r="32">
          <cell r="G32">
            <v>310905957</v>
          </cell>
          <cell r="H32">
            <v>0</v>
          </cell>
        </row>
      </sheetData>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0"/>
      <sheetName val="00000000"/>
      <sheetName val="10000000"/>
      <sheetName val="XXXXXXX1"/>
      <sheetName val="20000000"/>
      <sheetName val="30000000"/>
      <sheetName val="gtxl-duone(11m)"/>
      <sheetName val="'pmb"/>
      <sheetName val="DTCT"/>
      <sheetName val="B2.3"/>
      <sheetName val="CL XD"/>
      <sheetName val="THop"/>
      <sheetName val="CT"/>
      <sheetName val="TienLuong"/>
      <sheetName val="tong hop"/>
      <sheetName val="phan tich DG"/>
      <sheetName val="gia vat lieu"/>
      <sheetName val="gia xe may"/>
      <sheetName val="gia nhan cong"/>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C.t)êt C.ty"/>
      <sheetName val="Thuc thanh"/>
      <sheetName val="Sheet3"/>
      <sheetName val="pt0-1"/>
      <sheetName val="kp0-1"/>
      <sheetName val="0-1"/>
      <sheetName val="pt2-3"/>
      <sheetName val="thkp2-3"/>
      <sheetName val="clvl"/>
      <sheetName val="2-3"/>
      <sheetName val="cl1-2"/>
      <sheetName val="thkp1-2"/>
      <sheetName val="clvl1-2"/>
      <sheetName val="1-2"/>
      <sheetName val="["/>
      <sheetName val="tra-vat-lieu"/>
      <sheetName val="MTO REV.0"/>
      <sheetName val="T.HDÔ CN"/>
      <sheetName val="TH_DTXL_luu"/>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DCNCII"/>
      <sheetName val="tkkt-ql38-1-g-2"/>
      <sheetName val="TN"/>
      <sheetName val="ND"/>
      <sheetName val="PEDESB"/>
      <sheetName val="t02"/>
      <sheetName val="BaoVe"/>
      <sheetName val="Tr Cay"/>
      <sheetName val="T071"/>
      <sheetName val="TRONG CAY T8 (2)"/>
      <sheetName val="dtxl-du_x0000_n_x0000_"/>
      <sheetName val="chitimc"/>
      <sheetName val="b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BANGTRA"/>
      <sheetName val="T1-05"/>
      <sheetName val="T2-05"/>
      <sheetName val="T3-05"/>
      <sheetName val="T4-05"/>
      <sheetName val="T5-05"/>
      <sheetName val="T6-05"/>
      <sheetName val="T7-05"/>
      <sheetName val="T8-05"/>
      <sheetName val="T9-05"/>
      <sheetName val="T10-05"/>
      <sheetName val="T11-05"/>
      <sheetName val="T12-05"/>
      <sheetName val="gtxl-euone(11m)"/>
      <sheetName val="Tra_bang"/>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CTHTc(u_x0000_ _x0000_T*?ib?"/>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V@PN"/>
      <sheetName val="gtxl-duoîe(11m)"/>
      <sheetName val="dtxl-du"/>
      <sheetName val="_x0001_Y"/>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MTL$-INTER"/>
      <sheetName val="CN kho ðoi"/>
      <sheetName val="CTHTchýa TTn?ib?"/>
      <sheetName val="_x0001_Y_x0000__x0004__x0000__x0000__x0000_?_x0001_Y_x0000__x0004__x0000__x0000__x0000__x0001_Y_x0000__x0004__x0000__x0000__x0000_ _x0001_Y_x0000__x0004__x0000__x0000__x0000_"/>
      <sheetName val="thdt"/>
      <sheetName val="ptvl0-1"/>
      <sheetName val="ptvl4-5"/>
      <sheetName val="4-5"/>
      <sheetName val="ptvl3-4"/>
      <sheetName val="3-4"/>
      <sheetName val="ptvl2-3"/>
      <sheetName val="vlcong"/>
      <sheetName val="ptvl1-2"/>
      <sheetName val="CN Tl￸04"/>
      <sheetName val="BaocaoC.noHopC."/>
      <sheetName val="_pmb"/>
      <sheetName val="_"/>
      <sheetName val="CTHTchua TTn_ib_"/>
      <sheetName val="CN2004 N_p TCT"/>
      <sheetName val="TSO_CHUNG"/>
      <sheetName val="KLDG_x0014_T&lt;120% (2)"/>
      <sheetName val="_x0018_XXXXXX0"/>
      <sheetName val="N/ Ca.N"/>
      <sheetName val="CTHTchưa TTn᳙ibộ"/>
      <sheetName val="dtxl-du?n?"/>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
      <sheetName val="_x0001_Y?_x0004_???ž_x0001_Y?_x0004_???Ÿ_x0001_Y?_x0004_??? _x0001_Y?_x0004_???"/>
      <sheetName val="ATM"/>
      <sheetName val="BCA"/>
      <sheetName val="Anca"/>
      <sheetName val="TT Luong"/>
      <sheetName val="TTATM"/>
      <sheetName val="Duyet"/>
      <sheetName val="DG "/>
      <sheetName val="VL????????"/>
      <sheetName val="giႀ￸nhan cong"/>
      <sheetName val="1-2_x0000__x0000__x0000__x0000__x0000__x0000__x0000__x0000__x0000__x0000__x0000_냼η_x0000__x0004__x0000__x0000__x0000__x0000__x0000__x0000_钌έ_x0000__x0000__x0000__x0000__x0000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CTHTchýa TTn_ib_"/>
      <sheetName val="CTHTc(u"/>
      <sheetName val="CTHTc(u? ?T*?ib?"/>
      <sheetName val="_x0001_Y?_x0004_????_x0001_Y?_x0004_???_x0001_Y?_x0004_??? _x0001_Y?_x0004_???"/>
      <sheetName val="ctTBA"/>
      <sheetName val="MTO REV.2(ARMOR)"/>
      <sheetName val="_x0000__x0004__x0000__x0000__x0000_™_x0001_Y_x0000__x0004__x0000__x0000__x0000_š_x0001_Y_x0000__x0004__x0000__x0000__x0000_›_x0001_Y_x0000__x0004__x0000__x0000__x0000_œ_x0001_"/>
      <sheetName val="TH_x000d_DTXL-luu"/>
      <sheetName val="CPXD-TT-04-G_x0011_"/>
      <sheetName val="DTCT_x000d_G1"/>
      <sheetName val="DTCTtÑuy"/>
      <sheetName val="Truot_nen"/>
      <sheetName val="CN Tl?04"/>
      <sheetName val="ptvt"/>
      <sheetName val="T_HDÔ_CN"/>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N_ Ca.N"/>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dtxl-du_n_"/>
      <sheetName val="_x0001_Y__x0004____’_x0001_Y__x0004____“_x0001_Y__x0004____”_x0001_Y__x0004____"/>
      <sheetName val="_x0001_Y__x0004____ž_x0001_Y__x0004____Ÿ_x0001_Y__x0004____ _x0001_Y__x0004____"/>
      <sheetName val="MTO_REV_0"/>
      <sheetName val="CN_kho_doi"/>
      <sheetName val="CTHTchua_TTn?ib?"/>
      <sheetName val="CN2004_N?p_TCT"/>
      <sheetName val="7_x0010_000000"/>
      <sheetName val="1-2???????????냼η?_x0004_??????钌έ?????"/>
      <sheetName val="Soil"/>
      <sheetName val="뉃_x0000_Tchưa TTnộibộ"/>
      <sheetName val="Box-Girder"/>
      <sheetName val="VL_______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_Æ_x0001_"/>
      <sheetName val="CN Tl_04"/>
      <sheetName val="뉃"/>
      <sheetName val="nhan cong"/>
      <sheetName val="gi??nhan cong"/>
      <sheetName val="Thanh,Toan"/>
      <sheetName val="Sheet03"/>
      <sheetName val="gia x_x0000__x0000__x0000__x0000__x0000_"/>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t-ql38-1-g-2.xls][_x0000__x0000__x0000__x0000__x0000__x0000__x0000__x0000__x0000__x0000__x0000_??"/>
      <sheetName val="_x0000__x0004__x0000__x0000__x0000__x0001_Y_x0000__x0004__x0000__x0000__x0000_?_x0001_Y_x0000__x0004__x0000__x0000__x0000__x0001_Y_x0000__x0004__x0000__x0000__x0000__x0001_"/>
      <sheetName val="VapLieu"/>
      <sheetName val="Dữ liệu"/>
      <sheetName val="Khối lượng"/>
      <sheetName val="Dự toán"/>
      <sheetName val="Vật tư"/>
      <sheetName val="Phân tích"/>
      <sheetName val="&lt;Phân tích&gt;"/>
      <sheetName val="Kinh phí"/>
      <sheetName val="Thuyết minh"/>
      <sheetName val="Bìa HS"/>
      <sheetName val="Tiến độ"/>
      <sheetName val="0000000000"/>
      <sheetName val="1000000000"/>
      <sheetName val="2000000000"/>
      <sheetName val="3000000000"/>
      <sheetName val="_x0001_Y_x0000__x0004__x0000__x0000__x0000_Â_x0001_X_x0000__x0004__x0000__x0000__x0000_Ã_x0001_Y_x0000__x0004__x0000__x0000__x0000_Ä_x0001_Y_x0000__x0004__x0000__x0000__x0000_"/>
      <sheetName val="BTHTchua TTn?ib?"/>
      <sheetName val="BaocanC.No2"/>
      <sheetName val="Tong KLBS"/>
      <sheetName val="_x0001_Y_x0000__x0004__x0000__x0000__x0000_?_x0001_Y_x0000__x0004__x0000__x0000__x0000_Ÿ_x0001_Y_x0000__x0004__x0000__x0000__x0000_ _x0001_Y_x0000__x0004__x0000__x0000__x0000_"/>
      <sheetName val="BTHTchua TTn_ib_"/>
      <sheetName val="_x0001_Y?_x0004_?Â_x0001_Y?_x0004_?Ã_x0001_Y?_x0004_?Ä_x0001_Y?_x0004_?Å_x0001_Y?_x0004_Æ_x0001_"/>
      <sheetName val="_x0001_Y__x0004__Â_x0001_Y__x0004__Ã_x0001_Y__x0004__Ä_x0001_Y__x0004__Å_x0001_Y__x0004_Æ_x0001_"/>
      <sheetName val="1-2_x0000_냼η_x0000__x0004__x0000_钌έ_x0000_넬η_x0000__x0000__x0016_[tkkt-ql38-1-"/>
      <sheetName val="TH_x000a_DTXL-luu"/>
      <sheetName val="DTCT_x000a_G1"/>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CTHTc(u_ _T__ib_"/>
      <sheetName val="Tien do thi²_x0000__x0000_g"/>
      <sheetName val="_x0001_Y__x0004______x0001_Y__x0004_____x0001_Y__x0004____ _x0001_Y__x0004____"/>
      <sheetName val="KLDGDT&lt;120%"/>
      <sheetName val="t-ql38-1-g-2.xls][?????????????"/>
      <sheetName val="뉃?Tchưa TTnộibộ"/>
      <sheetName val="tkku-ql38-1-g-2"/>
      <sheetName val="Tien do thi²??g"/>
      <sheetName val="90100000"/>
      <sheetName val="CTHTchua_TTn_ib_"/>
      <sheetName val="CN2004_N_p_TCT"/>
      <sheetName val="Confi_x0000_"/>
      <sheetName val="BAOGTRA"/>
      <sheetName val="[tkkt-ql38-1-g-2.xls][tkkt-ql38"/>
    </sheetNames>
    <sheetDataSet>
      <sheetData sheetId="0"/>
      <sheetData sheetId="1"/>
      <sheetData sheetId="2"/>
      <sheetData sheetId="3"/>
      <sheetData sheetId="4"/>
      <sheetData sheetId="5"/>
      <sheetData sheetId="6" refreshError="1">
        <row r="59">
          <cell r="Q59">
            <v>2000</v>
          </cell>
        </row>
        <row r="63">
          <cell r="Q63">
            <v>3500</v>
          </cell>
        </row>
        <row r="67">
          <cell r="Q67">
            <v>7270</v>
          </cell>
        </row>
        <row r="69">
          <cell r="Q69">
            <v>60000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refreshError="1"/>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refreshError="1"/>
      <sheetData sheetId="247"/>
      <sheetData sheetId="248"/>
      <sheetData sheetId="249" refreshError="1"/>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refreshError="1"/>
      <sheetData sheetId="334" refreshError="1"/>
      <sheetData sheetId="335" refreshError="1"/>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refreshError="1"/>
      <sheetData sheetId="351"/>
      <sheetData sheetId="352"/>
      <sheetData sheetId="353"/>
      <sheetData sheetId="354"/>
      <sheetData sheetId="355"/>
      <sheetData sheetId="356" refreshError="1"/>
      <sheetData sheetId="357" refreshError="1"/>
      <sheetData sheetId="358"/>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sheetData sheetId="380" refreshError="1"/>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sheetData sheetId="393"/>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over Sheet"/>
      <sheetName val="Earth Pres."/>
      <sheetName val="Load Com."/>
      <sheetName val="Noi Luc"/>
      <sheetName val="Pile Cap.-Po"/>
      <sheetName val="Pile Cap. - Pv"/>
      <sheetName val="XL4Poppy"/>
    </sheetNames>
    <sheetDataSet>
      <sheetData sheetId="0"/>
      <sheetData sheetId="1"/>
      <sheetData sheetId="2"/>
      <sheetData sheetId="3"/>
      <sheetData sheetId="4"/>
      <sheetData sheetId="5"/>
      <sheetData sheetId="6"/>
      <sheetData sheetId="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c 32 m(Cho mo)"/>
      <sheetName val="Coc 54 m (T31~T35)"/>
      <sheetName val="Coc 57 m (T31~T35)"/>
      <sheetName val="Coc 58 m (T31~T35)"/>
      <sheetName val="Coc 58 m (T36~T40)"/>
      <sheetName val="Coc 59 m (T36~T40)"/>
      <sheetName val="Coc 60 m (T36~T40)"/>
      <sheetName val="Coc 65 m (T36~T40)"/>
      <sheetName val="Coc 70 m (T36~T40)"/>
      <sheetName val="Coc 38 m (T41~T45)"/>
      <sheetName val="Coc 50 m (T41~T45)"/>
      <sheetName val="Coc 37 m (T46~T50)"/>
      <sheetName val="Coc 39 m (T46~T50)"/>
      <sheetName val="Coc 40 m (T46~T50)"/>
      <sheetName val="Coc 45 m (T46~T50)"/>
      <sheetName val="Coc 33 m (T51~T53)"/>
      <sheetName val="Coc 39 m (T51~T53)"/>
      <sheetName val="Kldv"/>
      <sheetName val="XL4Test5"/>
      <sheetName val="Coc 39 m (T52~T53)"/>
      <sheetName val="D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DGCLVC3285"/>
      <sheetName val="th"/>
      <sheetName val="phu luc"/>
      <sheetName val="vc dd tba"/>
      <sheetName val="250 KVA"/>
      <sheetName val="chi tiet C"/>
      <sheetName val="tong HOP TBA"/>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HPDMoi  (2)"/>
      <sheetName val="THTram"/>
      <sheetName val="KSTK0,4Ġ3 TBA"/>
      <sheetName val="DUPA C"/>
      <sheetName val="GTTBA"/>
      <sheetName val="ÖCDD DZ 22"/>
      <sheetName val="TONG KE DZ 0.4 KV"/>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KSTK0,4 ೼_xfffe_TBA"/>
      <sheetName val="Tong hop DZ &quot;2"/>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 val="Input"/>
      <sheetName val="SL dau tien"/>
      <sheetName val="VL XD"/>
      <sheetName val="Trung chuyen"/>
      <sheetName val="Gvlcht"/>
      <sheetName val="Chech lech Ma Kem"/>
      <sheetName val="Chi tiet ma"/>
      <sheetName val="TH VT22"/>
      <sheetName val="CVTC-22"/>
      <sheetName val="VT 22"/>
      <sheetName val="Chenh lech 22"/>
      <sheetName val="SLVC 22"/>
      <sheetName val="VCDD 22"/>
      <sheetName val="TH 22"/>
      <sheetName val="chi tiet22 kV"/>
      <sheetName val="LK-22"/>
      <sheetName val="KL datdaolap "/>
      <sheetName val="chitiet 22MK"/>
      <sheetName val="Bia VL_22"/>
      <sheetName val="BIA TB_22"/>
      <sheetName val="TH - TD"/>
      <sheetName val="VT-TH"/>
      <sheetName val="Nghiemthu"/>
      <sheetName val="DLNS"/>
      <sheetName val="CPTV"/>
      <sheetName val="TKP"/>
      <sheetName val="TH-CT"/>
      <sheetName val="LK TD"/>
      <sheetName val="BIA TB-dodem"/>
      <sheetName val="BIA TB-TBA"/>
      <sheetName val="Bia VL_TBA"/>
      <sheetName val="Chi tiet TBA MK "/>
      <sheetName val="Chenh Lech TBA"/>
      <sheetName val="VCDD TBA"/>
      <sheetName val="SLVC TBA"/>
      <sheetName val="LK-100"/>
      <sheetName val="LK-250"/>
      <sheetName val="LK-320CT"/>
      <sheetName val="LK-320XDM"/>
      <sheetName val="LK-TD"/>
      <sheetName val="Bia TD"/>
      <sheetName val="TH TD"/>
      <sheetName val="THVT TBA"/>
      <sheetName val="00000000"/>
      <sheetName val="LK-160"/>
      <sheetName val="DG 134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Xuly Data"/>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13.BANG CT"/>
      <sheetName val="14.MMUS GIUA NHIP"/>
      <sheetName val="4.HSPBngang"/>
      <sheetName val="6.Tinh tai"/>
      <sheetName val="2 NSl"/>
      <sheetName val="17.US CHU tho a_b"/>
      <sheetName val="15.MMUS GOI"/>
      <sheetName val="5.BANG I"/>
      <sheetName val="So lieu chung"/>
      <sheetName val="FD"/>
      <sheetName val="GI"/>
      <sheetName val="EE (3)"/>
      <sheetName val="PAVEMENT"/>
      <sheetName val="TRAFFIC"/>
      <sheetName val="Load1"/>
      <sheetName val="DO AM DT"/>
      <sheetName val="[Abutment_XLSG-G(3)"/>
      <sheetName val="Cau_CAMAU"/>
      <sheetName val="Cau_DINHHOA"/>
      <sheetName val="Cau_KIMMY"/>
      <sheetName val="DGcau_cong"/>
      <sheetName val="gvl"/>
      <sheetName val="Lç khoan LK1"/>
      <sheetName val="_Abutment.XLS_x001d_G-G(3)"/>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_Abutment_XLSG-G(3)"/>
      <sheetName val="Loading"/>
      <sheetName val="Abutment"/>
      <sheetName val="UP"/>
      <sheetName val="IBASE"/>
      <sheetName val="jobhist"/>
      <sheetName val="BOQ건축"/>
      <sheetName val="공사진행"/>
      <sheetName val="INPUT"/>
      <sheetName val="BDON"/>
      <sheetName val="#REF!#REF!-B"/>
      <sheetName val="Solieu"/>
      <sheetName val="Check C"/>
      <sheetName val="Reference"/>
      <sheetName val="2 NSl_x0000_ĥ_x0000__x0000__x0000__x0000__x0000__x0000__x0000__x0000__x0009__x0000__x0000__x0000_⛬Ė_x0000__x0000__x0009__x0000_瀐_x0004__x001f_["/>
      <sheetName val="BAOGIATHANG"/>
      <sheetName val="DAODAT"/>
      <sheetName val="vanchuyen TC"/>
      <sheetName val="F-F(Ȳ)"/>
      <sheetName val="2 NSl_x0000_ĥ_x0000__x0000__x0000__x0000__x0000__x0000__x0000__x0000_ _x0000__x0000__x0000_⛬Ė_x0000__x0000_ _x0000_瀐_x0004__x001f_["/>
      <sheetName val="CVT"/>
      <sheetName val="Sum of Cost"/>
      <sheetName val="Staff Chart"/>
      <sheetName val="Furnitures"/>
      <sheetName val="Project Management"/>
      <sheetName val="XL4Poppy"/>
      <sheetName val="M 67"/>
      <sheetName val=""/>
      <sheetName val="L� khoan LK1"/>
      <sheetName val="2 NSl?ĥ????????_x0009_???⛬Ė??_x0009_?瀐_x0004__x001f_["/>
      <sheetName val="VLXDHA"/>
      <sheetName val="VLXDT"/>
      <sheetName val="VLXDTA"/>
      <sheetName val="congtronD75 (tc-tc)"/>
      <sheetName val="NEW-PANEL"/>
      <sheetName val="LoaiDay"/>
      <sheetName val="VL,NC"/>
      <sheetName val="General2"/>
      <sheetName val="F-F(?)"/>
      <sheetName val="Analy3is"/>
      <sheetName val="BOQ??"/>
      <sheetName val="????"/>
      <sheetName val="control"/>
      <sheetName val="[Abutment.XLS_x005f_x001d_G-G(3)"/>
      <sheetName val="Names"/>
      <sheetName val="MTL$-INTER"/>
      <sheetName val="_Abutment.XLS_x005f_x001d_G-G(3)"/>
      <sheetName val="32.9-(419)"/>
      <sheetName val="2 NSl_x0000_h_x0000__x0000__x0000__x0000__x0000__x0000__x0000__x0000__x0009__x0000__x0000__x0000_?E_x0000__x0000__x0009__x0000_?_x0004__x001f_["/>
      <sheetName val="_x0000_?h_x0000__x0000__x0000__x0000__x0000__x0000__x0000__x0000_?h_x0000__x0000_-_x0000__x0000__x0000__x0000__x0000__x0000__x0000__x0000__x0000__x0000__x0000__x0000__x0000__x0000__x0000_"/>
      <sheetName val="L? khoan LK1"/>
      <sheetName val="Temp"/>
      <sheetName val="2 NSl_ĥ_________x0009____⛬Ė___x0009__瀐_x0004__x001f__"/>
      <sheetName val="VCV-BE-TONE"/>
      <sheetName val="_Abutment.XLS_x005f_x005f_x005f_x001d_G-G(3"/>
      <sheetName val="SPL4-TOTAL"/>
      <sheetName val="CT35"/>
      <sheetName val="GiaVL"/>
      <sheetName val="NGUON"/>
      <sheetName val="So_lieu_chung"/>
      <sheetName val="13_BANG_CT"/>
      <sheetName val="14_MMUS_GIUA_NHIP"/>
      <sheetName val="4_HSPBngang"/>
      <sheetName val="6_Tinh_tai"/>
      <sheetName val="2_NSl"/>
      <sheetName val="17_US_CHU_tho_a_b"/>
      <sheetName val="15_MMUS_GOI"/>
      <sheetName val="5_BANG_I"/>
      <sheetName val="Xuly_Data"/>
      <sheetName val="EE_(3)"/>
      <sheetName val="DO_AM_DT"/>
      <sheetName val="2 NSl?ĥ???????? ???⛬Ė?? ?瀐_x0004__x001f_["/>
      <sheetName val="F-F(_)"/>
      <sheetName val="BOQ__"/>
      <sheetName val="____"/>
      <sheetName val="L_ khoan LK1"/>
      <sheetName val="luong06"/>
      <sheetName val="Reference Data"/>
      <sheetName val="Sheet2"/>
      <sheetName val="B-C"/>
      <sheetName val="Bảng giá"/>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refreshError="1"/>
      <sheetData sheetId="5" refreshError="1"/>
      <sheetData sheetId="6" refreshError="1"/>
      <sheetData sheetId="7" refreshError="1"/>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Xuly Data"/>
      <sheetName val="Noiluc"/>
      <sheetName val="Detailed for Breakdown"/>
      <sheetName val="X_x0000_4_x0000_oppy"/>
      <sheetName val="X"/>
      <sheetName val="Solieu"/>
      <sheetName val="Checksection1"/>
      <sheetName val="X?4?oppy"/>
      <sheetName val="X_4_oppy"/>
      <sheetName val="DG 285"/>
      <sheetName val="DG  286"/>
      <sheetName val="DG 85"/>
      <sheetName val="DG 89"/>
      <sheetName val="DG THIET BI"/>
      <sheetName val="DGVCTC 285"/>
      <sheetName val="DG "/>
      <sheetName val="_x0000__x0000__x0000__x0000__x0000__x0000__x0000__x0000_"/>
    </sheetNames>
    <sheetDataSet>
      <sheetData sheetId="0"/>
      <sheetData sheetId="1"/>
      <sheetData sheetId="2"/>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XL4Poppy"/>
      <sheetName val="TH chi phi`dz+chi phi cong to"/>
      <sheetName val="TT35"/>
      <sheetName val="Gia vat tu"/>
      <sheetName val="gtrinh"/>
      <sheetName val="Dù to¸n Ng¹n son"/>
      <sheetName val="chiet0tinh"/>
      <sheetName val="ctBT"/>
      <sheetName val="Ctinh 10kV"/>
      <sheetName val="gVL"/>
      <sheetName val="CHITIET VL-NC-TT-3p"/>
      <sheetName val="Quantity"/>
      <sheetName val="Pgal2004"/>
      <sheetName val="VL"/>
      <sheetName val="MTC"/>
      <sheetName val="Sheet2"/>
      <sheetName val="Sheet3"/>
      <sheetName val="tong_hop_chi_phi"/>
      <sheetName val="TH_chi_phi_dz+chi_phi_cong_to"/>
      <sheetName val="chiet_tinh"/>
      <sheetName val="phan_giao_tien"/>
      <sheetName val="phan_giao_v_tu"/>
      <sheetName val="phan_giam_tien"/>
      <sheetName val="MAILEGUH"/>
      <sheetName val="Gia VL"/>
      <sheetName val="DgiaCT"/>
      <sheetName val="Bill2000"/>
      <sheetName val="Bill30200"/>
      <sheetName val="PLV"/>
      <sheetName val="Giai trinh"/>
      <sheetName val="KPVC-BD "/>
      <sheetName val="터파기및재료"/>
      <sheetName val="CT -THVLNC"/>
      <sheetName val="bluong"/>
      <sheetName val="Xuly Data"/>
      <sheetName val="TH chi phi dz+chi phi aong to"/>
      <sheetName val="Tong hop vat tu"/>
      <sheetName val="Phan tich ca may"/>
      <sheetName val="Config"/>
      <sheetName val="Chi phi van chuyen"/>
      <sheetName val="Chenh lech ca may"/>
      <sheetName val="TLg CN&amp;Laixe"/>
      <sheetName val="TLg CN&amp;Laixe (2)"/>
      <sheetName val="TLg Laitau"/>
      <sheetName val="TLg Laitau (2)"/>
      <sheetName val="phan giao v vu"/>
      <sheetName val="CD2000"/>
      <sheetName val="??????"/>
      <sheetName val="Dinh Muc VT"/>
    </sheetNames>
    <sheetDataSet>
      <sheetData sheetId="0"/>
      <sheetData sheetId="1"/>
      <sheetData sheetId="2"/>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CPBT"/>
      <sheetName val="TB+VC"/>
      <sheetName val="Bien ban"/>
      <sheetName val="Bia"/>
      <sheetName val="THKP"/>
      <sheetName val="Don gia"/>
      <sheetName val="Bien ban (2)"/>
      <sheetName val="NDQT"/>
      <sheetName val="KL"/>
      <sheetName val="Module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tru"/>
      <sheetName val="kldam"/>
      <sheetName val=" Dam 34 (2)"/>
      <sheetName val="Lan can"/>
      <sheetName val="Coc khoan"/>
      <sheetName val="Sheet1"/>
      <sheetName val="Cap DUL"/>
      <sheetName val="CT khoi duc"/>
      <sheetName val="BT khoi duc san"/>
      <sheetName val="BT DDUL"/>
      <sheetName val="Dao dat"/>
      <sheetName val=" Dam 34"/>
      <sheetName val="Mat cau"/>
      <sheetName val="²_x0000__x0000_dat"/>
      <sheetName val=""/>
      <sheetName val="²"/>
      <sheetName val="TTDZ22_x0000__x0000__x0000__x0000__x0013_[TG Vin"/>
      <sheetName val="TTDZ22????_x0013_[TG Vin"/>
    </sheetNames>
    <sheetDataSet>
      <sheetData sheetId="0" refreshError="1"/>
      <sheetData sheetId="1" refreshError="1"/>
      <sheetData sheetId="2" refreshError="1"/>
      <sheetData sheetId="3" refreshError="1"/>
      <sheetData sheetId="4" refreshError="1"/>
      <sheetData sheetId="5" refreshError="1"/>
      <sheetData sheetId="6" refreshError="1">
        <row r="3">
          <cell r="A3">
            <v>1</v>
          </cell>
          <cell r="B3" t="str">
            <v>S1</v>
          </cell>
          <cell r="C3" t="str">
            <v>S201</v>
          </cell>
          <cell r="D3">
            <v>12</v>
          </cell>
          <cell r="E3">
            <v>13.21</v>
          </cell>
          <cell r="F3">
            <v>50.417000000000002</v>
          </cell>
          <cell r="G3">
            <v>605.00400000000002</v>
          </cell>
          <cell r="H3">
            <v>7992.1028400000005</v>
          </cell>
        </row>
        <row r="4">
          <cell r="A4" t="str">
            <v>2</v>
          </cell>
          <cell r="B4" t="str">
            <v>S2</v>
          </cell>
          <cell r="C4" t="str">
            <v>S202</v>
          </cell>
          <cell r="D4">
            <v>12</v>
          </cell>
          <cell r="E4">
            <v>13.21</v>
          </cell>
          <cell r="F4">
            <v>58.917000000000002</v>
          </cell>
          <cell r="G4">
            <v>707.00400000000002</v>
          </cell>
          <cell r="H4">
            <v>9339.5228400000015</v>
          </cell>
        </row>
        <row r="5">
          <cell r="A5" t="str">
            <v>3</v>
          </cell>
          <cell r="B5" t="str">
            <v>S3</v>
          </cell>
          <cell r="C5" t="str">
            <v>S203</v>
          </cell>
          <cell r="D5">
            <v>6</v>
          </cell>
          <cell r="E5">
            <v>13.21</v>
          </cell>
          <cell r="F5">
            <v>170.352</v>
          </cell>
          <cell r="G5">
            <v>1022.1120000000001</v>
          </cell>
          <cell r="H5">
            <v>13502.099520000002</v>
          </cell>
        </row>
        <row r="7">
          <cell r="A7" t="str">
            <v>Tæng céng</v>
          </cell>
          <cell r="D7">
            <v>36</v>
          </cell>
          <cell r="G7">
            <v>2834.232</v>
          </cell>
          <cell r="H7">
            <v>37440.204720000002</v>
          </cell>
          <cell r="I7">
            <v>1.6639999999999999E-3</v>
          </cell>
          <cell r="J7">
            <v>7.4999999999999997E-2</v>
          </cell>
          <cell r="K7">
            <v>7.7987436270000012</v>
          </cell>
        </row>
        <row r="8">
          <cell r="A8" t="str">
            <v>C¸p Ngoµi  - Internal  19S15,2</v>
          </cell>
        </row>
        <row r="9">
          <cell r="A9" t="str">
            <v>1</v>
          </cell>
          <cell r="B9" t="str">
            <v>C1</v>
          </cell>
          <cell r="C9" t="str">
            <v>S501</v>
          </cell>
          <cell r="D9">
            <v>4</v>
          </cell>
          <cell r="E9">
            <v>20.9</v>
          </cell>
          <cell r="F9">
            <v>52.216000000000001</v>
          </cell>
          <cell r="G9">
            <v>208.864</v>
          </cell>
          <cell r="H9">
            <v>4365.2575999999999</v>
          </cell>
        </row>
        <row r="10">
          <cell r="A10" t="str">
            <v>2</v>
          </cell>
          <cell r="B10" t="str">
            <v>C2</v>
          </cell>
          <cell r="C10" t="str">
            <v>S502</v>
          </cell>
          <cell r="D10">
            <v>4</v>
          </cell>
          <cell r="E10">
            <v>20.9</v>
          </cell>
          <cell r="F10">
            <v>35.21</v>
          </cell>
          <cell r="G10">
            <v>140.84</v>
          </cell>
          <cell r="H10">
            <v>2943.556</v>
          </cell>
        </row>
        <row r="11">
          <cell r="A11" t="str">
            <v>3</v>
          </cell>
          <cell r="B11" t="str">
            <v>C3</v>
          </cell>
          <cell r="C11" t="str">
            <v>S503</v>
          </cell>
          <cell r="D11">
            <v>4</v>
          </cell>
          <cell r="E11">
            <v>20.9</v>
          </cell>
          <cell r="F11">
            <v>52.216000000000001</v>
          </cell>
          <cell r="G11">
            <v>208.864</v>
          </cell>
          <cell r="H11">
            <v>4365.2575999999999</v>
          </cell>
        </row>
        <row r="12">
          <cell r="A12" t="str">
            <v>4</v>
          </cell>
          <cell r="B12" t="str">
            <v>C4</v>
          </cell>
          <cell r="D12">
            <v>2</v>
          </cell>
          <cell r="E12">
            <v>20.9</v>
          </cell>
          <cell r="F12">
            <v>115.208</v>
          </cell>
          <cell r="G12">
            <v>230.416</v>
          </cell>
          <cell r="H12">
            <v>4815.6943999999994</v>
          </cell>
        </row>
        <row r="13">
          <cell r="A13" t="str">
            <v>5</v>
          </cell>
          <cell r="B13" t="str">
            <v>C5</v>
          </cell>
          <cell r="D13">
            <v>2</v>
          </cell>
          <cell r="E13">
            <v>20.9</v>
          </cell>
          <cell r="F13">
            <v>135.208</v>
          </cell>
          <cell r="G13">
            <v>270.416</v>
          </cell>
          <cell r="H13">
            <v>5651.6943999999994</v>
          </cell>
        </row>
        <row r="14">
          <cell r="A14" t="str">
            <v>6</v>
          </cell>
          <cell r="B14" t="str">
            <v>C6</v>
          </cell>
          <cell r="D14">
            <v>2</v>
          </cell>
          <cell r="E14">
            <v>20.9</v>
          </cell>
          <cell r="F14">
            <v>115.208</v>
          </cell>
          <cell r="G14">
            <v>230.416</v>
          </cell>
          <cell r="H14">
            <v>4815.6943999999994</v>
          </cell>
        </row>
        <row r="15">
          <cell r="A15" t="str">
            <v>7</v>
          </cell>
          <cell r="B15" t="str">
            <v>C7</v>
          </cell>
          <cell r="D15">
            <v>2</v>
          </cell>
          <cell r="E15">
            <v>20.9</v>
          </cell>
          <cell r="F15">
            <v>75.207999999999998</v>
          </cell>
          <cell r="G15">
            <v>150.416</v>
          </cell>
          <cell r="H15">
            <v>3143.6943999999999</v>
          </cell>
        </row>
        <row r="16">
          <cell r="A16" t="str">
            <v>8</v>
          </cell>
          <cell r="B16" t="str">
            <v>C8</v>
          </cell>
          <cell r="D16">
            <v>2</v>
          </cell>
          <cell r="E16">
            <v>20.9</v>
          </cell>
          <cell r="F16">
            <v>155.208</v>
          </cell>
          <cell r="G16">
            <v>310.416</v>
          </cell>
          <cell r="H16">
            <v>6487.6943999999994</v>
          </cell>
        </row>
        <row r="17">
          <cell r="A17" t="str">
            <v>9</v>
          </cell>
          <cell r="B17" t="str">
            <v>C9</v>
          </cell>
          <cell r="D17">
            <v>2</v>
          </cell>
          <cell r="E17">
            <v>20.9</v>
          </cell>
          <cell r="F17">
            <v>135.208</v>
          </cell>
          <cell r="G17">
            <v>270.416</v>
          </cell>
          <cell r="H17">
            <v>5651.6943999999994</v>
          </cell>
        </row>
        <row r="18">
          <cell r="A18" t="str">
            <v>10</v>
          </cell>
          <cell r="B18" t="str">
            <v>C10</v>
          </cell>
          <cell r="D18">
            <v>2</v>
          </cell>
          <cell r="E18">
            <v>20.9</v>
          </cell>
          <cell r="F18">
            <v>115.208</v>
          </cell>
          <cell r="G18">
            <v>230.416</v>
          </cell>
          <cell r="H18">
            <v>4815.6943999999994</v>
          </cell>
        </row>
        <row r="21">
          <cell r="A21" t="str">
            <v>C¸p ngang - Transverse 12S15,2</v>
          </cell>
        </row>
        <row r="22">
          <cell r="A22" t="str">
            <v>TT</v>
          </cell>
          <cell r="B22" t="str">
            <v>Sè hiÖu</v>
          </cell>
          <cell r="C22" t="str">
            <v>Sè c¸p</v>
          </cell>
          <cell r="D22" t="str">
            <v>Sè ®èt</v>
          </cell>
          <cell r="E22" t="str">
            <v>Tæng c¸p</v>
          </cell>
          <cell r="F22" t="str">
            <v>Dµi c¸p</v>
          </cell>
          <cell r="G22" t="str">
            <v>Tæng dµi</v>
          </cell>
          <cell r="H22" t="str">
            <v>Kg/m</v>
          </cell>
          <cell r="I22" t="str">
            <v>Träng l­îng</v>
          </cell>
        </row>
        <row r="23">
          <cell r="A23">
            <v>1</v>
          </cell>
          <cell r="B23" t="str">
            <v>NhÞp biªn</v>
          </cell>
          <cell r="C23">
            <v>1</v>
          </cell>
          <cell r="D23">
            <v>18</v>
          </cell>
          <cell r="E23">
            <v>18</v>
          </cell>
          <cell r="F23">
            <v>16.391000000000002</v>
          </cell>
          <cell r="G23">
            <v>295.03800000000001</v>
          </cell>
          <cell r="H23">
            <v>13.21</v>
          </cell>
          <cell r="I23">
            <v>3897.4519800000003</v>
          </cell>
        </row>
        <row r="24">
          <cell r="C24">
            <v>1</v>
          </cell>
          <cell r="D24">
            <v>18</v>
          </cell>
          <cell r="E24">
            <v>18</v>
          </cell>
          <cell r="F24">
            <v>16.439</v>
          </cell>
          <cell r="G24">
            <v>295.90199999999999</v>
          </cell>
          <cell r="H24">
            <v>13.21</v>
          </cell>
          <cell r="I24">
            <v>3908.8654200000001</v>
          </cell>
        </row>
        <row r="25">
          <cell r="C25">
            <v>1</v>
          </cell>
          <cell r="D25">
            <v>18</v>
          </cell>
          <cell r="E25">
            <v>18</v>
          </cell>
          <cell r="F25">
            <v>16.393000000000001</v>
          </cell>
          <cell r="G25">
            <v>295.07400000000001</v>
          </cell>
          <cell r="H25">
            <v>13.21</v>
          </cell>
          <cell r="I25">
            <v>3897.9275400000006</v>
          </cell>
        </row>
        <row r="26">
          <cell r="B26" t="str">
            <v>NhÞp gi÷a</v>
          </cell>
          <cell r="C26">
            <v>1</v>
          </cell>
          <cell r="D26">
            <v>18</v>
          </cell>
          <cell r="E26">
            <v>18</v>
          </cell>
          <cell r="F26">
            <v>16.391000000000002</v>
          </cell>
          <cell r="G26">
            <v>295.03800000000001</v>
          </cell>
          <cell r="H26">
            <v>13.21</v>
          </cell>
          <cell r="I26">
            <v>3897.4519800000003</v>
          </cell>
        </row>
        <row r="27">
          <cell r="C27">
            <v>1</v>
          </cell>
          <cell r="D27">
            <v>18</v>
          </cell>
          <cell r="E27">
            <v>18</v>
          </cell>
          <cell r="F27">
            <v>16.439</v>
          </cell>
          <cell r="G27">
            <v>295.90199999999999</v>
          </cell>
          <cell r="H27">
            <v>13.21</v>
          </cell>
          <cell r="I27">
            <v>3908.8654200000001</v>
          </cell>
        </row>
        <row r="28">
          <cell r="C28">
            <v>1</v>
          </cell>
          <cell r="D28">
            <v>18</v>
          </cell>
          <cell r="E28">
            <v>18</v>
          </cell>
          <cell r="F28">
            <v>16.393000000000001</v>
          </cell>
          <cell r="G28">
            <v>295.07400000000001</v>
          </cell>
          <cell r="H28">
            <v>13.21</v>
          </cell>
          <cell r="I28">
            <v>3897.9275400000006</v>
          </cell>
        </row>
        <row r="29">
          <cell r="A29" t="str">
            <v>Tæng céng</v>
          </cell>
          <cell r="E29">
            <v>108</v>
          </cell>
          <cell r="G29">
            <v>1772.0280000000002</v>
          </cell>
          <cell r="I29">
            <v>23408.489880000001</v>
          </cell>
          <cell r="J29">
            <v>1.1850000000000001E-3</v>
          </cell>
          <cell r="K29">
            <v>6.5000000000000002E-2</v>
          </cell>
          <cell r="L29">
            <v>3.7772991855000018</v>
          </cell>
        </row>
        <row r="30">
          <cell r="A30" t="str">
            <v>C¸p ngang - Transverse 4S15,2</v>
          </cell>
        </row>
        <row r="31">
          <cell r="A31" t="str">
            <v>TT</v>
          </cell>
          <cell r="B31" t="str">
            <v>Sè hiÖu</v>
          </cell>
          <cell r="C31" t="str">
            <v>Sè c¸p</v>
          </cell>
          <cell r="D31" t="str">
            <v>Sè ®èt</v>
          </cell>
          <cell r="E31" t="str">
            <v>Dµi c¸p</v>
          </cell>
          <cell r="F31" t="str">
            <v>Tæng dµi</v>
          </cell>
          <cell r="G31" t="str">
            <v>Kg/m</v>
          </cell>
          <cell r="H31" t="str">
            <v>Träng l­îng</v>
          </cell>
        </row>
        <row r="34">
          <cell r="A34" t="str">
            <v>Thanh thÐp PC32</v>
          </cell>
        </row>
        <row r="35">
          <cell r="A35" t="str">
            <v>TT</v>
          </cell>
          <cell r="B35" t="str">
            <v>Sè hiÖu</v>
          </cell>
          <cell r="D35" t="str">
            <v>Sè l­îng</v>
          </cell>
          <cell r="E35" t="str">
            <v>Kg/m</v>
          </cell>
          <cell r="F35" t="str">
            <v>ChiÒu dµi</v>
          </cell>
          <cell r="G35" t="str">
            <v>Tæng dµi</v>
          </cell>
          <cell r="H35" t="str">
            <v>Träng l­îng</v>
          </cell>
          <cell r="I35" t="str">
            <v>Neo kÐo (A)</v>
          </cell>
          <cell r="J35" t="str">
            <v>Neo chÕt (B)</v>
          </cell>
          <cell r="K35" t="str">
            <v>Neo nèi tr­íc(AG)</v>
          </cell>
          <cell r="L35" t="str">
            <v>Neo nèi sau(BG)</v>
          </cell>
          <cell r="M35" t="str">
            <v>Neo kÐo (A)</v>
          </cell>
          <cell r="N35" t="str">
            <v>Neo chÕt (B)</v>
          </cell>
          <cell r="O35" t="str">
            <v>Neo nèi tr­íc(AG)</v>
          </cell>
          <cell r="P35" t="str">
            <v>Neo nèi sau(BG)</v>
          </cell>
          <cell r="Q35" t="str">
            <v>A thÐp</v>
          </cell>
          <cell r="R35" t="str">
            <v>D ghen</v>
          </cell>
          <cell r="S35" t="str">
            <v>V v÷a b¬m</v>
          </cell>
        </row>
        <row r="36">
          <cell r="A36">
            <v>1</v>
          </cell>
          <cell r="B36">
            <v>1</v>
          </cell>
          <cell r="D36">
            <v>4</v>
          </cell>
          <cell r="E36">
            <v>6.3133445966540478</v>
          </cell>
          <cell r="F36">
            <v>181.523</v>
          </cell>
          <cell r="G36">
            <v>726.09199999999998</v>
          </cell>
          <cell r="H36">
            <v>4584.0690048737306</v>
          </cell>
          <cell r="I36">
            <v>2</v>
          </cell>
          <cell r="K36">
            <v>9</v>
          </cell>
          <cell r="L36">
            <v>9</v>
          </cell>
          <cell r="M36">
            <v>8</v>
          </cell>
          <cell r="N36">
            <v>0</v>
          </cell>
          <cell r="O36">
            <v>36</v>
          </cell>
          <cell r="P36">
            <v>36</v>
          </cell>
        </row>
        <row r="37">
          <cell r="A37">
            <v>2</v>
          </cell>
          <cell r="B37">
            <v>2</v>
          </cell>
          <cell r="D37">
            <v>4</v>
          </cell>
          <cell r="E37">
            <v>6.3133445966540478</v>
          </cell>
          <cell r="F37">
            <v>116.863</v>
          </cell>
          <cell r="G37">
            <v>467.452</v>
          </cell>
          <cell r="H37">
            <v>2951.1855583951278</v>
          </cell>
          <cell r="I37">
            <v>2</v>
          </cell>
          <cell r="J37">
            <v>2</v>
          </cell>
          <cell r="K37">
            <v>9</v>
          </cell>
          <cell r="L37">
            <v>0</v>
          </cell>
          <cell r="M37">
            <v>8</v>
          </cell>
          <cell r="N37">
            <v>8</v>
          </cell>
          <cell r="O37">
            <v>36</v>
          </cell>
          <cell r="P37">
            <v>0</v>
          </cell>
        </row>
        <row r="38">
          <cell r="A38">
            <v>3</v>
          </cell>
          <cell r="B38">
            <v>3</v>
          </cell>
          <cell r="D38">
            <v>4</v>
          </cell>
          <cell r="E38">
            <v>6.3133445966540478</v>
          </cell>
          <cell r="F38">
            <v>179.023</v>
          </cell>
          <cell r="G38">
            <v>716.09199999999998</v>
          </cell>
          <cell r="H38">
            <v>4520.9355589071902</v>
          </cell>
          <cell r="I38">
            <v>2</v>
          </cell>
          <cell r="K38">
            <v>17</v>
          </cell>
          <cell r="L38">
            <v>1</v>
          </cell>
          <cell r="M38">
            <v>8</v>
          </cell>
          <cell r="N38">
            <v>0</v>
          </cell>
          <cell r="O38">
            <v>68</v>
          </cell>
          <cell r="P38">
            <v>4</v>
          </cell>
        </row>
        <row r="39">
          <cell r="A39">
            <v>4</v>
          </cell>
          <cell r="B39">
            <v>4</v>
          </cell>
          <cell r="D39">
            <v>4</v>
          </cell>
          <cell r="E39">
            <v>6.3133445966540478</v>
          </cell>
          <cell r="F39">
            <v>185.523</v>
          </cell>
          <cell r="G39">
            <v>742.09199999999998</v>
          </cell>
          <cell r="H39">
            <v>4685.0825184201958</v>
          </cell>
          <cell r="I39">
            <v>2</v>
          </cell>
          <cell r="K39">
            <v>18</v>
          </cell>
          <cell r="L39">
            <v>1</v>
          </cell>
          <cell r="M39">
            <v>8</v>
          </cell>
          <cell r="N39">
            <v>0</v>
          </cell>
          <cell r="O39">
            <v>72</v>
          </cell>
          <cell r="P39">
            <v>4</v>
          </cell>
        </row>
        <row r="40">
          <cell r="A40">
            <v>5</v>
          </cell>
          <cell r="B40">
            <v>5</v>
          </cell>
          <cell r="D40">
            <v>4</v>
          </cell>
          <cell r="E40">
            <v>6.3133445966540478</v>
          </cell>
          <cell r="F40">
            <v>179.023</v>
          </cell>
          <cell r="G40">
            <v>716.09199999999998</v>
          </cell>
          <cell r="H40">
            <v>4520.9355589071902</v>
          </cell>
          <cell r="I40">
            <v>2</v>
          </cell>
          <cell r="K40">
            <v>16</v>
          </cell>
          <cell r="L40">
            <v>1</v>
          </cell>
          <cell r="M40">
            <v>8</v>
          </cell>
          <cell r="N40">
            <v>0</v>
          </cell>
          <cell r="O40">
            <v>64</v>
          </cell>
          <cell r="P40">
            <v>4</v>
          </cell>
        </row>
        <row r="41">
          <cell r="A41">
            <v>6</v>
          </cell>
          <cell r="B41">
            <v>6</v>
          </cell>
          <cell r="D41">
            <v>4</v>
          </cell>
          <cell r="E41">
            <v>6.3133445966540478</v>
          </cell>
          <cell r="F41">
            <v>179.023</v>
          </cell>
          <cell r="G41">
            <v>716.09199999999998</v>
          </cell>
          <cell r="H41">
            <v>4520.9355589071902</v>
          </cell>
          <cell r="I41">
            <v>2</v>
          </cell>
          <cell r="K41">
            <v>16</v>
          </cell>
          <cell r="L41">
            <v>1</v>
          </cell>
          <cell r="M41">
            <v>8</v>
          </cell>
          <cell r="N41">
            <v>0</v>
          </cell>
          <cell r="O41">
            <v>64</v>
          </cell>
          <cell r="P41">
            <v>4</v>
          </cell>
        </row>
        <row r="42">
          <cell r="A42">
            <v>7</v>
          </cell>
          <cell r="B42">
            <v>7</v>
          </cell>
          <cell r="D42">
            <v>4</v>
          </cell>
          <cell r="E42">
            <v>6.3133445966540478</v>
          </cell>
          <cell r="F42">
            <v>185.523</v>
          </cell>
          <cell r="G42">
            <v>742.09199999999998</v>
          </cell>
          <cell r="H42">
            <v>4685.0825184201958</v>
          </cell>
          <cell r="I42">
            <v>2</v>
          </cell>
          <cell r="K42">
            <v>18</v>
          </cell>
          <cell r="L42">
            <v>1</v>
          </cell>
          <cell r="M42">
            <v>8</v>
          </cell>
          <cell r="N42">
            <v>0</v>
          </cell>
          <cell r="O42">
            <v>72</v>
          </cell>
          <cell r="P42">
            <v>4</v>
          </cell>
        </row>
        <row r="43">
          <cell r="A43">
            <v>8</v>
          </cell>
          <cell r="B43">
            <v>8</v>
          </cell>
          <cell r="D43">
            <v>4</v>
          </cell>
          <cell r="E43">
            <v>6.3133445966540478</v>
          </cell>
          <cell r="F43">
            <v>179.023</v>
          </cell>
          <cell r="G43">
            <v>716.09199999999998</v>
          </cell>
          <cell r="H43">
            <v>4520.9355589071902</v>
          </cell>
          <cell r="I43">
            <v>2</v>
          </cell>
          <cell r="K43">
            <v>17</v>
          </cell>
          <cell r="L43">
            <v>1</v>
          </cell>
          <cell r="M43">
            <v>8</v>
          </cell>
          <cell r="N43">
            <v>0</v>
          </cell>
          <cell r="O43">
            <v>68</v>
          </cell>
          <cell r="P43">
            <v>4</v>
          </cell>
        </row>
        <row r="44">
          <cell r="A44">
            <v>9</v>
          </cell>
          <cell r="B44">
            <v>9</v>
          </cell>
          <cell r="D44">
            <v>4</v>
          </cell>
          <cell r="E44">
            <v>6.3133445966540478</v>
          </cell>
          <cell r="F44">
            <v>185.523</v>
          </cell>
          <cell r="G44">
            <v>742.09199999999998</v>
          </cell>
          <cell r="H44">
            <v>4685.0825184201958</v>
          </cell>
          <cell r="I44">
            <v>2</v>
          </cell>
          <cell r="K44">
            <v>17</v>
          </cell>
          <cell r="L44">
            <v>2</v>
          </cell>
          <cell r="M44">
            <v>8</v>
          </cell>
          <cell r="N44">
            <v>0</v>
          </cell>
          <cell r="O44">
            <v>68</v>
          </cell>
          <cell r="P44">
            <v>8</v>
          </cell>
        </row>
        <row r="45">
          <cell r="A45">
            <v>10</v>
          </cell>
          <cell r="B45">
            <v>10</v>
          </cell>
          <cell r="D45">
            <v>4</v>
          </cell>
          <cell r="E45">
            <v>6.3133445966540478</v>
          </cell>
          <cell r="F45">
            <v>181.523</v>
          </cell>
          <cell r="G45">
            <v>726.09199999999998</v>
          </cell>
          <cell r="H45">
            <v>4584.0690048737306</v>
          </cell>
          <cell r="I45">
            <v>2</v>
          </cell>
          <cell r="K45">
            <v>17</v>
          </cell>
          <cell r="L45">
            <v>1</v>
          </cell>
          <cell r="M45">
            <v>8</v>
          </cell>
          <cell r="N45">
            <v>0</v>
          </cell>
          <cell r="O45">
            <v>68</v>
          </cell>
          <cell r="P45">
            <v>4</v>
          </cell>
        </row>
        <row r="46">
          <cell r="A46">
            <v>11</v>
          </cell>
          <cell r="B46">
            <v>11</v>
          </cell>
          <cell r="D46">
            <v>4</v>
          </cell>
          <cell r="E46">
            <v>6.3133445966540478</v>
          </cell>
          <cell r="F46">
            <v>179.023</v>
          </cell>
          <cell r="G46">
            <v>716.09199999999998</v>
          </cell>
          <cell r="H46">
            <v>4520.9355589071902</v>
          </cell>
          <cell r="I46">
            <v>2</v>
          </cell>
          <cell r="K46">
            <v>17</v>
          </cell>
          <cell r="L46">
            <v>1</v>
          </cell>
          <cell r="M46">
            <v>8</v>
          </cell>
          <cell r="N46">
            <v>0</v>
          </cell>
          <cell r="O46">
            <v>68</v>
          </cell>
          <cell r="P46">
            <v>4</v>
          </cell>
        </row>
        <row r="47">
          <cell r="A47">
            <v>12</v>
          </cell>
          <cell r="B47">
            <v>12</v>
          </cell>
          <cell r="D47">
            <v>4</v>
          </cell>
          <cell r="E47">
            <v>6.3133445966540478</v>
          </cell>
          <cell r="F47">
            <v>181.523</v>
          </cell>
          <cell r="G47">
            <v>726.09199999999998</v>
          </cell>
          <cell r="H47">
            <v>4584.0690048737306</v>
          </cell>
          <cell r="I47">
            <v>2</v>
          </cell>
          <cell r="K47">
            <v>17</v>
          </cell>
          <cell r="L47">
            <v>1</v>
          </cell>
          <cell r="M47">
            <v>8</v>
          </cell>
          <cell r="N47">
            <v>0</v>
          </cell>
          <cell r="O47">
            <v>68</v>
          </cell>
          <cell r="P47">
            <v>4</v>
          </cell>
        </row>
        <row r="48">
          <cell r="A48">
            <v>13</v>
          </cell>
          <cell r="B48">
            <v>13</v>
          </cell>
          <cell r="D48">
            <v>4</v>
          </cell>
          <cell r="E48">
            <v>6.3133445966540478</v>
          </cell>
          <cell r="F48">
            <v>185.523</v>
          </cell>
          <cell r="G48">
            <v>742.09199999999998</v>
          </cell>
          <cell r="H48">
            <v>4685.0825184201958</v>
          </cell>
          <cell r="I48">
            <v>2</v>
          </cell>
          <cell r="K48">
            <v>18</v>
          </cell>
          <cell r="L48">
            <v>1</v>
          </cell>
          <cell r="M48">
            <v>8</v>
          </cell>
          <cell r="N48">
            <v>0</v>
          </cell>
          <cell r="O48">
            <v>72</v>
          </cell>
          <cell r="P48">
            <v>4</v>
          </cell>
        </row>
        <row r="49">
          <cell r="A49">
            <v>14</v>
          </cell>
          <cell r="B49">
            <v>14</v>
          </cell>
          <cell r="D49">
            <v>4</v>
          </cell>
          <cell r="E49">
            <v>6.3133445966540478</v>
          </cell>
          <cell r="F49">
            <v>179.023</v>
          </cell>
          <cell r="G49">
            <v>716.09199999999998</v>
          </cell>
          <cell r="H49">
            <v>4520.9355589071902</v>
          </cell>
          <cell r="I49">
            <v>2</v>
          </cell>
          <cell r="K49">
            <v>17</v>
          </cell>
          <cell r="L49">
            <v>1</v>
          </cell>
          <cell r="M49">
            <v>8</v>
          </cell>
          <cell r="N49">
            <v>0</v>
          </cell>
          <cell r="O49">
            <v>68</v>
          </cell>
          <cell r="P49">
            <v>4</v>
          </cell>
        </row>
        <row r="50">
          <cell r="A50">
            <v>15</v>
          </cell>
          <cell r="B50">
            <v>15</v>
          </cell>
          <cell r="D50">
            <v>4</v>
          </cell>
          <cell r="E50">
            <v>6.3133445966540478</v>
          </cell>
          <cell r="F50">
            <v>101.438</v>
          </cell>
          <cell r="G50">
            <v>405.75200000000001</v>
          </cell>
          <cell r="H50">
            <v>2561.6521967815734</v>
          </cell>
          <cell r="I50">
            <v>1</v>
          </cell>
          <cell r="J50">
            <v>1</v>
          </cell>
          <cell r="K50">
            <v>8</v>
          </cell>
          <cell r="M50">
            <v>4</v>
          </cell>
          <cell r="N50">
            <v>4</v>
          </cell>
          <cell r="O50">
            <v>32</v>
          </cell>
          <cell r="P50">
            <v>0</v>
          </cell>
        </row>
        <row r="51">
          <cell r="A51">
            <v>16</v>
          </cell>
          <cell r="B51">
            <v>16</v>
          </cell>
          <cell r="D51">
            <v>4</v>
          </cell>
          <cell r="E51">
            <v>6.3133445966540478</v>
          </cell>
          <cell r="F51">
            <v>108.44</v>
          </cell>
          <cell r="G51">
            <v>433.76</v>
          </cell>
          <cell r="H51">
            <v>2738.4763522446597</v>
          </cell>
          <cell r="I51">
            <v>2</v>
          </cell>
          <cell r="K51">
            <v>9</v>
          </cell>
          <cell r="M51">
            <v>8</v>
          </cell>
          <cell r="N51">
            <v>0</v>
          </cell>
          <cell r="O51">
            <v>36</v>
          </cell>
          <cell r="P51">
            <v>0</v>
          </cell>
        </row>
        <row r="52">
          <cell r="A52">
            <v>17</v>
          </cell>
          <cell r="B52">
            <v>17</v>
          </cell>
          <cell r="D52">
            <v>4</v>
          </cell>
          <cell r="E52">
            <v>6.3133445966540478</v>
          </cell>
          <cell r="F52">
            <v>172.21899999999999</v>
          </cell>
          <cell r="G52">
            <v>688.87599999999998</v>
          </cell>
          <cell r="H52">
            <v>4349.1115723646535</v>
          </cell>
          <cell r="I52">
            <v>2</v>
          </cell>
          <cell r="J52">
            <v>2</v>
          </cell>
          <cell r="K52">
            <v>16</v>
          </cell>
          <cell r="M52">
            <v>8</v>
          </cell>
          <cell r="N52">
            <v>8</v>
          </cell>
          <cell r="O52">
            <v>64</v>
          </cell>
          <cell r="P52">
            <v>0</v>
          </cell>
        </row>
        <row r="53">
          <cell r="A53">
            <v>18</v>
          </cell>
          <cell r="B53">
            <v>18</v>
          </cell>
          <cell r="D53">
            <v>4</v>
          </cell>
          <cell r="E53">
            <v>6.3133445966540478</v>
          </cell>
          <cell r="F53">
            <v>9.4049999999999994</v>
          </cell>
          <cell r="G53">
            <v>37.619999999999997</v>
          </cell>
          <cell r="H53">
            <v>237.50802372612526</v>
          </cell>
          <cell r="I53">
            <v>2</v>
          </cell>
          <cell r="M53">
            <v>8</v>
          </cell>
          <cell r="N53">
            <v>0</v>
          </cell>
          <cell r="O53">
            <v>0</v>
          </cell>
          <cell r="P53">
            <v>0</v>
          </cell>
        </row>
        <row r="54">
          <cell r="A54">
            <v>19</v>
          </cell>
          <cell r="B54">
            <v>19</v>
          </cell>
          <cell r="D54">
            <v>4</v>
          </cell>
          <cell r="E54">
            <v>6.3133445966540478</v>
          </cell>
          <cell r="F54">
            <v>15.425000000000001</v>
          </cell>
          <cell r="G54">
            <v>61.7</v>
          </cell>
          <cell r="H54">
            <v>389.53336161355475</v>
          </cell>
          <cell r="I54">
            <v>1</v>
          </cell>
          <cell r="J54">
            <v>1</v>
          </cell>
          <cell r="M54">
            <v>4</v>
          </cell>
          <cell r="N54">
            <v>4</v>
          </cell>
          <cell r="O54">
            <v>0</v>
          </cell>
          <cell r="P54">
            <v>0</v>
          </cell>
        </row>
        <row r="55">
          <cell r="A55">
            <v>20</v>
          </cell>
          <cell r="B55">
            <v>20</v>
          </cell>
          <cell r="D55">
            <v>4</v>
          </cell>
          <cell r="E55">
            <v>6.3133445966540478</v>
          </cell>
          <cell r="F55">
            <v>15.425000000000001</v>
          </cell>
          <cell r="G55">
            <v>61.7</v>
          </cell>
          <cell r="H55">
            <v>389.53336161355475</v>
          </cell>
          <cell r="J55">
            <v>1</v>
          </cell>
          <cell r="M55">
            <v>0</v>
          </cell>
          <cell r="N55">
            <v>4</v>
          </cell>
          <cell r="O55">
            <v>0</v>
          </cell>
          <cell r="P55">
            <v>0</v>
          </cell>
        </row>
        <row r="56">
          <cell r="A56">
            <v>21</v>
          </cell>
          <cell r="B56">
            <v>21</v>
          </cell>
          <cell r="D56">
            <v>4</v>
          </cell>
          <cell r="E56">
            <v>6.3133445966540478</v>
          </cell>
          <cell r="F56">
            <v>9.4049999999999994</v>
          </cell>
          <cell r="G56">
            <v>37.619999999999997</v>
          </cell>
          <cell r="H56">
            <v>237.50802372612526</v>
          </cell>
          <cell r="I56">
            <v>2</v>
          </cell>
          <cell r="M56">
            <v>8</v>
          </cell>
          <cell r="N56">
            <v>0</v>
          </cell>
          <cell r="O56">
            <v>0</v>
          </cell>
          <cell r="P56">
            <v>0</v>
          </cell>
        </row>
        <row r="57">
          <cell r="A57">
            <v>22</v>
          </cell>
          <cell r="B57">
            <v>22</v>
          </cell>
          <cell r="D57">
            <v>4</v>
          </cell>
          <cell r="E57">
            <v>6.3133445966540478</v>
          </cell>
          <cell r="F57">
            <v>9.4220000000000006</v>
          </cell>
          <cell r="G57">
            <v>37.688000000000002</v>
          </cell>
          <cell r="H57">
            <v>237.93733115869776</v>
          </cell>
          <cell r="I57">
            <v>1</v>
          </cell>
          <cell r="J57">
            <v>1</v>
          </cell>
          <cell r="M57">
            <v>4</v>
          </cell>
          <cell r="N57">
            <v>4</v>
          </cell>
          <cell r="O57">
            <v>0</v>
          </cell>
          <cell r="P57">
            <v>0</v>
          </cell>
        </row>
        <row r="58">
          <cell r="A58">
            <v>23</v>
          </cell>
          <cell r="B58">
            <v>23</v>
          </cell>
          <cell r="D58">
            <v>4</v>
          </cell>
          <cell r="E58">
            <v>6.3133445966540478</v>
          </cell>
          <cell r="F58">
            <v>15.425000000000001</v>
          </cell>
          <cell r="G58">
            <v>61.7</v>
          </cell>
          <cell r="H58">
            <v>389.53336161355475</v>
          </cell>
          <cell r="I58">
            <v>1</v>
          </cell>
          <cell r="J58">
            <v>1</v>
          </cell>
          <cell r="M58">
            <v>4</v>
          </cell>
          <cell r="N58">
            <v>4</v>
          </cell>
          <cell r="O58">
            <v>0</v>
          </cell>
          <cell r="P58">
            <v>0</v>
          </cell>
        </row>
        <row r="59">
          <cell r="A59">
            <v>24</v>
          </cell>
          <cell r="B59">
            <v>24</v>
          </cell>
          <cell r="D59">
            <v>4</v>
          </cell>
          <cell r="E59">
            <v>6.3133445966540478</v>
          </cell>
          <cell r="F59">
            <v>9.4220000000000006</v>
          </cell>
          <cell r="G59">
            <v>37.688000000000002</v>
          </cell>
          <cell r="H59">
            <v>237.93733115869776</v>
          </cell>
          <cell r="I59">
            <v>1</v>
          </cell>
          <cell r="J59">
            <v>1</v>
          </cell>
          <cell r="M59">
            <v>4</v>
          </cell>
          <cell r="N59">
            <v>4</v>
          </cell>
          <cell r="O59">
            <v>0</v>
          </cell>
          <cell r="P59">
            <v>0</v>
          </cell>
        </row>
        <row r="60">
          <cell r="A60">
            <v>25</v>
          </cell>
          <cell r="B60">
            <v>25</v>
          </cell>
          <cell r="D60">
            <v>4</v>
          </cell>
          <cell r="E60">
            <v>6.3133445966540478</v>
          </cell>
          <cell r="F60">
            <v>9.4220000000000006</v>
          </cell>
          <cell r="G60">
            <v>37.688000000000002</v>
          </cell>
          <cell r="H60">
            <v>237.93733115869776</v>
          </cell>
          <cell r="I60">
            <v>1</v>
          </cell>
          <cell r="J60">
            <v>1</v>
          </cell>
          <cell r="M60">
            <v>4</v>
          </cell>
          <cell r="N60">
            <v>4</v>
          </cell>
          <cell r="O60">
            <v>0</v>
          </cell>
          <cell r="P60">
            <v>0</v>
          </cell>
        </row>
        <row r="61">
          <cell r="A61">
            <v>26</v>
          </cell>
          <cell r="B61">
            <v>26</v>
          </cell>
          <cell r="D61">
            <v>4</v>
          </cell>
          <cell r="E61">
            <v>6.3133445966540478</v>
          </cell>
          <cell r="F61">
            <v>15.425000000000001</v>
          </cell>
          <cell r="G61">
            <v>61.7</v>
          </cell>
          <cell r="H61">
            <v>389.53336161355475</v>
          </cell>
          <cell r="I61">
            <v>1</v>
          </cell>
          <cell r="J61">
            <v>1</v>
          </cell>
          <cell r="M61">
            <v>4</v>
          </cell>
          <cell r="N61">
            <v>4</v>
          </cell>
          <cell r="O61">
            <v>0</v>
          </cell>
          <cell r="P61">
            <v>0</v>
          </cell>
        </row>
        <row r="62">
          <cell r="A62">
            <v>27</v>
          </cell>
          <cell r="B62">
            <v>27</v>
          </cell>
          <cell r="D62">
            <v>4</v>
          </cell>
          <cell r="E62">
            <v>6.3133445966540478</v>
          </cell>
          <cell r="F62">
            <v>9.4220000000000006</v>
          </cell>
          <cell r="G62">
            <v>37.688000000000002</v>
          </cell>
          <cell r="H62">
            <v>237.93733115869776</v>
          </cell>
          <cell r="I62">
            <v>1</v>
          </cell>
          <cell r="J62">
            <v>1</v>
          </cell>
          <cell r="M62">
            <v>4</v>
          </cell>
          <cell r="N62">
            <v>4</v>
          </cell>
          <cell r="O62">
            <v>0</v>
          </cell>
          <cell r="P62">
            <v>0</v>
          </cell>
        </row>
        <row r="63">
          <cell r="A63">
            <v>28</v>
          </cell>
          <cell r="B63">
            <v>28</v>
          </cell>
          <cell r="D63">
            <v>4</v>
          </cell>
          <cell r="E63">
            <v>6.3133445966540478</v>
          </cell>
          <cell r="F63">
            <v>15.422000000000001</v>
          </cell>
          <cell r="G63">
            <v>61.688000000000002</v>
          </cell>
          <cell r="H63">
            <v>389.45760147839491</v>
          </cell>
          <cell r="I63">
            <v>1</v>
          </cell>
          <cell r="J63">
            <v>1</v>
          </cell>
          <cell r="M63">
            <v>4</v>
          </cell>
          <cell r="N63">
            <v>4</v>
          </cell>
          <cell r="O63">
            <v>0</v>
          </cell>
          <cell r="P63">
            <v>0</v>
          </cell>
        </row>
        <row r="64">
          <cell r="A64">
            <v>29</v>
          </cell>
          <cell r="B64">
            <v>29</v>
          </cell>
          <cell r="D64">
            <v>4</v>
          </cell>
          <cell r="E64">
            <v>6.3133445966540478</v>
          </cell>
          <cell r="F64">
            <v>8.423</v>
          </cell>
          <cell r="G64">
            <v>33.692</v>
          </cell>
          <cell r="H64">
            <v>212.70920615046819</v>
          </cell>
          <cell r="I64">
            <v>1</v>
          </cell>
          <cell r="J64">
            <v>1</v>
          </cell>
          <cell r="M64">
            <v>4</v>
          </cell>
          <cell r="N64">
            <v>4</v>
          </cell>
          <cell r="O64">
            <v>0</v>
          </cell>
          <cell r="P64">
            <v>0</v>
          </cell>
        </row>
        <row r="65">
          <cell r="A65">
            <v>30</v>
          </cell>
          <cell r="B65">
            <v>30</v>
          </cell>
          <cell r="D65">
            <v>4</v>
          </cell>
          <cell r="E65">
            <v>6.3133445966540478</v>
          </cell>
          <cell r="F65">
            <v>8.423</v>
          </cell>
          <cell r="G65">
            <v>33.692</v>
          </cell>
          <cell r="H65">
            <v>212.70920615046819</v>
          </cell>
          <cell r="I65">
            <v>1</v>
          </cell>
          <cell r="J65">
            <v>1</v>
          </cell>
          <cell r="M65">
            <v>4</v>
          </cell>
          <cell r="N65">
            <v>4</v>
          </cell>
          <cell r="O65">
            <v>0</v>
          </cell>
          <cell r="P65">
            <v>0</v>
          </cell>
        </row>
        <row r="66">
          <cell r="A66">
            <v>31</v>
          </cell>
          <cell r="B66">
            <v>31</v>
          </cell>
          <cell r="D66">
            <v>2</v>
          </cell>
          <cell r="E66">
            <v>6.3133445966540478</v>
          </cell>
          <cell r="F66">
            <v>363.56200000000001</v>
          </cell>
          <cell r="G66">
            <v>727.12400000000002</v>
          </cell>
          <cell r="H66">
            <v>4590.5843764974779</v>
          </cell>
          <cell r="I66">
            <v>2</v>
          </cell>
          <cell r="K66">
            <v>116</v>
          </cell>
          <cell r="M66">
            <v>4</v>
          </cell>
          <cell r="N66">
            <v>0</v>
          </cell>
          <cell r="O66">
            <v>232</v>
          </cell>
          <cell r="P66">
            <v>0</v>
          </cell>
        </row>
        <row r="67">
          <cell r="A67">
            <v>32</v>
          </cell>
          <cell r="B67">
            <v>32</v>
          </cell>
          <cell r="D67">
            <v>2</v>
          </cell>
          <cell r="E67">
            <v>6.3133445966540478</v>
          </cell>
          <cell r="F67">
            <v>363.56200000000001</v>
          </cell>
          <cell r="G67">
            <v>727.12400000000002</v>
          </cell>
          <cell r="H67">
            <v>4590.5843764974779</v>
          </cell>
          <cell r="I67">
            <v>2</v>
          </cell>
          <cell r="K67">
            <v>116</v>
          </cell>
          <cell r="M67">
            <v>4</v>
          </cell>
          <cell r="N67">
            <v>0</v>
          </cell>
          <cell r="O67">
            <v>232</v>
          </cell>
          <cell r="P67">
            <v>0</v>
          </cell>
        </row>
        <row r="68">
          <cell r="A68">
            <v>33</v>
          </cell>
          <cell r="B68">
            <v>33</v>
          </cell>
          <cell r="D68">
            <v>2</v>
          </cell>
          <cell r="E68">
            <v>6.3133445966540478</v>
          </cell>
          <cell r="F68">
            <v>18.234000000000002</v>
          </cell>
          <cell r="G68">
            <v>36.468000000000004</v>
          </cell>
          <cell r="H68">
            <v>230.23505075077983</v>
          </cell>
          <cell r="I68">
            <v>2</v>
          </cell>
          <cell r="J68">
            <v>2</v>
          </cell>
          <cell r="M68">
            <v>4</v>
          </cell>
          <cell r="N68">
            <v>4</v>
          </cell>
          <cell r="O68">
            <v>0</v>
          </cell>
          <cell r="P68">
            <v>0</v>
          </cell>
        </row>
        <row r="69">
          <cell r="A69">
            <v>34</v>
          </cell>
          <cell r="B69">
            <v>34</v>
          </cell>
          <cell r="D69">
            <v>2</v>
          </cell>
          <cell r="E69">
            <v>6.3133445966540478</v>
          </cell>
          <cell r="F69">
            <v>18.234000000000002</v>
          </cell>
          <cell r="G69">
            <v>36.468000000000004</v>
          </cell>
          <cell r="H69">
            <v>230.23505075077983</v>
          </cell>
          <cell r="I69">
            <v>2</v>
          </cell>
          <cell r="J69">
            <v>2</v>
          </cell>
          <cell r="M69">
            <v>4</v>
          </cell>
          <cell r="N69">
            <v>4</v>
          </cell>
          <cell r="O69">
            <v>0</v>
          </cell>
          <cell r="P69">
            <v>0</v>
          </cell>
        </row>
        <row r="78">
          <cell r="A78" t="str">
            <v>H¹ng môc</v>
          </cell>
          <cell r="C78" t="str">
            <v>Thùc tÕ</v>
          </cell>
          <cell r="H78" t="str">
            <v>Bill thÇu</v>
          </cell>
        </row>
        <row r="79">
          <cell r="C79" t="str">
            <v>Dµi</v>
          </cell>
          <cell r="D79" t="str">
            <v>T.l­îng</v>
          </cell>
          <cell r="E79" t="str">
            <v>Neo</v>
          </cell>
          <cell r="F79" t="str">
            <v>neo nèi</v>
          </cell>
          <cell r="G79" t="str">
            <v>V÷a b¬m</v>
          </cell>
          <cell r="H79" t="str">
            <v>Dµi</v>
          </cell>
          <cell r="I79" t="str">
            <v>T.l­îng</v>
          </cell>
          <cell r="J79" t="str">
            <v>Neo</v>
          </cell>
          <cell r="K79" t="str">
            <v>neo nèi</v>
          </cell>
          <cell r="L79" t="str">
            <v>V÷a b¬m</v>
          </cell>
        </row>
        <row r="80">
          <cell r="A80" t="str">
            <v>C¸p Ngoµi  - Internal  19S15,2</v>
          </cell>
          <cell r="C80">
            <v>2441.8959999999997</v>
          </cell>
          <cell r="D80">
            <v>51035.626400000001</v>
          </cell>
          <cell r="E80">
            <v>56</v>
          </cell>
          <cell r="G80">
            <v>10.865521489000001</v>
          </cell>
          <cell r="H80">
            <v>2488.0382775119615</v>
          </cell>
          <cell r="I80">
            <v>52000</v>
          </cell>
          <cell r="J80">
            <v>57.058180831890411</v>
          </cell>
          <cell r="K80">
            <v>0</v>
          </cell>
          <cell r="L80">
            <v>11.070837320574164</v>
          </cell>
        </row>
        <row r="81">
          <cell r="A81" t="str">
            <v>C¸p trong  - Internal  12S15,2</v>
          </cell>
          <cell r="C81">
            <v>2834.232</v>
          </cell>
          <cell r="D81">
            <v>37440.204720000002</v>
          </cell>
          <cell r="E81">
            <v>72</v>
          </cell>
          <cell r="G81">
            <v>7.7987436270000012</v>
          </cell>
          <cell r="H81">
            <v>2876.6086298258892</v>
          </cell>
          <cell r="I81">
            <v>38000</v>
          </cell>
          <cell r="J81">
            <v>73.076523498240093</v>
          </cell>
          <cell r="K81">
            <v>0</v>
          </cell>
          <cell r="L81">
            <v>7.9153482210446642</v>
          </cell>
        </row>
        <row r="82">
          <cell r="A82" t="str">
            <v>C¸p ngang - Transverse 12S12.7</v>
          </cell>
          <cell r="C82">
            <v>1772.0280000000002</v>
          </cell>
          <cell r="D82">
            <v>23408.489880000001</v>
          </cell>
          <cell r="E82">
            <v>216</v>
          </cell>
          <cell r="G82">
            <v>3.7772991855000018</v>
          </cell>
          <cell r="H82">
            <v>1816.8054504163513</v>
          </cell>
          <cell r="I82">
            <v>24000</v>
          </cell>
          <cell r="J82">
            <v>221.45811312797082</v>
          </cell>
          <cell r="K82">
            <v>0</v>
          </cell>
          <cell r="L82">
            <v>3.8727479182437565</v>
          </cell>
        </row>
        <row r="83">
          <cell r="A83" t="str">
            <v>C¸p ngang 4T 15.22</v>
          </cell>
          <cell r="C83">
            <v>94.504000000000005</v>
          </cell>
          <cell r="D83">
            <v>416.19561600000003</v>
          </cell>
          <cell r="E83">
            <v>16</v>
          </cell>
          <cell r="G83">
            <v>9.7795101800000006E-2</v>
          </cell>
          <cell r="H83">
            <v>113.53315168029064</v>
          </cell>
          <cell r="I83">
            <v>500</v>
          </cell>
          <cell r="J83">
            <v>19.22173058161189</v>
          </cell>
          <cell r="K83">
            <v>0</v>
          </cell>
          <cell r="L83">
            <v>0.11748694368755676</v>
          </cell>
        </row>
        <row r="84">
          <cell r="A84" t="str">
            <v>Thanh thÐp PC32</v>
          </cell>
          <cell r="C84">
            <v>13568.084000000004</v>
          </cell>
          <cell r="D84">
            <v>85659.989808348269</v>
          </cell>
          <cell r="E84">
            <v>276</v>
          </cell>
          <cell r="F84">
            <v>1576</v>
          </cell>
          <cell r="G84">
            <v>34.093677953940016</v>
          </cell>
          <cell r="H84">
            <v>14097.123741220827</v>
          </cell>
          <cell r="I84">
            <v>89000</v>
          </cell>
          <cell r="J84">
            <v>286.761649808252</v>
          </cell>
          <cell r="K84">
            <v>1637.4505800645113</v>
          </cell>
          <cell r="L84">
            <v>35.423041080083578</v>
          </cell>
        </row>
        <row r="86">
          <cell r="A86" t="str">
            <v>TÝnh cho 1 T</v>
          </cell>
        </row>
        <row r="87">
          <cell r="A87" t="str">
            <v>H¹ng môc</v>
          </cell>
          <cell r="C87" t="str">
            <v>Träng l­îng</v>
          </cell>
          <cell r="D87" t="str">
            <v>Dµi</v>
          </cell>
          <cell r="E87" t="str">
            <v>Neo</v>
          </cell>
          <cell r="F87" t="str">
            <v>Neo nèi</v>
          </cell>
          <cell r="G87" t="str">
            <v>V÷a b¬m</v>
          </cell>
          <cell r="H87" t="str">
            <v>1Khèi ®óc</v>
          </cell>
        </row>
        <row r="89">
          <cell r="A89" t="str">
            <v>C¸p Ngoµi  - Internal  19S15,2</v>
          </cell>
          <cell r="C89">
            <v>1</v>
          </cell>
          <cell r="D89">
            <v>47.846889952153106</v>
          </cell>
          <cell r="E89">
            <v>1.0972727083055849</v>
          </cell>
          <cell r="F89">
            <v>0</v>
          </cell>
          <cell r="G89">
            <v>0.21290071770334931</v>
          </cell>
        </row>
        <row r="90">
          <cell r="A90" t="str">
            <v>C¸p trong  - Internal  12S15,2</v>
          </cell>
          <cell r="C90">
            <v>1</v>
          </cell>
          <cell r="D90">
            <v>75.700227100681289</v>
          </cell>
          <cell r="E90">
            <v>1.9230664078484234</v>
          </cell>
          <cell r="F90">
            <v>0</v>
          </cell>
          <cell r="G90">
            <v>0.20829863739591223</v>
          </cell>
          <cell r="H90">
            <v>26.150987543871722</v>
          </cell>
        </row>
        <row r="91">
          <cell r="A91" t="str">
            <v>C¸p ngang - Transverse 12S12.7</v>
          </cell>
          <cell r="C91">
            <v>1</v>
          </cell>
          <cell r="D91">
            <v>75.700227100681303</v>
          </cell>
          <cell r="E91">
            <v>9.2274213803321175</v>
          </cell>
          <cell r="F91">
            <v>0</v>
          </cell>
          <cell r="G91">
            <v>0.16136449659348984</v>
          </cell>
          <cell r="H91">
            <v>16.516413185603195</v>
          </cell>
        </row>
        <row r="92">
          <cell r="A92" t="str">
            <v>C¸p ngang 4T 15.22</v>
          </cell>
          <cell r="C92">
            <v>1</v>
          </cell>
          <cell r="D92">
            <v>227.06630336058129</v>
          </cell>
          <cell r="E92">
            <v>38.44346116322378</v>
          </cell>
          <cell r="F92">
            <v>0</v>
          </cell>
          <cell r="G92">
            <v>0.23497388737511352</v>
          </cell>
          <cell r="H92">
            <v>1.032119560729915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1BT"/>
      <sheetName val="KLBT"/>
      <sheetName val="THKLTHEP"/>
      <sheetName val="TH VL Chinh"/>
      <sheetName val="KLCT"/>
      <sheetName val="Phuong an 01"/>
      <sheetName val="TH Duong"/>
      <sheetName val="KL Duong"/>
      <sheetName val="Duong"/>
      <sheetName val="VL"/>
      <sheetName val="Tong hop"/>
      <sheetName val="Cap phoi"/>
      <sheetName val="Mobili"/>
      <sheetName val="Huy dong"/>
      <sheetName val="Don gia TH"/>
      <sheetName val="Cot thep"/>
      <sheetName val="Van khuon"/>
      <sheetName val="Decl-of-Bid"/>
      <sheetName val="Summary"/>
      <sheetName val="Bill "/>
      <sheetName val="vat-lieu"/>
      <sheetName val="Mterial"/>
      <sheetName val="Labour"/>
      <sheetName val="Equipment"/>
      <sheetName val="Coc"/>
      <sheetName val="THBT"/>
      <sheetName val="Be tong"/>
      <sheetName val="Don gia "/>
      <sheetName val="May"/>
      <sheetName val="Cang keo"/>
      <sheetName val="Dat"/>
      <sheetName val="Phan khac"/>
      <sheetName val="Phu tam"/>
      <sheetName val="Cong"/>
      <sheetName val="M"/>
      <sheetName val="Bill Thiet ke"/>
      <sheetName val="LINH_TINH"/>
      <sheetName val="Gian tiep"/>
      <sheetName val="NC"/>
      <sheetName val="P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Material"/>
      <sheetName val="Material"/>
      <sheetName val="MTC+NC"/>
      <sheetName val="Breakdown-SC"/>
      <sheetName val=" U.Price for S.C"/>
      <sheetName val="S.C Bridge"/>
      <sheetName val="Guard-hut"/>
      <sheetName val="Grandtotal"/>
      <sheetName val="Signal1198+813"/>
      <sheetName val="Labour1198+813"/>
      <sheetName val="Electric1198+813"/>
      <sheetName val="Transpor1198+813"/>
      <sheetName val="Signal1198+431"/>
      <sheetName val="Names"/>
      <sheetName val="MTC_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4">
          <cell r="AH24">
            <v>637919</v>
          </cell>
        </row>
        <row r="33">
          <cell r="AH33">
            <v>562449</v>
          </cell>
        </row>
        <row r="59">
          <cell r="AH59">
            <v>441003.44</v>
          </cell>
        </row>
      </sheetData>
      <sheetData sheetId="1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Bridge"/>
      <sheetName val="Names"/>
      <sheetName val="Cost-Material"/>
      <sheetName val="Material"/>
      <sheetName val="MTC+NC"/>
      <sheetName val="Breakdown-BS"/>
      <sheetName val=" U.Price for B.S"/>
      <sheetName val="Guard-hut"/>
      <sheetName val="Grandtotal"/>
      <sheetName val="Material-Telecom"/>
      <sheetName val="Labour-Telecom"/>
      <sheetName val="Sig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Material"/>
      <sheetName val="Material"/>
      <sheetName val="MTC+NC"/>
      <sheetName val="Breakdown-TT"/>
      <sheetName val=" U.Price for T.T"/>
      <sheetName val="T.T Bridge"/>
      <sheetName val="Names"/>
    </sheetNames>
    <sheetDataSet>
      <sheetData sheetId="0"/>
      <sheetData sheetId="1"/>
      <sheetData sheetId="2"/>
      <sheetData sheetId="3"/>
      <sheetData sheetId="4"/>
      <sheetData sheetId="5"/>
      <sheetData sheetId="6" refreshError="1">
        <row r="41">
          <cell r="AH41">
            <v>454202.69755676953</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M"/>
      <sheetName val="VL"/>
      <sheetName val="L"/>
      <sheetName val="THGT"/>
      <sheetName val="THDG"/>
      <sheetName val="DG"/>
      <sheetName val="XL4Poppy"/>
      <sheetName val="[luongCAU KH"/>
      <sheetName val="BMA"/>
      <sheetName val="ND"/>
      <sheetName val="_luongCAU KH"/>
      <sheetName val="HE SO"/>
      <sheetName val="PTDG"/>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refreshError="1"/>
      <sheetData sheetId="1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C+NC"/>
      <sheetName val="Cost-Material"/>
      <sheetName val="Material"/>
      <sheetName val="Breakdown-MC"/>
      <sheetName val="Breakdown-PB"/>
      <sheetName val="Breakdown-PB (2)"/>
      <sheetName val="Breakdown-PL"/>
      <sheetName val="Breakdown-KL"/>
      <sheetName val="Names"/>
      <sheetName val="List of U.Price for M.Chanh"/>
      <sheetName val="MC Bridge"/>
      <sheetName val="Summary of M. Chanh Bridge"/>
      <sheetName val="Nong Bridge (2)"/>
      <sheetName val="Provisional Sums Item (2)"/>
      <sheetName val="Gas Pressure Welding (2)"/>
      <sheetName val="General Items (2)"/>
      <sheetName val="Regenral Requirements (2)"/>
      <sheetName val="General Item&amp;General Requir (2)"/>
      <sheetName val="PTDG"/>
      <sheetName val="Breakdown"/>
      <sheetName val="Thamkhao"/>
      <sheetName val="Phu Bai Bridge (2)"/>
      <sheetName val="Summary of Phu Bai Bridge (2)"/>
      <sheetName val="Summary of Nong Bridge (2)"/>
      <sheetName val="Phong Le Bridge (2)"/>
      <sheetName val="Summary of Phong Le Bridge (2)"/>
      <sheetName val="Ky Lam Bridge (2)"/>
      <sheetName val="Summary of Ky Lam Bridge (2)"/>
      <sheetName val="Sheet2"/>
      <sheetName val="Sheet3"/>
      <sheetName val="TDT"/>
      <sheetName val="dtct"/>
      <sheetName val="GVT§CT"/>
      <sheetName val="§G"/>
      <sheetName val="TC"/>
      <sheetName val="VCTH"/>
      <sheetName val="ksp"/>
      <sheetName val="§Gks"/>
      <sheetName val="Tkp"/>
      <sheetName val="M+MC"/>
    </sheet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Tong San luong"/>
      <sheetName val="TQT"/>
      <sheetName val="Tong Quyettoan"/>
      <sheetName val="Quyettoan 2001"/>
      <sheetName val="TT tam ung"/>
      <sheetName val="QT thue 2001"/>
      <sheetName val="P bo CPC 2001"/>
      <sheetName val="PB KHTS 2001"/>
      <sheetName val="Dieuchinh thueVAT"/>
      <sheetName val="moma o 7+9"/>
      <sheetName val="Sheet2"/>
      <sheetName val="Sheet3"/>
      <sheetName val="Sheet4"/>
      <sheetName val="Sheet5"/>
      <sheetName val="Dong Dau"/>
      <sheetName val="Sau dong"/>
      <sheetName val="Ma xa"/>
      <sheetName val="Me tri"/>
      <sheetName val="My dinh"/>
      <sheetName val="Tong cong"/>
      <sheetName val="Do K"/>
      <sheetName val="G hop"/>
      <sheetName val="DCTC"/>
      <sheetName val="T hop"/>
      <sheetName val="Sheet1"/>
      <sheetName val="TPHcat"/>
      <sheetName val="TPH da"/>
      <sheetName val="Bia"/>
      <sheetName val="TM"/>
      <sheetName val="TH"/>
      <sheetName val="CT"/>
      <sheetName val="CLVL"/>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Congty"/>
      <sheetName val="VPPN"/>
      <sheetName val="XN74"/>
      <sheetName val="XN54"/>
      <sheetName val="XN33"/>
      <sheetName val="NK96"/>
      <sheetName val="XL4Test5"/>
      <sheetName val="CBR"/>
      <sheetName val="du tru di BT,TV,BPhuoc1"/>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ong hop"/>
      <sheetName val="phan tich DG"/>
      <sheetName val="gia vat lieu"/>
      <sheetName val="gia xe may"/>
      <sheetName val="gia nhan cong"/>
      <sheetName val="TK 1331"/>
      <sheetName val="BKe Von vay"/>
      <sheetName val="CP "/>
      <sheetName val="NK Chung"/>
      <sheetName val="So cai"/>
      <sheetName val="NK Thu -Chi"/>
      <sheetName val="SQTM"/>
      <sheetName val="DKCtu"/>
      <sheetName val="CtuGso"/>
      <sheetName val="BCTC"/>
      <sheetName val="Tdoi HD"/>
      <sheetName val="20000000"/>
      <sheetName val="30000000"/>
      <sheetName val="40000000"/>
      <sheetName val="50000000"/>
      <sheetName val="60000000"/>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Quang Tri"/>
      <sheetName val="TTHue"/>
      <sheetName val="Da Nang"/>
      <sheetName val="Quang Nam"/>
      <sheetName val="Quang Ngai"/>
      <sheetName val="TH DH-QN"/>
      <sheetName val="KP HD"/>
      <sheetName val="DB HD"/>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99Q3299(REV.0).xlsÝK253 AC"/>
      <sheetName val="KHNN"/>
      <sheetName val="DPRRtm"/>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MTO REV_0"/>
      <sheetName val="Ha Thanh"/>
      <sheetName val="TK331A"/>
      <sheetName val="TK131B"/>
      <sheetName val="TK131A"/>
      <sheetName val="TK 331c1"/>
      <sheetName val="TK331C"/>
      <sheetName val="CT331-2003"/>
      <sheetName val="CT 331"/>
      <sheetName val="CT131-2003"/>
      <sheetName val="CT 131"/>
      <sheetName val="TK331B"/>
      <sheetName val="DTCT"/>
      <sheetName val="PTVT"/>
      <sheetName val="THDT"/>
      <sheetName val="THVT"/>
      <sheetName val="THGT"/>
      <sheetName val="Quang T2i"/>
      <sheetName val="Quang Ngaa"/>
      <sheetName val="BD52"/>
      <sheetName val="Coc 52"/>
      <sheetName val="BD225"/>
      <sheetName val="Coc 225"/>
      <sheetName val="K243 K98"/>
      <sheetName val="_x000b_255"/>
      <sheetName val="Du toan"/>
      <sheetName val="Phan tich vat tu"/>
      <sheetName val="Tong hop vat tu"/>
      <sheetName val="Tong hop gia"/>
      <sheetName val="Vat tu"/>
      <sheetName val="Tro giup"/>
      <sheetName val="Nhan cong"/>
      <sheetName val="May thi cong"/>
      <sheetName val="Chi phi chung"/>
      <sheetName val="Config"/>
      <sheetName val="tde"/>
      <sheetName val="tong"/>
      <sheetName val="Lamson"/>
      <sheetName val="luongson"/>
      <sheetName val="phuoctien"/>
      <sheetName val="phuoc dai"/>
      <sheetName val="phuocthang"/>
      <sheetName val="phuocthanh"/>
      <sheetName val="km341+1077 -km341+!177.61"/>
      <sheetName val="Duong cong_x0000_vu hcm (7;) (2)"/>
      <sheetName val="ၨt 24-11"/>
      <sheetName val="H-QN_x0000__x0000__x0000__x0000__x0000__x0000__x0000__x0000__x0000__x0000__x0000_줔Ư_x0000__x0004__x0000__x0000__x0000__x0000__x0000__x0000_圌Ư_x0000__x0000__x0000__x0000_"/>
      <sheetName val=""/>
      <sheetName val="DSKH HN"/>
      <sheetName val="NKY "/>
      <sheetName val="DS-TT"/>
      <sheetName val=" HN NHAP"/>
      <sheetName val="KHO HN"/>
      <sheetName val="CNO "/>
      <sheetName val="TL kenh Hon Cut"/>
      <sheetName val="Hon Soi"/>
      <sheetName val="D_x0003_TC"/>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ham cong (5)"/>
      <sheetName val="KP ÿÿ"/>
      <sheetName val="Y_x0000__x0004_HD"/>
      <sheetName val="SD12_x0000_(2)"/>
      <sheetName val="VAY"/>
      <sheetName val="Bom"/>
      <sheetName val="Chart1"/>
      <sheetName val="thang1"/>
      <sheetName val="DT"/>
      <sheetName val="CP"/>
      <sheetName val="BCT6"/>
      <sheetName val="DG"/>
      <sheetName val="BTH"/>
      <sheetName val="VLQI-2005"/>
      <sheetName val="00000003"/>
      <sheetName val="Nhieu"/>
      <sheetName val="Dung"/>
      <sheetName val="Dung T"/>
      <sheetName val="Bao tuoi tre"/>
      <sheetName val="Tu liem"/>
      <sheetName val="UBDTMN"/>
      <sheetName val="Ban Cde"/>
      <sheetName val="Thach"/>
      <sheetName val="Duong"/>
      <sheetName val="PHBCTU"/>
      <sheetName val="Khac"/>
      <sheetName val="Chi tiet"/>
      <sheetName val="31.3.03"/>
      <sheetName val="PT"/>
      <sheetName val="CL-1"/>
      <sheetName val="QT-1"/>
      <sheetName val="THKP1"/>
      <sheetName val="THKP2"/>
      <sheetName val="QT-2"/>
      <sheetName val="CL-3"/>
      <sheetName val="THKP3"/>
      <sheetName val="QT-3"/>
      <sheetName val="QT-4"/>
      <sheetName val="CL-4"/>
      <sheetName val="THKP4"/>
      <sheetName val="CL-5"/>
      <sheetName val="THKP5"/>
      <sheetName val="QT-5"/>
      <sheetName val="kࡨ24-11"/>
      <sheetName val=" bdca3"/>
      <sheetName val=" BDA3"/>
      <sheetName val="CHAM CONG  nam2004"/>
      <sheetName val="CA 3 &amp; DOC HAI 04"/>
      <sheetName val=" BVCQ"/>
      <sheetName val=" BVBH"/>
      <sheetName val=" BVPXL"/>
      <sheetName val="THUTHAU6Tџ2000"/>
      <sheetName val="CATHODIC PROTEATION"/>
      <sheetName val="{h28-10"/>
      <sheetName val="Bang T.T Luong CB chu Chot2_x0010_05"/>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HT01-DVHC"/>
      <sheetName val="HT02TPKT"/>
      <sheetName val="HT03-SDNN"/>
      <sheetName val="HT04-KDCNT"/>
      <sheetName val="HT05-6loaidat"/>
      <sheetName val="HT06-Biendong95-03"/>
      <sheetName val="04a1-DBSHo"/>
      <sheetName val="04a2-soho"/>
      <sheetName val="qhNN3vung"/>
      <sheetName val="QH 6 loai dat"/>
      <sheetName val="qhdvhc"/>
      <sheetName val="2003-2005-2010"/>
      <sheetName val="07-DTTD-HPhu"/>
      <sheetName val="04a4KHMRdothi"/>
      <sheetName val="08-datdothi"/>
      <sheetName val="ThanhcoSONTAY"/>
      <sheetName val="Thanhco tong hop"/>
      <sheetName val="Truong Ba Trai(xong)"/>
      <sheetName val="QL32Tranh ST"/>
      <sheetName val="Phuong My"/>
      <sheetName val="99Q3299(REV.0)"/>
      <sheetName val="GDMN.1"/>
      <sheetName val="GDMN.2"/>
      <sheetName val="GDMN.3"/>
      <sheetName val="GDMN.4"/>
      <sheetName val="GDMN.5"/>
      <sheetName val="GDTH.1"/>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v>0</v>
          </cell>
          <cell r="I1">
            <v>0</v>
          </cell>
          <cell r="J1">
            <v>0</v>
          </cell>
          <cell r="K1" t="str">
            <v xml:space="preserve"> </v>
          </cell>
          <cell r="L1" t="str">
            <v>M+L</v>
          </cell>
          <cell r="M1">
            <v>0</v>
          </cell>
          <cell r="N1">
            <v>0</v>
          </cell>
          <cell r="O1">
            <v>60</v>
          </cell>
          <cell r="P1">
            <v>114600</v>
          </cell>
          <cell r="Q1">
            <v>0</v>
          </cell>
        </row>
        <row r="2">
          <cell r="B2" t="str">
            <v>??  LNG TERMINAL</v>
          </cell>
          <cell r="C2">
            <v>0</v>
          </cell>
          <cell r="D2">
            <v>0</v>
          </cell>
          <cell r="E2">
            <v>0</v>
          </cell>
          <cell r="F2">
            <v>0</v>
          </cell>
          <cell r="G2" t="str">
            <v xml:space="preserve"> </v>
          </cell>
          <cell r="H2">
            <v>0</v>
          </cell>
          <cell r="I2" t="str">
            <v>CTCI Q. NO. : 99Q3299</v>
          </cell>
          <cell r="J2">
            <v>0</v>
          </cell>
          <cell r="K2">
            <v>0</v>
          </cell>
          <cell r="L2">
            <v>0</v>
          </cell>
          <cell r="M2">
            <v>0</v>
          </cell>
          <cell r="N2">
            <v>0</v>
          </cell>
          <cell r="O2">
            <v>0</v>
          </cell>
          <cell r="P2" t="str">
            <v>CTCI Q. NO. : 99Q3299</v>
          </cell>
        </row>
        <row r="3">
          <cell r="B3" t="str">
            <v>LOCATION: ?? ?????</v>
          </cell>
        </row>
        <row r="4">
          <cell r="A4">
            <v>0</v>
          </cell>
          <cell r="B4">
            <v>0</v>
          </cell>
          <cell r="C4">
            <v>0</v>
          </cell>
          <cell r="D4">
            <v>0</v>
          </cell>
          <cell r="E4">
            <v>0</v>
          </cell>
          <cell r="F4">
            <v>0</v>
          </cell>
          <cell r="G4">
            <v>0</v>
          </cell>
          <cell r="H4">
            <v>4.303918780958249E-283</v>
          </cell>
          <cell r="I4">
            <v>0</v>
          </cell>
          <cell r="J4">
            <v>1.4775881111090027E-309</v>
          </cell>
          <cell r="K4">
            <v>0</v>
          </cell>
          <cell r="L4">
            <v>0</v>
          </cell>
          <cell r="M4">
            <v>2.2250743890061491E-308</v>
          </cell>
          <cell r="N4">
            <v>0</v>
          </cell>
          <cell r="O4">
            <v>3.3156563676248386E-316</v>
          </cell>
          <cell r="P4">
            <v>0</v>
          </cell>
          <cell r="Q4">
            <v>0</v>
          </cell>
        </row>
        <row r="5">
          <cell r="E5" t="str">
            <v xml:space="preserve">                  TO SITE</v>
          </cell>
          <cell r="F5">
            <v>0</v>
          </cell>
          <cell r="G5" t="str">
            <v xml:space="preserve">                  TO SITE</v>
          </cell>
          <cell r="H5">
            <v>0</v>
          </cell>
          <cell r="I5">
            <v>0</v>
          </cell>
          <cell r="J5">
            <v>0</v>
          </cell>
          <cell r="K5" t="str">
            <v xml:space="preserve">                  TO SITE</v>
          </cell>
          <cell r="L5">
            <v>0</v>
          </cell>
          <cell r="M5" t="str">
            <v xml:space="preserve">                  TO SITE</v>
          </cell>
        </row>
        <row r="6">
          <cell r="E6" t="str">
            <v xml:space="preserve"> ON SHORE MAT'L (NET) NT$</v>
          </cell>
          <cell r="F6">
            <v>0</v>
          </cell>
          <cell r="G6" t="str">
            <v xml:space="preserve"> OFF SHORE MAT'L (NET) US$</v>
          </cell>
          <cell r="H6">
            <v>0</v>
          </cell>
          <cell r="I6" t="str">
            <v xml:space="preserve">          LABOR MH (NET) </v>
          </cell>
          <cell r="J6">
            <v>0</v>
          </cell>
          <cell r="K6" t="str">
            <v xml:space="preserve">     ON SHORE MAT'L NT$</v>
          </cell>
          <cell r="L6">
            <v>0</v>
          </cell>
          <cell r="M6" t="str">
            <v xml:space="preserve">   OFF SHORE MAT'L US$</v>
          </cell>
          <cell r="N6">
            <v>0</v>
          </cell>
          <cell r="O6" t="str">
            <v xml:space="preserve">        LABOR PRICE NT$</v>
          </cell>
          <cell r="P6">
            <v>0</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8">
          <cell r="J8">
            <v>238</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G11">
            <v>0</v>
          </cell>
          <cell r="H11">
            <v>0</v>
          </cell>
          <cell r="I11">
            <v>13764</v>
          </cell>
          <cell r="J11">
            <v>13764</v>
          </cell>
          <cell r="K11">
            <v>138612100</v>
          </cell>
          <cell r="L11">
            <v>138612100</v>
          </cell>
          <cell r="M11">
            <v>0</v>
          </cell>
          <cell r="N11">
            <v>0</v>
          </cell>
          <cell r="O11">
            <v>6155030</v>
          </cell>
          <cell r="P11">
            <v>6155030</v>
          </cell>
        </row>
        <row r="12">
          <cell r="F12">
            <v>0</v>
          </cell>
          <cell r="G12">
            <v>0</v>
          </cell>
          <cell r="H12">
            <v>0</v>
          </cell>
          <cell r="I12">
            <v>0</v>
          </cell>
          <cell r="J12">
            <v>0</v>
          </cell>
          <cell r="K12">
            <v>0</v>
          </cell>
          <cell r="L12">
            <v>0</v>
          </cell>
          <cell r="M12">
            <v>0</v>
          </cell>
          <cell r="N12">
            <v>0</v>
          </cell>
          <cell r="O12">
            <v>0</v>
          </cell>
          <cell r="P12">
            <v>0</v>
          </cell>
        </row>
        <row r="13">
          <cell r="A13" t="str">
            <v xml:space="preserve">  B.</v>
          </cell>
          <cell r="B13" t="str">
            <v xml:space="preserve"> POWER DISTRIBUTION SYSTEM</v>
          </cell>
          <cell r="C13">
            <v>130730</v>
          </cell>
          <cell r="D13" t="str">
            <v>M</v>
          </cell>
          <cell r="E13">
            <v>178.00177465004208</v>
          </cell>
          <cell r="F13">
            <v>23270172</v>
          </cell>
          <cell r="G13">
            <v>0</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G14">
            <v>0</v>
          </cell>
          <cell r="H14">
            <v>0</v>
          </cell>
          <cell r="I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G15">
            <v>0</v>
          </cell>
          <cell r="H15">
            <v>0</v>
          </cell>
          <cell r="I15">
            <v>28.084645669291337</v>
          </cell>
          <cell r="J15">
            <v>14267</v>
          </cell>
          <cell r="K15">
            <v>18871.641732283464</v>
          </cell>
          <cell r="L15">
            <v>9586794</v>
          </cell>
          <cell r="M15">
            <v>0</v>
          </cell>
          <cell r="N15">
            <v>0</v>
          </cell>
          <cell r="O15">
            <v>8470.6830708661419</v>
          </cell>
          <cell r="P15">
            <v>4303107</v>
          </cell>
        </row>
        <row r="16">
          <cell r="A16" t="str">
            <v>A.8.1</v>
          </cell>
          <cell r="B16" t="str">
            <v>SELF-STANDING POWER PANEL, 480V, 65KA</v>
          </cell>
          <cell r="C16">
            <v>3.90625E-3</v>
          </cell>
          <cell r="D16" t="str">
            <v>SET</v>
          </cell>
          <cell r="E16">
            <v>120000</v>
          </cell>
          <cell r="F16">
            <v>0</v>
          </cell>
          <cell r="G16">
            <v>0</v>
          </cell>
          <cell r="H16">
            <v>0</v>
          </cell>
          <cell r="I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G17">
            <v>0</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G18">
            <v>0</v>
          </cell>
          <cell r="H18">
            <v>0</v>
          </cell>
          <cell r="I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G19">
            <v>0</v>
          </cell>
          <cell r="H19">
            <v>0</v>
          </cell>
          <cell r="I19">
            <v>0.20088888888888889</v>
          </cell>
          <cell r="J19">
            <v>452</v>
          </cell>
          <cell r="K19">
            <v>219.19555555555556</v>
          </cell>
          <cell r="L19">
            <v>493190</v>
          </cell>
          <cell r="M19">
            <v>0</v>
          </cell>
          <cell r="N19">
            <v>0</v>
          </cell>
          <cell r="O19">
            <v>56.222222222222221</v>
          </cell>
          <cell r="P19">
            <v>126500</v>
          </cell>
        </row>
        <row r="20">
          <cell r="B20" t="str">
            <v>5S</v>
          </cell>
          <cell r="C20">
            <v>3.5</v>
          </cell>
          <cell r="D20">
            <v>2.11</v>
          </cell>
          <cell r="E20">
            <v>1</v>
          </cell>
          <cell r="F20">
            <v>0</v>
          </cell>
          <cell r="G20">
            <v>0</v>
          </cell>
          <cell r="H20">
            <v>0</v>
          </cell>
          <cell r="I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G21">
            <v>0</v>
          </cell>
          <cell r="H21">
            <v>0</v>
          </cell>
          <cell r="I21">
            <v>87.266666666666666</v>
          </cell>
          <cell r="J21">
            <v>1309</v>
          </cell>
          <cell r="K21">
            <v>67271.8</v>
          </cell>
          <cell r="L21">
            <v>1009077</v>
          </cell>
          <cell r="M21">
            <v>0</v>
          </cell>
          <cell r="N21">
            <v>0</v>
          </cell>
          <cell r="O21">
            <v>24435.333333333332</v>
          </cell>
          <cell r="P21">
            <v>366530</v>
          </cell>
        </row>
        <row r="22">
          <cell r="F22">
            <v>0</v>
          </cell>
          <cell r="G22">
            <v>0</v>
          </cell>
          <cell r="H22">
            <v>0</v>
          </cell>
          <cell r="I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G23">
            <v>0</v>
          </cell>
          <cell r="H23">
            <v>0</v>
          </cell>
          <cell r="I23">
            <v>221</v>
          </cell>
          <cell r="J23">
            <v>1326</v>
          </cell>
          <cell r="K23">
            <v>291143.16666666669</v>
          </cell>
          <cell r="L23">
            <v>1746859</v>
          </cell>
          <cell r="M23">
            <v>0</v>
          </cell>
          <cell r="N23">
            <v>0</v>
          </cell>
          <cell r="O23">
            <v>61933.5</v>
          </cell>
          <cell r="P23">
            <v>371601</v>
          </cell>
        </row>
        <row r="24">
          <cell r="F24">
            <v>0</v>
          </cell>
          <cell r="G24">
            <v>0</v>
          </cell>
          <cell r="H24">
            <v>0</v>
          </cell>
          <cell r="I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G25">
            <v>0</v>
          </cell>
          <cell r="H25">
            <v>0</v>
          </cell>
          <cell r="I25">
            <v>17.083333333333332</v>
          </cell>
          <cell r="J25">
            <v>1025</v>
          </cell>
          <cell r="K25">
            <v>12445.316666666668</v>
          </cell>
          <cell r="L25">
            <v>746719</v>
          </cell>
          <cell r="M25">
            <v>0</v>
          </cell>
          <cell r="N25">
            <v>0</v>
          </cell>
          <cell r="O25">
            <v>6387.1</v>
          </cell>
          <cell r="P25">
            <v>383226</v>
          </cell>
        </row>
        <row r="26">
          <cell r="B26">
            <v>0</v>
          </cell>
          <cell r="C26">
            <v>0</v>
          </cell>
          <cell r="D26">
            <v>0</v>
          </cell>
          <cell r="E26">
            <v>0</v>
          </cell>
          <cell r="F26">
            <v>0</v>
          </cell>
          <cell r="G26">
            <v>0</v>
          </cell>
          <cell r="H26">
            <v>0</v>
          </cell>
          <cell r="I26">
            <v>0.15</v>
          </cell>
          <cell r="J26">
            <v>0</v>
          </cell>
          <cell r="K26">
            <v>0.15</v>
          </cell>
          <cell r="L26">
            <v>0</v>
          </cell>
          <cell r="M26">
            <v>0</v>
          </cell>
          <cell r="N26">
            <v>0</v>
          </cell>
          <cell r="O26">
            <v>0</v>
          </cell>
          <cell r="P26">
            <v>2</v>
          </cell>
          <cell r="Q26">
            <v>0</v>
          </cell>
        </row>
        <row r="27">
          <cell r="A27" t="str">
            <v xml:space="preserve">  I.</v>
          </cell>
          <cell r="B27" t="str">
            <v>APS SYSTEM</v>
          </cell>
          <cell r="C27">
            <v>60</v>
          </cell>
          <cell r="D27" t="str">
            <v>SET</v>
          </cell>
          <cell r="E27">
            <v>260365.88333333333</v>
          </cell>
          <cell r="F27">
            <v>15621953</v>
          </cell>
          <cell r="G27">
            <v>0</v>
          </cell>
          <cell r="H27">
            <v>0</v>
          </cell>
          <cell r="I27">
            <v>227.13333333333333</v>
          </cell>
          <cell r="J27">
            <v>13628</v>
          </cell>
          <cell r="K27">
            <v>260365.88333333333</v>
          </cell>
          <cell r="L27">
            <v>15621953</v>
          </cell>
          <cell r="M27">
            <v>0</v>
          </cell>
          <cell r="N27">
            <v>0</v>
          </cell>
          <cell r="O27">
            <v>63605.433333333334</v>
          </cell>
          <cell r="P27">
            <v>3816326</v>
          </cell>
          <cell r="Q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row>
        <row r="29">
          <cell r="A29" t="str">
            <v xml:space="preserve">  J.</v>
          </cell>
          <cell r="B29" t="str">
            <v>U/G CONDUIT BANK</v>
          </cell>
          <cell r="C29">
            <v>2850</v>
          </cell>
          <cell r="D29" t="str">
            <v>M3</v>
          </cell>
          <cell r="E29">
            <v>2070.4561403508774</v>
          </cell>
          <cell r="F29">
            <v>5900800</v>
          </cell>
          <cell r="G29">
            <v>0</v>
          </cell>
          <cell r="H29">
            <v>0</v>
          </cell>
          <cell r="I29">
            <v>9.5898245614035087</v>
          </cell>
          <cell r="J29">
            <v>27331</v>
          </cell>
          <cell r="K29">
            <v>2070.4561403508774</v>
          </cell>
          <cell r="L29">
            <v>5900800</v>
          </cell>
          <cell r="M29">
            <v>0</v>
          </cell>
          <cell r="N29">
            <v>0</v>
          </cell>
          <cell r="O29">
            <v>7703.0175438596489</v>
          </cell>
          <cell r="P29">
            <v>21953600</v>
          </cell>
          <cell r="Q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row>
        <row r="31">
          <cell r="A31">
            <v>26</v>
          </cell>
          <cell r="B31" t="str">
            <v>5S</v>
          </cell>
          <cell r="C31">
            <v>6</v>
          </cell>
          <cell r="D31">
            <v>2.77</v>
          </cell>
          <cell r="E31">
            <v>1.7652958621831609E-284</v>
          </cell>
          <cell r="F31">
            <v>0</v>
          </cell>
          <cell r="G31">
            <v>0</v>
          </cell>
          <cell r="H31">
            <v>0</v>
          </cell>
          <cell r="I31">
            <v>0</v>
          </cell>
          <cell r="J31">
            <v>0</v>
          </cell>
          <cell r="K31" t="str">
            <v>M+L</v>
          </cell>
          <cell r="L31" t="str">
            <v>M+L</v>
          </cell>
          <cell r="M31">
            <v>0</v>
          </cell>
          <cell r="N31">
            <v>0</v>
          </cell>
          <cell r="O31">
            <v>60</v>
          </cell>
          <cell r="P31">
            <v>420000</v>
          </cell>
          <cell r="Q31">
            <v>0</v>
          </cell>
        </row>
        <row r="32">
          <cell r="A32">
            <v>22.062500003958178</v>
          </cell>
          <cell r="B32" t="str">
            <v>TOTAL (ALT-1)</v>
          </cell>
          <cell r="C32">
            <v>0</v>
          </cell>
          <cell r="D32">
            <v>0</v>
          </cell>
          <cell r="E32">
            <v>0</v>
          </cell>
          <cell r="F32">
            <v>197890079</v>
          </cell>
          <cell r="G32">
            <v>0</v>
          </cell>
          <cell r="H32">
            <v>0</v>
          </cell>
          <cell r="I32">
            <v>0</v>
          </cell>
          <cell r="J32">
            <v>109667</v>
          </cell>
          <cell r="K32">
            <v>0</v>
          </cell>
          <cell r="L32">
            <v>197890079</v>
          </cell>
          <cell r="M32">
            <v>0</v>
          </cell>
          <cell r="N32">
            <v>0</v>
          </cell>
          <cell r="O32">
            <v>0</v>
          </cell>
          <cell r="P32">
            <v>48005061</v>
          </cell>
          <cell r="Q32">
            <v>109667</v>
          </cell>
        </row>
        <row r="33">
          <cell r="A33">
            <v>28</v>
          </cell>
          <cell r="B33">
            <v>42</v>
          </cell>
          <cell r="C33">
            <v>0</v>
          </cell>
          <cell r="D33">
            <v>0</v>
          </cell>
          <cell r="E33" t="str">
            <v xml:space="preserve"> </v>
          </cell>
          <cell r="F33">
            <v>0</v>
          </cell>
          <cell r="G33">
            <v>0</v>
          </cell>
          <cell r="H33">
            <v>0</v>
          </cell>
          <cell r="I33">
            <v>0</v>
          </cell>
          <cell r="J33">
            <v>0</v>
          </cell>
          <cell r="K33">
            <v>0</v>
          </cell>
          <cell r="L33">
            <v>0</v>
          </cell>
          <cell r="M33">
            <v>0</v>
          </cell>
          <cell r="N33">
            <v>0</v>
          </cell>
          <cell r="O33">
            <v>0</v>
          </cell>
          <cell r="P33">
            <v>0</v>
          </cell>
          <cell r="Q33">
            <v>0</v>
          </cell>
        </row>
        <row r="34">
          <cell r="A34" t="str">
            <v>OTHER</v>
          </cell>
          <cell r="B34" t="str">
            <v xml:space="preserve"> CATHODIC PROTECTION SYSTEM  FOR TRUNK LINE</v>
          </cell>
          <cell r="C34">
            <v>1</v>
          </cell>
          <cell r="D34" t="str">
            <v>LOT</v>
          </cell>
          <cell r="E34">
            <v>0</v>
          </cell>
          <cell r="F34">
            <v>4357694</v>
          </cell>
          <cell r="G34">
            <v>0</v>
          </cell>
          <cell r="H34">
            <v>0</v>
          </cell>
          <cell r="I34">
            <v>0</v>
          </cell>
          <cell r="J34">
            <v>6089</v>
          </cell>
          <cell r="K34">
            <v>0</v>
          </cell>
          <cell r="L34">
            <v>4357694</v>
          </cell>
          <cell r="M34">
            <v>0</v>
          </cell>
          <cell r="N34">
            <v>0</v>
          </cell>
          <cell r="O34">
            <v>0</v>
          </cell>
          <cell r="P34">
            <v>2372268</v>
          </cell>
          <cell r="Q34">
            <v>6089</v>
          </cell>
        </row>
        <row r="35">
          <cell r="A35">
            <v>30</v>
          </cell>
          <cell r="B35">
            <v>46</v>
          </cell>
          <cell r="C35">
            <v>350</v>
          </cell>
          <cell r="D35" t="str">
            <v>M</v>
          </cell>
          <cell r="E35" t="str">
            <v xml:space="preserve"> </v>
          </cell>
          <cell r="F35">
            <v>0</v>
          </cell>
          <cell r="G35">
            <v>0</v>
          </cell>
          <cell r="H35">
            <v>0</v>
          </cell>
          <cell r="I35">
            <v>0</v>
          </cell>
          <cell r="J35">
            <v>0</v>
          </cell>
          <cell r="K35">
            <v>410000</v>
          </cell>
          <cell r="L35">
            <v>0</v>
          </cell>
          <cell r="M35">
            <v>0</v>
          </cell>
          <cell r="N35">
            <v>0</v>
          </cell>
          <cell r="O35">
            <v>0</v>
          </cell>
          <cell r="P35">
            <v>0</v>
          </cell>
          <cell r="Q35">
            <v>0</v>
          </cell>
        </row>
        <row r="36">
          <cell r="A36">
            <v>31</v>
          </cell>
          <cell r="B36" t="str">
            <v xml:space="preserve">MATERIAL PRICE ???? </v>
          </cell>
          <cell r="C36">
            <v>508</v>
          </cell>
          <cell r="D36" t="str">
            <v>SET</v>
          </cell>
          <cell r="E36" t="str">
            <v xml:space="preserve"> </v>
          </cell>
          <cell r="F36">
            <v>0</v>
          </cell>
          <cell r="G36">
            <v>0</v>
          </cell>
          <cell r="H36">
            <v>0</v>
          </cell>
          <cell r="I36">
            <v>0</v>
          </cell>
          <cell r="J36">
            <v>0</v>
          </cell>
          <cell r="K36">
            <v>0</v>
          </cell>
          <cell r="L36">
            <v>0</v>
          </cell>
          <cell r="M36">
            <v>0</v>
          </cell>
          <cell r="N36">
            <v>0</v>
          </cell>
          <cell r="O36">
            <v>0</v>
          </cell>
          <cell r="P36">
            <v>0</v>
          </cell>
          <cell r="Q36">
            <v>0</v>
          </cell>
        </row>
        <row r="37">
          <cell r="A37">
            <v>32</v>
          </cell>
          <cell r="B37" t="str">
            <v xml:space="preserve">CAPACITOR </v>
          </cell>
          <cell r="C37">
            <v>0</v>
          </cell>
          <cell r="D37" t="str">
            <v>KVA</v>
          </cell>
          <cell r="E37" t="str">
            <v xml:space="preserve"> </v>
          </cell>
          <cell r="F37">
            <v>0</v>
          </cell>
          <cell r="G37">
            <v>0</v>
          </cell>
          <cell r="H37">
            <v>0</v>
          </cell>
          <cell r="I37">
            <v>0</v>
          </cell>
          <cell r="J37">
            <v>0</v>
          </cell>
          <cell r="K37">
            <v>0</v>
          </cell>
          <cell r="L37">
            <v>0</v>
          </cell>
          <cell r="M37">
            <v>0</v>
          </cell>
          <cell r="N37">
            <v>0</v>
          </cell>
          <cell r="O37">
            <v>0</v>
          </cell>
          <cell r="P37">
            <v>0</v>
          </cell>
          <cell r="Q37">
            <v>0</v>
          </cell>
        </row>
        <row r="38">
          <cell r="A38">
            <v>33</v>
          </cell>
          <cell r="B38" t="str">
            <v>CABLE &amp; WIRE FOR POWER SYSTEM</v>
          </cell>
          <cell r="C38">
            <v>130730</v>
          </cell>
          <cell r="D38" t="str">
            <v>M</v>
          </cell>
          <cell r="E38" t="str">
            <v xml:space="preserve"> </v>
          </cell>
          <cell r="F38">
            <v>0</v>
          </cell>
          <cell r="G38">
            <v>0</v>
          </cell>
          <cell r="H38">
            <v>0</v>
          </cell>
          <cell r="I38">
            <v>0</v>
          </cell>
          <cell r="J38">
            <v>0</v>
          </cell>
          <cell r="K38">
            <v>0</v>
          </cell>
          <cell r="L38">
            <v>0</v>
          </cell>
          <cell r="M38">
            <v>0</v>
          </cell>
          <cell r="N38">
            <v>0</v>
          </cell>
          <cell r="O38">
            <v>0</v>
          </cell>
          <cell r="P38">
            <v>0</v>
          </cell>
          <cell r="Q38">
            <v>0</v>
          </cell>
        </row>
        <row r="39">
          <cell r="A39">
            <v>34</v>
          </cell>
          <cell r="B39" t="str">
            <v>LIGHTING FIXTURE</v>
          </cell>
          <cell r="C39">
            <v>508</v>
          </cell>
          <cell r="D39" t="str">
            <v>SET</v>
          </cell>
          <cell r="E39" t="str">
            <v xml:space="preserve"> </v>
          </cell>
          <cell r="F39">
            <v>0</v>
          </cell>
          <cell r="G39">
            <v>0</v>
          </cell>
          <cell r="H39">
            <v>0</v>
          </cell>
          <cell r="I39">
            <v>0</v>
          </cell>
          <cell r="J39">
            <v>0</v>
          </cell>
          <cell r="K39">
            <v>0</v>
          </cell>
          <cell r="L39">
            <v>0</v>
          </cell>
          <cell r="M39">
            <v>0</v>
          </cell>
          <cell r="N39">
            <v>0</v>
          </cell>
          <cell r="O39">
            <v>0</v>
          </cell>
          <cell r="P39">
            <v>0</v>
          </cell>
          <cell r="Q39">
            <v>0</v>
          </cell>
        </row>
        <row r="40">
          <cell r="A40">
            <v>35</v>
          </cell>
          <cell r="B40">
            <v>64</v>
          </cell>
          <cell r="C40">
            <v>0</v>
          </cell>
          <cell r="D40">
            <v>0</v>
          </cell>
          <cell r="E40" t="str">
            <v xml:space="preserve"> </v>
          </cell>
          <cell r="F40">
            <v>0</v>
          </cell>
          <cell r="G40">
            <v>0</v>
          </cell>
          <cell r="H40">
            <v>0</v>
          </cell>
          <cell r="I40">
            <v>0</v>
          </cell>
          <cell r="J40">
            <v>0</v>
          </cell>
          <cell r="K40">
            <v>0</v>
          </cell>
          <cell r="L40">
            <v>0</v>
          </cell>
          <cell r="M40">
            <v>0</v>
          </cell>
          <cell r="N40">
            <v>0</v>
          </cell>
          <cell r="O40">
            <v>0</v>
          </cell>
          <cell r="P40">
            <v>0</v>
          </cell>
          <cell r="Q40">
            <v>0</v>
          </cell>
        </row>
        <row r="41">
          <cell r="A41">
            <v>36</v>
          </cell>
          <cell r="B41" t="str">
            <v>LABOR PRICE ????</v>
          </cell>
          <cell r="C41">
            <v>0</v>
          </cell>
          <cell r="D41">
            <v>0</v>
          </cell>
          <cell r="E41" t="str">
            <v xml:space="preserve"> </v>
          </cell>
          <cell r="F41">
            <v>0</v>
          </cell>
          <cell r="G41">
            <v>0</v>
          </cell>
          <cell r="H41">
            <v>0</v>
          </cell>
          <cell r="I41">
            <v>0</v>
          </cell>
          <cell r="J41">
            <v>0</v>
          </cell>
          <cell r="K41">
            <v>0</v>
          </cell>
          <cell r="L41">
            <v>0</v>
          </cell>
          <cell r="M41">
            <v>0</v>
          </cell>
          <cell r="N41">
            <v>0</v>
          </cell>
          <cell r="O41">
            <v>0</v>
          </cell>
          <cell r="P41">
            <v>0</v>
          </cell>
          <cell r="Q41">
            <v>0</v>
          </cell>
        </row>
        <row r="42">
          <cell r="A42">
            <v>37</v>
          </cell>
          <cell r="B42" t="str">
            <v xml:space="preserve">CAPACITOR </v>
          </cell>
          <cell r="C42">
            <v>0</v>
          </cell>
          <cell r="D42" t="str">
            <v>KVA</v>
          </cell>
          <cell r="E42" t="str">
            <v xml:space="preserve"> </v>
          </cell>
          <cell r="F42">
            <v>0</v>
          </cell>
          <cell r="G42">
            <v>0</v>
          </cell>
          <cell r="H42">
            <v>0</v>
          </cell>
          <cell r="I42">
            <v>0</v>
          </cell>
          <cell r="J42">
            <v>0</v>
          </cell>
          <cell r="K42">
            <v>0</v>
          </cell>
          <cell r="L42">
            <v>0</v>
          </cell>
          <cell r="M42">
            <v>0</v>
          </cell>
          <cell r="N42">
            <v>0</v>
          </cell>
          <cell r="O42">
            <v>0</v>
          </cell>
          <cell r="P42">
            <v>0</v>
          </cell>
          <cell r="Q42">
            <v>0</v>
          </cell>
        </row>
        <row r="43">
          <cell r="A43">
            <v>38</v>
          </cell>
          <cell r="B43" t="str">
            <v>CABLE &amp; WIRE FOR POWER SYSTEM</v>
          </cell>
          <cell r="C43">
            <v>130730</v>
          </cell>
          <cell r="D43" t="str">
            <v>M</v>
          </cell>
          <cell r="E43">
            <v>0</v>
          </cell>
          <cell r="F43">
            <v>0</v>
          </cell>
          <cell r="G43">
            <v>0</v>
          </cell>
          <cell r="H43">
            <v>0</v>
          </cell>
          <cell r="I43">
            <v>0.73359596114128356</v>
          </cell>
          <cell r="J43">
            <v>95903</v>
          </cell>
          <cell r="K43">
            <v>0</v>
          </cell>
          <cell r="L43">
            <v>0</v>
          </cell>
          <cell r="M43">
            <v>0</v>
          </cell>
          <cell r="N43">
            <v>0</v>
          </cell>
          <cell r="O43">
            <v>0</v>
          </cell>
          <cell r="P43">
            <v>0</v>
          </cell>
          <cell r="Q43">
            <v>0</v>
          </cell>
        </row>
        <row r="44">
          <cell r="A44" t="str">
            <v>A.3.2</v>
          </cell>
          <cell r="B44" t="str">
            <v>LIGHTING FIXTURE</v>
          </cell>
          <cell r="C44">
            <v>508</v>
          </cell>
          <cell r="D44" t="str">
            <v>SET</v>
          </cell>
          <cell r="E44">
            <v>500000</v>
          </cell>
          <cell r="F44">
            <v>5000000</v>
          </cell>
          <cell r="G44">
            <v>0</v>
          </cell>
          <cell r="H44">
            <v>0</v>
          </cell>
          <cell r="I44">
            <v>0</v>
          </cell>
          <cell r="J44">
            <v>0</v>
          </cell>
          <cell r="K44">
            <v>0</v>
          </cell>
          <cell r="L44">
            <v>0</v>
          </cell>
          <cell r="M44">
            <v>0</v>
          </cell>
          <cell r="N44">
            <v>0</v>
          </cell>
          <cell r="O44">
            <v>0</v>
          </cell>
          <cell r="P44">
            <v>0</v>
          </cell>
          <cell r="Q44">
            <v>0</v>
          </cell>
        </row>
        <row r="45">
          <cell r="A45" t="str">
            <v>AVE.</v>
          </cell>
          <cell r="B45" t="str">
            <v xml:space="preserve"> </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A46" t="str">
            <v>ALT-2</v>
          </cell>
          <cell r="B46">
            <v>0</v>
          </cell>
          <cell r="C46" t="str">
            <v xml:space="preserve"> </v>
          </cell>
          <cell r="D46" t="str">
            <v xml:space="preserve"> </v>
          </cell>
          <cell r="E46">
            <v>0</v>
          </cell>
          <cell r="F46">
            <v>0</v>
          </cell>
          <cell r="G46">
            <v>0</v>
          </cell>
          <cell r="H46">
            <v>0</v>
          </cell>
          <cell r="I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G47">
            <v>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G48">
            <v>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G49">
            <v>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G50">
            <v>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G51">
            <v>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G52">
            <v>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G53">
            <v>0</v>
          </cell>
          <cell r="H53">
            <v>0</v>
          </cell>
          <cell r="I53">
            <v>-2.46</v>
          </cell>
          <cell r="J53">
            <v>-2</v>
          </cell>
          <cell r="K53">
            <v>-709</v>
          </cell>
          <cell r="L53">
            <v>-709</v>
          </cell>
          <cell r="M53">
            <v>0</v>
          </cell>
          <cell r="N53">
            <v>0</v>
          </cell>
          <cell r="O53">
            <v>-689</v>
          </cell>
          <cell r="P53">
            <v>-689</v>
          </cell>
        </row>
        <row r="54">
          <cell r="B54" t="str">
            <v>SUB-TOTAL : (ALT-1)</v>
          </cell>
          <cell r="C54">
            <v>0</v>
          </cell>
          <cell r="D54">
            <v>0</v>
          </cell>
          <cell r="E54">
            <v>0</v>
          </cell>
          <cell r="F54">
            <v>-539149</v>
          </cell>
          <cell r="G54">
            <v>0</v>
          </cell>
          <cell r="H54">
            <v>0</v>
          </cell>
          <cell r="I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G57">
            <v>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G58">
            <v>0</v>
          </cell>
          <cell r="H58">
            <v>0</v>
          </cell>
          <cell r="I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G59">
            <v>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G60">
            <v>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G61">
            <v>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G62">
            <v>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G63">
            <v>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G64">
            <v>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G65">
            <v>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G66">
            <v>0</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G67">
            <v>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G68">
            <v>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G77">
            <v>0</v>
          </cell>
          <cell r="H77">
            <v>0</v>
          </cell>
          <cell r="I77">
            <v>32.85</v>
          </cell>
          <cell r="J77">
            <v>33</v>
          </cell>
          <cell r="K77">
            <v>31995</v>
          </cell>
          <cell r="L77">
            <v>31995</v>
          </cell>
          <cell r="M77">
            <v>0</v>
          </cell>
          <cell r="N77">
            <v>0</v>
          </cell>
          <cell r="O77">
            <v>9198</v>
          </cell>
          <cell r="P77">
            <v>9198</v>
          </cell>
        </row>
        <row r="78">
          <cell r="B78" t="str">
            <v>SUB-TOTAL : (ALT-2)</v>
          </cell>
          <cell r="C78">
            <v>0</v>
          </cell>
          <cell r="D78">
            <v>0</v>
          </cell>
          <cell r="E78">
            <v>0</v>
          </cell>
          <cell r="F78">
            <v>7206503</v>
          </cell>
          <cell r="G78">
            <v>0</v>
          </cell>
          <cell r="H78">
            <v>0</v>
          </cell>
          <cell r="I78">
            <v>0</v>
          </cell>
          <cell r="J78">
            <v>2052</v>
          </cell>
          <cell r="K78">
            <v>0</v>
          </cell>
          <cell r="L78">
            <v>7206503</v>
          </cell>
          <cell r="M78">
            <v>0</v>
          </cell>
          <cell r="N78">
            <v>0</v>
          </cell>
          <cell r="O78">
            <v>0</v>
          </cell>
          <cell r="P78">
            <v>1030498</v>
          </cell>
          <cell r="Q78">
            <v>2052</v>
          </cell>
        </row>
        <row r="80">
          <cell r="F80">
            <v>0</v>
          </cell>
        </row>
        <row r="82">
          <cell r="A82" t="str">
            <v xml:space="preserve">  A.</v>
          </cell>
          <cell r="B82" t="str">
            <v xml:space="preserve"> POWER EQUIPMENT </v>
          </cell>
          <cell r="C82" t="str">
            <v xml:space="preserve"> </v>
          </cell>
          <cell r="D82" t="str">
            <v xml:space="preserve"> </v>
          </cell>
          <cell r="E82">
            <v>0</v>
          </cell>
          <cell r="F82">
            <v>0</v>
          </cell>
          <cell r="G82">
            <v>0</v>
          </cell>
          <cell r="H82">
            <v>0</v>
          </cell>
          <cell r="I82">
            <v>0</v>
          </cell>
          <cell r="J82">
            <v>0</v>
          </cell>
          <cell r="K82">
            <v>0</v>
          </cell>
          <cell r="L82">
            <v>0</v>
          </cell>
          <cell r="M82">
            <v>0</v>
          </cell>
          <cell r="N82">
            <v>0</v>
          </cell>
          <cell r="O82">
            <v>0</v>
          </cell>
          <cell r="P82">
            <v>0</v>
          </cell>
        </row>
        <row r="83">
          <cell r="F83">
            <v>0</v>
          </cell>
          <cell r="G83">
            <v>0</v>
          </cell>
          <cell r="H83">
            <v>0</v>
          </cell>
          <cell r="I83">
            <v>0</v>
          </cell>
          <cell r="J83">
            <v>0</v>
          </cell>
          <cell r="K83">
            <v>0</v>
          </cell>
          <cell r="L83">
            <v>0</v>
          </cell>
          <cell r="M83">
            <v>0</v>
          </cell>
          <cell r="N83">
            <v>0</v>
          </cell>
          <cell r="O83">
            <v>0</v>
          </cell>
          <cell r="P83">
            <v>0</v>
          </cell>
        </row>
        <row r="84">
          <cell r="A84" t="str">
            <v>*</v>
          </cell>
          <cell r="B84" t="str">
            <v>DWG. NO. XK11A-0000-01</v>
          </cell>
          <cell r="C84">
            <v>0</v>
          </cell>
          <cell r="D84">
            <v>0</v>
          </cell>
          <cell r="E84">
            <v>0</v>
          </cell>
          <cell r="F84">
            <v>0</v>
          </cell>
          <cell r="G84">
            <v>0</v>
          </cell>
          <cell r="H84">
            <v>0</v>
          </cell>
          <cell r="I84">
            <v>1.85</v>
          </cell>
          <cell r="J84">
            <v>0</v>
          </cell>
          <cell r="K84">
            <v>0</v>
          </cell>
          <cell r="L84">
            <v>0</v>
          </cell>
          <cell r="M84">
            <v>0</v>
          </cell>
          <cell r="N84">
            <v>0</v>
          </cell>
          <cell r="O84">
            <v>0</v>
          </cell>
          <cell r="P84">
            <v>0</v>
          </cell>
        </row>
        <row r="85">
          <cell r="A85" t="str">
            <v>A.1</v>
          </cell>
          <cell r="B85" t="str">
            <v>161KV SWITCHGEAR AREA</v>
          </cell>
          <cell r="C85">
            <v>0</v>
          </cell>
          <cell r="D85">
            <v>0</v>
          </cell>
          <cell r="E85">
            <v>0</v>
          </cell>
          <cell r="F85">
            <v>0</v>
          </cell>
          <cell r="G85">
            <v>0</v>
          </cell>
          <cell r="H85">
            <v>0</v>
          </cell>
          <cell r="I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G86">
            <v>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G87">
            <v>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G88">
            <v>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G89">
            <v>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G90">
            <v>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G91">
            <v>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A93" t="str">
            <v xml:space="preserve">  J.</v>
          </cell>
          <cell r="B93" t="str">
            <v>U/G CONDUIT BANK</v>
          </cell>
          <cell r="C93">
            <v>2850</v>
          </cell>
          <cell r="D93" t="str">
            <v>M3</v>
          </cell>
          <cell r="E93">
            <v>2070.4561403508774</v>
          </cell>
          <cell r="F93">
            <v>0</v>
          </cell>
          <cell r="G93">
            <v>0</v>
          </cell>
          <cell r="H93">
            <v>0</v>
          </cell>
          <cell r="I93">
            <v>0</v>
          </cell>
          <cell r="J93">
            <v>0</v>
          </cell>
          <cell r="K93">
            <v>0</v>
          </cell>
          <cell r="L93">
            <v>0</v>
          </cell>
          <cell r="M93">
            <v>0</v>
          </cell>
          <cell r="N93">
            <v>0</v>
          </cell>
          <cell r="O93">
            <v>0</v>
          </cell>
          <cell r="P93">
            <v>0</v>
          </cell>
        </row>
        <row r="94">
          <cell r="A94" t="str">
            <v>*</v>
          </cell>
          <cell r="B94" t="str">
            <v>DWG. NO. XK11A-0000-02, 03 , 04</v>
          </cell>
          <cell r="C94">
            <v>0</v>
          </cell>
          <cell r="D94">
            <v>0</v>
          </cell>
          <cell r="E94">
            <v>0</v>
          </cell>
          <cell r="F94">
            <v>0</v>
          </cell>
          <cell r="G94">
            <v>0</v>
          </cell>
          <cell r="H94">
            <v>0</v>
          </cell>
          <cell r="I94">
            <v>0</v>
          </cell>
          <cell r="J94">
            <v>0</v>
          </cell>
          <cell r="K94">
            <v>0</v>
          </cell>
          <cell r="L94">
            <v>0</v>
          </cell>
          <cell r="M94">
            <v>0</v>
          </cell>
          <cell r="N94">
            <v>0</v>
          </cell>
          <cell r="O94">
            <v>0</v>
          </cell>
          <cell r="P94">
            <v>0</v>
          </cell>
        </row>
        <row r="95">
          <cell r="A95" t="str">
            <v xml:space="preserve">   A.2</v>
          </cell>
          <cell r="B95" t="str">
            <v>MAIN SUBSTATION (????)</v>
          </cell>
          <cell r="C95">
            <v>0</v>
          </cell>
          <cell r="D95">
            <v>0</v>
          </cell>
          <cell r="E95">
            <v>0</v>
          </cell>
          <cell r="F95">
            <v>0</v>
          </cell>
          <cell r="G95">
            <v>0</v>
          </cell>
          <cell r="H95">
            <v>0</v>
          </cell>
          <cell r="I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G96">
            <v>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G97">
            <v>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G98">
            <v>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G99">
            <v>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G100">
            <v>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G101">
            <v>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G102">
            <v>0</v>
          </cell>
          <cell r="H102">
            <v>0</v>
          </cell>
          <cell r="I102">
            <v>15</v>
          </cell>
          <cell r="J102">
            <v>105</v>
          </cell>
          <cell r="K102">
            <v>120000</v>
          </cell>
          <cell r="L102">
            <v>840000</v>
          </cell>
          <cell r="M102">
            <v>0</v>
          </cell>
          <cell r="N102">
            <v>0</v>
          </cell>
          <cell r="O102">
            <v>4200</v>
          </cell>
          <cell r="P102">
            <v>29400</v>
          </cell>
        </row>
        <row r="103">
          <cell r="B103" t="str">
            <v>SUB-TOTAL (A.2)</v>
          </cell>
          <cell r="C103">
            <v>0</v>
          </cell>
          <cell r="D103">
            <v>0</v>
          </cell>
          <cell r="E103">
            <v>0</v>
          </cell>
          <cell r="F103">
            <v>12780000</v>
          </cell>
          <cell r="G103">
            <v>0</v>
          </cell>
          <cell r="H103">
            <v>0</v>
          </cell>
          <cell r="I103">
            <v>0</v>
          </cell>
          <cell r="J103">
            <v>703</v>
          </cell>
          <cell r="K103">
            <v>0</v>
          </cell>
          <cell r="L103">
            <v>12780000</v>
          </cell>
          <cell r="M103">
            <v>0</v>
          </cell>
          <cell r="N103">
            <v>0</v>
          </cell>
          <cell r="O103">
            <v>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 xml:space="preserve">   A.3</v>
          </cell>
          <cell r="B106" t="str">
            <v>NO.1 SUBSTATION (??)</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G107">
            <v>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G108">
            <v>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G109">
            <v>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G110">
            <v>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G111">
            <v>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G112">
            <v>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G113">
            <v>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G114">
            <v>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G115">
            <v>0</v>
          </cell>
          <cell r="H115">
            <v>0</v>
          </cell>
          <cell r="I115">
            <v>15</v>
          </cell>
          <cell r="J115">
            <v>45</v>
          </cell>
          <cell r="K115">
            <v>140000</v>
          </cell>
          <cell r="L115">
            <v>420000</v>
          </cell>
          <cell r="M115">
            <v>0</v>
          </cell>
          <cell r="N115">
            <v>0</v>
          </cell>
          <cell r="O115">
            <v>4200</v>
          </cell>
          <cell r="P115">
            <v>12600</v>
          </cell>
        </row>
        <row r="116">
          <cell r="B116" t="str">
            <v>SUB-TOTAL (A.3)</v>
          </cell>
          <cell r="C116">
            <v>0</v>
          </cell>
          <cell r="D116">
            <v>0</v>
          </cell>
          <cell r="E116">
            <v>0</v>
          </cell>
          <cell r="F116">
            <v>22314000</v>
          </cell>
          <cell r="G116">
            <v>0</v>
          </cell>
          <cell r="H116">
            <v>0</v>
          </cell>
          <cell r="I116">
            <v>0</v>
          </cell>
          <cell r="J116">
            <v>1302</v>
          </cell>
          <cell r="K116">
            <v>0</v>
          </cell>
          <cell r="L116">
            <v>22314000</v>
          </cell>
          <cell r="M116">
            <v>0</v>
          </cell>
          <cell r="N116">
            <v>0</v>
          </cell>
          <cell r="O116">
            <v>0</v>
          </cell>
          <cell r="P116">
            <v>364560</v>
          </cell>
        </row>
        <row r="117">
          <cell r="F117">
            <v>0</v>
          </cell>
          <cell r="G117">
            <v>0</v>
          </cell>
          <cell r="H117">
            <v>0</v>
          </cell>
          <cell r="I117">
            <v>0</v>
          </cell>
          <cell r="J117">
            <v>0</v>
          </cell>
          <cell r="K117">
            <v>0</v>
          </cell>
          <cell r="L117">
            <v>0</v>
          </cell>
          <cell r="M117">
            <v>0</v>
          </cell>
          <cell r="N117">
            <v>0</v>
          </cell>
          <cell r="O117">
            <v>0</v>
          </cell>
          <cell r="P117">
            <v>0</v>
          </cell>
        </row>
        <row r="118">
          <cell r="A118" t="str">
            <v>*</v>
          </cell>
          <cell r="B118" t="str">
            <v>DWG. NO. XK11A-0000-09,10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row>
        <row r="119">
          <cell r="A119" t="str">
            <v xml:space="preserve">   A.4</v>
          </cell>
          <cell r="B119" t="str">
            <v>NO.2 SUBSTATION (???)</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t="str">
            <v xml:space="preserve">  6.9KV VCB 1250A , MCC PANEL</v>
          </cell>
        </row>
        <row r="120">
          <cell r="A120" t="str">
            <v>A.4.1</v>
          </cell>
          <cell r="B120" t="str">
            <v xml:space="preserve">  6.9KV VCB 1250A 40KA , SWITCHGEAR INCOMING &amp; TIE PANEL &amp; FEEDER PANEL</v>
          </cell>
          <cell r="C120">
            <v>5</v>
          </cell>
          <cell r="D120" t="str">
            <v>PNL</v>
          </cell>
          <cell r="E120">
            <v>800000</v>
          </cell>
          <cell r="F120">
            <v>4000000</v>
          </cell>
          <cell r="G120">
            <v>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G121">
            <v>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G122">
            <v>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G123">
            <v>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G124">
            <v>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G125">
            <v>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G126">
            <v>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G127">
            <v>0</v>
          </cell>
          <cell r="H127">
            <v>0</v>
          </cell>
          <cell r="I127">
            <v>15</v>
          </cell>
          <cell r="J127">
            <v>105</v>
          </cell>
          <cell r="K127">
            <v>120000</v>
          </cell>
          <cell r="L127">
            <v>840000</v>
          </cell>
          <cell r="M127">
            <v>0</v>
          </cell>
          <cell r="N127">
            <v>0</v>
          </cell>
          <cell r="O127">
            <v>4200</v>
          </cell>
          <cell r="P127">
            <v>29400</v>
          </cell>
        </row>
        <row r="128">
          <cell r="B128" t="str">
            <v>SUB-TOTAL (A.4)</v>
          </cell>
          <cell r="C128">
            <v>0</v>
          </cell>
          <cell r="D128">
            <v>0</v>
          </cell>
          <cell r="E128">
            <v>0</v>
          </cell>
          <cell r="F128">
            <v>12280000</v>
          </cell>
          <cell r="G128">
            <v>0</v>
          </cell>
          <cell r="H128">
            <v>0</v>
          </cell>
          <cell r="I128">
            <v>0</v>
          </cell>
          <cell r="J128">
            <v>693</v>
          </cell>
          <cell r="K128">
            <v>0</v>
          </cell>
          <cell r="L128">
            <v>12280000</v>
          </cell>
          <cell r="M128">
            <v>0</v>
          </cell>
          <cell r="N128">
            <v>0</v>
          </cell>
          <cell r="O128">
            <v>0</v>
          </cell>
          <cell r="P128">
            <v>194040</v>
          </cell>
        </row>
        <row r="129">
          <cell r="F129">
            <v>0</v>
          </cell>
          <cell r="G129">
            <v>0</v>
          </cell>
          <cell r="H129">
            <v>0</v>
          </cell>
          <cell r="I129">
            <v>0</v>
          </cell>
          <cell r="J129">
            <v>0</v>
          </cell>
          <cell r="K129">
            <v>0</v>
          </cell>
          <cell r="L129">
            <v>0</v>
          </cell>
          <cell r="M129">
            <v>0</v>
          </cell>
          <cell r="N129">
            <v>0</v>
          </cell>
          <cell r="O129">
            <v>0</v>
          </cell>
          <cell r="P129">
            <v>0</v>
          </cell>
          <cell r="Q129">
            <v>0</v>
          </cell>
        </row>
        <row r="130">
          <cell r="A130" t="str">
            <v>A.5</v>
          </cell>
          <cell r="B130" t="str">
            <v xml:space="preserve"> DISEL STAND-BY GENERATOR 1250KW OUTPUT,</v>
          </cell>
          <cell r="C130">
            <v>1</v>
          </cell>
          <cell r="D130" t="str">
            <v>SET</v>
          </cell>
          <cell r="E130">
            <v>6250000</v>
          </cell>
          <cell r="F130">
            <v>6250000</v>
          </cell>
          <cell r="G130">
            <v>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row>
        <row r="133">
          <cell r="A133" t="str">
            <v>A.6</v>
          </cell>
          <cell r="B133" t="str">
            <v>3 PHASE 480V-120V UPS</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G134">
            <v>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G135">
            <v>0</v>
          </cell>
          <cell r="H135">
            <v>0</v>
          </cell>
          <cell r="I135">
            <v>50</v>
          </cell>
          <cell r="J135">
            <v>50</v>
          </cell>
          <cell r="K135">
            <v>300000</v>
          </cell>
          <cell r="L135">
            <v>300000</v>
          </cell>
          <cell r="M135">
            <v>0</v>
          </cell>
          <cell r="N135">
            <v>0</v>
          </cell>
          <cell r="O135">
            <v>14000</v>
          </cell>
          <cell r="P135">
            <v>14000</v>
          </cell>
        </row>
        <row r="136">
          <cell r="B136" t="str">
            <v>SUB-TOTAL (A.6)</v>
          </cell>
          <cell r="C136">
            <v>0</v>
          </cell>
          <cell r="D136">
            <v>0</v>
          </cell>
          <cell r="E136">
            <v>0</v>
          </cell>
          <cell r="F136">
            <v>1550000</v>
          </cell>
          <cell r="G136">
            <v>0</v>
          </cell>
          <cell r="H136">
            <v>0</v>
          </cell>
          <cell r="I136">
            <v>0</v>
          </cell>
          <cell r="J136">
            <v>238</v>
          </cell>
          <cell r="K136">
            <v>0</v>
          </cell>
          <cell r="L136">
            <v>1550000</v>
          </cell>
          <cell r="M136">
            <v>0</v>
          </cell>
          <cell r="N136">
            <v>0</v>
          </cell>
          <cell r="O136">
            <v>0</v>
          </cell>
          <cell r="P136">
            <v>66640</v>
          </cell>
        </row>
        <row r="137">
          <cell r="A137">
            <v>6</v>
          </cell>
          <cell r="B137" t="str">
            <v xml:space="preserve"> @ORN S@D@KER W/ EPOXY _x0007_-T 13304-002</v>
          </cell>
          <cell r="C137">
            <v>16</v>
          </cell>
          <cell r="D137" t="str">
            <v>SET</v>
          </cell>
          <cell r="E137">
            <v>4976</v>
          </cell>
          <cell r="F137">
            <v>0</v>
          </cell>
          <cell r="H137">
            <v>0</v>
          </cell>
        </row>
        <row r="138">
          <cell r="A138" t="str">
            <v>A.7</v>
          </cell>
          <cell r="B138" t="str">
            <v xml:space="preserve">  DC POWER SUPPLY       </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G139">
            <v>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G140">
            <v>0</v>
          </cell>
          <cell r="H140">
            <v>0</v>
          </cell>
          <cell r="I140">
            <v>35</v>
          </cell>
          <cell r="J140">
            <v>70</v>
          </cell>
          <cell r="K140">
            <v>245000</v>
          </cell>
          <cell r="L140">
            <v>490000</v>
          </cell>
          <cell r="M140">
            <v>0</v>
          </cell>
          <cell r="N140">
            <v>0</v>
          </cell>
          <cell r="O140">
            <v>9800</v>
          </cell>
          <cell r="P140">
            <v>19600</v>
          </cell>
        </row>
        <row r="141">
          <cell r="B141" t="str">
            <v>SUB-TOTAL (A7)</v>
          </cell>
          <cell r="C141">
            <v>0</v>
          </cell>
          <cell r="D141">
            <v>0</v>
          </cell>
          <cell r="E141">
            <v>0</v>
          </cell>
          <cell r="F141">
            <v>815000</v>
          </cell>
          <cell r="G141">
            <v>0</v>
          </cell>
          <cell r="H141">
            <v>0</v>
          </cell>
          <cell r="I141">
            <v>0</v>
          </cell>
          <cell r="J141">
            <v>120</v>
          </cell>
          <cell r="K141">
            <v>0</v>
          </cell>
          <cell r="L141">
            <v>815000</v>
          </cell>
          <cell r="M141">
            <v>0</v>
          </cell>
          <cell r="N141">
            <v>0</v>
          </cell>
          <cell r="O141">
            <v>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G144">
            <v>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G146">
            <v>0</v>
          </cell>
          <cell r="H146">
            <v>0</v>
          </cell>
          <cell r="I146">
            <v>20</v>
          </cell>
          <cell r="J146">
            <v>120</v>
          </cell>
          <cell r="K146">
            <v>140000</v>
          </cell>
          <cell r="L146">
            <v>840000</v>
          </cell>
          <cell r="M146">
            <v>0</v>
          </cell>
          <cell r="N146">
            <v>0</v>
          </cell>
          <cell r="O146">
            <v>5600</v>
          </cell>
          <cell r="P146">
            <v>33600</v>
          </cell>
        </row>
        <row r="147">
          <cell r="B147" t="str">
            <v>PNL. NO. POWER PANEL.</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row>
        <row r="148">
          <cell r="A148" t="str">
            <v>A.8.3</v>
          </cell>
          <cell r="B148" t="str">
            <v>DRY RTANSFORMER, WEATHER PROOF ENCLOSURE</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G149">
            <v>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G150">
            <v>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G151">
            <v>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G152">
            <v>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G153">
            <v>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G154">
            <v>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G155">
            <v>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G157">
            <v>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row>
        <row r="159">
          <cell r="B159" t="str">
            <v>MOSAIC PANEL SIZE 2000(W)x1000(H)MM., W/ LIGHT x60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row>
        <row r="160">
          <cell r="B160" t="str">
            <v>SUB-TOTAL (A.8)</v>
          </cell>
          <cell r="C160">
            <v>0</v>
          </cell>
          <cell r="D160">
            <v>0</v>
          </cell>
          <cell r="E160">
            <v>0</v>
          </cell>
          <cell r="F160">
            <v>2996000</v>
          </cell>
          <cell r="G160">
            <v>0</v>
          </cell>
          <cell r="H160">
            <v>0</v>
          </cell>
          <cell r="I160">
            <v>0</v>
          </cell>
          <cell r="J160">
            <v>677</v>
          </cell>
          <cell r="K160">
            <v>0</v>
          </cell>
          <cell r="L160">
            <v>2996000</v>
          </cell>
          <cell r="M160">
            <v>0</v>
          </cell>
          <cell r="N160">
            <v>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G162">
            <v>0</v>
          </cell>
          <cell r="H162">
            <v>0</v>
          </cell>
          <cell r="I162">
            <v>1607</v>
          </cell>
          <cell r="J162">
            <v>1607</v>
          </cell>
          <cell r="K162" t="str">
            <v>M+L</v>
          </cell>
          <cell r="L162" t="str">
            <v>M+L</v>
          </cell>
          <cell r="M162">
            <v>0</v>
          </cell>
          <cell r="N162">
            <v>0</v>
          </cell>
          <cell r="O162">
            <v>1800000</v>
          </cell>
          <cell r="P162">
            <v>1800000</v>
          </cell>
        </row>
        <row r="163">
          <cell r="F163">
            <v>0</v>
          </cell>
          <cell r="G163">
            <v>0</v>
          </cell>
          <cell r="H163">
            <v>0</v>
          </cell>
          <cell r="I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G164">
            <v>0</v>
          </cell>
          <cell r="H164">
            <v>0</v>
          </cell>
          <cell r="I164">
            <v>0</v>
          </cell>
          <cell r="J164">
            <v>13764</v>
          </cell>
          <cell r="K164">
            <v>0</v>
          </cell>
          <cell r="L164">
            <v>138612100</v>
          </cell>
          <cell r="M164">
            <v>0</v>
          </cell>
          <cell r="N164">
            <v>0</v>
          </cell>
          <cell r="O164">
            <v>0</v>
          </cell>
          <cell r="P164">
            <v>6155030</v>
          </cell>
        </row>
        <row r="165">
          <cell r="A165" t="str">
            <v>a_x000E_6</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A167">
            <v>13</v>
          </cell>
          <cell r="B167" t="str">
            <v xml:space="preserve">    4/C 60 sq.mm </v>
          </cell>
          <cell r="C167">
            <v>300</v>
          </cell>
          <cell r="D167" t="str">
            <v>M</v>
          </cell>
          <cell r="E167">
            <v>232</v>
          </cell>
          <cell r="F167">
            <v>0</v>
          </cell>
          <cell r="G167">
            <v>0</v>
          </cell>
          <cell r="H167">
            <v>0</v>
          </cell>
          <cell r="I167">
            <v>0</v>
          </cell>
          <cell r="J167">
            <v>0</v>
          </cell>
          <cell r="K167">
            <v>0</v>
          </cell>
          <cell r="L167">
            <v>0</v>
          </cell>
          <cell r="M167">
            <v>0</v>
          </cell>
          <cell r="N167">
            <v>0</v>
          </cell>
          <cell r="O167">
            <v>0</v>
          </cell>
          <cell r="P167">
            <v>0</v>
          </cell>
          <cell r="Q167">
            <v>0</v>
          </cell>
        </row>
        <row r="168">
          <cell r="A168" t="str">
            <v>B</v>
          </cell>
          <cell r="B168" t="str">
            <v xml:space="preserve"> POWER DISTRIBUTION SYSTEM</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row>
        <row r="169">
          <cell r="F169">
            <v>0</v>
          </cell>
          <cell r="G169">
            <v>0</v>
          </cell>
          <cell r="H169">
            <v>0</v>
          </cell>
          <cell r="I169">
            <v>0</v>
          </cell>
          <cell r="J169">
            <v>0</v>
          </cell>
          <cell r="K169">
            <v>0</v>
          </cell>
          <cell r="L169">
            <v>0</v>
          </cell>
          <cell r="M169">
            <v>0</v>
          </cell>
          <cell r="N169">
            <v>0</v>
          </cell>
          <cell r="O169">
            <v>0</v>
          </cell>
          <cell r="P169">
            <v>0</v>
          </cell>
        </row>
        <row r="170">
          <cell r="B170" t="str">
            <v xml:space="preserve"> 600V POWER CABLE, XLPE INSU. PVC JACKET</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G171">
            <v>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G172">
            <v>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G173">
            <v>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G174">
            <v>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G175">
            <v>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G176">
            <v>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G177">
            <v>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G178">
            <v>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G179">
            <v>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G180">
            <v>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G181">
            <v>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G182">
            <v>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G183">
            <v>0</v>
          </cell>
          <cell r="H183">
            <v>0</v>
          </cell>
          <cell r="I183">
            <v>0.32500000000000001</v>
          </cell>
          <cell r="J183">
            <v>98</v>
          </cell>
          <cell r="K183">
            <v>232</v>
          </cell>
          <cell r="L183">
            <v>69600</v>
          </cell>
          <cell r="M183">
            <v>0</v>
          </cell>
          <cell r="N183">
            <v>0</v>
          </cell>
          <cell r="O183">
            <v>91</v>
          </cell>
          <cell r="P183">
            <v>27300</v>
          </cell>
        </row>
        <row r="184">
          <cell r="E184">
            <v>0</v>
          </cell>
          <cell r="F184">
            <v>0</v>
          </cell>
          <cell r="G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G186">
            <v>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G187">
            <v>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G188">
            <v>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G189">
            <v>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G190">
            <v>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G191">
            <v>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G192">
            <v>0</v>
          </cell>
          <cell r="H192">
            <v>0</v>
          </cell>
          <cell r="I192">
            <v>0.16</v>
          </cell>
          <cell r="J192">
            <v>48</v>
          </cell>
          <cell r="K192">
            <v>83</v>
          </cell>
          <cell r="L192">
            <v>24900</v>
          </cell>
          <cell r="M192">
            <v>0</v>
          </cell>
          <cell r="N192">
            <v>0</v>
          </cell>
          <cell r="O192">
            <v>45</v>
          </cell>
          <cell r="P192">
            <v>13500</v>
          </cell>
        </row>
        <row r="193">
          <cell r="E193">
            <v>0</v>
          </cell>
          <cell r="F193">
            <v>0</v>
          </cell>
          <cell r="G193">
            <v>0</v>
          </cell>
          <cell r="H193">
            <v>0</v>
          </cell>
          <cell r="I193">
            <v>0</v>
          </cell>
          <cell r="J193">
            <v>0</v>
          </cell>
          <cell r="K193">
            <v>0</v>
          </cell>
          <cell r="L193">
            <v>0</v>
          </cell>
          <cell r="M193">
            <v>0</v>
          </cell>
          <cell r="N193">
            <v>0</v>
          </cell>
          <cell r="O193">
            <v>0</v>
          </cell>
          <cell r="P193">
            <v>0</v>
          </cell>
        </row>
        <row r="194">
          <cell r="B194" t="str">
            <v>8KV POWER CABLE, XLPE INSU. PVC JACKET</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G195">
            <v>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G196">
            <v>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G197">
            <v>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G198">
            <v>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G199">
            <v>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row>
        <row r="201">
          <cell r="B201" t="str">
            <v>8KV TERMINATION KIT, HEAT SHRINKABLE TYPE</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G202">
            <v>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G203">
            <v>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G204">
            <v>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G205">
            <v>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G206">
            <v>0</v>
          </cell>
          <cell r="H206">
            <v>0</v>
          </cell>
          <cell r="I206">
            <v>4.5</v>
          </cell>
          <cell r="J206">
            <v>180</v>
          </cell>
          <cell r="K206">
            <v>1585</v>
          </cell>
          <cell r="L206">
            <v>63400</v>
          </cell>
          <cell r="M206">
            <v>0</v>
          </cell>
          <cell r="N206">
            <v>0</v>
          </cell>
          <cell r="O206">
            <v>1260</v>
          </cell>
          <cell r="P206">
            <v>50400</v>
          </cell>
        </row>
        <row r="207">
          <cell r="F207">
            <v>0</v>
          </cell>
          <cell r="G207">
            <v>0</v>
          </cell>
          <cell r="H207">
            <v>0</v>
          </cell>
          <cell r="I207">
            <v>0</v>
          </cell>
          <cell r="J207">
            <v>0</v>
          </cell>
          <cell r="K207">
            <v>0</v>
          </cell>
          <cell r="L207">
            <v>0</v>
          </cell>
          <cell r="M207">
            <v>0</v>
          </cell>
          <cell r="N207">
            <v>0</v>
          </cell>
          <cell r="O207">
            <v>0</v>
          </cell>
          <cell r="P207">
            <v>0</v>
          </cell>
        </row>
        <row r="208">
          <cell r="B208" t="str">
            <v xml:space="preserve"> RSG CONDUIT WITH COUPLING, THICK WALL</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row>
        <row r="209">
          <cell r="B209" t="str">
            <v xml:space="preserve"> (ANSI C80.1 NPT THREADED)</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G210">
            <v>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G211">
            <v>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G212">
            <v>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G213">
            <v>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G214">
            <v>0</v>
          </cell>
          <cell r="H214">
            <v>0</v>
          </cell>
          <cell r="I214">
            <v>0</v>
          </cell>
          <cell r="J214">
            <v>0</v>
          </cell>
          <cell r="K214">
            <v>0</v>
          </cell>
          <cell r="L214">
            <v>0</v>
          </cell>
          <cell r="M214">
            <v>0</v>
          </cell>
          <cell r="N214">
            <v>0</v>
          </cell>
          <cell r="O214">
            <v>0</v>
          </cell>
          <cell r="P214">
            <v>0</v>
          </cell>
        </row>
        <row r="215">
          <cell r="B215" t="str">
            <v xml:space="preserve"> FLEXIBLE CONDUIT, LIQUID-TIGHT, UA TYPE</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G216">
            <v>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G217">
            <v>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G218">
            <v>0</v>
          </cell>
          <cell r="H218">
            <v>0</v>
          </cell>
          <cell r="I218">
            <v>2.08</v>
          </cell>
          <cell r="J218">
            <v>42</v>
          </cell>
          <cell r="K218">
            <v>1307</v>
          </cell>
          <cell r="L218">
            <v>26140</v>
          </cell>
          <cell r="M218">
            <v>0</v>
          </cell>
          <cell r="N218">
            <v>0</v>
          </cell>
          <cell r="O218">
            <v>582</v>
          </cell>
          <cell r="P218">
            <v>11640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G220">
            <v>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G223">
            <v>0</v>
          </cell>
          <cell r="H223">
            <v>0</v>
          </cell>
          <cell r="I223">
            <v>0.15</v>
          </cell>
          <cell r="J223">
            <v>165</v>
          </cell>
          <cell r="K223">
            <v>20</v>
          </cell>
          <cell r="L223">
            <v>22000</v>
          </cell>
          <cell r="M223">
            <v>0</v>
          </cell>
          <cell r="N223">
            <v>0</v>
          </cell>
          <cell r="O223">
            <v>42</v>
          </cell>
          <cell r="P223">
            <v>46200</v>
          </cell>
        </row>
        <row r="224">
          <cell r="A224" t="str">
            <v>A.2.1</v>
          </cell>
          <cell r="B224" t="str">
            <v xml:space="preserve">  6.9KV VCB 4000A 40KA , SWITCHGEAR INCOMING &amp; TIE PANEL </v>
          </cell>
          <cell r="C224">
            <v>3</v>
          </cell>
          <cell r="D224" t="str">
            <v>PNL</v>
          </cell>
          <cell r="E224">
            <v>0</v>
          </cell>
          <cell r="F224">
            <v>0</v>
          </cell>
          <cell r="G224">
            <v>0</v>
          </cell>
          <cell r="H224">
            <v>0</v>
          </cell>
          <cell r="I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G225">
            <v>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F227">
            <v>0</v>
          </cell>
          <cell r="G227">
            <v>0</v>
          </cell>
          <cell r="H227">
            <v>0</v>
          </cell>
          <cell r="I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G228">
            <v>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C229">
            <v>0</v>
          </cell>
          <cell r="D229">
            <v>0</v>
          </cell>
          <cell r="E229">
            <v>0</v>
          </cell>
          <cell r="F229">
            <v>0</v>
          </cell>
          <cell r="G229">
            <v>0</v>
          </cell>
          <cell r="H229">
            <v>0</v>
          </cell>
          <cell r="I229">
            <v>5</v>
          </cell>
          <cell r="J229">
            <v>0</v>
          </cell>
          <cell r="K229">
            <v>0</v>
          </cell>
          <cell r="L229">
            <v>0</v>
          </cell>
          <cell r="M229">
            <v>0</v>
          </cell>
          <cell r="N229">
            <v>0</v>
          </cell>
          <cell r="O229">
            <v>0</v>
          </cell>
          <cell r="P229">
            <v>0</v>
          </cell>
        </row>
        <row r="230">
          <cell r="F230">
            <v>0</v>
          </cell>
          <cell r="G230">
            <v>0</v>
          </cell>
          <cell r="H230">
            <v>0</v>
          </cell>
          <cell r="I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G231">
            <v>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row>
        <row r="233">
          <cell r="F233">
            <v>0</v>
          </cell>
          <cell r="G233">
            <v>0</v>
          </cell>
          <cell r="H233">
            <v>0</v>
          </cell>
          <cell r="I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G234">
            <v>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row>
        <row r="236">
          <cell r="F236">
            <v>0</v>
          </cell>
          <cell r="G236">
            <v>0</v>
          </cell>
          <cell r="H236">
            <v>0</v>
          </cell>
          <cell r="I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G237">
            <v>0</v>
          </cell>
          <cell r="H237">
            <v>0</v>
          </cell>
          <cell r="I237">
            <v>0</v>
          </cell>
          <cell r="J237">
            <v>0</v>
          </cell>
          <cell r="K237">
            <v>1000</v>
          </cell>
          <cell r="L237">
            <v>52000</v>
          </cell>
          <cell r="M237">
            <v>0</v>
          </cell>
          <cell r="N237">
            <v>0</v>
          </cell>
          <cell r="O237">
            <v>0</v>
          </cell>
          <cell r="P237">
            <v>0</v>
          </cell>
        </row>
        <row r="238">
          <cell r="F238">
            <v>0</v>
          </cell>
          <cell r="G238">
            <v>0</v>
          </cell>
          <cell r="H238">
            <v>0</v>
          </cell>
          <cell r="I238">
            <v>0</v>
          </cell>
          <cell r="J238">
            <v>0</v>
          </cell>
          <cell r="K238">
            <v>0</v>
          </cell>
          <cell r="L238">
            <v>0</v>
          </cell>
          <cell r="M238">
            <v>0</v>
          </cell>
          <cell r="N238">
            <v>0</v>
          </cell>
          <cell r="O238">
            <v>0</v>
          </cell>
          <cell r="P238">
            <v>0</v>
          </cell>
        </row>
        <row r="239">
          <cell r="B239" t="str">
            <v xml:space="preserve"> CABLE TRAY, LADDER TYPE H.D. GALV. STEEL</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row>
        <row r="240">
          <cell r="B240" t="str">
            <v xml:space="preserve"> W/ ANODIC TREATMENT &amp; EXPOSY COATING(50u)</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row>
        <row r="241">
          <cell r="B241" t="str">
            <v xml:space="preserve"> STRAIGHT SECTION, </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G242">
            <v>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G243">
            <v>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G244">
            <v>0</v>
          </cell>
          <cell r="H244">
            <v>0</v>
          </cell>
          <cell r="I244">
            <v>1</v>
          </cell>
          <cell r="J244">
            <v>160</v>
          </cell>
          <cell r="K244">
            <v>450</v>
          </cell>
          <cell r="L244">
            <v>72000</v>
          </cell>
          <cell r="M244">
            <v>0</v>
          </cell>
          <cell r="N244">
            <v>0</v>
          </cell>
          <cell r="O244">
            <v>280</v>
          </cell>
          <cell r="P244">
            <v>44800</v>
          </cell>
        </row>
        <row r="245">
          <cell r="F245">
            <v>0</v>
          </cell>
          <cell r="G245">
            <v>0</v>
          </cell>
          <cell r="H245">
            <v>0</v>
          </cell>
          <cell r="I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G246">
            <v>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B248" t="str">
            <v xml:space="preserve"> STRAIGHT SECTION, 600 mm WIDE</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row>
        <row r="249">
          <cell r="F249">
            <v>0</v>
          </cell>
          <cell r="G249">
            <v>0</v>
          </cell>
          <cell r="H249">
            <v>0</v>
          </cell>
          <cell r="I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G250">
            <v>0</v>
          </cell>
          <cell r="H250">
            <v>0</v>
          </cell>
          <cell r="I250">
            <v>113.39999999999999</v>
          </cell>
          <cell r="J250">
            <v>113</v>
          </cell>
          <cell r="K250">
            <v>174320</v>
          </cell>
          <cell r="L250">
            <v>174320</v>
          </cell>
          <cell r="M250">
            <v>0</v>
          </cell>
          <cell r="N250">
            <v>0</v>
          </cell>
          <cell r="O250">
            <v>31752</v>
          </cell>
          <cell r="P250">
            <v>31752</v>
          </cell>
        </row>
        <row r="251">
          <cell r="F251">
            <v>0</v>
          </cell>
          <cell r="G251">
            <v>0</v>
          </cell>
          <cell r="H251">
            <v>0</v>
          </cell>
          <cell r="I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G252">
            <v>0</v>
          </cell>
          <cell r="H252">
            <v>0</v>
          </cell>
          <cell r="I252">
            <v>0.15</v>
          </cell>
          <cell r="J252">
            <v>593</v>
          </cell>
          <cell r="K252">
            <v>20</v>
          </cell>
          <cell r="L252">
            <v>79000</v>
          </cell>
          <cell r="M252">
            <v>0</v>
          </cell>
          <cell r="N252">
            <v>0</v>
          </cell>
          <cell r="O252">
            <v>42</v>
          </cell>
          <cell r="P252">
            <v>165900</v>
          </cell>
        </row>
        <row r="253">
          <cell r="F253">
            <v>0</v>
          </cell>
          <cell r="G253">
            <v>0</v>
          </cell>
          <cell r="H253">
            <v>0</v>
          </cell>
          <cell r="I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G254">
            <v>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row>
        <row r="256">
          <cell r="B256" t="str">
            <v xml:space="preserve"> 3000(L)x1600(D)x2200(H)MM., W/ DOORS</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row>
        <row r="257">
          <cell r="F257">
            <v>0</v>
          </cell>
          <cell r="G257">
            <v>0</v>
          </cell>
          <cell r="H257">
            <v>0</v>
          </cell>
          <cell r="I257">
            <v>0</v>
          </cell>
          <cell r="J257">
            <v>0</v>
          </cell>
          <cell r="K257">
            <v>0</v>
          </cell>
          <cell r="L257">
            <v>0</v>
          </cell>
          <cell r="M257">
            <v>0</v>
          </cell>
          <cell r="N257">
            <v>0</v>
          </cell>
          <cell r="O257">
            <v>0</v>
          </cell>
          <cell r="P257">
            <v>0</v>
          </cell>
          <cell r="Q257">
            <v>0</v>
          </cell>
        </row>
        <row r="258">
          <cell r="A258">
            <v>52</v>
          </cell>
          <cell r="B258" t="str">
            <v xml:space="preserve">JUNCTION BOX, INDOOR TYPE, </v>
          </cell>
          <cell r="C258">
            <v>3</v>
          </cell>
          <cell r="D258" t="str">
            <v>SET</v>
          </cell>
          <cell r="E258">
            <v>16000</v>
          </cell>
          <cell r="F258">
            <v>48000</v>
          </cell>
          <cell r="G258">
            <v>0</v>
          </cell>
          <cell r="H258">
            <v>0</v>
          </cell>
          <cell r="I258">
            <v>15</v>
          </cell>
          <cell r="J258">
            <v>45</v>
          </cell>
          <cell r="K258">
            <v>16000</v>
          </cell>
          <cell r="L258">
            <v>48000</v>
          </cell>
          <cell r="M258">
            <v>0</v>
          </cell>
          <cell r="N258">
            <v>0</v>
          </cell>
          <cell r="O258">
            <v>4200</v>
          </cell>
          <cell r="P258">
            <v>12600</v>
          </cell>
        </row>
        <row r="259">
          <cell r="B259" t="str">
            <v>W/ TB.(FOR 2.0MM. WIRE) X 200P</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row>
        <row r="260">
          <cell r="F260">
            <v>0</v>
          </cell>
          <cell r="G260">
            <v>0</v>
          </cell>
          <cell r="H260">
            <v>0</v>
          </cell>
          <cell r="I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G261">
            <v>0</v>
          </cell>
          <cell r="H261">
            <v>0</v>
          </cell>
          <cell r="I261">
            <v>963.71999999999991</v>
          </cell>
          <cell r="J261">
            <v>964</v>
          </cell>
          <cell r="K261">
            <v>677772</v>
          </cell>
          <cell r="L261">
            <v>677772</v>
          </cell>
          <cell r="M261">
            <v>0</v>
          </cell>
          <cell r="N261">
            <v>0</v>
          </cell>
          <cell r="O261">
            <v>269842</v>
          </cell>
          <cell r="P261">
            <v>269842</v>
          </cell>
        </row>
        <row r="262">
          <cell r="F262">
            <v>0</v>
          </cell>
          <cell r="G262">
            <v>0</v>
          </cell>
          <cell r="H262">
            <v>0</v>
          </cell>
          <cell r="I262">
            <v>0</v>
          </cell>
          <cell r="J262">
            <v>0</v>
          </cell>
          <cell r="K262">
            <v>0</v>
          </cell>
          <cell r="L262">
            <v>0</v>
          </cell>
          <cell r="M262">
            <v>0</v>
          </cell>
          <cell r="N262">
            <v>0</v>
          </cell>
          <cell r="O262">
            <v>0</v>
          </cell>
          <cell r="P262">
            <v>0</v>
          </cell>
        </row>
        <row r="263">
          <cell r="B263" t="str">
            <v>SUB-TOTAL : (B)</v>
          </cell>
          <cell r="C263">
            <v>0</v>
          </cell>
          <cell r="D263">
            <v>0</v>
          </cell>
          <cell r="E263">
            <v>0</v>
          </cell>
          <cell r="F263">
            <v>23270172</v>
          </cell>
          <cell r="G263">
            <v>0</v>
          </cell>
          <cell r="H263">
            <v>0</v>
          </cell>
          <cell r="I263">
            <v>0</v>
          </cell>
          <cell r="J263">
            <v>33088</v>
          </cell>
          <cell r="K263">
            <v>0</v>
          </cell>
          <cell r="L263">
            <v>23270172</v>
          </cell>
          <cell r="M263">
            <v>0</v>
          </cell>
          <cell r="N263">
            <v>0</v>
          </cell>
          <cell r="O263">
            <v>0</v>
          </cell>
          <cell r="P263">
            <v>9262383</v>
          </cell>
        </row>
        <row r="264">
          <cell r="F264">
            <v>0</v>
          </cell>
          <cell r="G264">
            <v>0</v>
          </cell>
          <cell r="H264">
            <v>0</v>
          </cell>
          <cell r="I264">
            <v>0</v>
          </cell>
          <cell r="J264">
            <v>0</v>
          </cell>
          <cell r="K264">
            <v>0</v>
          </cell>
          <cell r="L264">
            <v>0</v>
          </cell>
          <cell r="M264">
            <v>0</v>
          </cell>
          <cell r="N264">
            <v>0</v>
          </cell>
          <cell r="O264">
            <v>0</v>
          </cell>
          <cell r="P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row>
        <row r="266">
          <cell r="F266">
            <v>0</v>
          </cell>
          <cell r="G266">
            <v>0</v>
          </cell>
          <cell r="H266">
            <v>0</v>
          </cell>
          <cell r="I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G267">
            <v>0</v>
          </cell>
          <cell r="H267">
            <v>0</v>
          </cell>
          <cell r="I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G268">
            <v>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C269">
            <v>0</v>
          </cell>
          <cell r="D269">
            <v>0</v>
          </cell>
          <cell r="E269">
            <v>0</v>
          </cell>
          <cell r="F269">
            <v>0</v>
          </cell>
          <cell r="G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G270">
            <v>0</v>
          </cell>
          <cell r="H270">
            <v>0</v>
          </cell>
          <cell r="I270">
            <v>10</v>
          </cell>
          <cell r="J270">
            <v>10</v>
          </cell>
          <cell r="K270">
            <v>13000</v>
          </cell>
          <cell r="L270">
            <v>13000</v>
          </cell>
          <cell r="M270">
            <v>0</v>
          </cell>
          <cell r="N270">
            <v>0</v>
          </cell>
          <cell r="O270">
            <v>2800</v>
          </cell>
          <cell r="P270">
            <v>2800</v>
          </cell>
        </row>
        <row r="271">
          <cell r="A271">
            <v>11</v>
          </cell>
          <cell r="B271" t="str">
            <v>MAIN 3P30A,BRANCH 2P 20A 8 CKT</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G272">
            <v>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C273">
            <v>0</v>
          </cell>
          <cell r="D273">
            <v>0</v>
          </cell>
          <cell r="E273">
            <v>0</v>
          </cell>
          <cell r="F273">
            <v>0</v>
          </cell>
          <cell r="G273">
            <v>0</v>
          </cell>
          <cell r="H273">
            <v>0</v>
          </cell>
          <cell r="I273">
            <v>0.56000000000000005</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G274">
            <v>0</v>
          </cell>
          <cell r="H274">
            <v>0</v>
          </cell>
          <cell r="I274">
            <v>8</v>
          </cell>
          <cell r="J274">
            <v>8</v>
          </cell>
          <cell r="K274">
            <v>11000</v>
          </cell>
          <cell r="L274">
            <v>11000</v>
          </cell>
          <cell r="M274">
            <v>0</v>
          </cell>
          <cell r="N274">
            <v>0</v>
          </cell>
          <cell r="O274">
            <v>2240</v>
          </cell>
          <cell r="P274">
            <v>2240</v>
          </cell>
        </row>
        <row r="275">
          <cell r="B275" t="str">
            <v>240V, MAIN 3P30A,BRANCH2P 20A 6CKT</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G276">
            <v>0</v>
          </cell>
          <cell r="H276">
            <v>0</v>
          </cell>
          <cell r="I276">
            <v>8</v>
          </cell>
          <cell r="J276">
            <v>8</v>
          </cell>
          <cell r="K276">
            <v>164700</v>
          </cell>
          <cell r="L276">
            <v>164700</v>
          </cell>
          <cell r="M276">
            <v>0</v>
          </cell>
          <cell r="N276">
            <v>0</v>
          </cell>
          <cell r="O276">
            <v>2240</v>
          </cell>
          <cell r="P276">
            <v>2240</v>
          </cell>
        </row>
        <row r="277">
          <cell r="B277" t="str">
            <v>240V 2P50A 12CKT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G278">
            <v>0</v>
          </cell>
          <cell r="H278">
            <v>0</v>
          </cell>
          <cell r="I278">
            <v>8</v>
          </cell>
          <cell r="J278">
            <v>16</v>
          </cell>
          <cell r="K278">
            <v>12500</v>
          </cell>
          <cell r="L278">
            <v>25000</v>
          </cell>
          <cell r="M278">
            <v>0</v>
          </cell>
          <cell r="N278">
            <v>0</v>
          </cell>
          <cell r="O278">
            <v>2240</v>
          </cell>
          <cell r="P278">
            <v>4480</v>
          </cell>
        </row>
        <row r="279">
          <cell r="B279" t="str">
            <v>240V MAIN 3P50A,BRANCH 3P20A 6CKT</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G280">
            <v>0</v>
          </cell>
          <cell r="H280">
            <v>0</v>
          </cell>
          <cell r="I280">
            <v>8</v>
          </cell>
          <cell r="J280">
            <v>8</v>
          </cell>
          <cell r="K280">
            <v>14500</v>
          </cell>
          <cell r="L280">
            <v>14500</v>
          </cell>
          <cell r="M280">
            <v>0</v>
          </cell>
          <cell r="N280">
            <v>0</v>
          </cell>
          <cell r="O280">
            <v>2240</v>
          </cell>
          <cell r="P280">
            <v>2240</v>
          </cell>
        </row>
        <row r="281">
          <cell r="B281" t="str">
            <v>240V MAIN 3P70A,BRANCH 3P20A 8CKT</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G282">
            <v>0</v>
          </cell>
          <cell r="H282">
            <v>0</v>
          </cell>
          <cell r="I282">
            <v>4</v>
          </cell>
          <cell r="J282">
            <v>20</v>
          </cell>
          <cell r="K282">
            <v>37800</v>
          </cell>
          <cell r="L282">
            <v>189000</v>
          </cell>
          <cell r="M282">
            <v>0</v>
          </cell>
          <cell r="N282">
            <v>0</v>
          </cell>
          <cell r="O282">
            <v>1120</v>
          </cell>
          <cell r="P282">
            <v>5600</v>
          </cell>
        </row>
        <row r="283">
          <cell r="B283" t="str">
            <v>GROUP D, 3-POLE 20AMP</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G284">
            <v>0</v>
          </cell>
          <cell r="H284">
            <v>0</v>
          </cell>
          <cell r="I284">
            <v>4</v>
          </cell>
          <cell r="J284">
            <v>4</v>
          </cell>
          <cell r="K284">
            <v>37800</v>
          </cell>
          <cell r="L284">
            <v>37800</v>
          </cell>
          <cell r="M284">
            <v>0</v>
          </cell>
          <cell r="N284">
            <v>0</v>
          </cell>
          <cell r="O284">
            <v>1120</v>
          </cell>
          <cell r="P284">
            <v>1120</v>
          </cell>
        </row>
        <row r="285">
          <cell r="B285" t="str">
            <v>GROUP D 3-POLE 30AMP</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G286">
            <v>0</v>
          </cell>
          <cell r="H286">
            <v>0</v>
          </cell>
          <cell r="I286">
            <v>12</v>
          </cell>
          <cell r="J286">
            <v>48</v>
          </cell>
          <cell r="K286">
            <v>25000</v>
          </cell>
          <cell r="L286">
            <v>100000</v>
          </cell>
          <cell r="M286">
            <v>0</v>
          </cell>
          <cell r="N286">
            <v>0</v>
          </cell>
          <cell r="O286">
            <v>3360</v>
          </cell>
          <cell r="P286">
            <v>13440</v>
          </cell>
        </row>
        <row r="287">
          <cell r="B287" t="str">
            <v>3PH 480/240V 15KVA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G288">
            <v>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G290">
            <v>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G292">
            <v>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row>
        <row r="294">
          <cell r="B294" t="str">
            <v xml:space="preserve"> GUARD AND DOME REFL. 3/4" HUB 400W 240V</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row>
        <row r="295">
          <cell r="B295" t="str">
            <v>CLASS 1, DIV.2 GROPU D</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G296">
            <v>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C297">
            <v>0</v>
          </cell>
          <cell r="D297">
            <v>0</v>
          </cell>
          <cell r="E297">
            <v>0</v>
          </cell>
          <cell r="F297">
            <v>0</v>
          </cell>
          <cell r="G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row>
        <row r="299">
          <cell r="B299" t="str">
            <v>GROUP D</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G300">
            <v>0</v>
          </cell>
          <cell r="H300">
            <v>0</v>
          </cell>
          <cell r="I300">
            <v>7</v>
          </cell>
          <cell r="J300">
            <v>364</v>
          </cell>
          <cell r="K300">
            <v>5600</v>
          </cell>
          <cell r="L300">
            <v>291200</v>
          </cell>
          <cell r="M300">
            <v>0</v>
          </cell>
          <cell r="N300">
            <v>0</v>
          </cell>
          <cell r="O300">
            <v>1960</v>
          </cell>
          <cell r="P300">
            <v>101920</v>
          </cell>
        </row>
        <row r="301">
          <cell r="A301">
            <v>19</v>
          </cell>
          <cell r="B301" t="str">
            <v xml:space="preserve">INTEGRAL CONST. WATT. BALLAST C/W GUARD AND </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row>
        <row r="302">
          <cell r="B302" t="str">
            <v>DOME REFL. 3/4" HUB 175W 240V CLASS 1 DIV.2 GROUP D</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G303">
            <v>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G304">
            <v>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G305">
            <v>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G306">
            <v>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G307">
            <v>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G308">
            <v>0</v>
          </cell>
          <cell r="H308">
            <v>0</v>
          </cell>
          <cell r="I308">
            <v>6</v>
          </cell>
          <cell r="J308">
            <v>276</v>
          </cell>
          <cell r="K308">
            <v>27000</v>
          </cell>
          <cell r="L308">
            <v>1242000</v>
          </cell>
          <cell r="M308">
            <v>0</v>
          </cell>
          <cell r="N308">
            <v>0</v>
          </cell>
          <cell r="O308">
            <v>1680</v>
          </cell>
          <cell r="P308">
            <v>77280</v>
          </cell>
        </row>
        <row r="309">
          <cell r="B309" t="str">
            <v>FOR CLASS 1, DIV.2 GROUP D</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G310">
            <v>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G312">
            <v>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row>
        <row r="314">
          <cell r="B314" t="str">
            <v>GROUP D</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G315">
            <v>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row>
        <row r="317">
          <cell r="B317" t="str">
            <v>FOR CLASS 1, DIV.2 GROUP D</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G318">
            <v>0</v>
          </cell>
          <cell r="H318">
            <v>0</v>
          </cell>
          <cell r="I318">
            <v>6</v>
          </cell>
          <cell r="J318">
            <v>6</v>
          </cell>
          <cell r="K318">
            <v>28800</v>
          </cell>
          <cell r="L318">
            <v>28800</v>
          </cell>
          <cell r="M318">
            <v>0</v>
          </cell>
          <cell r="N318">
            <v>0</v>
          </cell>
          <cell r="O318">
            <v>1680</v>
          </cell>
          <cell r="P318">
            <v>1680</v>
          </cell>
        </row>
        <row r="319">
          <cell r="B319" t="str">
            <v>FOR CLASS 1, DIV.2 GROUP D</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G320">
            <v>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B322" t="str">
            <v xml:space="preserve"> 240V 30AT IC 10KA, STAINLESS STEEL</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G323">
            <v>0</v>
          </cell>
          <cell r="H323">
            <v>0</v>
          </cell>
          <cell r="I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G324">
            <v>0</v>
          </cell>
          <cell r="H324">
            <v>0</v>
          </cell>
          <cell r="I324">
            <v>4</v>
          </cell>
          <cell r="J324">
            <v>32</v>
          </cell>
          <cell r="K324">
            <v>5400</v>
          </cell>
          <cell r="L324">
            <v>43200</v>
          </cell>
          <cell r="M324">
            <v>0</v>
          </cell>
          <cell r="N324">
            <v>0</v>
          </cell>
          <cell r="O324">
            <v>1120</v>
          </cell>
          <cell r="P324">
            <v>8960</v>
          </cell>
        </row>
        <row r="325">
          <cell r="B325" t="str">
            <v>240V, CLASS 1 DIV.2 GROUP D</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G326">
            <v>0</v>
          </cell>
          <cell r="H326">
            <v>0</v>
          </cell>
          <cell r="I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G327">
            <v>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G328">
            <v>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G329">
            <v>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G330">
            <v>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G331">
            <v>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G332">
            <v>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G333">
            <v>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G334">
            <v>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G335">
            <v>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G336">
            <v>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G337">
            <v>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G338">
            <v>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G339">
            <v>0</v>
          </cell>
          <cell r="H339">
            <v>0</v>
          </cell>
          <cell r="I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G340">
            <v>0</v>
          </cell>
          <cell r="H340">
            <v>0</v>
          </cell>
          <cell r="I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G341">
            <v>0</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0</v>
          </cell>
          <cell r="D342">
            <v>0</v>
          </cell>
          <cell r="E342">
            <v>0</v>
          </cell>
          <cell r="F342">
            <v>9586794</v>
          </cell>
          <cell r="G342">
            <v>0</v>
          </cell>
          <cell r="H342">
            <v>0</v>
          </cell>
          <cell r="I342">
            <v>0</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v>
          </cell>
          <cell r="J343">
            <v>0</v>
          </cell>
          <cell r="K343">
            <v>0</v>
          </cell>
          <cell r="L343">
            <v>0</v>
          </cell>
          <cell r="M343">
            <v>0</v>
          </cell>
          <cell r="N343">
            <v>0</v>
          </cell>
          <cell r="O343">
            <v>0</v>
          </cell>
          <cell r="P343">
            <v>4</v>
          </cell>
        </row>
        <row r="344">
          <cell r="B344">
            <v>160</v>
          </cell>
          <cell r="C344">
            <v>5</v>
          </cell>
          <cell r="D344">
            <v>15.88</v>
          </cell>
          <cell r="E344">
            <v>1.5</v>
          </cell>
          <cell r="F344">
            <v>0</v>
          </cell>
          <cell r="G344">
            <v>0</v>
          </cell>
          <cell r="H344">
            <v>0</v>
          </cell>
          <cell r="I344">
            <v>0</v>
          </cell>
          <cell r="J344">
            <v>0</v>
          </cell>
          <cell r="K344">
            <v>0</v>
          </cell>
          <cell r="L344">
            <v>0</v>
          </cell>
          <cell r="M344">
            <v>0</v>
          </cell>
          <cell r="N344">
            <v>0</v>
          </cell>
          <cell r="O344">
            <v>0</v>
          </cell>
          <cell r="P344">
            <v>0</v>
          </cell>
        </row>
        <row r="345">
          <cell r="A345" t="str">
            <v xml:space="preserve">  D.</v>
          </cell>
          <cell r="B345" t="str">
            <v>GROUNDING  SYSTEM</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G346">
            <v>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G347">
            <v>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G348">
            <v>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G349">
            <v>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G350">
            <v>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G351">
            <v>0</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G352">
            <v>0</v>
          </cell>
          <cell r="H352">
            <v>0</v>
          </cell>
          <cell r="I352">
            <v>0</v>
          </cell>
          <cell r="J352">
            <v>0</v>
          </cell>
          <cell r="K352">
            <v>1250</v>
          </cell>
          <cell r="L352">
            <v>12500</v>
          </cell>
          <cell r="M352">
            <v>0</v>
          </cell>
          <cell r="N352">
            <v>0</v>
          </cell>
          <cell r="O352">
            <v>0</v>
          </cell>
          <cell r="P352">
            <v>0</v>
          </cell>
        </row>
        <row r="353">
          <cell r="B353" t="str">
            <v xml:space="preserve"> CADWELD GTC-182G</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G354">
            <v>0</v>
          </cell>
          <cell r="H354">
            <v>0</v>
          </cell>
          <cell r="I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G355">
            <v>0</v>
          </cell>
          <cell r="H355">
            <v>0</v>
          </cell>
          <cell r="I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G356">
            <v>0</v>
          </cell>
          <cell r="H356">
            <v>0</v>
          </cell>
          <cell r="I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G357">
            <v>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G359">
            <v>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G361">
            <v>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G362">
            <v>0</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G363">
            <v>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G364">
            <v>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G365">
            <v>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G366">
            <v>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G367">
            <v>0</v>
          </cell>
          <cell r="H367">
            <v>0</v>
          </cell>
          <cell r="I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G368">
            <v>0</v>
          </cell>
          <cell r="H368">
            <v>0</v>
          </cell>
          <cell r="I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G369">
            <v>0</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0</v>
          </cell>
          <cell r="D370">
            <v>0</v>
          </cell>
          <cell r="E370">
            <v>0</v>
          </cell>
          <cell r="F370">
            <v>902415</v>
          </cell>
          <cell r="G370">
            <v>0</v>
          </cell>
          <cell r="H370">
            <v>0</v>
          </cell>
          <cell r="I370">
            <v>0</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G371">
            <v>0</v>
          </cell>
          <cell r="H371">
            <v>0</v>
          </cell>
          <cell r="I371">
            <v>0</v>
          </cell>
          <cell r="J371">
            <v>0</v>
          </cell>
          <cell r="K371">
            <v>0</v>
          </cell>
          <cell r="L371">
            <v>0</v>
          </cell>
          <cell r="M371">
            <v>0</v>
          </cell>
          <cell r="N371">
            <v>0</v>
          </cell>
          <cell r="O371">
            <v>0</v>
          </cell>
          <cell r="P371">
            <v>0</v>
          </cell>
        </row>
        <row r="372">
          <cell r="B372" t="str">
            <v>STD</v>
          </cell>
          <cell r="C372">
            <v>1</v>
          </cell>
          <cell r="D372">
            <v>3.38</v>
          </cell>
          <cell r="E372">
            <v>1</v>
          </cell>
          <cell r="F372">
            <v>0</v>
          </cell>
          <cell r="G372">
            <v>0</v>
          </cell>
          <cell r="H372">
            <v>0</v>
          </cell>
          <cell r="I372">
            <v>0</v>
          </cell>
          <cell r="J372">
            <v>0</v>
          </cell>
          <cell r="K372">
            <v>0</v>
          </cell>
          <cell r="L372">
            <v>0</v>
          </cell>
          <cell r="M372">
            <v>0</v>
          </cell>
          <cell r="N372">
            <v>0</v>
          </cell>
          <cell r="O372">
            <v>0</v>
          </cell>
          <cell r="P372">
            <v>0</v>
          </cell>
        </row>
        <row r="373">
          <cell r="B373" t="str">
            <v>STD</v>
          </cell>
          <cell r="C373">
            <v>1.25</v>
          </cell>
          <cell r="D373" t="str">
            <v xml:space="preserve"> </v>
          </cell>
          <cell r="E373">
            <v>0</v>
          </cell>
          <cell r="F373">
            <v>0</v>
          </cell>
          <cell r="G373">
            <v>0</v>
          </cell>
          <cell r="H373">
            <v>0</v>
          </cell>
          <cell r="I373">
            <v>0</v>
          </cell>
          <cell r="J373">
            <v>0</v>
          </cell>
          <cell r="K373">
            <v>0</v>
          </cell>
          <cell r="L373">
            <v>0</v>
          </cell>
          <cell r="M373">
            <v>0</v>
          </cell>
          <cell r="N373">
            <v>0</v>
          </cell>
          <cell r="O373">
            <v>0</v>
          </cell>
          <cell r="P373">
            <v>0</v>
          </cell>
        </row>
        <row r="374">
          <cell r="A374" t="str">
            <v>E.</v>
          </cell>
          <cell r="B374" t="str">
            <v>TELEPHONE SYSTEM(??????????)</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G375">
            <v>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G376">
            <v>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G377">
            <v>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G378">
            <v>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G379">
            <v>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G380">
            <v>0</v>
          </cell>
          <cell r="H380">
            <v>0</v>
          </cell>
          <cell r="I380">
            <v>105</v>
          </cell>
          <cell r="J380">
            <v>105</v>
          </cell>
          <cell r="K380">
            <v>10290</v>
          </cell>
          <cell r="L380">
            <v>10290</v>
          </cell>
          <cell r="M380">
            <v>0</v>
          </cell>
          <cell r="N380">
            <v>0</v>
          </cell>
          <cell r="O380">
            <v>29400</v>
          </cell>
          <cell r="P380">
            <v>29400</v>
          </cell>
        </row>
        <row r="381">
          <cell r="B381" t="str">
            <v>SUB-TOTAL : (E)</v>
          </cell>
          <cell r="C381">
            <v>0</v>
          </cell>
          <cell r="D381">
            <v>0</v>
          </cell>
          <cell r="E381">
            <v>0</v>
          </cell>
          <cell r="F381">
            <v>493190</v>
          </cell>
          <cell r="G381">
            <v>0</v>
          </cell>
          <cell r="H381">
            <v>0</v>
          </cell>
          <cell r="I381">
            <v>0</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G382">
            <v>0</v>
          </cell>
          <cell r="H382">
            <v>0</v>
          </cell>
          <cell r="I382">
            <v>0</v>
          </cell>
          <cell r="J382">
            <v>0</v>
          </cell>
          <cell r="K382">
            <v>0</v>
          </cell>
          <cell r="L382">
            <v>0</v>
          </cell>
          <cell r="M382">
            <v>0</v>
          </cell>
          <cell r="N382">
            <v>0</v>
          </cell>
          <cell r="O382">
            <v>0</v>
          </cell>
          <cell r="P382">
            <v>0</v>
          </cell>
        </row>
        <row r="383">
          <cell r="B383" t="str">
            <v>STD</v>
          </cell>
          <cell r="C383">
            <v>3</v>
          </cell>
          <cell r="D383">
            <v>5.49</v>
          </cell>
          <cell r="E383">
            <v>1</v>
          </cell>
          <cell r="F383">
            <v>0</v>
          </cell>
          <cell r="G383">
            <v>0</v>
          </cell>
          <cell r="H383">
            <v>0</v>
          </cell>
          <cell r="I383">
            <v>0</v>
          </cell>
          <cell r="J383">
            <v>0</v>
          </cell>
          <cell r="K383">
            <v>0</v>
          </cell>
          <cell r="L383">
            <v>0</v>
          </cell>
          <cell r="M383">
            <v>0</v>
          </cell>
          <cell r="N383">
            <v>0</v>
          </cell>
          <cell r="O383">
            <v>0</v>
          </cell>
          <cell r="P383">
            <v>0</v>
          </cell>
        </row>
        <row r="384">
          <cell r="A384" t="str">
            <v>F.</v>
          </cell>
          <cell r="B384" t="str">
            <v>PAGE/INTERCOMMUNICATION SYSTEM</v>
          </cell>
          <cell r="C384">
            <v>0</v>
          </cell>
          <cell r="D384" t="str">
            <v xml:space="preserve"> </v>
          </cell>
          <cell r="E384">
            <v>0</v>
          </cell>
          <cell r="F384">
            <v>0</v>
          </cell>
          <cell r="G384">
            <v>0</v>
          </cell>
          <cell r="H384">
            <v>0</v>
          </cell>
          <cell r="I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G385">
            <v>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G387">
            <v>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G388">
            <v>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G389">
            <v>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G391">
            <v>0</v>
          </cell>
          <cell r="H391">
            <v>0</v>
          </cell>
          <cell r="I391">
            <v>3</v>
          </cell>
          <cell r="J391">
            <v>48</v>
          </cell>
          <cell r="K391">
            <v>3300</v>
          </cell>
          <cell r="L391">
            <v>52800</v>
          </cell>
          <cell r="M391">
            <v>0</v>
          </cell>
          <cell r="N391">
            <v>0</v>
          </cell>
          <cell r="O391">
            <v>840</v>
          </cell>
          <cell r="P391">
            <v>13440</v>
          </cell>
        </row>
        <row r="392">
          <cell r="B392" t="str">
            <v xml:space="preserve"> 13314-001</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G393">
            <v>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G396">
            <v>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G397">
            <v>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G398">
            <v>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G399">
            <v>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G400">
            <v>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G401">
            <v>0</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G402">
            <v>0</v>
          </cell>
          <cell r="H402">
            <v>0</v>
          </cell>
          <cell r="I402">
            <v>61</v>
          </cell>
          <cell r="J402">
            <v>61</v>
          </cell>
          <cell r="K402">
            <v>36300</v>
          </cell>
          <cell r="L402">
            <v>36300</v>
          </cell>
          <cell r="M402">
            <v>0</v>
          </cell>
          <cell r="N402">
            <v>0</v>
          </cell>
          <cell r="O402">
            <v>17080</v>
          </cell>
          <cell r="P402">
            <v>17080</v>
          </cell>
        </row>
        <row r="403">
          <cell r="B403" t="str">
            <v>SEALING FITTING</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G404">
            <v>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G405">
            <v>0</v>
          </cell>
          <cell r="H405">
            <v>0</v>
          </cell>
          <cell r="I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G406">
            <v>0</v>
          </cell>
          <cell r="H406">
            <v>0</v>
          </cell>
          <cell r="I406">
            <v>62.35</v>
          </cell>
          <cell r="J406">
            <v>62</v>
          </cell>
          <cell r="K406">
            <v>48051</v>
          </cell>
          <cell r="L406">
            <v>48051</v>
          </cell>
          <cell r="M406">
            <v>0</v>
          </cell>
          <cell r="N406">
            <v>0</v>
          </cell>
          <cell r="O406">
            <v>17458</v>
          </cell>
          <cell r="P406">
            <v>17458</v>
          </cell>
        </row>
        <row r="407">
          <cell r="B407" t="str">
            <v>SUB-TOTAL : (F)</v>
          </cell>
          <cell r="C407">
            <v>0</v>
          </cell>
          <cell r="D407">
            <v>0</v>
          </cell>
          <cell r="E407">
            <v>0</v>
          </cell>
          <cell r="F407">
            <v>1009077</v>
          </cell>
          <cell r="G407">
            <v>0</v>
          </cell>
          <cell r="H407">
            <v>0</v>
          </cell>
          <cell r="I407">
            <v>0</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G408">
            <v>0</v>
          </cell>
          <cell r="H408">
            <v>0</v>
          </cell>
          <cell r="I408">
            <v>0</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G409">
            <v>0</v>
          </cell>
          <cell r="H409">
            <v>0</v>
          </cell>
          <cell r="I409">
            <v>0</v>
          </cell>
          <cell r="J409">
            <v>0</v>
          </cell>
          <cell r="K409">
            <v>0</v>
          </cell>
          <cell r="L409">
            <v>0</v>
          </cell>
          <cell r="M409">
            <v>0</v>
          </cell>
          <cell r="N409">
            <v>0</v>
          </cell>
          <cell r="O409">
            <v>0</v>
          </cell>
          <cell r="P409">
            <v>0</v>
          </cell>
        </row>
        <row r="410">
          <cell r="A410" t="str">
            <v>G.</v>
          </cell>
          <cell r="B410" t="str">
            <v>CCTV SYSTEM</v>
          </cell>
          <cell r="C410">
            <v>0</v>
          </cell>
          <cell r="D410" t="str">
            <v xml:space="preserve"> </v>
          </cell>
          <cell r="E410">
            <v>0</v>
          </cell>
          <cell r="F410">
            <v>0</v>
          </cell>
          <cell r="G410">
            <v>0</v>
          </cell>
          <cell r="H410">
            <v>0</v>
          </cell>
          <cell r="I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G411">
            <v>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G412">
            <v>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G413">
            <v>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G414">
            <v>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G415">
            <v>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G416">
            <v>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G417">
            <v>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G418">
            <v>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G419">
            <v>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G420">
            <v>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G421">
            <v>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G422">
            <v>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G423">
            <v>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G424">
            <v>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G425">
            <v>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G426">
            <v>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G427">
            <v>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G428">
            <v>0</v>
          </cell>
          <cell r="H428">
            <v>0</v>
          </cell>
          <cell r="I428">
            <v>4</v>
          </cell>
          <cell r="J428">
            <v>16</v>
          </cell>
          <cell r="K428">
            <v>8100</v>
          </cell>
          <cell r="L428">
            <v>32400</v>
          </cell>
          <cell r="M428">
            <v>0</v>
          </cell>
          <cell r="N428">
            <v>0</v>
          </cell>
          <cell r="O428">
            <v>1120</v>
          </cell>
          <cell r="P428">
            <v>4480</v>
          </cell>
        </row>
        <row r="429">
          <cell r="B429" t="str">
            <v>W/ COATING, WALL MOUNT. TYPE</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G430">
            <v>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G432">
            <v>0</v>
          </cell>
          <cell r="H432">
            <v>0</v>
          </cell>
          <cell r="I432">
            <v>122.5</v>
          </cell>
          <cell r="J432">
            <v>123</v>
          </cell>
          <cell r="K432">
            <v>78750</v>
          </cell>
          <cell r="L432">
            <v>78750</v>
          </cell>
          <cell r="M432">
            <v>0</v>
          </cell>
          <cell r="N432">
            <v>0</v>
          </cell>
          <cell r="O432">
            <v>34300</v>
          </cell>
          <cell r="P432">
            <v>34300</v>
          </cell>
        </row>
        <row r="433">
          <cell r="B433" t="str">
            <v>SEALING FITTING</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G434">
            <v>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G435">
            <v>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G436">
            <v>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G437">
            <v>0</v>
          </cell>
          <cell r="H437">
            <v>0</v>
          </cell>
          <cell r="I437">
            <v>38.61</v>
          </cell>
          <cell r="J437">
            <v>39</v>
          </cell>
          <cell r="K437">
            <v>50879</v>
          </cell>
          <cell r="L437">
            <v>50879</v>
          </cell>
          <cell r="M437">
            <v>0</v>
          </cell>
          <cell r="N437">
            <v>0</v>
          </cell>
          <cell r="O437">
            <v>10811</v>
          </cell>
          <cell r="P437">
            <v>10811</v>
          </cell>
        </row>
        <row r="438">
          <cell r="B438" t="str">
            <v>SUB-TOTAL : (G)</v>
          </cell>
          <cell r="C438">
            <v>0</v>
          </cell>
          <cell r="D438">
            <v>0</v>
          </cell>
          <cell r="E438">
            <v>0</v>
          </cell>
          <cell r="F438">
            <v>1746859</v>
          </cell>
          <cell r="G438">
            <v>0</v>
          </cell>
          <cell r="H438">
            <v>0</v>
          </cell>
          <cell r="I438">
            <v>0</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G439">
            <v>0</v>
          </cell>
          <cell r="H439">
            <v>0</v>
          </cell>
          <cell r="I439">
            <v>0</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G440">
            <v>0</v>
          </cell>
          <cell r="H440">
            <v>0</v>
          </cell>
          <cell r="I440">
            <v>0</v>
          </cell>
          <cell r="J440">
            <v>0</v>
          </cell>
          <cell r="K440">
            <v>0</v>
          </cell>
          <cell r="L440">
            <v>0</v>
          </cell>
          <cell r="M440">
            <v>0</v>
          </cell>
          <cell r="N440">
            <v>0</v>
          </cell>
          <cell r="O440">
            <v>0</v>
          </cell>
          <cell r="P440">
            <v>0</v>
          </cell>
        </row>
        <row r="441">
          <cell r="A441" t="str">
            <v>H.</v>
          </cell>
          <cell r="B441" t="str">
            <v xml:space="preserve"> CATHODIC PROTECTION SYSTEM </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G442">
            <v>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G443">
            <v>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row>
        <row r="445">
          <cell r="B445" t="str">
            <v xml:space="preserve">PROTECTION COPPER CABLE, 1.4"X1.4"X60" </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row>
        <row r="446">
          <cell r="B446" t="str">
            <v>ANODE</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G447">
            <v>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G448">
            <v>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G452">
            <v>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G453">
            <v>0</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G454">
            <v>0</v>
          </cell>
          <cell r="H454">
            <v>0</v>
          </cell>
          <cell r="I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G455">
            <v>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G456">
            <v>0</v>
          </cell>
          <cell r="H456">
            <v>0</v>
          </cell>
          <cell r="I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G457">
            <v>0</v>
          </cell>
          <cell r="H457">
            <v>0</v>
          </cell>
          <cell r="I457">
            <v>0.5</v>
          </cell>
          <cell r="J457">
            <v>143</v>
          </cell>
          <cell r="K457">
            <v>16</v>
          </cell>
          <cell r="L457">
            <v>4560</v>
          </cell>
          <cell r="M457">
            <v>0</v>
          </cell>
          <cell r="N457">
            <v>0</v>
          </cell>
          <cell r="O457">
            <v>140</v>
          </cell>
          <cell r="P457">
            <v>39900</v>
          </cell>
          <cell r="Q457">
            <v>0</v>
          </cell>
        </row>
        <row r="458">
          <cell r="B458" t="str">
            <v>TABLE 1, 1"</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row>
        <row r="459">
          <cell r="A459">
            <v>11</v>
          </cell>
          <cell r="B459" t="str">
            <v xml:space="preserve">CONCRETE, 3000PSI </v>
          </cell>
          <cell r="C459">
            <v>3</v>
          </cell>
          <cell r="D459" t="str">
            <v>M3</v>
          </cell>
          <cell r="E459" t="str">
            <v>M+L</v>
          </cell>
          <cell r="F459" t="str">
            <v>M+L</v>
          </cell>
          <cell r="G459">
            <v>0</v>
          </cell>
          <cell r="H459">
            <v>0</v>
          </cell>
          <cell r="I459">
            <v>0</v>
          </cell>
          <cell r="J459">
            <v>0</v>
          </cell>
          <cell r="K459" t="str">
            <v>M+L</v>
          </cell>
          <cell r="L459" t="str">
            <v>M+L</v>
          </cell>
          <cell r="M459">
            <v>0</v>
          </cell>
          <cell r="N459">
            <v>0</v>
          </cell>
          <cell r="O459">
            <v>2300</v>
          </cell>
          <cell r="P459">
            <v>6900</v>
          </cell>
        </row>
        <row r="460">
          <cell r="A460">
            <v>12</v>
          </cell>
          <cell r="B460" t="str">
            <v>STEEL REINFORCING BAR, 3/8"</v>
          </cell>
          <cell r="C460">
            <v>610</v>
          </cell>
          <cell r="D460" t="str">
            <v>KG</v>
          </cell>
          <cell r="E460" t="str">
            <v>M+L</v>
          </cell>
          <cell r="F460" t="str">
            <v>M+L</v>
          </cell>
          <cell r="G460">
            <v>0</v>
          </cell>
          <cell r="H460">
            <v>0</v>
          </cell>
          <cell r="I460">
            <v>0</v>
          </cell>
          <cell r="J460">
            <v>0</v>
          </cell>
          <cell r="K460" t="str">
            <v>M+L</v>
          </cell>
          <cell r="L460" t="str">
            <v>M+L</v>
          </cell>
          <cell r="M460">
            <v>0</v>
          </cell>
          <cell r="N460">
            <v>0</v>
          </cell>
          <cell r="O460">
            <v>16</v>
          </cell>
          <cell r="P460">
            <v>9760</v>
          </cell>
        </row>
        <row r="461">
          <cell r="A461">
            <v>13</v>
          </cell>
          <cell r="B461" t="str">
            <v xml:space="preserve"> EXCAVATION</v>
          </cell>
          <cell r="C461">
            <v>152</v>
          </cell>
          <cell r="D461" t="str">
            <v>M3</v>
          </cell>
          <cell r="E461" t="str">
            <v>M+L</v>
          </cell>
          <cell r="F461" t="str">
            <v>M+L</v>
          </cell>
          <cell r="G461">
            <v>0</v>
          </cell>
          <cell r="H461">
            <v>0</v>
          </cell>
          <cell r="I461">
            <v>0</v>
          </cell>
          <cell r="J461">
            <v>0</v>
          </cell>
          <cell r="K461" t="str">
            <v>M+L</v>
          </cell>
          <cell r="L461" t="str">
            <v>M+L</v>
          </cell>
          <cell r="M461">
            <v>0</v>
          </cell>
          <cell r="N461">
            <v>0</v>
          </cell>
          <cell r="O461">
            <v>120</v>
          </cell>
          <cell r="P461">
            <v>18240</v>
          </cell>
        </row>
        <row r="462">
          <cell r="A462">
            <v>14</v>
          </cell>
          <cell r="B462" t="str">
            <v xml:space="preserve"> BACKFILL SAND</v>
          </cell>
          <cell r="C462">
            <v>50</v>
          </cell>
          <cell r="D462" t="str">
            <v>M3</v>
          </cell>
          <cell r="E462" t="str">
            <v>M+L</v>
          </cell>
          <cell r="F462" t="str">
            <v>M+L</v>
          </cell>
          <cell r="G462">
            <v>0</v>
          </cell>
          <cell r="H462">
            <v>0</v>
          </cell>
          <cell r="I462">
            <v>0</v>
          </cell>
          <cell r="J462">
            <v>0</v>
          </cell>
          <cell r="K462" t="str">
            <v>M+L</v>
          </cell>
          <cell r="L462" t="str">
            <v>M+L</v>
          </cell>
          <cell r="M462">
            <v>0</v>
          </cell>
          <cell r="N462">
            <v>0</v>
          </cell>
          <cell r="O462">
            <v>550</v>
          </cell>
          <cell r="P462">
            <v>27500</v>
          </cell>
        </row>
        <row r="463">
          <cell r="A463">
            <v>15</v>
          </cell>
          <cell r="B463" t="str">
            <v xml:space="preserve"> BACKFILL STONE</v>
          </cell>
          <cell r="C463">
            <v>31</v>
          </cell>
          <cell r="D463" t="str">
            <v>M3</v>
          </cell>
          <cell r="E463" t="str">
            <v>M+L</v>
          </cell>
          <cell r="F463" t="str">
            <v>M+L</v>
          </cell>
          <cell r="G463">
            <v>0</v>
          </cell>
          <cell r="H463">
            <v>0</v>
          </cell>
          <cell r="I463">
            <v>0</v>
          </cell>
          <cell r="J463">
            <v>0</v>
          </cell>
          <cell r="K463" t="str">
            <v>M+L</v>
          </cell>
          <cell r="L463" t="str">
            <v>M+L</v>
          </cell>
          <cell r="M463">
            <v>0</v>
          </cell>
          <cell r="N463">
            <v>0</v>
          </cell>
          <cell r="O463">
            <v>520</v>
          </cell>
          <cell r="P463">
            <v>16120</v>
          </cell>
        </row>
        <row r="464">
          <cell r="A464">
            <v>16</v>
          </cell>
          <cell r="B464" t="str">
            <v xml:space="preserve"> DISPOSAL</v>
          </cell>
          <cell r="C464">
            <v>80</v>
          </cell>
          <cell r="D464" t="str">
            <v>M3</v>
          </cell>
          <cell r="E464" t="str">
            <v>M+L</v>
          </cell>
          <cell r="F464" t="str">
            <v>M+L</v>
          </cell>
          <cell r="G464">
            <v>0</v>
          </cell>
          <cell r="H464">
            <v>0</v>
          </cell>
          <cell r="I464">
            <v>0</v>
          </cell>
          <cell r="J464">
            <v>0</v>
          </cell>
          <cell r="K464" t="str">
            <v>M+L</v>
          </cell>
          <cell r="L464" t="str">
            <v>M+L</v>
          </cell>
          <cell r="M464">
            <v>0</v>
          </cell>
          <cell r="N464">
            <v>0</v>
          </cell>
          <cell r="O464">
            <v>220</v>
          </cell>
          <cell r="P464">
            <v>17600</v>
          </cell>
        </row>
        <row r="465">
          <cell r="A465">
            <v>17</v>
          </cell>
          <cell r="B465" t="str">
            <v>???????(????)</v>
          </cell>
          <cell r="C465">
            <v>9</v>
          </cell>
          <cell r="D465" t="str">
            <v>PCS</v>
          </cell>
          <cell r="E465">
            <v>500</v>
          </cell>
          <cell r="F465">
            <v>4500</v>
          </cell>
          <cell r="G465">
            <v>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G466">
            <v>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G467">
            <v>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G468">
            <v>0</v>
          </cell>
          <cell r="H468">
            <v>0</v>
          </cell>
          <cell r="I468">
            <v>93.2</v>
          </cell>
          <cell r="J468">
            <v>93</v>
          </cell>
          <cell r="K468">
            <v>67884</v>
          </cell>
          <cell r="L468">
            <v>67884</v>
          </cell>
          <cell r="M468">
            <v>0</v>
          </cell>
          <cell r="N468">
            <v>0</v>
          </cell>
          <cell r="O468">
            <v>26096</v>
          </cell>
          <cell r="P468">
            <v>26096</v>
          </cell>
        </row>
        <row r="469">
          <cell r="B469" t="str">
            <v>SUB-TOTAL : (H)</v>
          </cell>
          <cell r="C469">
            <v>0</v>
          </cell>
          <cell r="D469">
            <v>0</v>
          </cell>
          <cell r="E469">
            <v>0</v>
          </cell>
          <cell r="F469">
            <v>746719</v>
          </cell>
          <cell r="G469">
            <v>0</v>
          </cell>
          <cell r="H469">
            <v>0</v>
          </cell>
          <cell r="I469">
            <v>0</v>
          </cell>
          <cell r="J469">
            <v>1025</v>
          </cell>
          <cell r="K469">
            <v>0</v>
          </cell>
          <cell r="L469">
            <v>746719</v>
          </cell>
          <cell r="M469">
            <v>0</v>
          </cell>
          <cell r="N469">
            <v>0</v>
          </cell>
          <cell r="O469">
            <v>0</v>
          </cell>
          <cell r="P469">
            <v>383226</v>
          </cell>
        </row>
        <row r="470">
          <cell r="F470">
            <v>0</v>
          </cell>
          <cell r="G470">
            <v>0</v>
          </cell>
          <cell r="H470">
            <v>0</v>
          </cell>
          <cell r="I470">
            <v>0</v>
          </cell>
          <cell r="J470">
            <v>0</v>
          </cell>
          <cell r="K470">
            <v>0</v>
          </cell>
          <cell r="L470">
            <v>0</v>
          </cell>
          <cell r="M470">
            <v>0</v>
          </cell>
          <cell r="N470">
            <v>0</v>
          </cell>
          <cell r="O470">
            <v>0</v>
          </cell>
          <cell r="P470">
            <v>0</v>
          </cell>
        </row>
        <row r="471">
          <cell r="B471" t="str">
            <v>PVC???? 7C-2SQ.MM</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row>
        <row r="472">
          <cell r="F472">
            <v>0</v>
          </cell>
          <cell r="G472">
            <v>0</v>
          </cell>
          <cell r="H472">
            <v>0</v>
          </cell>
          <cell r="I472">
            <v>0</v>
          </cell>
          <cell r="J472">
            <v>0</v>
          </cell>
          <cell r="K472">
            <v>0</v>
          </cell>
          <cell r="L472">
            <v>0</v>
          </cell>
          <cell r="M472">
            <v>0</v>
          </cell>
          <cell r="N472">
            <v>0</v>
          </cell>
          <cell r="O472">
            <v>0</v>
          </cell>
          <cell r="P472">
            <v>0</v>
          </cell>
        </row>
        <row r="473">
          <cell r="A473" t="str">
            <v>I.</v>
          </cell>
          <cell r="B473" t="str">
            <v>APS SYSTEM</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G475">
            <v>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row>
        <row r="477">
          <cell r="B477" t="str">
            <v>INTERPOSITION RELAY x50,  WIRING, AND TB.</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row>
        <row r="478">
          <cell r="A478">
            <v>19</v>
          </cell>
          <cell r="B478" t="str">
            <v>SOFTWARE DESIGN PACKAGE</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G479">
            <v>0</v>
          </cell>
          <cell r="H479">
            <v>0</v>
          </cell>
          <cell r="I479">
            <v>20</v>
          </cell>
          <cell r="J479">
            <v>20</v>
          </cell>
          <cell r="K479">
            <v>357000</v>
          </cell>
          <cell r="L479">
            <v>357000</v>
          </cell>
          <cell r="M479">
            <v>0</v>
          </cell>
          <cell r="N479">
            <v>0</v>
          </cell>
          <cell r="O479">
            <v>5600</v>
          </cell>
          <cell r="P479">
            <v>5600</v>
          </cell>
        </row>
        <row r="480">
          <cell r="B480" t="str">
            <v>ANNUNCIATOR PANEL, W/ 50 WINDOWS</v>
          </cell>
          <cell r="C480">
            <v>0</v>
          </cell>
          <cell r="D480">
            <v>0</v>
          </cell>
          <cell r="E480">
            <v>0</v>
          </cell>
          <cell r="F480">
            <v>0</v>
          </cell>
          <cell r="G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row>
        <row r="482">
          <cell r="B482" t="str">
            <v>WIRING, AND TB.</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G483">
            <v>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row>
        <row r="485">
          <cell r="B485" t="str">
            <v>INDICATION LIGHT x60, POWER SUPPLY, WIRING, AND TB.</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G486">
            <v>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row>
        <row r="488">
          <cell r="B488" t="str">
            <v>GAS DETECTOR CONTROLLER, 8-CHANNEL x8</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row>
        <row r="489">
          <cell r="B489" t="str">
            <v>LOW TEMP. DETECTOR CONTROLLER, 4-CHANNEL x7</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row>
        <row r="490">
          <cell r="B490" t="str">
            <v>POWER SUPPLY, WIRING, AND TB.</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G491">
            <v>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G492">
            <v>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G493">
            <v>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G494">
            <v>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G495">
            <v>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G496">
            <v>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G498">
            <v>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G499">
            <v>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G500">
            <v>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G501">
            <v>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G502">
            <v>0</v>
          </cell>
          <cell r="H502">
            <v>0</v>
          </cell>
          <cell r="I502">
            <v>0.11700000000000001</v>
          </cell>
          <cell r="J502">
            <v>76</v>
          </cell>
          <cell r="K502">
            <v>37</v>
          </cell>
          <cell r="L502">
            <v>24050</v>
          </cell>
          <cell r="M502">
            <v>0</v>
          </cell>
          <cell r="N502">
            <v>0</v>
          </cell>
          <cell r="O502">
            <v>33</v>
          </cell>
          <cell r="P502">
            <v>21450</v>
          </cell>
        </row>
        <row r="503">
          <cell r="B503" t="str">
            <v>PVC???? 7C-2SQ.MM</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G504">
            <v>0</v>
          </cell>
          <cell r="H504">
            <v>0</v>
          </cell>
          <cell r="I504">
            <v>0.13300000000000001</v>
          </cell>
          <cell r="J504">
            <v>200</v>
          </cell>
          <cell r="K504">
            <v>41</v>
          </cell>
          <cell r="L504">
            <v>61500</v>
          </cell>
          <cell r="M504">
            <v>0</v>
          </cell>
          <cell r="N504">
            <v>0</v>
          </cell>
          <cell r="O504">
            <v>37</v>
          </cell>
          <cell r="P504">
            <v>55500</v>
          </cell>
        </row>
        <row r="505">
          <cell r="B505" t="str">
            <v>PVC???? 9C-2SQ.MM</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G506">
            <v>0</v>
          </cell>
          <cell r="H506">
            <v>0</v>
          </cell>
          <cell r="I506">
            <v>0.153</v>
          </cell>
          <cell r="J506">
            <v>398</v>
          </cell>
          <cell r="K506">
            <v>53</v>
          </cell>
          <cell r="L506">
            <v>137800</v>
          </cell>
          <cell r="M506">
            <v>0</v>
          </cell>
          <cell r="N506">
            <v>0</v>
          </cell>
          <cell r="O506">
            <v>43</v>
          </cell>
          <cell r="P506">
            <v>111800</v>
          </cell>
        </row>
        <row r="507">
          <cell r="B507" t="str">
            <v>PVC???? 12C-2SQ.MM</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G508">
            <v>0</v>
          </cell>
          <cell r="H508">
            <v>0</v>
          </cell>
          <cell r="I508">
            <v>0.13500000000000001</v>
          </cell>
          <cell r="J508">
            <v>1350</v>
          </cell>
          <cell r="K508">
            <v>44</v>
          </cell>
          <cell r="L508">
            <v>440000</v>
          </cell>
          <cell r="M508">
            <v>0</v>
          </cell>
          <cell r="N508">
            <v>0</v>
          </cell>
          <cell r="O508">
            <v>38</v>
          </cell>
          <cell r="P508">
            <v>380000</v>
          </cell>
        </row>
        <row r="509">
          <cell r="B509" t="str">
            <v>PVC???? 7C-3.5SQ.MM</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G510">
            <v>0</v>
          </cell>
          <cell r="H510">
            <v>0</v>
          </cell>
          <cell r="I510">
            <v>0.193</v>
          </cell>
          <cell r="J510">
            <v>579</v>
          </cell>
          <cell r="K510">
            <v>76</v>
          </cell>
          <cell r="L510">
            <v>228000</v>
          </cell>
          <cell r="M510">
            <v>0</v>
          </cell>
          <cell r="N510">
            <v>0</v>
          </cell>
          <cell r="O510">
            <v>54</v>
          </cell>
          <cell r="P510">
            <v>162000</v>
          </cell>
        </row>
        <row r="511">
          <cell r="B511" t="str">
            <v>PVC???? 19C-2SQ.MM</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G512">
            <v>0</v>
          </cell>
          <cell r="H512">
            <v>0</v>
          </cell>
          <cell r="I512">
            <v>0.23599999999999999</v>
          </cell>
          <cell r="J512">
            <v>3304</v>
          </cell>
          <cell r="K512">
            <v>119</v>
          </cell>
          <cell r="L512">
            <v>1666000</v>
          </cell>
          <cell r="M512">
            <v>0</v>
          </cell>
          <cell r="N512">
            <v>0</v>
          </cell>
          <cell r="O512">
            <v>66</v>
          </cell>
          <cell r="P512">
            <v>924000</v>
          </cell>
        </row>
        <row r="513">
          <cell r="B513" t="str">
            <v>PVC???? 30C-2SQ.MM</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G514">
            <v>0</v>
          </cell>
          <cell r="H514">
            <v>0</v>
          </cell>
          <cell r="I514">
            <v>6.4000000000000001E-2</v>
          </cell>
          <cell r="J514">
            <v>768</v>
          </cell>
          <cell r="K514">
            <v>17</v>
          </cell>
          <cell r="L514">
            <v>204000</v>
          </cell>
          <cell r="M514">
            <v>0</v>
          </cell>
          <cell r="N514">
            <v>0</v>
          </cell>
          <cell r="O514">
            <v>18</v>
          </cell>
          <cell r="P514">
            <v>216000</v>
          </cell>
        </row>
        <row r="515">
          <cell r="B515" t="str">
            <v>????  1TxAWG#16</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row>
        <row r="516">
          <cell r="A516">
            <v>22</v>
          </cell>
          <cell r="B516" t="str">
            <v>300V????,PVC??,????(OVERALL &amp; INDIVID)PVC</v>
          </cell>
          <cell r="C516">
            <v>3500</v>
          </cell>
          <cell r="D516" t="str">
            <v>M</v>
          </cell>
          <cell r="E516">
            <v>227</v>
          </cell>
          <cell r="F516">
            <v>794500</v>
          </cell>
          <cell r="G516">
            <v>0</v>
          </cell>
          <cell r="H516">
            <v>0</v>
          </cell>
          <cell r="I516">
            <v>0.25</v>
          </cell>
          <cell r="J516">
            <v>875</v>
          </cell>
          <cell r="K516">
            <v>227</v>
          </cell>
          <cell r="L516">
            <v>794500</v>
          </cell>
          <cell r="M516">
            <v>0</v>
          </cell>
          <cell r="N516">
            <v>0</v>
          </cell>
          <cell r="O516">
            <v>70</v>
          </cell>
          <cell r="P516">
            <v>245000</v>
          </cell>
        </row>
        <row r="517">
          <cell r="B517" t="str">
            <v>????  12TxAWG#14</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G518">
            <v>0</v>
          </cell>
          <cell r="H518">
            <v>0</v>
          </cell>
          <cell r="I518">
            <v>0.4</v>
          </cell>
          <cell r="J518">
            <v>140</v>
          </cell>
          <cell r="K518">
            <v>471</v>
          </cell>
          <cell r="L518">
            <v>164850</v>
          </cell>
          <cell r="M518">
            <v>0</v>
          </cell>
          <cell r="N518">
            <v>0</v>
          </cell>
          <cell r="O518">
            <v>112</v>
          </cell>
          <cell r="P518">
            <v>39200</v>
          </cell>
        </row>
        <row r="519">
          <cell r="B519" t="str">
            <v>???? 24TxAWG#14</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G520">
            <v>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G521">
            <v>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G522">
            <v>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G523">
            <v>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G524">
            <v>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G525">
            <v>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G526">
            <v>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G527">
            <v>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G528">
            <v>0</v>
          </cell>
          <cell r="H528">
            <v>0</v>
          </cell>
          <cell r="I528">
            <v>3</v>
          </cell>
          <cell r="J528">
            <v>78</v>
          </cell>
          <cell r="K528">
            <v>2400</v>
          </cell>
          <cell r="L528">
            <v>62400</v>
          </cell>
          <cell r="M528">
            <v>0</v>
          </cell>
          <cell r="N528">
            <v>0</v>
          </cell>
          <cell r="O528">
            <v>840</v>
          </cell>
          <cell r="P528">
            <v>21840</v>
          </cell>
        </row>
        <row r="529">
          <cell r="B529" t="str">
            <v>???</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G530">
            <v>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G531">
            <v>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G532">
            <v>0</v>
          </cell>
          <cell r="H532">
            <v>0</v>
          </cell>
          <cell r="I532">
            <v>646.55000000000007</v>
          </cell>
          <cell r="J532">
            <v>647</v>
          </cell>
          <cell r="K532">
            <v>743903</v>
          </cell>
          <cell r="L532">
            <v>743903</v>
          </cell>
          <cell r="M532">
            <v>0</v>
          </cell>
          <cell r="N532">
            <v>0</v>
          </cell>
          <cell r="O532">
            <v>181034</v>
          </cell>
          <cell r="P532">
            <v>181034</v>
          </cell>
        </row>
        <row r="533">
          <cell r="B533" t="str">
            <v>SUB-TOTAL : (I)</v>
          </cell>
          <cell r="C533">
            <v>0</v>
          </cell>
          <cell r="D533">
            <v>0</v>
          </cell>
          <cell r="E533">
            <v>0</v>
          </cell>
          <cell r="F533">
            <v>15621953</v>
          </cell>
          <cell r="G533">
            <v>0</v>
          </cell>
          <cell r="H533">
            <v>0</v>
          </cell>
          <cell r="I533">
            <v>0</v>
          </cell>
          <cell r="J533">
            <v>13628</v>
          </cell>
          <cell r="K533">
            <v>0</v>
          </cell>
          <cell r="L533">
            <v>15621953</v>
          </cell>
          <cell r="M533">
            <v>0</v>
          </cell>
          <cell r="N533">
            <v>0</v>
          </cell>
          <cell r="O533">
            <v>0</v>
          </cell>
          <cell r="P533">
            <v>3816326</v>
          </cell>
        </row>
        <row r="536">
          <cell r="A536" t="str">
            <v>J.</v>
          </cell>
          <cell r="B536" t="str">
            <v>U/G CONDUIT BANK</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G539">
            <v>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G540">
            <v>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G541">
            <v>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G542">
            <v>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G543">
            <v>0</v>
          </cell>
          <cell r="H543">
            <v>0</v>
          </cell>
          <cell r="I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G544">
            <v>0</v>
          </cell>
          <cell r="H544">
            <v>0</v>
          </cell>
          <cell r="I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G545">
            <v>0</v>
          </cell>
          <cell r="H545">
            <v>0</v>
          </cell>
          <cell r="I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G546">
            <v>0</v>
          </cell>
          <cell r="H546">
            <v>0</v>
          </cell>
          <cell r="I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G547">
            <v>0</v>
          </cell>
          <cell r="H547">
            <v>0</v>
          </cell>
          <cell r="I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G548">
            <v>0</v>
          </cell>
          <cell r="H548">
            <v>0</v>
          </cell>
          <cell r="I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G549">
            <v>0</v>
          </cell>
          <cell r="H549">
            <v>0</v>
          </cell>
          <cell r="I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G550">
            <v>0</v>
          </cell>
          <cell r="H550">
            <v>0</v>
          </cell>
          <cell r="I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G551">
            <v>0</v>
          </cell>
          <cell r="H551">
            <v>0</v>
          </cell>
          <cell r="I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G552">
            <v>0</v>
          </cell>
          <cell r="H552">
            <v>0</v>
          </cell>
          <cell r="I552">
            <v>0</v>
          </cell>
          <cell r="J552">
            <v>0</v>
          </cell>
          <cell r="K552" t="str">
            <v>M+L</v>
          </cell>
          <cell r="L552" t="str">
            <v>M+L</v>
          </cell>
          <cell r="M552">
            <v>0</v>
          </cell>
          <cell r="N552">
            <v>0</v>
          </cell>
          <cell r="O552">
            <v>200</v>
          </cell>
          <cell r="P552">
            <v>500000</v>
          </cell>
        </row>
        <row r="553">
          <cell r="B553" t="str">
            <v>SUB-TOTAL : (J.1)</v>
          </cell>
          <cell r="C553">
            <v>0</v>
          </cell>
          <cell r="D553">
            <v>0</v>
          </cell>
          <cell r="E553">
            <v>0</v>
          </cell>
          <cell r="F553">
            <v>4896800</v>
          </cell>
          <cell r="G553">
            <v>0</v>
          </cell>
          <cell r="H553">
            <v>0</v>
          </cell>
          <cell r="I553">
            <v>0</v>
          </cell>
          <cell r="J553">
            <v>19311</v>
          </cell>
          <cell r="K553">
            <v>0</v>
          </cell>
          <cell r="L553">
            <v>4896800</v>
          </cell>
          <cell r="M553">
            <v>0</v>
          </cell>
          <cell r="N553">
            <v>0</v>
          </cell>
          <cell r="O553">
            <v>0</v>
          </cell>
          <cell r="P553">
            <v>15517600</v>
          </cell>
        </row>
        <row r="555">
          <cell r="A555" t="str">
            <v>J.2</v>
          </cell>
          <cell r="B555" t="str">
            <v>U/G CONDUIT BANK FOR TEL., P/P, CCTV, APS</v>
          </cell>
          <cell r="C555">
            <v>0</v>
          </cell>
          <cell r="D555">
            <v>0</v>
          </cell>
          <cell r="E555">
            <v>0</v>
          </cell>
          <cell r="F555">
            <v>0</v>
          </cell>
          <cell r="G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G556">
            <v>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G557">
            <v>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G558">
            <v>0</v>
          </cell>
          <cell r="H558">
            <v>0</v>
          </cell>
          <cell r="I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G559">
            <v>0</v>
          </cell>
          <cell r="H559">
            <v>0</v>
          </cell>
          <cell r="I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G560">
            <v>0</v>
          </cell>
          <cell r="H560">
            <v>0</v>
          </cell>
          <cell r="I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G561">
            <v>0</v>
          </cell>
          <cell r="H561">
            <v>0</v>
          </cell>
          <cell r="I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G562">
            <v>0</v>
          </cell>
          <cell r="H562">
            <v>0</v>
          </cell>
          <cell r="I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G563">
            <v>0</v>
          </cell>
          <cell r="H563">
            <v>0</v>
          </cell>
          <cell r="I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G564">
            <v>0</v>
          </cell>
          <cell r="H564">
            <v>0</v>
          </cell>
          <cell r="I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E565">
            <v>0</v>
          </cell>
          <cell r="F565">
            <v>0</v>
          </cell>
          <cell r="G565">
            <v>0</v>
          </cell>
          <cell r="H565">
            <v>0</v>
          </cell>
          <cell r="I565">
            <v>0</v>
          </cell>
          <cell r="J565">
            <v>0</v>
          </cell>
          <cell r="K565">
            <v>0</v>
          </cell>
          <cell r="L565">
            <v>0</v>
          </cell>
          <cell r="M565">
            <v>0</v>
          </cell>
          <cell r="N565">
            <v>0</v>
          </cell>
          <cell r="O565">
            <v>0</v>
          </cell>
          <cell r="P565">
            <v>0</v>
          </cell>
        </row>
        <row r="566">
          <cell r="A566" t="str">
            <v>J.2.11</v>
          </cell>
          <cell r="B566" t="str">
            <v xml:space="preserve"> HAND HOLE, 1200Lx1000Wx1200D</v>
          </cell>
          <cell r="C566">
            <v>7</v>
          </cell>
          <cell r="D566" t="str">
            <v>SET</v>
          </cell>
          <cell r="E566" t="str">
            <v>M+L</v>
          </cell>
          <cell r="F566" t="str">
            <v>M+L</v>
          </cell>
          <cell r="G566">
            <v>0</v>
          </cell>
          <cell r="H566">
            <v>0</v>
          </cell>
          <cell r="I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G567">
            <v>0</v>
          </cell>
          <cell r="H567">
            <v>0</v>
          </cell>
          <cell r="I567">
            <v>0</v>
          </cell>
          <cell r="J567">
            <v>0</v>
          </cell>
          <cell r="K567" t="str">
            <v>M+L</v>
          </cell>
          <cell r="L567" t="str">
            <v>M+L</v>
          </cell>
          <cell r="M567">
            <v>0</v>
          </cell>
          <cell r="N567">
            <v>0</v>
          </cell>
          <cell r="O567">
            <v>200</v>
          </cell>
          <cell r="P567">
            <v>250000</v>
          </cell>
        </row>
        <row r="568">
          <cell r="A568" t="str">
            <v>ALT-3</v>
          </cell>
          <cell r="B568" t="str">
            <v>SUB-TOTAL : (J.2)</v>
          </cell>
          <cell r="C568">
            <v>0</v>
          </cell>
          <cell r="D568">
            <v>0</v>
          </cell>
          <cell r="E568">
            <v>0</v>
          </cell>
          <cell r="F568">
            <v>1004000</v>
          </cell>
          <cell r="G568">
            <v>0</v>
          </cell>
          <cell r="H568">
            <v>0</v>
          </cell>
          <cell r="I568">
            <v>0</v>
          </cell>
          <cell r="J568">
            <v>8020</v>
          </cell>
          <cell r="K568">
            <v>0</v>
          </cell>
          <cell r="L568">
            <v>1004000</v>
          </cell>
          <cell r="M568">
            <v>0</v>
          </cell>
          <cell r="N568">
            <v>0</v>
          </cell>
          <cell r="O568">
            <v>0</v>
          </cell>
          <cell r="P568">
            <v>6436000</v>
          </cell>
        </row>
        <row r="569">
          <cell r="F569">
            <v>0</v>
          </cell>
          <cell r="G569">
            <v>0</v>
          </cell>
          <cell r="H569">
            <v>0</v>
          </cell>
          <cell r="I569">
            <v>0</v>
          </cell>
          <cell r="J569">
            <v>0</v>
          </cell>
          <cell r="K569">
            <v>0</v>
          </cell>
          <cell r="L569">
            <v>0</v>
          </cell>
          <cell r="M569">
            <v>0</v>
          </cell>
          <cell r="N569">
            <v>0</v>
          </cell>
          <cell r="O569">
            <v>0</v>
          </cell>
          <cell r="P569">
            <v>0</v>
          </cell>
        </row>
        <row r="570">
          <cell r="B570" t="str">
            <v>SUB-TOTAL : (J)</v>
          </cell>
          <cell r="C570">
            <v>0</v>
          </cell>
          <cell r="D570">
            <v>0</v>
          </cell>
          <cell r="E570">
            <v>0</v>
          </cell>
          <cell r="F570">
            <v>5900800</v>
          </cell>
          <cell r="G570">
            <v>0</v>
          </cell>
          <cell r="H570">
            <v>0</v>
          </cell>
          <cell r="I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sheetData sheetId="411" refreshError="1"/>
      <sheetData sheetId="412" refreshError="1"/>
      <sheetData sheetId="413"/>
      <sheetData sheetId="414"/>
      <sheetData sheetId="415"/>
      <sheetData sheetId="416"/>
      <sheetData sheetId="417"/>
      <sheetData sheetId="418"/>
      <sheetData sheetId="419"/>
      <sheetData sheetId="420"/>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sheetData sheetId="609"/>
      <sheetData sheetId="610"/>
      <sheetData sheetId="611"/>
      <sheetData sheetId="612"/>
      <sheetData sheetId="613"/>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C DIEN AP"/>
      <sheetName val="HSKVUC"/>
      <sheetName val="SL dau tien"/>
      <sheetName val="TH thao do 35"/>
      <sheetName val="bia 35 thao do"/>
      <sheetName val="Bia 15"/>
      <sheetName val="Bia 25"/>
      <sheetName val="Bia  160"/>
      <sheetName val="TH 160"/>
      <sheetName val="TH 15"/>
      <sheetName val="TH 25"/>
      <sheetName val="DGKS_TT"/>
      <sheetName val="DINHMUC_KSDC"/>
      <sheetName val="DINHMUC_KSDH"/>
      <sheetName val="chiet tinh"/>
      <sheetName val="KS-KT"/>
      <sheetName val="DG_VTTB"/>
      <sheetName val="HSDC GOC"/>
      <sheetName val="HS Dia ba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s>
    <sheetDataSet>
      <sheetData sheetId="0"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1"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2" refreshError="1">
        <row r="5">
          <cell r="F5">
            <v>1.0549999999999999</v>
          </cell>
        </row>
        <row r="7">
          <cell r="F7">
            <v>10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sheetData sheetId="17"/>
      <sheetData sheetId="18"/>
      <sheetData sheetId="19"/>
      <sheetData sheetId="20"/>
      <sheetData sheetId="21" refreshError="1"/>
      <sheetData sheetId="22" refreshError="1"/>
      <sheetData sheetId="23"/>
      <sheetData sheetId="24"/>
      <sheetData sheetId="25" refreshError="1"/>
      <sheetData sheetId="26" refreshError="1"/>
      <sheetData sheetId="27"/>
      <sheetData sheetId="28"/>
      <sheetData sheetId="29" refreshError="1"/>
      <sheetData sheetId="30" refreshError="1"/>
      <sheetData sheetId="31"/>
      <sheetData sheetId="32"/>
      <sheetData sheetId="33" refreshError="1"/>
      <sheetData sheetId="34"/>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refreshError="1"/>
      <sheetData sheetId="54"/>
      <sheetData sheetId="55" refreshError="1"/>
      <sheetData sheetId="56"/>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Vl"/>
      <sheetName val="banggia1"/>
      <sheetName val="bluong"/>
      <sheetName val="nguon"/>
      <sheetName val="BQL"/>
      <sheetName val="THOP"/>
      <sheetName val="KCPT"/>
      <sheetName val="M0,M3"/>
      <sheetName val="tru"/>
      <sheetName val="moneo"/>
      <sheetName val="duong"/>
      <sheetName val="bu chenhVL"/>
      <sheetName val="dgpduoi"/>
      <sheetName val="KL"/>
      <sheetName val="giaVL"/>
      <sheetName val="CT"/>
      <sheetName val="00000000"/>
      <sheetName val="XL4Poppy"/>
    </sheetNames>
    <sheetDataSet>
      <sheetData sheetId="0" refreshError="1">
        <row r="8">
          <cell r="M8">
            <v>49441.333333333328</v>
          </cell>
        </row>
        <row r="9">
          <cell r="M9">
            <v>37652.285714285717</v>
          </cell>
        </row>
        <row r="10">
          <cell r="M10">
            <v>38860.69523809525</v>
          </cell>
        </row>
        <row r="11">
          <cell r="M11">
            <v>39860.69523809525</v>
          </cell>
        </row>
        <row r="12">
          <cell r="M12">
            <v>37469.104761904775</v>
          </cell>
        </row>
        <row r="14">
          <cell r="M14">
            <v>73.016952380952375</v>
          </cell>
        </row>
        <row r="15">
          <cell r="M15">
            <v>4354.1681904761908</v>
          </cell>
        </row>
        <row r="16">
          <cell r="M16">
            <v>4392.1681904761908</v>
          </cell>
        </row>
        <row r="17">
          <cell r="M17">
            <v>3922.1681904761904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BA35"/>
      <sheetName val="ke HC 35"/>
      <sheetName val="Sheet3"/>
      <sheetName val="kho bai"/>
      <sheetName val="Gia vl mong"/>
      <sheetName val="TT-DDK35"/>
      <sheetName val="TH DD35"/>
      <sheetName val="TH-DDK35KV"/>
      <sheetName val="DT-TBA NP"/>
      <sheetName val="TH-TBA NP"/>
      <sheetName val="Sheet1"/>
      <sheetName val="CP-Xaylap"/>
      <sheetName val="CP_Thietbi "/>
      <sheetName val="THop"/>
      <sheetName val="TTVanChuyen"/>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
      <sheetName val="GTXL"/>
      <sheetName val="PCD"/>
      <sheetName val="THKL"/>
      <sheetName val="DTCT"/>
      <sheetName val="DGCT"/>
      <sheetName val="BGVL"/>
      <sheetName val="XM"/>
      <sheetName val="XL4Poppy"/>
    </sheetNames>
    <sheetDataSet>
      <sheetData sheetId="0"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1"/>
      <sheetData sheetId="2"/>
      <sheetData sheetId="3"/>
      <sheetData sheetId="4"/>
      <sheetData sheetId="5"/>
      <sheetData sheetId="6"/>
      <sheetData sheetId="7"/>
      <sheetData sheetId="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Material"/>
      <sheetName val="Material"/>
      <sheetName val="MTC+NC"/>
      <sheetName val="Breakdown-KL"/>
      <sheetName val=" U.Price for K.Lam"/>
      <sheetName val="K.Lam Bridge"/>
      <sheetName val="Grandtotal-WS"/>
      <sheetName val="Material-WS"/>
      <sheetName val="Labour-WS"/>
      <sheetName val="Electric-WS"/>
      <sheetName val="Transporting-WS"/>
      <sheetName val="Names"/>
      <sheetName val="MTC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mtk"/>
      <sheetName val="soktmay"/>
      <sheetName val="NXT152-153"/>
      <sheetName val="NXT155-156"/>
      <sheetName val="SOCTVLCCDC-TPHH"/>
      <sheetName val="GTSP-155f01"/>
      <sheetName val="BCDTK"/>
      <sheetName val="BCDKT"/>
      <sheetName val="KQKD-01"/>
      <sheetName val="KQKD-02"/>
      <sheetName val="KQKD-03"/>
      <sheetName val="SOQUY&amp;TGNH"/>
      <sheetName val="SOCAI"/>
      <sheetName val="CNKH-131"/>
      <sheetName val="CNKH-331"/>
      <sheetName val="SOCT131&amp;331"/>
      <sheetName val="cp621"/>
      <sheetName val="cp622"/>
      <sheetName val="cp627"/>
      <sheetName val="cp154"/>
      <sheetName val="cp632"/>
      <sheetName val="cp641"/>
      <sheetName val="cp642"/>
      <sheetName val="nkban"/>
      <sheetName val="nkthu"/>
      <sheetName val="nhmua"/>
      <sheetName val="nhchi"/>
      <sheetName val="SONKC"/>
      <sheetName val="TOKHAITHUEGTGT"/>
      <sheetName val="HDDAUVAO"/>
      <sheetName val="HDDAURA"/>
      <sheetName val="NKSOCAI"/>
      <sheetName val="CTGHISO"/>
      <sheetName val="SODKCTGS"/>
      <sheetName val="SOCAI(CTGS)"/>
      <sheetName val="LCTT"/>
      <sheetName val="VUNGDK"/>
    </sheetNames>
    <sheetDataSet>
      <sheetData sheetId="0" refreshError="1"/>
      <sheetData sheetId="1" refreshError="1">
        <row r="3">
          <cell r="I3" t="str">
            <v>1121</v>
          </cell>
        </row>
        <row r="4">
          <cell r="I4" t="str">
            <v>1111</v>
          </cell>
        </row>
        <row r="5">
          <cell r="I5" t="str">
            <v>1111</v>
          </cell>
        </row>
        <row r="6">
          <cell r="I6" t="str">
            <v>1111</v>
          </cell>
        </row>
        <row r="7">
          <cell r="I7" t="str">
            <v>1111</v>
          </cell>
        </row>
        <row r="8">
          <cell r="I8" t="str">
            <v>1111</v>
          </cell>
        </row>
        <row r="9">
          <cell r="I9" t="str">
            <v>1111</v>
          </cell>
        </row>
        <row r="10">
          <cell r="I10" t="str">
            <v>1111</v>
          </cell>
        </row>
        <row r="11">
          <cell r="I11" t="str">
            <v>1111</v>
          </cell>
        </row>
        <row r="12">
          <cell r="I12" t="str">
            <v>1111</v>
          </cell>
        </row>
        <row r="13">
          <cell r="I13" t="str">
            <v>1111</v>
          </cell>
        </row>
        <row r="14">
          <cell r="I14" t="str">
            <v>1111</v>
          </cell>
        </row>
        <row r="15">
          <cell r="I15" t="str">
            <v>1111</v>
          </cell>
        </row>
        <row r="16">
          <cell r="I16" t="str">
            <v>1111</v>
          </cell>
        </row>
        <row r="17">
          <cell r="I17" t="str">
            <v>311</v>
          </cell>
        </row>
        <row r="18">
          <cell r="I18" t="str">
            <v>141T</v>
          </cell>
        </row>
        <row r="19">
          <cell r="I19" t="str">
            <v>1111</v>
          </cell>
        </row>
        <row r="20">
          <cell r="I20" t="str">
            <v>1111</v>
          </cell>
        </row>
        <row r="21">
          <cell r="I21" t="str">
            <v>1388Khac</v>
          </cell>
        </row>
        <row r="22">
          <cell r="I22" t="str">
            <v>1121</v>
          </cell>
        </row>
        <row r="23">
          <cell r="I23" t="str">
            <v>1111</v>
          </cell>
        </row>
        <row r="24">
          <cell r="I24" t="str">
            <v>1111</v>
          </cell>
        </row>
        <row r="25">
          <cell r="I25" t="str">
            <v>1111</v>
          </cell>
        </row>
        <row r="26">
          <cell r="I26" t="str">
            <v>1111</v>
          </cell>
        </row>
        <row r="27">
          <cell r="I27" t="str">
            <v>1111</v>
          </cell>
        </row>
        <row r="28">
          <cell r="I28" t="str">
            <v>1111</v>
          </cell>
        </row>
        <row r="29">
          <cell r="I29" t="str">
            <v>1111</v>
          </cell>
        </row>
        <row r="30">
          <cell r="I30" t="str">
            <v>1111</v>
          </cell>
        </row>
        <row r="31">
          <cell r="I31" t="str">
            <v>1111</v>
          </cell>
        </row>
        <row r="32">
          <cell r="I32" t="str">
            <v>1111</v>
          </cell>
        </row>
        <row r="33">
          <cell r="I33" t="str">
            <v>1111</v>
          </cell>
        </row>
        <row r="34">
          <cell r="I34" t="str">
            <v>1111</v>
          </cell>
        </row>
        <row r="35">
          <cell r="I35" t="str">
            <v>1111</v>
          </cell>
        </row>
        <row r="36">
          <cell r="I36" t="str">
            <v>1111</v>
          </cell>
        </row>
        <row r="37">
          <cell r="I37" t="str">
            <v>1111</v>
          </cell>
        </row>
        <row r="38">
          <cell r="I38" t="str">
            <v>1111</v>
          </cell>
        </row>
        <row r="39">
          <cell r="I39" t="str">
            <v>1111</v>
          </cell>
        </row>
        <row r="40">
          <cell r="I40" t="str">
            <v>1111</v>
          </cell>
        </row>
        <row r="41">
          <cell r="I41" t="str">
            <v>1111</v>
          </cell>
        </row>
        <row r="42">
          <cell r="I42" t="str">
            <v>1111</v>
          </cell>
        </row>
        <row r="43">
          <cell r="I43" t="str">
            <v>1111</v>
          </cell>
        </row>
        <row r="44">
          <cell r="I44" t="str">
            <v>1111</v>
          </cell>
        </row>
        <row r="45">
          <cell r="I45" t="str">
            <v>1111</v>
          </cell>
        </row>
        <row r="46">
          <cell r="I46" t="str">
            <v>1111</v>
          </cell>
        </row>
        <row r="47">
          <cell r="I47" t="str">
            <v>1111</v>
          </cell>
        </row>
        <row r="48">
          <cell r="I48" t="str">
            <v>131A</v>
          </cell>
        </row>
        <row r="49">
          <cell r="I49" t="str">
            <v>1121</v>
          </cell>
        </row>
        <row r="50">
          <cell r="I50" t="str">
            <v>711</v>
          </cell>
        </row>
        <row r="51">
          <cell r="I51" t="str">
            <v>33311</v>
          </cell>
        </row>
        <row r="52">
          <cell r="I52" t="str">
            <v>141T</v>
          </cell>
        </row>
        <row r="53">
          <cell r="I53" t="str">
            <v>1388Khac</v>
          </cell>
        </row>
        <row r="54">
          <cell r="I54" t="str">
            <v>141T</v>
          </cell>
        </row>
        <row r="55">
          <cell r="I55" t="str">
            <v>1121</v>
          </cell>
        </row>
        <row r="56">
          <cell r="I56" t="str">
            <v>1121</v>
          </cell>
        </row>
        <row r="57">
          <cell r="I57" t="str">
            <v>331M</v>
          </cell>
        </row>
        <row r="58">
          <cell r="I58" t="str">
            <v>331M</v>
          </cell>
        </row>
        <row r="59">
          <cell r="I59" t="str">
            <v>331K</v>
          </cell>
        </row>
        <row r="60">
          <cell r="I60" t="str">
            <v>331K</v>
          </cell>
        </row>
        <row r="61">
          <cell r="I61" t="str">
            <v>331L</v>
          </cell>
        </row>
        <row r="62">
          <cell r="I62" t="str">
            <v>331L</v>
          </cell>
        </row>
        <row r="63">
          <cell r="I63" t="str">
            <v>331Z</v>
          </cell>
        </row>
        <row r="64">
          <cell r="I64" t="str">
            <v>331Z</v>
          </cell>
        </row>
        <row r="65">
          <cell r="I65" t="str">
            <v>331T</v>
          </cell>
        </row>
        <row r="66">
          <cell r="I66" t="str">
            <v>331T</v>
          </cell>
        </row>
        <row r="67">
          <cell r="I67" t="str">
            <v>331T</v>
          </cell>
        </row>
        <row r="68">
          <cell r="I68" t="str">
            <v>331N</v>
          </cell>
        </row>
        <row r="69">
          <cell r="I69" t="str">
            <v>331N</v>
          </cell>
        </row>
        <row r="70">
          <cell r="I70" t="str">
            <v>331V</v>
          </cell>
        </row>
        <row r="71">
          <cell r="I71" t="str">
            <v>331V</v>
          </cell>
        </row>
        <row r="72">
          <cell r="I72" t="str">
            <v>331P</v>
          </cell>
        </row>
        <row r="73">
          <cell r="I73" t="str">
            <v>331S</v>
          </cell>
        </row>
        <row r="74">
          <cell r="I74" t="str">
            <v>331S</v>
          </cell>
        </row>
        <row r="75">
          <cell r="I75" t="str">
            <v>331Q</v>
          </cell>
        </row>
        <row r="76">
          <cell r="I76" t="str">
            <v>331Q</v>
          </cell>
        </row>
        <row r="77">
          <cell r="I77" t="str">
            <v>331O</v>
          </cell>
        </row>
        <row r="78">
          <cell r="I78" t="str">
            <v>331O</v>
          </cell>
        </row>
        <row r="79">
          <cell r="I79" t="str">
            <v>5112</v>
          </cell>
        </row>
        <row r="80">
          <cell r="I80" t="str">
            <v>33311</v>
          </cell>
        </row>
        <row r="81">
          <cell r="I81" t="str">
            <v>5112</v>
          </cell>
        </row>
        <row r="82">
          <cell r="I82" t="str">
            <v>33311</v>
          </cell>
        </row>
        <row r="83">
          <cell r="I83" t="str">
            <v>5112</v>
          </cell>
        </row>
        <row r="84">
          <cell r="I84" t="str">
            <v>33311</v>
          </cell>
        </row>
        <row r="85">
          <cell r="I85" t="str">
            <v>5112</v>
          </cell>
        </row>
        <row r="86">
          <cell r="I86" t="str">
            <v>33311</v>
          </cell>
        </row>
        <row r="87">
          <cell r="I87" t="str">
            <v>5112</v>
          </cell>
        </row>
        <row r="88">
          <cell r="I88" t="str">
            <v>33311</v>
          </cell>
        </row>
        <row r="89">
          <cell r="I89" t="str">
            <v>155F01</v>
          </cell>
        </row>
        <row r="90">
          <cell r="I90" t="str">
            <v>412</v>
          </cell>
        </row>
        <row r="91">
          <cell r="I91" t="str">
            <v>5112</v>
          </cell>
        </row>
        <row r="92">
          <cell r="I92" t="str">
            <v>33311</v>
          </cell>
        </row>
        <row r="93">
          <cell r="I93" t="str">
            <v>1121</v>
          </cell>
        </row>
        <row r="94">
          <cell r="I94" t="str">
            <v>1541F01</v>
          </cell>
        </row>
        <row r="95">
          <cell r="I95" t="str">
            <v>155F01</v>
          </cell>
        </row>
        <row r="96">
          <cell r="I96" t="str">
            <v>131B</v>
          </cell>
        </row>
        <row r="97">
          <cell r="I97" t="str">
            <v>1522B</v>
          </cell>
        </row>
        <row r="98">
          <cell r="I98" t="str">
            <v>1522B</v>
          </cell>
        </row>
        <row r="99">
          <cell r="I99" t="str">
            <v>1521A</v>
          </cell>
        </row>
        <row r="100">
          <cell r="I100" t="str">
            <v>1522B</v>
          </cell>
        </row>
        <row r="101">
          <cell r="I101" t="str">
            <v>1522B</v>
          </cell>
        </row>
        <row r="102">
          <cell r="I102" t="str">
            <v>1522B</v>
          </cell>
        </row>
        <row r="103">
          <cell r="I103" t="str">
            <v>1522B</v>
          </cell>
        </row>
        <row r="104">
          <cell r="I104" t="str">
            <v>1523C</v>
          </cell>
        </row>
        <row r="105">
          <cell r="I105" t="str">
            <v>1523C</v>
          </cell>
        </row>
        <row r="106">
          <cell r="I106" t="str">
            <v>1523C</v>
          </cell>
        </row>
        <row r="107">
          <cell r="I107" t="str">
            <v>153X</v>
          </cell>
        </row>
        <row r="108">
          <cell r="I108" t="str">
            <v>153X</v>
          </cell>
        </row>
        <row r="109">
          <cell r="I109" t="str">
            <v>1421</v>
          </cell>
        </row>
        <row r="110">
          <cell r="I110" t="str">
            <v>1121</v>
          </cell>
        </row>
        <row r="111">
          <cell r="I111" t="str">
            <v>141T</v>
          </cell>
        </row>
        <row r="112">
          <cell r="I112" t="str">
            <v>1541F01</v>
          </cell>
        </row>
        <row r="113">
          <cell r="I113" t="str">
            <v>131C</v>
          </cell>
        </row>
        <row r="114">
          <cell r="I114" t="str">
            <v>331P</v>
          </cell>
        </row>
        <row r="115">
          <cell r="I115" t="str">
            <v>155F01</v>
          </cell>
        </row>
        <row r="116">
          <cell r="I116" t="str">
            <v>1121</v>
          </cell>
        </row>
        <row r="117">
          <cell r="I117" t="str">
            <v>1121</v>
          </cell>
        </row>
        <row r="118">
          <cell r="I118" t="str">
            <v>1521A</v>
          </cell>
        </row>
        <row r="119">
          <cell r="I119" t="str">
            <v>1522B</v>
          </cell>
        </row>
        <row r="120">
          <cell r="I120" t="str">
            <v>1522B</v>
          </cell>
        </row>
        <row r="121">
          <cell r="I121" t="str">
            <v>1522B</v>
          </cell>
        </row>
        <row r="122">
          <cell r="I122" t="str">
            <v>1522B</v>
          </cell>
        </row>
        <row r="123">
          <cell r="I123" t="str">
            <v>1522B</v>
          </cell>
        </row>
        <row r="124">
          <cell r="I124" t="str">
            <v>1522B</v>
          </cell>
        </row>
        <row r="125">
          <cell r="I125" t="str">
            <v>1523C</v>
          </cell>
        </row>
        <row r="126">
          <cell r="I126" t="str">
            <v>1523C</v>
          </cell>
        </row>
        <row r="127">
          <cell r="I127" t="str">
            <v>1523C</v>
          </cell>
        </row>
        <row r="128">
          <cell r="I128" t="str">
            <v>1524D</v>
          </cell>
        </row>
        <row r="129">
          <cell r="I129" t="str">
            <v>1524D</v>
          </cell>
        </row>
        <row r="130">
          <cell r="I130" t="str">
            <v>1524D</v>
          </cell>
        </row>
        <row r="131">
          <cell r="I131" t="str">
            <v>153X</v>
          </cell>
        </row>
        <row r="132">
          <cell r="I132" t="str">
            <v>1421</v>
          </cell>
        </row>
        <row r="133">
          <cell r="I133" t="str">
            <v>153X</v>
          </cell>
        </row>
        <row r="134">
          <cell r="I134" t="str">
            <v>155F01</v>
          </cell>
        </row>
        <row r="135">
          <cell r="I135" t="str">
            <v>131D</v>
          </cell>
        </row>
        <row r="136">
          <cell r="I136" t="str">
            <v>211</v>
          </cell>
        </row>
        <row r="137">
          <cell r="I137" t="str">
            <v>211</v>
          </cell>
        </row>
        <row r="138">
          <cell r="I138" t="str">
            <v>1541F01</v>
          </cell>
        </row>
        <row r="139">
          <cell r="I139" t="str">
            <v>141T</v>
          </cell>
        </row>
        <row r="140">
          <cell r="I140" t="str">
            <v>1522B</v>
          </cell>
        </row>
        <row r="141">
          <cell r="I141" t="str">
            <v>1522B</v>
          </cell>
        </row>
        <row r="142">
          <cell r="I142" t="str">
            <v>1522B</v>
          </cell>
        </row>
        <row r="143">
          <cell r="I143" t="str">
            <v>1522B</v>
          </cell>
        </row>
        <row r="144">
          <cell r="I144" t="str">
            <v>1522B</v>
          </cell>
        </row>
        <row r="145">
          <cell r="I145" t="str">
            <v>1523C</v>
          </cell>
        </row>
        <row r="146">
          <cell r="I146" t="str">
            <v>1523C</v>
          </cell>
        </row>
        <row r="147">
          <cell r="I147" t="str">
            <v>1523C</v>
          </cell>
        </row>
        <row r="148">
          <cell r="I148" t="str">
            <v>1121</v>
          </cell>
        </row>
        <row r="149">
          <cell r="I149" t="str">
            <v>1421</v>
          </cell>
        </row>
        <row r="150">
          <cell r="I150" t="str">
            <v>1121</v>
          </cell>
        </row>
        <row r="151">
          <cell r="I151" t="str">
            <v>1121</v>
          </cell>
        </row>
        <row r="152">
          <cell r="I152" t="str">
            <v>155F01</v>
          </cell>
        </row>
        <row r="153">
          <cell r="I153" t="str">
            <v>331I</v>
          </cell>
        </row>
        <row r="154">
          <cell r="I154" t="str">
            <v>141T</v>
          </cell>
        </row>
        <row r="155">
          <cell r="I155" t="str">
            <v>141T</v>
          </cell>
        </row>
        <row r="156">
          <cell r="I156" t="str">
            <v>1524D</v>
          </cell>
        </row>
        <row r="157">
          <cell r="I157" t="str">
            <v>1524D</v>
          </cell>
        </row>
        <row r="158">
          <cell r="I158" t="str">
            <v>1524D</v>
          </cell>
        </row>
        <row r="159">
          <cell r="I159" t="str">
            <v>1541F01</v>
          </cell>
        </row>
        <row r="160">
          <cell r="I160" t="str">
            <v>1121</v>
          </cell>
        </row>
        <row r="161">
          <cell r="I161" t="str">
            <v>1121</v>
          </cell>
        </row>
        <row r="162">
          <cell r="I162" t="str">
            <v>141T</v>
          </cell>
        </row>
        <row r="163">
          <cell r="I163" t="str">
            <v>155F01</v>
          </cell>
        </row>
        <row r="164">
          <cell r="I164" t="str">
            <v>141T</v>
          </cell>
        </row>
        <row r="165">
          <cell r="I165" t="str">
            <v>155F01</v>
          </cell>
        </row>
        <row r="166">
          <cell r="I166" t="str">
            <v>411</v>
          </cell>
        </row>
        <row r="167">
          <cell r="I167" t="str">
            <v>411</v>
          </cell>
        </row>
        <row r="168">
          <cell r="I168" t="str">
            <v>1121</v>
          </cell>
        </row>
        <row r="169">
          <cell r="I169" t="str">
            <v>1121</v>
          </cell>
        </row>
        <row r="170">
          <cell r="I170" t="str">
            <v>1121</v>
          </cell>
        </row>
        <row r="171">
          <cell r="I171" t="str">
            <v>1121</v>
          </cell>
        </row>
        <row r="172">
          <cell r="I172" t="str">
            <v>1121</v>
          </cell>
        </row>
        <row r="173">
          <cell r="I173" t="str">
            <v>515TG</v>
          </cell>
        </row>
        <row r="174">
          <cell r="I174" t="str">
            <v>131D</v>
          </cell>
        </row>
        <row r="175">
          <cell r="I175" t="str">
            <v>131G</v>
          </cell>
        </row>
        <row r="176">
          <cell r="I176" t="str">
            <v>515LD</v>
          </cell>
        </row>
        <row r="177">
          <cell r="I177" t="str">
            <v>1121</v>
          </cell>
        </row>
        <row r="178">
          <cell r="I178" t="str">
            <v>315</v>
          </cell>
        </row>
        <row r="179">
          <cell r="I179" t="str">
            <v>334</v>
          </cell>
        </row>
        <row r="180">
          <cell r="I180" t="str">
            <v>334</v>
          </cell>
        </row>
        <row r="181">
          <cell r="I181" t="str">
            <v>334</v>
          </cell>
        </row>
        <row r="182">
          <cell r="I182" t="str">
            <v>334</v>
          </cell>
        </row>
        <row r="183">
          <cell r="I183" t="str">
            <v>334</v>
          </cell>
        </row>
        <row r="184">
          <cell r="I184" t="str">
            <v>334</v>
          </cell>
        </row>
        <row r="185">
          <cell r="I185" t="str">
            <v>334</v>
          </cell>
        </row>
        <row r="186">
          <cell r="I186" t="str">
            <v>334</v>
          </cell>
        </row>
        <row r="187">
          <cell r="I187" t="str">
            <v>338</v>
          </cell>
        </row>
        <row r="188">
          <cell r="I188" t="str">
            <v>338</v>
          </cell>
        </row>
        <row r="189">
          <cell r="I189" t="str">
            <v>338</v>
          </cell>
        </row>
        <row r="190">
          <cell r="I190" t="str">
            <v>338</v>
          </cell>
        </row>
        <row r="191">
          <cell r="I191" t="str">
            <v>338</v>
          </cell>
        </row>
        <row r="192">
          <cell r="I192" t="str">
            <v>338</v>
          </cell>
        </row>
        <row r="193">
          <cell r="I193" t="str">
            <v>338</v>
          </cell>
        </row>
        <row r="194">
          <cell r="I194" t="str">
            <v>214</v>
          </cell>
        </row>
        <row r="195">
          <cell r="I195" t="str">
            <v>214</v>
          </cell>
        </row>
        <row r="196">
          <cell r="I196" t="str">
            <v>214</v>
          </cell>
        </row>
        <row r="197">
          <cell r="I197" t="str">
            <v>214</v>
          </cell>
        </row>
        <row r="198">
          <cell r="I198" t="str">
            <v>241</v>
          </cell>
        </row>
        <row r="199">
          <cell r="I199" t="str">
            <v>1421</v>
          </cell>
        </row>
        <row r="200">
          <cell r="I200" t="str">
            <v>139</v>
          </cell>
        </row>
        <row r="201">
          <cell r="I201" t="str">
            <v>159</v>
          </cell>
        </row>
        <row r="202">
          <cell r="I202" t="str">
            <v>129</v>
          </cell>
        </row>
        <row r="203">
          <cell r="I203" t="str">
            <v>3338</v>
          </cell>
        </row>
        <row r="204">
          <cell r="I204" t="str">
            <v>1331</v>
          </cell>
        </row>
        <row r="205">
          <cell r="I205" t="str">
            <v>1332</v>
          </cell>
        </row>
        <row r="206">
          <cell r="I206" t="str">
            <v>6212B</v>
          </cell>
        </row>
        <row r="207">
          <cell r="I207" t="str">
            <v>6222B</v>
          </cell>
        </row>
        <row r="208">
          <cell r="I208" t="str">
            <v>6272</v>
          </cell>
        </row>
        <row r="209">
          <cell r="I209" t="str">
            <v>1542B</v>
          </cell>
        </row>
        <row r="210">
          <cell r="I210" t="str">
            <v>1542B</v>
          </cell>
        </row>
        <row r="211">
          <cell r="I211" t="str">
            <v>6211F01</v>
          </cell>
        </row>
        <row r="212">
          <cell r="I212" t="str">
            <v>6221F01</v>
          </cell>
        </row>
        <row r="213">
          <cell r="I213" t="str">
            <v>6271</v>
          </cell>
        </row>
        <row r="214">
          <cell r="I214" t="str">
            <v>911</v>
          </cell>
        </row>
        <row r="215">
          <cell r="I215" t="str">
            <v>632</v>
          </cell>
        </row>
        <row r="216">
          <cell r="I216" t="str">
            <v>641</v>
          </cell>
        </row>
        <row r="217">
          <cell r="I217" t="str">
            <v>642</v>
          </cell>
        </row>
        <row r="218">
          <cell r="I218" t="str">
            <v>911</v>
          </cell>
        </row>
        <row r="219">
          <cell r="I219" t="str">
            <v>911</v>
          </cell>
        </row>
        <row r="220">
          <cell r="I220" t="str">
            <v>911</v>
          </cell>
        </row>
        <row r="221">
          <cell r="I221" t="str">
            <v>635LV</v>
          </cell>
        </row>
        <row r="222">
          <cell r="I222" t="str">
            <v>635K</v>
          </cell>
        </row>
        <row r="223">
          <cell r="I223" t="str">
            <v>811</v>
          </cell>
        </row>
        <row r="224">
          <cell r="I224" t="str">
            <v>911</v>
          </cell>
        </row>
      </sheetData>
      <sheetData sheetId="2" refreshError="1"/>
      <sheetData sheetId="3" refreshError="1"/>
      <sheetData sheetId="4" refreshError="1"/>
      <sheetData sheetId="5" refreshError="1"/>
      <sheetData sheetId="6" refreshError="1">
        <row r="5">
          <cell r="A5" t="str">
            <v>111</v>
          </cell>
          <cell r="B5" t="str">
            <v>N</v>
          </cell>
          <cell r="C5" t="str">
            <v>Tieàn maët taïi quyõ, ngaân phieáu</v>
          </cell>
          <cell r="D5">
            <v>13000</v>
          </cell>
          <cell r="E5">
            <v>0</v>
          </cell>
          <cell r="F5">
            <v>3012500</v>
          </cell>
          <cell r="G5">
            <v>2848720</v>
          </cell>
          <cell r="H5">
            <v>176780</v>
          </cell>
          <cell r="I5">
            <v>0</v>
          </cell>
        </row>
        <row r="6">
          <cell r="A6" t="str">
            <v>112</v>
          </cell>
          <cell r="B6" t="str">
            <v>N</v>
          </cell>
          <cell r="C6" t="str">
            <v>Tieàn gôûi ngaân haøng</v>
          </cell>
        </row>
        <row r="7">
          <cell r="A7" t="str">
            <v>113</v>
          </cell>
          <cell r="B7" t="str">
            <v>N</v>
          </cell>
          <cell r="C7" t="str">
            <v>Tieàn ñang chuyeån</v>
          </cell>
        </row>
        <row r="8">
          <cell r="A8" t="str">
            <v>121</v>
          </cell>
          <cell r="B8" t="str">
            <v>N</v>
          </cell>
          <cell r="C8" t="str">
            <v>Ñaàu tö chöùng khoaùn ngaén haïn</v>
          </cell>
        </row>
        <row r="9">
          <cell r="A9" t="str">
            <v>128</v>
          </cell>
          <cell r="B9" t="str">
            <v>N</v>
          </cell>
          <cell r="C9" t="str">
            <v>Ñaàu tö ngaén haïn khaùc</v>
          </cell>
        </row>
        <row r="10">
          <cell r="A10" t="str">
            <v>129</v>
          </cell>
          <cell r="B10" t="str">
            <v>C</v>
          </cell>
          <cell r="C10" t="str">
            <v>Döï phoøng giaûm giaù ñaàu tö ngaén haïn (*)</v>
          </cell>
        </row>
        <row r="11">
          <cell r="A11" t="str">
            <v>131</v>
          </cell>
          <cell r="B11" t="str">
            <v>N</v>
          </cell>
          <cell r="C11" t="str">
            <v>Phaûi thu cuûa khaùch haøng</v>
          </cell>
        </row>
        <row r="12">
          <cell r="A12" t="str">
            <v>133</v>
          </cell>
          <cell r="B12" t="str">
            <v>N</v>
          </cell>
          <cell r="C12" t="str">
            <v>Thueá giaù trò gia taêng ñöôïc khaáu tröø</v>
          </cell>
        </row>
        <row r="13">
          <cell r="A13" t="str">
            <v>136</v>
          </cell>
          <cell r="B13" t="str">
            <v>N</v>
          </cell>
          <cell r="C13" t="str">
            <v>Phaûi thu noäi boä</v>
          </cell>
        </row>
        <row r="14">
          <cell r="A14" t="str">
            <v>138</v>
          </cell>
          <cell r="B14" t="str">
            <v>N</v>
          </cell>
          <cell r="C14" t="str">
            <v>Caùc khoaûn phaûi thu khaùc</v>
          </cell>
        </row>
        <row r="15">
          <cell r="A15" t="str">
            <v>139</v>
          </cell>
          <cell r="B15" t="str">
            <v>C</v>
          </cell>
          <cell r="C15" t="str">
            <v>Döï phoøng caùc khoaûn phaûi thu khoù ñoøi (*)</v>
          </cell>
        </row>
        <row r="16">
          <cell r="A16" t="str">
            <v>141</v>
          </cell>
          <cell r="B16" t="str">
            <v>N</v>
          </cell>
          <cell r="C16" t="str">
            <v>Taïm öùng</v>
          </cell>
        </row>
        <row r="17">
          <cell r="A17" t="str">
            <v>142</v>
          </cell>
          <cell r="B17" t="str">
            <v>N</v>
          </cell>
          <cell r="C17" t="str">
            <v>Chi phí traû tröôùc</v>
          </cell>
        </row>
        <row r="18">
          <cell r="A18" t="str">
            <v>144</v>
          </cell>
          <cell r="B18" t="str">
            <v>N</v>
          </cell>
          <cell r="C18" t="str">
            <v>Caùc khoaûn theá chaáp, kyù quyõ, kyù cöôïc ngaén haïn</v>
          </cell>
        </row>
        <row r="19">
          <cell r="A19" t="str">
            <v>151</v>
          </cell>
          <cell r="B19" t="str">
            <v>N</v>
          </cell>
          <cell r="C19" t="str">
            <v>Haøng mua ñang ñi treân ñöôøng</v>
          </cell>
        </row>
        <row r="20">
          <cell r="A20" t="str">
            <v>152</v>
          </cell>
          <cell r="B20" t="str">
            <v>N</v>
          </cell>
          <cell r="C20" t="str">
            <v xml:space="preserve">Nguyeân vaät lieäu toàn kho </v>
          </cell>
        </row>
        <row r="21">
          <cell r="A21" t="str">
            <v>153</v>
          </cell>
          <cell r="B21" t="str">
            <v>N</v>
          </cell>
          <cell r="C21" t="str">
            <v>Coâng cuï duïng cuï toàn kho</v>
          </cell>
        </row>
        <row r="22">
          <cell r="A22" t="str">
            <v>154</v>
          </cell>
          <cell r="B22" t="str">
            <v>N</v>
          </cell>
          <cell r="C22" t="str">
            <v>Chi phí SXKD dôû dang</v>
          </cell>
        </row>
        <row r="23">
          <cell r="A23" t="str">
            <v>155</v>
          </cell>
          <cell r="B23" t="str">
            <v>N</v>
          </cell>
          <cell r="C23" t="str">
            <v>Thaønh phaåm toàn kho</v>
          </cell>
        </row>
        <row r="24">
          <cell r="A24" t="str">
            <v>156</v>
          </cell>
          <cell r="B24" t="str">
            <v>N</v>
          </cell>
          <cell r="C24" t="str">
            <v>Haøng hoùa</v>
          </cell>
        </row>
        <row r="25">
          <cell r="A25" t="str">
            <v>157</v>
          </cell>
          <cell r="B25" t="str">
            <v>N</v>
          </cell>
          <cell r="C25" t="str">
            <v>Haøng gôûi ñi baùn</v>
          </cell>
        </row>
        <row r="26">
          <cell r="A26" t="str">
            <v>159</v>
          </cell>
          <cell r="B26" t="str">
            <v>C</v>
          </cell>
          <cell r="C26" t="str">
            <v>Döï phoøng giaûm giaù haøng toàn kho (*)</v>
          </cell>
        </row>
        <row r="27">
          <cell r="A27" t="str">
            <v>161</v>
          </cell>
          <cell r="B27" t="str">
            <v>N</v>
          </cell>
          <cell r="C27" t="str">
            <v>Chi söï nghieäp</v>
          </cell>
        </row>
        <row r="28">
          <cell r="A28" t="str">
            <v>211</v>
          </cell>
          <cell r="B28" t="str">
            <v>N</v>
          </cell>
          <cell r="C28" t="str">
            <v>Taøi saûn coá ñònh höõu hình</v>
          </cell>
        </row>
        <row r="29">
          <cell r="A29" t="str">
            <v>212</v>
          </cell>
          <cell r="B29" t="str">
            <v>N</v>
          </cell>
          <cell r="C29" t="str">
            <v>Taøi saûn coá ñònh thueâ taøi chính</v>
          </cell>
        </row>
        <row r="30">
          <cell r="A30" t="str">
            <v>213</v>
          </cell>
          <cell r="B30" t="str">
            <v>N</v>
          </cell>
          <cell r="C30" t="str">
            <v>Taøi saûn coá ñònh voâ hình</v>
          </cell>
        </row>
        <row r="31">
          <cell r="A31" t="str">
            <v>214</v>
          </cell>
          <cell r="B31" t="str">
            <v>C</v>
          </cell>
          <cell r="C31" t="str">
            <v>Hao moøm TSCÑ luõy keá (*)</v>
          </cell>
        </row>
        <row r="32">
          <cell r="A32" t="str">
            <v>221</v>
          </cell>
          <cell r="B32" t="str">
            <v>N</v>
          </cell>
          <cell r="C32" t="str">
            <v>Ñaàu tö chöùng khoaùn daøi haïn</v>
          </cell>
        </row>
        <row r="33">
          <cell r="A33" t="str">
            <v>222</v>
          </cell>
          <cell r="B33" t="str">
            <v>N</v>
          </cell>
          <cell r="C33" t="str">
            <v>Goùp voán lieân doanh</v>
          </cell>
        </row>
        <row r="34">
          <cell r="A34" t="str">
            <v>224</v>
          </cell>
          <cell r="B34" t="str">
            <v>N</v>
          </cell>
          <cell r="C34" t="str">
            <v>Chi phí traû tröôùc daøi haïn</v>
          </cell>
        </row>
        <row r="35">
          <cell r="A35" t="str">
            <v>228</v>
          </cell>
          <cell r="B35" t="str">
            <v>N</v>
          </cell>
          <cell r="C35" t="str">
            <v>Caùc khoaûn ñaàu tö daøi haïn khaùc</v>
          </cell>
        </row>
        <row r="36">
          <cell r="A36" t="str">
            <v>229</v>
          </cell>
          <cell r="B36" t="str">
            <v>C</v>
          </cell>
          <cell r="C36" t="str">
            <v>Döï phoøng giaûm giaù ñaàu tö daøi haïn (*)</v>
          </cell>
        </row>
        <row r="37">
          <cell r="A37" t="str">
            <v>241</v>
          </cell>
          <cell r="B37" t="str">
            <v>N</v>
          </cell>
          <cell r="C37" t="str">
            <v>Xaây döïng cô baûn dôû dang</v>
          </cell>
        </row>
        <row r="38">
          <cell r="A38" t="str">
            <v>244</v>
          </cell>
          <cell r="B38" t="str">
            <v>N</v>
          </cell>
          <cell r="C38" t="str">
            <v>Kyù quyõ kyù cöôïc daøi haïn</v>
          </cell>
        </row>
        <row r="39">
          <cell r="A39" t="str">
            <v>311</v>
          </cell>
          <cell r="B39" t="str">
            <v>C</v>
          </cell>
          <cell r="C39" t="str">
            <v>Vay ngaén haïn</v>
          </cell>
        </row>
        <row r="40">
          <cell r="A40" t="str">
            <v>314</v>
          </cell>
          <cell r="B40" t="str">
            <v>C</v>
          </cell>
          <cell r="C40" t="str">
            <v>Ngöôøi mua traû tieàn tröôùc</v>
          </cell>
        </row>
        <row r="41">
          <cell r="A41" t="str">
            <v>315</v>
          </cell>
          <cell r="B41" t="str">
            <v>C</v>
          </cell>
          <cell r="C41" t="str">
            <v>Nôï daøi haïn ñeán haïn traû</v>
          </cell>
        </row>
        <row r="42">
          <cell r="A42" t="str">
            <v>331</v>
          </cell>
          <cell r="B42" t="str">
            <v>C</v>
          </cell>
          <cell r="C42" t="str">
            <v>Phaûi traû cho ngöôøi baùn</v>
          </cell>
        </row>
        <row r="43">
          <cell r="A43" t="str">
            <v>333</v>
          </cell>
          <cell r="B43" t="str">
            <v>C</v>
          </cell>
          <cell r="C43" t="str">
            <v>Thueá vaø caùc khoaûn phaûi noäp</v>
          </cell>
        </row>
        <row r="44">
          <cell r="A44" t="str">
            <v>334</v>
          </cell>
          <cell r="B44" t="str">
            <v>C</v>
          </cell>
          <cell r="C44" t="str">
            <v>Phaûi traû coâng nhaân vieân</v>
          </cell>
        </row>
        <row r="45">
          <cell r="A45" t="str">
            <v>335</v>
          </cell>
          <cell r="B45" t="str">
            <v>C</v>
          </cell>
          <cell r="C45" t="str">
            <v>Chi phí phaûi traû</v>
          </cell>
        </row>
        <row r="46">
          <cell r="A46" t="str">
            <v>336</v>
          </cell>
          <cell r="B46" t="str">
            <v>C</v>
          </cell>
          <cell r="C46" t="str">
            <v>Phaûi traû noäi boä</v>
          </cell>
        </row>
        <row r="47">
          <cell r="A47" t="str">
            <v>338</v>
          </cell>
          <cell r="B47" t="str">
            <v>C</v>
          </cell>
          <cell r="C47" t="str">
            <v>Phaûi traû, phaøi noäp khaùc</v>
          </cell>
        </row>
        <row r="48">
          <cell r="A48" t="str">
            <v>341</v>
          </cell>
          <cell r="B48" t="str">
            <v>C</v>
          </cell>
          <cell r="C48" t="str">
            <v>Vay daøi haïn</v>
          </cell>
        </row>
        <row r="49">
          <cell r="A49" t="str">
            <v>342</v>
          </cell>
          <cell r="B49" t="str">
            <v>C</v>
          </cell>
          <cell r="C49" t="str">
            <v xml:space="preserve">Nôï daøi haïn </v>
          </cell>
        </row>
        <row r="50">
          <cell r="A50" t="str">
            <v>344</v>
          </cell>
          <cell r="B50" t="str">
            <v>C</v>
          </cell>
          <cell r="C50" t="str">
            <v>Nhaän kyù quyõ, kyù cöôïc daøi haïn</v>
          </cell>
        </row>
        <row r="51">
          <cell r="A51" t="str">
            <v>411</v>
          </cell>
          <cell r="B51" t="str">
            <v>C</v>
          </cell>
          <cell r="C51" t="str">
            <v>Nguoàn voán kinh doanh</v>
          </cell>
        </row>
        <row r="52">
          <cell r="A52" t="str">
            <v>412</v>
          </cell>
          <cell r="B52" t="str">
            <v>C</v>
          </cell>
          <cell r="C52" t="str">
            <v>Cheânh leäch ñaùnh giaù laïi taøi saûn</v>
          </cell>
        </row>
        <row r="53">
          <cell r="A53" t="str">
            <v>413</v>
          </cell>
          <cell r="B53" t="str">
            <v>C</v>
          </cell>
          <cell r="C53" t="str">
            <v>Cheânh leäch tyû giaù</v>
          </cell>
        </row>
        <row r="54">
          <cell r="A54" t="str">
            <v>414</v>
          </cell>
          <cell r="B54" t="str">
            <v>C</v>
          </cell>
          <cell r="C54" t="str">
            <v>Quyõ ñaàu tö phaùt trieån</v>
          </cell>
        </row>
        <row r="55">
          <cell r="A55" t="str">
            <v>415</v>
          </cell>
          <cell r="B55" t="str">
            <v>C</v>
          </cell>
          <cell r="C55" t="str">
            <v>Quyõ döï phoøng taøi chính</v>
          </cell>
        </row>
        <row r="56">
          <cell r="A56" t="str">
            <v>416</v>
          </cell>
          <cell r="B56" t="str">
            <v>C</v>
          </cell>
          <cell r="C56" t="str">
            <v>Quyû döï phoøng trôï caáp maát vieäc</v>
          </cell>
        </row>
        <row r="57">
          <cell r="A57" t="str">
            <v>421</v>
          </cell>
          <cell r="B57" t="str">
            <v>C</v>
          </cell>
          <cell r="C57" t="str">
            <v>Lôïi nhuaän chöa phaân phoái</v>
          </cell>
        </row>
        <row r="58">
          <cell r="A58" t="str">
            <v>431</v>
          </cell>
          <cell r="B58" t="str">
            <v>C</v>
          </cell>
          <cell r="C58" t="str">
            <v xml:space="preserve">Quyõ khen thöôûng, phuùc lôïi </v>
          </cell>
        </row>
        <row r="59">
          <cell r="A59" t="str">
            <v>441</v>
          </cell>
          <cell r="B59" t="str">
            <v>C</v>
          </cell>
          <cell r="C59" t="str">
            <v>Nguoàn voán ñaàu tö xaây döïng cô baûn</v>
          </cell>
        </row>
        <row r="60">
          <cell r="A60" t="str">
            <v>451</v>
          </cell>
          <cell r="B60" t="str">
            <v>C</v>
          </cell>
          <cell r="C60" t="str">
            <v>Quyõ quaûn lyù caáp treân</v>
          </cell>
        </row>
        <row r="61">
          <cell r="A61" t="str">
            <v>461</v>
          </cell>
          <cell r="B61" t="str">
            <v>C</v>
          </cell>
          <cell r="C61" t="str">
            <v xml:space="preserve">Nguoàn kinh phí söï nghieäp </v>
          </cell>
        </row>
        <row r="62">
          <cell r="A62" t="str">
            <v>466</v>
          </cell>
          <cell r="B62" t="str">
            <v>C</v>
          </cell>
          <cell r="C62" t="str">
            <v>Nguoàn kinh phí ñaõ hình thaønh taøi saûn coá ñònh</v>
          </cell>
        </row>
        <row r="63">
          <cell r="A63" t="str">
            <v>511</v>
          </cell>
          <cell r="B63" t="str">
            <v>C</v>
          </cell>
          <cell r="C63" t="str">
            <v xml:space="preserve">Doanh thu baùn haøng </v>
          </cell>
        </row>
        <row r="64">
          <cell r="A64" t="str">
            <v>512</v>
          </cell>
          <cell r="B64" t="str">
            <v>C</v>
          </cell>
          <cell r="C64" t="str">
            <v>Doanh thu baùn haøng noäi boä</v>
          </cell>
        </row>
        <row r="65">
          <cell r="A65" t="str">
            <v>515</v>
          </cell>
          <cell r="B65" t="str">
            <v>C</v>
          </cell>
          <cell r="C65" t="str">
            <v>Thu nhaäp hoaït ñoäng taøi chính</v>
          </cell>
        </row>
        <row r="66">
          <cell r="A66" t="str">
            <v>531</v>
          </cell>
          <cell r="B66" t="str">
            <v>C</v>
          </cell>
          <cell r="C66" t="str">
            <v>Haøng baùn bò traû laïi</v>
          </cell>
        </row>
        <row r="67">
          <cell r="A67" t="str">
            <v>532</v>
          </cell>
          <cell r="B67" t="str">
            <v>C</v>
          </cell>
          <cell r="C67" t="str">
            <v>Giaûm giaù haøng baùn</v>
          </cell>
        </row>
        <row r="68">
          <cell r="A68" t="str">
            <v>621</v>
          </cell>
          <cell r="B68" t="str">
            <v>N</v>
          </cell>
          <cell r="C68" t="str">
            <v>Chi phí nguyeân vaät lieäu tröïc tieáp</v>
          </cell>
        </row>
        <row r="69">
          <cell r="A69" t="str">
            <v>622</v>
          </cell>
          <cell r="B69" t="str">
            <v>N</v>
          </cell>
          <cell r="C69" t="str">
            <v>Chi phí nhaân coâng tröïc tieáp</v>
          </cell>
        </row>
        <row r="70">
          <cell r="A70" t="str">
            <v>627</v>
          </cell>
          <cell r="B70" t="str">
            <v>N</v>
          </cell>
          <cell r="C70" t="str">
            <v>Chi phí saûn xuaát chung</v>
          </cell>
        </row>
        <row r="71">
          <cell r="A71" t="str">
            <v>632</v>
          </cell>
          <cell r="B71" t="str">
            <v>N</v>
          </cell>
          <cell r="C71" t="str">
            <v>Giaù voán baùn haøng</v>
          </cell>
        </row>
        <row r="72">
          <cell r="A72" t="str">
            <v>635</v>
          </cell>
          <cell r="B72" t="str">
            <v>N</v>
          </cell>
          <cell r="C72" t="str">
            <v>Chi phí hoaït ñoäng taøi chính</v>
          </cell>
        </row>
        <row r="73">
          <cell r="A73" t="str">
            <v>641</v>
          </cell>
          <cell r="B73" t="str">
            <v>N</v>
          </cell>
          <cell r="C73" t="str">
            <v>Chi phí baùn haøng</v>
          </cell>
        </row>
        <row r="74">
          <cell r="A74" t="str">
            <v>642</v>
          </cell>
          <cell r="B74" t="str">
            <v>N</v>
          </cell>
          <cell r="C74" t="str">
            <v>Chi phí quaûn lyù doanh nghieäp</v>
          </cell>
        </row>
        <row r="75">
          <cell r="A75" t="str">
            <v>711</v>
          </cell>
          <cell r="B75" t="str">
            <v>C</v>
          </cell>
          <cell r="C75" t="str">
            <v>Caùc khoaûn thu nhaäp baát thöôøng</v>
          </cell>
        </row>
        <row r="76">
          <cell r="A76" t="str">
            <v>811</v>
          </cell>
          <cell r="B76" t="str">
            <v>N</v>
          </cell>
          <cell r="C76" t="str">
            <v>Chi phí baát thöôøng</v>
          </cell>
        </row>
        <row r="77">
          <cell r="A77" t="str">
            <v>911</v>
          </cell>
          <cell r="B77" t="str">
            <v>C</v>
          </cell>
          <cell r="C77" t="str">
            <v>Xaùc ñònh keát quaû kinh doanh</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
      <sheetName val="VC"/>
      <sheetName val="chenhlech"/>
      <sheetName val="DG"/>
      <sheetName val="Bæ sung"/>
      <sheetName val="TH"/>
      <sheetName val="klThep"/>
      <sheetName val="CT"/>
      <sheetName val="TB_TB+VLC"/>
      <sheetName val="thoatdau"/>
      <sheetName val="x"/>
      <sheetName val="phuluc"/>
    </sheetNames>
    <sheetDataSet>
      <sheetData sheetId="0">
        <row r="13">
          <cell r="J13">
            <v>1187684.9697848</v>
          </cell>
        </row>
      </sheetData>
      <sheetData sheetId="1">
        <row r="26">
          <cell r="E26">
            <v>1664966</v>
          </cell>
        </row>
      </sheetData>
      <sheetData sheetId="2">
        <row r="43">
          <cell r="I43">
            <v>-1966835.6140885209</v>
          </cell>
        </row>
      </sheetData>
      <sheetData sheetId="3"/>
      <sheetData sheetId="4"/>
      <sheetData sheetId="5"/>
      <sheetData sheetId="6"/>
      <sheetData sheetId="7"/>
      <sheetData sheetId="8"/>
      <sheetData sheetId="9"/>
      <sheetData sheetId="10"/>
      <sheetData sheetId="1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sheetName val="Items"/>
      <sheetName val="Thamkhao1"/>
      <sheetName val="Thamkhao2"/>
      <sheetName val="Comp. Unit Price"/>
      <sheetName val="Tong hop 5 cau"/>
      <sheetName val="KyLong Bridge"/>
      <sheetName val="GP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 val="CHITIET"/>
    </sheetNames>
    <sheetDataSet>
      <sheetData sheetId="0" refreshError="1"/>
      <sheetData sheetId="1" refreshError="1"/>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Z 35"/>
      <sheetName val="Cto"/>
    </sheetNames>
    <sheetDataSet>
      <sheetData sheetId="0"/>
      <sheetData sheetId="1" refreshError="1"/>
      <sheetData sheetId="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_Cau dan HN"/>
      <sheetName val="PI_Cau dan HY"/>
      <sheetName val="PII_Cau chinh"/>
      <sheetName val="PTDGt"/>
      <sheetName val="CPBT"/>
      <sheetName val="CThep"/>
      <sheetName val="KLCT"/>
      <sheetName val="Vkhuon"/>
      <sheetName val="Coc khoan"/>
      <sheetName val="NC"/>
      <sheetName val="VL"/>
      <sheetName val="May"/>
      <sheetName val="00000000"/>
      <sheetName val="1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Vatu"/>
      <sheetName val="khluongconlai"/>
      <sheetName val="Bao cao"/>
      <sheetName val="00000000"/>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Bang khoi luong"/>
      <sheetName val="Bang phan tich"/>
      <sheetName val="TH vat tu"/>
      <sheetName val="TH kinh phi"/>
      <sheetName val="TH May TC"/>
      <sheetName val="TH nhan cong"/>
      <sheetName val="Thong ke thiet bi"/>
      <sheetName val="Dinh muc CP KTCB khac"/>
      <sheetName val="tkhai"/>
      <sheetName val="muavao"/>
      <sheetName val="banra"/>
      <sheetName val="BCSDHDNam"/>
      <sheetName val="SDHDThang"/>
      <sheetName val="XL4Test5"/>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dtk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tuyen chinh"/>
      <sheetName val="Bke(10"/>
      <sheetName val="m doc"/>
      <sheetName val="QUY TIEN MAT"/>
      <sheetName val="Tongcongchixdnha"/>
      <sheetName val="QUY XAY DUNG NHA HANG"/>
      <sheetName val="00000080"/>
      <sheetName val="THmp03"/>
      <sheetName val="truc tiep"/>
      <sheetName val="Vat tu"/>
      <sheetName val="Luong T1- 03"/>
      <sheetName val="Luong T2- 03"/>
      <sheetName val="Luong T3- 03"/>
      <sheetName val="giathanh1"/>
      <sheetName val="tra-vat-lieu"/>
      <sheetName val="dt-tkkttc1-1"/>
      <sheetName val="K²_x0000__x0000_OK"/>
      <sheetName val="ngn"/>
      <sheetName val="tl/khovt"/>
      <sheetName val="Chi tieu ngoak bang - OK"/>
      <sheetName val="CtietQK"/>
      <sheetName val="Thong ke thigt bi"/>
      <sheetName val="K²??OK"/>
      <sheetName val="Dinh muc CP KTCB kêac"/>
      <sheetName val="410-goc"/>
      <sheetName val="420-goc"/>
      <sheetName val="430-goc"/>
      <sheetName val="44-goc"/>
      <sheetName val="45-goc"/>
      <sheetName val="410"/>
      <sheetName val="420"/>
      <sheetName val="430"/>
      <sheetName val="440"/>
      <sheetName val="450"/>
      <sheetName val="~         "/>
      <sheetName val="RECAP"/>
      <sheetName val="Cho giao"/>
      <sheetName val="Ban"/>
      <sheetName val="Cadencier 410"/>
      <sheetName val="Cadencier 420"/>
      <sheetName val="Stock"/>
      <sheetName val="Car"/>
      <sheetName val="soban"/>
      <sheetName val="220"/>
      <sheetName val="230"/>
      <sheetName val="250"/>
      <sheetName val="240"/>
      <sheetName val="choban"/>
      <sheetName val="coctuatrenda"/>
      <sheetName val="PNT_QUOT__3"/>
      <sheetName val="COAT_WRAP_QIOT__3"/>
      <sheetName val="NC"/>
      <sheetName val="Sheet26"/>
      <sheetName val="MTO REV.0"/>
      <sheetName val="CC.huyen"/>
      <sheetName val="K²_x0000__x0000_€OK"/>
      <sheetName val="K²??€OK"/>
      <sheetName val="THop 3"/>
      <sheetName val="K²"/>
      <sheetName val="tl_khovt"/>
      <sheetName val="K²__OK"/>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Bang_khoi_luong"/>
      <sheetName val="Bang_phan_tich"/>
      <sheetName val="TH_vat_tu"/>
      <sheetName val="TH_kinh_phi"/>
      <sheetName val="TH_May_TC"/>
      <sheetName val="TH_nhan_cong"/>
      <sheetName val="Thong_ke_thiet_bi"/>
      <sheetName val="Dinh_muc_CP_KTCB_khac"/>
      <sheetName val="C_tietTH6T"/>
      <sheetName val="C_tiet_05"/>
      <sheetName val="Den_31,7"/>
      <sheetName val="Bke_10"/>
      <sheetName val="UOc_T10"/>
      <sheetName val="Bke_11"/>
      <sheetName val="Uoc_2005"/>
      <sheetName val="Bke_12"/>
      <sheetName val="Sÿÿÿÿÿÿ"/>
      <sheetName val="Intl with Acq"/>
      <sheetName val="IMT"/>
      <sheetName val="DAILY"/>
      <sheetName val="CY FCST"/>
      <sheetName val="CY PLAN"/>
      <sheetName val="INT'L DAILY"/>
      <sheetName val="CLIENT"/>
      <sheetName val="INTL 03"/>
      <sheetName val="2002 ACT"/>
      <sheetName val="2003 ACT"/>
      <sheetName val="M&amp;A"/>
      <sheetName val="Mexico"/>
      <sheetName val="Intl Nomex"/>
      <sheetName val="Intl Nomex Noweb"/>
      <sheetName val="OV (2)"/>
      <sheetName val="Wu.com"/>
      <sheetName val="Wu.com Mex"/>
      <sheetName val="INTL 02"/>
      <sheetName val="CISCO"/>
      <sheetName val="TOONG HOP"/>
      <sheetName val="ten ncc"/>
      <sheetName val="cho g iao"/>
      <sheetName val="0204"/>
      <sheetName val="ton "/>
      <sheetName val="0000000000"/>
      <sheetName val="K²__€OK"/>
      <sheetName val="Bag cao"/>
      <sheetName val=""/>
      <sheetName val="Can"/>
      <sheetName val="QU[ TIEN MAT"/>
      <sheetName val="Payment"/>
      <sheetName val="Agg-Require-Asphalt"/>
      <sheetName val="t-dt/an"/>
      <sheetName val="X_x000c_4Poppy"/>
      <sheetName val="t-dt_an"/>
      <sheetName val="THop12_x0000__x0000__x0000__x0000__x0000__x0000__x0000__x0000__x0000__x0000__x0000_Ɽ̖_x0000__x0004__x0000__x0000__x0000__x0000__x0000__x0000__xd928_̕_x0000__x0000_"/>
      <sheetName val="Phai tra - OC"/>
      <sheetName val="QU_ TIEN MAT"/>
      <sheetName val="B`ng phan tich"/>
      <sheetName val="TH khnh phi"/>
      <sheetName val="Dinh mub CP KTCB khac"/>
      <sheetName val="px2,tb,tl"/>
      <sheetName val="Sheet00"/>
      <sheetName val="C4iet11"/>
      <sheetName val="DGchitiet "/>
      <sheetName val="THop12_x0000_Ɽ̖_x0000__x0004__x0000__xd928_̕_x0000_✠̖_x0000_t_x0000__x0019_[dt-tkkttc"/>
      <sheetName val="????????"/>
      <sheetName val="CD tah khoan"/>
      <sheetName val="C "/>
      <sheetName val="THop12???????????Ɽ̖?_x0004_??????_xd928_̕??"/>
      <sheetName val="[dt-tkkttc1-1.xls][dt-tkkttc1-1"/>
      <sheetName val="ND"/>
      <sheetName val="________"/>
      <sheetName val="DTCT-tuyen_chinh"/>
      <sheetName val="m_doc"/>
      <sheetName val="QUY_TIEN_MAT"/>
      <sheetName val="QUY_XAY_DUNG_NHA_HANG"/>
      <sheetName val="Vat_tu"/>
      <sheetName val="truc_tiep"/>
      <sheetName val="Luong_T1-_03"/>
      <sheetName val="Luong_T2-_03"/>
      <sheetName val="Luong_T3-_03"/>
      <sheetName val="Chi_tieu_ngoak_bang_-_OK"/>
      <sheetName val="Thong_ke_thigt_bi"/>
      <sheetName val="Dinh_muc_CP_KTCB_kêac"/>
      <sheetName val="ThongSo"/>
      <sheetName val="CdietQII"/>
      <sheetName val="List of 2 digit codes"/>
      <sheetName val="LEGEND"/>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sheetData sheetId="128" refreshError="1"/>
      <sheetData sheetId="129" refreshError="1"/>
      <sheetData sheetId="130" refreshError="1"/>
      <sheetData sheetId="131" refreshError="1"/>
      <sheetData sheetId="132" refreshError="1"/>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refreshError="1"/>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refreshError="1"/>
      <sheetData sheetId="28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 val="MTO REV.0"/>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XL4Test5"/>
      <sheetName val="tong hop"/>
      <sheetName val="phan tich DG"/>
      <sheetName val="gia vat lieu"/>
      <sheetName val="gia xe may"/>
      <sheetName val="gia nhan cong"/>
      <sheetName val="Vatu"/>
      <sheetName val="khluongconlai"/>
      <sheetName val="Bao cao"/>
      <sheetName val="00000000"/>
      <sheetName val="gvt"/>
      <sheetName val="ATGT"/>
      <sheetName val="DG-TH"/>
      <sheetName val="Tuong-chan"/>
      <sheetName val="Dau-cong"/>
      <sheetName val="dtoan (4)"/>
      <sheetName val="GTXL"/>
      <sheetName val="tmdtu"/>
      <sheetName val="gpmb"/>
      <sheetName val="Sheet3"/>
      <sheetName val="Vp"/>
      <sheetName val="Taichinh"/>
      <sheetName val="NN-PTNT"/>
      <sheetName val="TC-LD"/>
      <sheetName val="KH-DT"/>
      <sheetName val="Tu phap"/>
      <sheetName val="T.TRA"/>
      <sheetName val="QLKTTH"/>
      <sheetName val="QLDA"/>
      <sheetName val="Dan so"/>
      <sheetName val=""/>
      <sheetName val="Sheet1"/>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DTCT-tuyen chinh"/>
      <sheetName val="tra-vat-lieu"/>
      <sheetName val="IBASE"/>
      <sheetName val="DG "/>
      <sheetName val="Tuong-#han"/>
      <sheetName val="dtct cong"/>
      <sheetName val="dap_x0000__x0000_ƌ_x0000__x0004__x0000__x0000__x0000__x0000__x0000__x0000_㝌ƌ_x0000__x0000__x0000__x0000__x0000__x0000__x0000__x0000_ƌ_x0000__x0000__x0007__x0000_"/>
      <sheetName val="tuong"/>
      <sheetName val="TT_10KV"/>
      <sheetName val="Sheet2"/>
      <sheetName val="Chart1"/>
      <sheetName val="Chart2"/>
      <sheetName val=" 8"/>
      <sheetName val="XL4Poppy"/>
      <sheetName val="Giai trinh"/>
      <sheetName val="GiaVL"/>
      <sheetName val="DLDT"/>
      <sheetName val="Tra_bang"/>
      <sheetName val="Tra KS"/>
      <sheetName val="Du_lieu"/>
      <sheetName val="dap??ƌ?_x0004_??????㝌ƌ????????ƌ??_x0007_?"/>
      <sheetName val="_x0000_??_x0000__x0004__x0000__x0000__x0000__x0000__x0000__x0000_??_x0000__x0000__x0000__x0000__x0000__x0000__x0000__x0000_??_x0000__x0000__x0007__x0000__x0000__x0000__x0000__x0000_"/>
      <sheetName val="GPXL-duong"/>
      <sheetName val="Sheet4"/>
      <sheetName val="nhiemvu2006"/>
      <sheetName val="RutTM"/>
      <sheetName val="10000000"/>
      <sheetName val="20000000"/>
      <sheetName val="30000000"/>
      <sheetName val="????_x0004_????????????????????_x0007_?????"/>
      <sheetName val="Thuc thanh"/>
      <sheetName val="dap__ƌ__x0004_______㝌ƌ________ƌ___x0007_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tct_cong"/>
      <sheetName val="DTCT"/>
      <sheetName val="Gia"/>
      <sheetName val="g)a vat lieu"/>
      <sheetName val="dap_x0000__x0000_??_x0000__x0004__x0000__x0000__x0000__x0000__x0000__x0000_??_x0000__x0000__x0000__x0000__x0000__x0000__x0000__x0000_??_x0000__x0000__x0007__x0000_"/>
      <sheetName val="_____x0004______________________x0007______"/>
      <sheetName val="dap______x0004______________________x0007__"/>
      <sheetName val="dap?????_x0004_????????????????????_x0007_?"/>
      <sheetName val="LEGEND"/>
      <sheetName val="DTCT-tuyen_chinh"/>
      <sheetName val="Tra_KS"/>
      <sheetName val="_8"/>
      <sheetName val="Giai_trinh"/>
      <sheetName val="DG_"/>
      <sheetName val="g)a_vat_lieu"/>
      <sheetName val="??????"/>
      <sheetName val="?????????????????????????????"/>
      <sheetName val="dap??ƌ???????㝌ƌ????????ƌ???"/>
      <sheetName val="Gia KS"/>
      <sheetName val="PutTM"/>
      <sheetName val="Giai trũnh"/>
      <sheetName val="QLKTÔH"/>
      <sheetName val="dap__??__x0004_______??________??___x0007__"/>
      <sheetName val="???_x0004_???????_x0007_?"/>
      <sheetName val="__"/>
      <sheetName val="gihaxe may"/>
      <sheetName val="dap??????"/>
      <sheetName val="DG-TH_x0000_ǲ_x0000__x0000__x0000__x0000__x0000__x0000__x0000__x0000__x0000__x0000_ẜǰ_x0000__x0004__x0000__x0000__x0000__x0000__x0000__x0000_ǰ_x0000__x0000_"/>
      <sheetName val="MTO REV.2(ARMOR)"/>
      <sheetName val="Gia tri vat tu"/>
      <sheetName val="KKKKKKKK"/>
      <sheetName val="______"/>
      <sheetName val="_____________________________"/>
      <sheetName val="dap__ƌ_______㝌ƌ________ƌ___"/>
      <sheetName val="____x0004_________x0007__"/>
      <sheetName val="dap______"/>
      <sheetName val="DG-TH?ǲ??????????ẜǰ?_x0004_??????ǰ??"/>
      <sheetName val="THQui_11"/>
      <sheetName val="THQui_21"/>
      <sheetName val="THQui_31"/>
      <sheetName val="THQui_41"/>
      <sheetName val="TH_nam_20031"/>
      <sheetName val="dtoan_(4)1"/>
      <sheetName val="tong_hop1"/>
      <sheetName val="phan_tich_DG1"/>
      <sheetName val="gia_vat_lieu1"/>
      <sheetName val="gia_xe_may1"/>
      <sheetName val="gia_nhan_cong1"/>
      <sheetName val="Bao_cao1"/>
      <sheetName val="B-n_(2)1"/>
      <sheetName val="TH-t_toan1"/>
      <sheetName val="Tro_giup1"/>
      <sheetName val="Tu_phap1"/>
      <sheetName val="T_TRA1"/>
      <sheetName val="Dan_so1"/>
      <sheetName val="dtct_cong1"/>
      <sheetName val="dap??????????????????????????"/>
      <sheetName val="Thuc_thanh"/>
      <sheetName val="Package1"/>
      <sheetName val="fattu"/>
      <sheetName val="DG-TH_ǲ__________ẜǰ__x0004_______ǰ__"/>
      <sheetName val="dap__________________________"/>
      <sheetName val="Gia_KS"/>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s>
    <sheetDataSet>
      <sheetData sheetId="0" refreshError="1"/>
      <sheetData sheetId="1" refreshError="1"/>
      <sheetData sheetId="2" refreshError="1"/>
      <sheetData sheetId="3" refreshError="1"/>
      <sheetData sheetId="4" refreshError="1">
        <row r="14">
          <cell r="P14">
            <v>89440.853809523804</v>
          </cell>
        </row>
        <row r="19">
          <cell r="P19">
            <v>82440.853809523804</v>
          </cell>
        </row>
      </sheetData>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sheetData sheetId="89" refreshError="1"/>
      <sheetData sheetId="90" refreshError="1"/>
      <sheetData sheetId="91"/>
      <sheetData sheetId="92"/>
      <sheetData sheetId="93" refreshError="1"/>
      <sheetData sheetId="94" refreshError="1"/>
      <sheetData sheetId="95"/>
      <sheetData sheetId="96"/>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sheetData sheetId="137" refreshError="1"/>
      <sheetData sheetId="138"/>
      <sheetData sheetId="139"/>
      <sheetData sheetId="140"/>
      <sheetData sheetId="141"/>
      <sheetData sheetId="142"/>
      <sheetData sheetId="143"/>
      <sheetData sheetId="144"/>
      <sheetData sheetId="145"/>
      <sheetData sheetId="146"/>
      <sheetData sheetId="147" refreshError="1"/>
      <sheetData sheetId="148"/>
      <sheetData sheetId="149" refreshError="1"/>
      <sheetData sheetId="150"/>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Outlets"/>
      <sheetName val="PGs"/>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6"/>
      <sheetName val="Mau"/>
      <sheetName val="KH LDTL"/>
      <sheetName val="C45"/>
      <sheetName val="C47A"/>
      <sheetName val="C47B"/>
      <sheetName val="C46"/>
      <sheetName val="DsachYT"/>
      <sheetName val="00"/>
      <sheetName val="Bhxhoi"/>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TAI"/>
      <sheetName val="BANLE"/>
      <sheetName val="t.kho"/>
      <sheetName val="CLB"/>
      <sheetName val="phong"/>
      <sheetName val="hoat"/>
      <sheetName val="tong BH"/>
      <sheetName val="nhapkho"/>
      <sheetName val="SILICAT_x0003_"/>
      <sheetName val="LUONG CHO HUU"/>
      <sheetName val="thu BHXH,YT"/>
      <sheetName val="Phan bo"/>
      <sheetName val="SP-KH"/>
      <sheetName val="Xuatkho"/>
      <sheetName val="PT"/>
      <sheetName val="1-12"/>
      <sheetName val="Summary"/>
      <sheetName val="Design &amp; Applications"/>
      <sheetName val="Building Summary"/>
      <sheetName val="Building"/>
      <sheetName val="External Works"/>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Pi6ot(Urethan)"/>
      <sheetName val="gvl"/>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Chiet tinh dz22"/>
      <sheetName val="TH VL, NC, DDHT Thanhphuoc"/>
      <sheetName val="TH QT"/>
      <sheetName val="KE QT"/>
      <sheetName val="MTL$-INTER"/>
      <sheetName val="Piwot(Silicate)"/>
      <sheetName val="Macro1"/>
      <sheetName val="Macro2"/>
      <sheetName val="Macro3"/>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ROCK WO_x0003__x0000_"/>
      <sheetName val="TH T19"/>
      <sheetName val="S¶_x001d_et2"/>
      <sheetName val="NEW-PANEL"/>
      <sheetName val="_x0000__x0000__x0000__x0000__x0000__x0000_"/>
      <sheetName val="Pivot(_x0007_lass Wool)"/>
      <sheetName val="??-BLDG"/>
      <sheetName val="INSUL"/>
      <sheetName val="vi_du_n"/>
      <sheetName val="vi_du"/>
      <sheetName val="Bieu 2"/>
      <sheetName val="biªu 3"/>
      <sheetName val="bieu1 CTy"/>
      <sheetName val="b2 cty"/>
      <sheetName val="b 3 cty"/>
      <sheetName val="bieu 7"/>
      <sheetName val="bieu 9"/>
      <sheetName val="b14"/>
      <sheetName val="Sheet12"/>
      <sheetName val="bcôhang"/>
      <sheetName val="báo cáo thang11 m?i"/>
      <sheetName val="???????-BLDG"/>
      <sheetName val="thong tin cty"/>
      <sheetName val="TK-in"/>
      <sheetName val="TKTH"/>
      <sheetName val="BR"/>
      <sheetName val="MV"/>
      <sheetName val="mvtt"/>
      <sheetName val="HDKT"/>
      <sheetName val="Linh tinh"/>
      <sheetName val="nk"/>
      <sheetName val="N"/>
      <sheetName val="X"/>
      <sheetName val="RDP013"/>
      <sheetName val="TH_x0001_NG2"/>
      <sheetName val="공통가설"/>
      <sheetName val="Pivot(RckWool)"/>
      <sheetName val="Dieu chinh"/>
      <sheetName val="So -03"/>
      <sheetName val="SoLD"/>
      <sheetName val="So-02"/>
      <sheetName val="hoat_x0000_࣭_x0000__x0000__x0000__x0000__x0000__x0000__x0000__x0000__x0009__x0000_᭬࣫_x0000__x0004__x0000__x0000__x0000__x0000__x0000__x0000_ᑜ࣭_x0000__x0000__x0000_"/>
      <sheetName val="Sheed4"/>
      <sheetName val="??????"/>
      <sheetName val="ROCK WO_x0003_?"/>
      <sheetName val="hoat?࣭????????_x0009_?᭬࣫?_x0004_??????ᑜ࣭???"/>
      <sheetName val="hoat_x0000_࣭_x0000__x0009_᭬࣫_x0000__x0004__x0000_ᑜ࣭_x0000_ڬ࣫_x0000_"/>
      <sheetName val="_x0000__x0000__x0000__x0000__x0000__x0009__x0000_??_x0000__x0004__x0000__x0000__x0000__x0000__x0000__x0000_??_x0000__x0000__x0000__x0000__x0000__x0000__x0000__x0000_??_x0000__x0000_"/>
      <sheetName val="?????_x0009_????_x0004_????????????????????"/>
      <sheetName val="hoat_x0000_?_x0000__x0009_??_x0000__x0004__x0000_??_x0000_??_x0000_"/>
      <sheetName val="hoat??????????_x0009_????_x0004_???????????"/>
      <sheetName val="hoat?࣭?_x0009_᭬࣫?_x0004_?ᑜ࣭?ڬ࣫?"/>
      <sheetName val="DU TRU LUONG 06 TH@NG"/>
      <sheetName val="AN CA DH 10"/>
      <sheetName val="TAM UNG LNC TH 08"/>
      <sheetName val="Leong thoi gian th 10"/>
      <sheetName val="Luong thoa gian th 11"/>
      <sheetName val="at lns th 10"/>
      <sheetName val="tam ung DNS th 11"/>
      <sheetName val="XL4Test4"/>
      <sheetName val="Du_lieu"/>
      <sheetName val="MTO REV.0"/>
      <sheetName val="뜃맟뭁돽띿맟?-BLDG"/>
      <sheetName val="ctTBA"/>
      <sheetName val="PNT-QUOT-#3"/>
      <sheetName val="COAT&amp;WRAP-QIOT-#3"/>
      <sheetName val="Sheev6"/>
      <sheetName val="Nhap fon gia VL dia phuong"/>
      <sheetName val="CT Thang Mo"/>
      <sheetName val="CT  PL"/>
      <sheetName val="Chi tiet"/>
      <sheetName val="PACK"/>
      <sheetName val="INV"/>
      <sheetName val="TK-XUAT"/>
      <sheetName val="TK-NHAP"/>
      <sheetName val="DT 1"/>
      <sheetName val="DT 2"/>
      <sheetName val="DT 3"/>
      <sheetName val="DM"/>
      <sheetName val="SP"/>
      <sheetName val="NPL"/>
      <sheetName val="Giai trinh"/>
      <sheetName val="Luong moÿÿngay cong khao sat"/>
      <sheetName val="Q2-00"/>
      <sheetName val="Pivnt(RockWool)"/>
      <sheetName val="@ivot(Form Glass)"/>
      <sheetName val="Pivot(Gl!ss Wool)"/>
      <sheetName val="ROCK WOKL"/>
      <sheetName val="He co"/>
      <sheetName val="Bhitieu-dam cac loai"/>
      <sheetName val="SILICCTE"/>
      <sheetName val="TT_10KV"/>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BCDTK"/>
      <sheetName val="soktmay"/>
      <sheetName val="Tong hop QL4( - 3"/>
      <sheetName val="_x0010_ivot(Glass Wool)"/>
      <sheetName val="She%t1"/>
      <sheetName val="XL4Pop`y"/>
      <sheetName val="Chitieu-dam c!c loai"/>
      <sheetName val="@Gdg"/>
      <sheetName val="CocKJ1m"/>
      <sheetName val="TA²_x0000__x0000_NH"/>
      <sheetName val="SN C£GNV"/>
      <sheetName val="tong l²_x0000__x0000_ ban"/>
      <sheetName val="_x0010_iwot(Silicate)"/>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QT LUONG NS_x0000_T 07"/>
      <sheetName val="TAM_x0000_UNG LUONG NS TH 10"/>
      <sheetName val="PTDGDT"/>
      <sheetName val="\uong mot ngay cong xay lap"/>
      <sheetName val="Luong mot ngay conw0khao sat"/>
      <sheetName val="thu BHXH&lt;YT"/>
      <sheetName val="_x0000__x0000_CAI TK 112"/>
      <sheetName val="TH4_x0000__x0000__x0000__x0000__x0000__x0000__x0000__x0000__x0000__x0000__x0000_ℨʢ_x0000__x0004__x0000__x0000__x0000__x0000__x0000__x0000_崬ʢ_x0000__x0000__x0000__x0000__x0000_"/>
      <sheetName val="TK"/>
      <sheetName val="BRCT"/>
      <sheetName val="SDHD"/>
      <sheetName val="SDHD QUY"/>
      <sheetName val="GTGT135"/>
      <sheetName val="BRCN135"/>
      <sheetName val="MV135"/>
      <sheetName val="SDHDCN"/>
      <sheetName val="SDHDCN quy"/>
      <sheetName val="NXT.CN03"/>
      <sheetName val="bl"/>
      <sheetName val="20000000"/>
      <sheetName val="Phan tich don ႀ￸a chi tiet"/>
      <sheetName val="VV-NTKL NHA _x000b_HO DOT 2"/>
      <sheetName val="THA_x000e_G 8"/>
      <sheetName val="AN CA _x0014_HANG 08"/>
      <sheetName val="Xuatkh/"/>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ㅮԷ_x0000_慊ㅮԸ"/>
      <sheetName val="㠱_x0005_䨀湡〲_x0005_"/>
      <sheetName val="԰_x0000_慊㉮Ա_x0000_"/>
      <sheetName val="_x0005_䨀湡㈲_x0005_䨀"/>
      <sheetName val="_x0000_慊㉮Գ_x0000_慊㉮Դ"/>
      <sheetName val="湡㐲_x0005_䨀湡㔲_x0005_"/>
      <sheetName val="㔲_x0005_䨀"/>
      <sheetName val="湡㘱_x0005_䨀湡㜱"/>
      <sheetName val="Gia vat tu"/>
      <sheetName val="hoat???_x0009_???_x0004_???????"/>
      <sheetName val="truy_x0000_thu"/>
      <sheetName val="MTO REV.2(ARMOR)"/>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VT"/>
      <sheetName val="PTDM"/>
      <sheetName val="ࡍ_x0000_慂杮朠慩_x000a_䠀乁⁇䥔久䈠佁_x000b_吀⁈"/>
      <sheetName val="QMCT"/>
      <sheetName val="POTAL"/>
      <sheetName val="적용률"/>
      <sheetName val="LABTOTAL"/>
      <sheetName val="Bia"/>
      <sheetName val="So lieu"/>
      <sheetName val="T.Tinh"/>
      <sheetName val="Luo_x0009__x0008__x0010__x0000__x0000__x0006__x0005__x0000__x001c_ Í_x0007_ÉÀ_x0000__x0000__x0006__x0003__x0000__x0000_á_x0000__x0002__x0000_°"/>
      <sheetName val="Coc$0x40cm"/>
      <sheetName val="&quot;0ngay"/>
      <sheetName val="báo cák thang11 mới"/>
      <sheetName val="THANG'"/>
      <sheetName val="CN"/>
      <sheetName val="BCN"/>
      <sheetName val="Q TOAN"/>
      <sheetName val="NO MUA"/>
      <sheetName val="VO CHAI"/>
      <sheetName val="VC THU HOI"/>
      <sheetName val="????"/>
      <sheetName val="báo cák thang11 m?i"/>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tong l²?? ban"/>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TCTiet"/>
      <sheetName val="_x0009_???_x0004_???????"/>
      <sheetName val="DG "/>
      <sheetName val="[I"/>
      <sheetName val="???? ???"/>
      <sheetName val="?????-1"/>
      <sheetName val="??"/>
      <sheetName val="To*K hop"/>
      <sheetName val="[INSUL.XLSɝROCK WOOL"/>
      <sheetName val="Chitieu-dam cac_x0000_loai"/>
      <sheetName val="POWER"/>
      <sheetName val="견적조건"/>
      <sheetName val="BQ_Equip_Pipe"/>
      <sheetName val="BLR-S"/>
      <sheetName val="Est-Hotpp"/>
      <sheetName val="PipWT"/>
      <sheetName val="piping"/>
      <sheetName val="BREAKDOWN(철거설치)"/>
      <sheetName val="COA-17"/>
      <sheetName val="C-18"/>
      <sheetName val=" thoat nuog nc"/>
      <sheetName val="TH VL_ NC_ DDHT Thanhphuoc"/>
      <sheetName val="TH4???????????ℨʢ?_x0004_??????崬ʢ?????"/>
      <sheetName val="DGdW"/>
      <sheetName val="To~g hop"/>
      <sheetName val="TXANG7"/>
      <sheetName val="Sxeet4"/>
      <sheetName val="To~g hop Q\47"/>
      <sheetName val="G䁄MN.2"/>
      <sheetName val=" thoau nuoc nc"/>
      <sheetName val="Tro giup"/>
      <sheetName val="재료비"/>
      <sheetName val="KLHT"/>
      <sheetName val="TKP"/>
      <sheetName val="__-BLDG"/>
      <sheetName val="뜃맟뭁돽띿맟_-BLDG"/>
      <sheetName val="báo cáo thang11 m_i"/>
      <sheetName val="_______-BLDG"/>
      <sheetName val="tong l²"/>
      <sheetName val="ࡍ?慂杮朠慩_x000a_䠀乁⁇䥔久䈠佁_x000b_吀⁈"/>
      <sheetName val="??????_x000a_???????_x000b_??"/>
      <sheetName val="_uong mot ngay cong xay lap"/>
      <sheetName val="ctdg"/>
      <sheetName val="呅吠ь"/>
      <sheetName val="㔳_x000c_吀⁈畱敹瑴慯ծ"/>
      <sheetName val="䨀湡в"/>
      <sheetName val="湡г"/>
      <sheetName val="д"/>
      <sheetName val="慊ㅮԵ"/>
      <sheetName val="ㅮԷ"/>
      <sheetName val="THPT&gt;5"/>
      <sheetName val="TSCD"/>
      <sheetName val="DANHPHAP"/>
      <sheetName val="_x0000__x0000_DT"/>
      <sheetName val="Du toan chi Tiet coc?nuoc"/>
      <sheetName val="Nhap?don gia VL dia phuong"/>
      <sheetName val="Luong mot ngay Cong xay?lap"/>
      <sheetName val="DU TRU LUONG?06 THANG"/>
      <sheetName val="PP tinh Thue thu?nhap"/>
      <sheetName val="QT LUONG NS?T 07"/>
      <sheetName val="TAM?UNG LUONG NS TH 10"/>
      <sheetName val="TA²??NH"/>
      <sheetName val="KHQT-00-01"/>
      <sheetName val="T2_x0000__x0000_giam TSCD"/>
      <sheetName val="Luo_x0009__x0008__x0010_??_x0006__x0005_?_x001c_ Í_x0007_ÉÀ??_x0006__x0003_??á?_x0002_?°"/>
      <sheetName val="[INSUL.XLS]\uong mot ngay cong "/>
      <sheetName val="[INSUL.XLS]Xuatk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refreshError="1"/>
      <sheetData sheetId="280"/>
      <sheetData sheetId="281"/>
      <sheetData sheetId="282"/>
      <sheetData sheetId="283"/>
      <sheetData sheetId="284" refreshError="1"/>
      <sheetData sheetId="285" refreshError="1"/>
      <sheetData sheetId="286"/>
      <sheetData sheetId="287"/>
      <sheetData sheetId="288"/>
      <sheetData sheetId="289"/>
      <sheetData sheetId="290"/>
      <sheetData sheetId="291"/>
      <sheetData sheetId="292"/>
      <sheetData sheetId="293"/>
      <sheetData sheetId="294" refreshError="1"/>
      <sheetData sheetId="295"/>
      <sheetData sheetId="296"/>
      <sheetData sheetId="297" refreshError="1"/>
      <sheetData sheetId="298" refreshError="1"/>
      <sheetData sheetId="299"/>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refreshError="1"/>
      <sheetData sheetId="330"/>
      <sheetData sheetId="331"/>
      <sheetData sheetId="332"/>
      <sheetData sheetId="333"/>
      <sheetData sheetId="334"/>
      <sheetData sheetId="335" refreshError="1"/>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refreshError="1"/>
      <sheetData sheetId="365"/>
      <sheetData sheetId="366"/>
      <sheetData sheetId="367"/>
      <sheetData sheetId="368"/>
      <sheetData sheetId="369"/>
      <sheetData sheetId="370"/>
      <sheetData sheetId="371"/>
      <sheetData sheetId="372"/>
      <sheetData sheetId="373"/>
      <sheetData sheetId="374"/>
      <sheetData sheetId="375" refreshError="1"/>
      <sheetData sheetId="376"/>
      <sheetData sheetId="377"/>
      <sheetData sheetId="378"/>
      <sheetData sheetId="379"/>
      <sheetData sheetId="380"/>
      <sheetData sheetId="381"/>
      <sheetData sheetId="382" refreshError="1"/>
      <sheetData sheetId="383" refreshError="1"/>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refreshError="1"/>
      <sheetData sheetId="404" refreshError="1"/>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sheetData sheetId="471"/>
      <sheetData sheetId="472"/>
      <sheetData sheetId="473"/>
      <sheetData sheetId="474"/>
      <sheetData sheetId="475"/>
      <sheetData sheetId="476" refreshError="1"/>
      <sheetData sheetId="477" refreshError="1"/>
      <sheetData sheetId="478"/>
      <sheetData sheetId="479" refreshError="1"/>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refreshError="1"/>
      <sheetData sheetId="518"/>
      <sheetData sheetId="519"/>
      <sheetData sheetId="520" refreshError="1"/>
      <sheetData sheetId="521" refreshError="1"/>
      <sheetData sheetId="522"/>
      <sheetData sheetId="523"/>
      <sheetData sheetId="524"/>
      <sheetData sheetId="525"/>
      <sheetData sheetId="526"/>
      <sheetData sheetId="527"/>
      <sheetData sheetId="528"/>
      <sheetData sheetId="529"/>
      <sheetData sheetId="530"/>
      <sheetData sheetId="53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refreshError="1"/>
      <sheetData sheetId="579" refreshError="1"/>
      <sheetData sheetId="580" refreshError="1"/>
      <sheetData sheetId="581"/>
      <sheetData sheetId="582"/>
      <sheetData sheetId="583"/>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refreshError="1"/>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refreshError="1"/>
      <sheetData sheetId="615" refreshError="1"/>
      <sheetData sheetId="616" refreshError="1"/>
      <sheetData sheetId="617"/>
      <sheetData sheetId="618"/>
      <sheetData sheetId="619"/>
      <sheetData sheetId="620"/>
      <sheetData sheetId="621"/>
      <sheetData sheetId="622"/>
      <sheetData sheetId="623"/>
      <sheetData sheetId="624"/>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sheetData sheetId="639" refreshError="1"/>
      <sheetData sheetId="64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du lieu du toan"/>
      <sheetName val="bang tinh"/>
      <sheetName val="BANGGIA"/>
      <sheetName val="PLDG"/>
      <sheetName val="ct du toan"/>
      <sheetName val="Sheet1 (2)"/>
      <sheetName val="bang phan tich du toan"/>
      <sheetName val="t1"/>
      <sheetName val="tong hop du toan"/>
      <sheetName val="BANGGIA (2)"/>
      <sheetName val="PLDG (2)"/>
      <sheetName val="du lieu quyet toan"/>
      <sheetName val="ctquyettoan "/>
      <sheetName val="Sheet1"/>
      <sheetName val="bang phan tich quyet toan "/>
      <sheetName val="t2"/>
      <sheetName val="tong hop quyet toan "/>
      <sheetName val="PLDG (3)"/>
      <sheetName val="dinh muc do can"/>
      <sheetName val="dinh muc do nuoc"/>
    </sheetNames>
    <sheetDataSet>
      <sheetData sheetId="0" refreshError="1">
        <row r="2">
          <cell r="B2" t="str">
            <v>Cao B»ng</v>
          </cell>
          <cell r="C2">
            <v>1</v>
          </cell>
        </row>
        <row r="3">
          <cell r="B3" t="str">
            <v>Hµ Giang</v>
          </cell>
          <cell r="C3">
            <v>1</v>
          </cell>
        </row>
        <row r="4">
          <cell r="B4" t="str">
            <v>Tuyªn Quang</v>
          </cell>
          <cell r="C4">
            <v>1</v>
          </cell>
        </row>
        <row r="5">
          <cell r="B5" t="str">
            <v>L¹ng s¬n</v>
          </cell>
          <cell r="C5">
            <v>1</v>
          </cell>
        </row>
        <row r="6">
          <cell r="B6" t="str">
            <v>phó thä</v>
          </cell>
          <cell r="C6">
            <v>1</v>
          </cell>
        </row>
        <row r="7">
          <cell r="B7" t="str">
            <v>vÜnh phóc</v>
          </cell>
          <cell r="C7">
            <v>1</v>
          </cell>
        </row>
        <row r="8">
          <cell r="B8" t="str">
            <v>th¸I nguyªn</v>
          </cell>
          <cell r="C8">
            <v>1</v>
          </cell>
        </row>
        <row r="9">
          <cell r="B9" t="str">
            <v>b¾c c¹n</v>
          </cell>
          <cell r="C9">
            <v>1</v>
          </cell>
        </row>
        <row r="10">
          <cell r="B10" t="str">
            <v>b¾c giang</v>
          </cell>
          <cell r="C10">
            <v>1</v>
          </cell>
        </row>
        <row r="11">
          <cell r="B11" t="str">
            <v>b¾c ninh</v>
          </cell>
          <cell r="C11">
            <v>1</v>
          </cell>
        </row>
        <row r="12">
          <cell r="B12" t="str">
            <v>yªn b¸I</v>
          </cell>
          <cell r="C12">
            <v>1</v>
          </cell>
        </row>
        <row r="13">
          <cell r="B13" t="str">
            <v>lµo cai</v>
          </cell>
          <cell r="C13">
            <v>1</v>
          </cell>
        </row>
        <row r="14">
          <cell r="B14" t="str">
            <v>h¶I d­¬ng</v>
          </cell>
          <cell r="C14">
            <v>1</v>
          </cell>
        </row>
        <row r="15">
          <cell r="B15" t="str">
            <v>h­ng yªn</v>
          </cell>
          <cell r="C15">
            <v>1</v>
          </cell>
        </row>
        <row r="16">
          <cell r="B16" t="str">
            <v>h¶I phßng</v>
          </cell>
          <cell r="C16">
            <v>1</v>
          </cell>
        </row>
        <row r="17">
          <cell r="B17" t="str">
            <v>qu¶ng ninh</v>
          </cell>
          <cell r="C17">
            <v>1</v>
          </cell>
        </row>
        <row r="18">
          <cell r="B18" t="str">
            <v>hoµ b×nh</v>
          </cell>
          <cell r="C18">
            <v>1</v>
          </cell>
        </row>
        <row r="19">
          <cell r="B19" t="str">
            <v>s¬n la</v>
          </cell>
          <cell r="C19">
            <v>1</v>
          </cell>
        </row>
        <row r="20">
          <cell r="B20" t="str">
            <v>lai ch©u</v>
          </cell>
          <cell r="C20">
            <v>1</v>
          </cell>
        </row>
        <row r="21">
          <cell r="B21" t="str">
            <v>hµ néi</v>
          </cell>
          <cell r="C21">
            <v>1</v>
          </cell>
        </row>
        <row r="22">
          <cell r="B22" t="str">
            <v>hµ t©y</v>
          </cell>
          <cell r="C22">
            <v>1</v>
          </cell>
        </row>
        <row r="23">
          <cell r="B23" t="str">
            <v>ninh b×nh</v>
          </cell>
          <cell r="C23">
            <v>1</v>
          </cell>
        </row>
        <row r="24">
          <cell r="B24" t="str">
            <v>hµ nam</v>
          </cell>
          <cell r="C24">
            <v>1</v>
          </cell>
        </row>
        <row r="25">
          <cell r="B25" t="str">
            <v>nam ®Þnh</v>
          </cell>
          <cell r="C25">
            <v>1</v>
          </cell>
        </row>
        <row r="26">
          <cell r="B26" t="str">
            <v>th¸I b×nh</v>
          </cell>
          <cell r="C26">
            <v>1</v>
          </cell>
        </row>
        <row r="27">
          <cell r="B27" t="str">
            <v>thanh ho¸</v>
          </cell>
          <cell r="C27">
            <v>1</v>
          </cell>
        </row>
        <row r="28">
          <cell r="B28" t="str">
            <v>NghÖ An</v>
          </cell>
          <cell r="C28">
            <v>1</v>
          </cell>
        </row>
        <row r="29">
          <cell r="B29" t="str">
            <v>Hµ TÜnh</v>
          </cell>
          <cell r="C29">
            <v>1</v>
          </cell>
        </row>
        <row r="30">
          <cell r="B30" t="str">
            <v>qu¶ng b×nh</v>
          </cell>
          <cell r="C30">
            <v>2</v>
          </cell>
        </row>
        <row r="31">
          <cell r="B31" t="str">
            <v>qu¶ng trÞ</v>
          </cell>
          <cell r="C31">
            <v>2</v>
          </cell>
        </row>
        <row r="32">
          <cell r="B32" t="str">
            <v>thõa thiªn huÕ</v>
          </cell>
          <cell r="C32">
            <v>2</v>
          </cell>
        </row>
        <row r="33">
          <cell r="B33" t="str">
            <v>qu¶ng nam</v>
          </cell>
          <cell r="C33">
            <v>2</v>
          </cell>
        </row>
        <row r="34">
          <cell r="B34" t="str">
            <v>®µ n½ng</v>
          </cell>
          <cell r="C34">
            <v>2</v>
          </cell>
        </row>
        <row r="35">
          <cell r="B35" t="str">
            <v>qu¶ng ng·I</v>
          </cell>
          <cell r="C35">
            <v>2</v>
          </cell>
        </row>
        <row r="36">
          <cell r="B36" t="str">
            <v>b×nh ®Þnh</v>
          </cell>
          <cell r="C36">
            <v>2</v>
          </cell>
        </row>
        <row r="37">
          <cell r="B37" t="str">
            <v>phó yªn</v>
          </cell>
          <cell r="C37">
            <v>2</v>
          </cell>
        </row>
        <row r="38">
          <cell r="B38" t="str">
            <v>kh¸nh hoµ</v>
          </cell>
          <cell r="C38">
            <v>2</v>
          </cell>
        </row>
        <row r="39">
          <cell r="B39" t="str">
            <v>b×nh thuËn</v>
          </cell>
          <cell r="C39">
            <v>2</v>
          </cell>
        </row>
        <row r="40">
          <cell r="B40" t="str">
            <v>ninh thuËn</v>
          </cell>
          <cell r="C40">
            <v>2</v>
          </cell>
        </row>
        <row r="41">
          <cell r="B41" t="str">
            <v>gia lai</v>
          </cell>
          <cell r="C41">
            <v>2</v>
          </cell>
        </row>
        <row r="42">
          <cell r="B42" t="str">
            <v>c«ng tum</v>
          </cell>
          <cell r="C42">
            <v>2</v>
          </cell>
        </row>
        <row r="43">
          <cell r="B43" t="str">
            <v>®¾c l¾c</v>
          </cell>
          <cell r="C43">
            <v>2</v>
          </cell>
        </row>
        <row r="44">
          <cell r="B44" t="str">
            <v>l©m ®ång</v>
          </cell>
          <cell r="C44">
            <v>3</v>
          </cell>
        </row>
        <row r="45">
          <cell r="B45" t="str">
            <v>tphcm</v>
          </cell>
          <cell r="C45">
            <v>3</v>
          </cell>
        </row>
        <row r="46">
          <cell r="B46" t="str">
            <v>b×nh d­¬ng</v>
          </cell>
          <cell r="C46">
            <v>3</v>
          </cell>
        </row>
        <row r="47">
          <cell r="B47" t="str">
            <v>b×nh ph­íc</v>
          </cell>
          <cell r="C47">
            <v>3</v>
          </cell>
        </row>
        <row r="48">
          <cell r="B48" t="str">
            <v>t©y ninh</v>
          </cell>
          <cell r="C48">
            <v>3</v>
          </cell>
        </row>
        <row r="49">
          <cell r="B49" t="str">
            <v>®ång nai</v>
          </cell>
          <cell r="C49">
            <v>3</v>
          </cell>
        </row>
        <row r="50">
          <cell r="B50" t="str">
            <v>bµ rÞa vt</v>
          </cell>
          <cell r="C50">
            <v>3</v>
          </cell>
        </row>
        <row r="51">
          <cell r="B51" t="str">
            <v>long an</v>
          </cell>
          <cell r="C51">
            <v>3</v>
          </cell>
        </row>
        <row r="52">
          <cell r="B52" t="str">
            <v>®ång th¸p</v>
          </cell>
          <cell r="C52">
            <v>3</v>
          </cell>
        </row>
        <row r="53">
          <cell r="B53" t="str">
            <v>an giang</v>
          </cell>
          <cell r="C53">
            <v>3</v>
          </cell>
        </row>
        <row r="54">
          <cell r="B54" t="str">
            <v>tiÒn giang</v>
          </cell>
          <cell r="C54">
            <v>3</v>
          </cell>
        </row>
        <row r="55">
          <cell r="B55" t="str">
            <v>bÕn tre</v>
          </cell>
          <cell r="C55">
            <v>3</v>
          </cell>
        </row>
        <row r="56">
          <cell r="B56" t="str">
            <v>trµ vinh</v>
          </cell>
          <cell r="C56">
            <v>3</v>
          </cell>
        </row>
        <row r="57">
          <cell r="B57" t="str">
            <v>vÜnh long</v>
          </cell>
          <cell r="C57">
            <v>3</v>
          </cell>
        </row>
        <row r="58">
          <cell r="B58" t="str">
            <v>sãc tr¨ng</v>
          </cell>
          <cell r="C58">
            <v>3</v>
          </cell>
        </row>
        <row r="59">
          <cell r="B59" t="str">
            <v>cÇn th¬</v>
          </cell>
          <cell r="C59">
            <v>3</v>
          </cell>
        </row>
        <row r="60">
          <cell r="B60" t="str">
            <v>kiªn giang</v>
          </cell>
          <cell r="C60">
            <v>3</v>
          </cell>
        </row>
        <row r="61">
          <cell r="B61" t="str">
            <v>b¹c liªu</v>
          </cell>
          <cell r="C61">
            <v>3</v>
          </cell>
        </row>
        <row r="62">
          <cell r="B62" t="str">
            <v>cµ mau</v>
          </cell>
          <cell r="C62">
            <v>3</v>
          </cell>
        </row>
      </sheetData>
      <sheetData sheetId="1" refreshError="1">
        <row r="14">
          <cell r="A14">
            <v>1</v>
          </cell>
          <cell r="B14" t="str">
            <v>Dù ¸n c¶i t¹o quèc lé 7 ®o¹n Khe Th¬i ®i NËm C¾n (tõKm120 ®Õn Km225) tØnh NghÖ An</v>
          </cell>
          <cell r="C14" t="str">
            <v>nghÖ an</v>
          </cell>
          <cell r="D14">
            <v>1</v>
          </cell>
          <cell r="E14">
            <v>1</v>
          </cell>
          <cell r="F14">
            <v>2</v>
          </cell>
          <cell r="G14">
            <v>2</v>
          </cell>
          <cell r="H14">
            <v>136.69999999999999</v>
          </cell>
          <cell r="L14">
            <v>0</v>
          </cell>
          <cell r="M14">
            <v>195.23</v>
          </cell>
          <cell r="N14">
            <v>100</v>
          </cell>
          <cell r="O14">
            <v>19523</v>
          </cell>
          <cell r="P14">
            <v>0</v>
          </cell>
          <cell r="Q14">
            <v>3</v>
          </cell>
          <cell r="R14">
            <v>0</v>
          </cell>
          <cell r="S14">
            <v>195.2</v>
          </cell>
          <cell r="T14">
            <v>1</v>
          </cell>
          <cell r="U14">
            <v>1465.1711999999995</v>
          </cell>
          <cell r="V14">
            <v>1706.048</v>
          </cell>
          <cell r="W14">
            <v>6.61</v>
          </cell>
          <cell r="X14">
            <v>50</v>
          </cell>
          <cell r="Y14">
            <v>331</v>
          </cell>
          <cell r="Z14">
            <v>264</v>
          </cell>
          <cell r="AA14">
            <v>6.61</v>
          </cell>
          <cell r="AB14">
            <v>67</v>
          </cell>
          <cell r="AC14">
            <v>1</v>
          </cell>
          <cell r="AD14">
            <v>0.66</v>
          </cell>
          <cell r="AE14">
            <v>5.5E-2</v>
          </cell>
          <cell r="AF14">
            <v>0.03</v>
          </cell>
          <cell r="AG14">
            <v>0.01</v>
          </cell>
          <cell r="AH14">
            <v>0.03</v>
          </cell>
          <cell r="AI14">
            <v>26</v>
          </cell>
          <cell r="AJ14">
            <v>11</v>
          </cell>
          <cell r="AK14">
            <v>2001</v>
          </cell>
          <cell r="AN14">
            <v>1</v>
          </cell>
          <cell r="AO14" t="str">
            <v>Dù ¸n c¶i t¹o quèc lé 7 ®o¹n Khe Th¬i ®i NËm C¾n (tõKm120 ®Õn Km225) tØnh NghÖ An</v>
          </cell>
          <cell r="AP14">
            <v>136.69999999999999</v>
          </cell>
          <cell r="AQ14">
            <v>136.69999999999999</v>
          </cell>
          <cell r="AR14">
            <v>136.69999999999999</v>
          </cell>
          <cell r="AS14">
            <v>136.69999999999999</v>
          </cell>
          <cell r="AT14">
            <v>136.69999999999999</v>
          </cell>
        </row>
        <row r="17">
          <cell r="A17">
            <v>2</v>
          </cell>
          <cell r="B17" t="str">
            <v>xdnmaý A/45 qu©n chñng phßng kh«ng kh«ng qu©n</v>
          </cell>
          <cell r="C17" t="str">
            <v>hµ néi</v>
          </cell>
          <cell r="D17">
            <v>1</v>
          </cell>
          <cell r="E17">
            <v>2</v>
          </cell>
          <cell r="F17">
            <v>2</v>
          </cell>
          <cell r="G17">
            <v>2</v>
          </cell>
          <cell r="M17">
            <v>2</v>
          </cell>
          <cell r="N17">
            <v>80</v>
          </cell>
          <cell r="O17">
            <v>160</v>
          </cell>
          <cell r="Q17">
            <v>5</v>
          </cell>
          <cell r="R17">
            <v>0</v>
          </cell>
          <cell r="S17">
            <v>2</v>
          </cell>
          <cell r="T17">
            <v>2</v>
          </cell>
          <cell r="U17">
            <v>25.019999999999996</v>
          </cell>
          <cell r="V17">
            <v>34.96</v>
          </cell>
          <cell r="W17">
            <v>1.5</v>
          </cell>
          <cell r="X17">
            <v>68</v>
          </cell>
          <cell r="Y17">
            <v>102</v>
          </cell>
          <cell r="Z17">
            <v>100</v>
          </cell>
          <cell r="AA17">
            <v>1.5</v>
          </cell>
          <cell r="AB17">
            <v>2</v>
          </cell>
          <cell r="AC17">
            <v>4</v>
          </cell>
          <cell r="AD17">
            <v>0.6</v>
          </cell>
          <cell r="AE17">
            <v>5.5E-2</v>
          </cell>
          <cell r="AF17">
            <v>0.01</v>
          </cell>
          <cell r="AG17">
            <v>0.01</v>
          </cell>
          <cell r="AH17">
            <v>0.01</v>
          </cell>
          <cell r="AI17">
            <v>12</v>
          </cell>
          <cell r="AJ17">
            <v>7</v>
          </cell>
          <cell r="AK17">
            <v>2002</v>
          </cell>
        </row>
        <row r="18">
          <cell r="A18">
            <v>3</v>
          </cell>
          <cell r="B18" t="str">
            <v>trô cÇu Long Biªn 1</v>
          </cell>
          <cell r="C18" t="str">
            <v>hµ néi</v>
          </cell>
          <cell r="D18">
            <v>1</v>
          </cell>
          <cell r="O18">
            <v>0</v>
          </cell>
          <cell r="R18">
            <v>0</v>
          </cell>
          <cell r="U18">
            <v>0</v>
          </cell>
          <cell r="V18">
            <v>0</v>
          </cell>
          <cell r="W18">
            <v>1.1779999999999999</v>
          </cell>
          <cell r="X18">
            <v>3</v>
          </cell>
          <cell r="Y18">
            <v>4</v>
          </cell>
          <cell r="Z18">
            <v>3</v>
          </cell>
          <cell r="AA18">
            <v>1.1779999999999999</v>
          </cell>
          <cell r="AB18">
            <v>1</v>
          </cell>
          <cell r="AC18">
            <v>1</v>
          </cell>
          <cell r="AD18">
            <v>0.57999999999999996</v>
          </cell>
          <cell r="AE18">
            <v>5.5E-2</v>
          </cell>
          <cell r="AF18">
            <v>0.01</v>
          </cell>
          <cell r="AG18">
            <v>0.01</v>
          </cell>
          <cell r="AH18">
            <v>0.01</v>
          </cell>
          <cell r="AI18">
            <v>28</v>
          </cell>
          <cell r="AJ18">
            <v>11</v>
          </cell>
          <cell r="AK18">
            <v>2002</v>
          </cell>
        </row>
        <row r="19">
          <cell r="A19">
            <v>4</v>
          </cell>
          <cell r="B19" t="str">
            <v>trô cÇu Long Biªn 2</v>
          </cell>
          <cell r="C19" t="str">
            <v>hµ néi</v>
          </cell>
          <cell r="D19">
            <v>1</v>
          </cell>
          <cell r="O19">
            <v>0</v>
          </cell>
          <cell r="R19">
            <v>0</v>
          </cell>
          <cell r="U19">
            <v>0</v>
          </cell>
          <cell r="V19">
            <v>0</v>
          </cell>
          <cell r="W19">
            <v>0.98499999999999999</v>
          </cell>
          <cell r="X19">
            <v>18</v>
          </cell>
          <cell r="Y19">
            <v>18</v>
          </cell>
          <cell r="Z19">
            <v>17</v>
          </cell>
          <cell r="AA19">
            <v>0.98499999999999999</v>
          </cell>
          <cell r="AB19">
            <v>1</v>
          </cell>
          <cell r="AC19">
            <v>1</v>
          </cell>
          <cell r="AD19">
            <v>0.66</v>
          </cell>
          <cell r="AE19">
            <v>5.5E-2</v>
          </cell>
          <cell r="AF19">
            <v>0.01</v>
          </cell>
          <cell r="AG19">
            <v>0.01</v>
          </cell>
          <cell r="AH19">
            <v>0.01</v>
          </cell>
          <cell r="AI19">
            <v>28</v>
          </cell>
          <cell r="AJ19">
            <v>11</v>
          </cell>
          <cell r="AK19">
            <v>2002</v>
          </cell>
          <cell r="AO19" t="str">
            <v>Thî xlth (c«ng)</v>
          </cell>
        </row>
        <row r="20">
          <cell r="C20" t="str">
            <v>tphcm</v>
          </cell>
          <cell r="D20">
            <v>3</v>
          </cell>
          <cell r="O20">
            <v>0</v>
          </cell>
          <cell r="R20">
            <v>0</v>
          </cell>
          <cell r="U20">
            <v>0</v>
          </cell>
          <cell r="V20">
            <v>0</v>
          </cell>
          <cell r="Y20">
            <v>0</v>
          </cell>
          <cell r="AB20">
            <v>0</v>
          </cell>
          <cell r="AO20" t="str">
            <v>Chi phÝ M¸y m×n (ca)</v>
          </cell>
        </row>
        <row r="21">
          <cell r="C21" t="str">
            <v>®µ n½ng</v>
          </cell>
          <cell r="D21">
            <v>2</v>
          </cell>
          <cell r="O21">
            <v>0</v>
          </cell>
          <cell r="R21">
            <v>0</v>
          </cell>
          <cell r="U21">
            <v>0</v>
          </cell>
          <cell r="V21">
            <v>0</v>
          </cell>
          <cell r="Y21">
            <v>0</v>
          </cell>
          <cell r="AB21">
            <v>0</v>
          </cell>
          <cell r="AO21" t="str">
            <v>Thî m¸y (c«ng)</v>
          </cell>
        </row>
        <row r="22">
          <cell r="AO22" t="str">
            <v>chi phÝ M¸y bom(ca)</v>
          </cell>
        </row>
        <row r="23">
          <cell r="AO23" t="str">
            <v>Thî m¸y (c«ng)</v>
          </cell>
        </row>
        <row r="24">
          <cell r="C24" t="str">
            <v>qu¶ng b×nh</v>
          </cell>
          <cell r="D24">
            <v>2</v>
          </cell>
          <cell r="O24">
            <v>0</v>
          </cell>
          <cell r="R24">
            <v>0</v>
          </cell>
          <cell r="U24">
            <v>0</v>
          </cell>
          <cell r="V24">
            <v>0</v>
          </cell>
          <cell r="Y24">
            <v>0</v>
          </cell>
          <cell r="AB24">
            <v>0</v>
          </cell>
          <cell r="AO24" t="str">
            <v>ThiÕt bÞ lÆn ( ca )</v>
          </cell>
        </row>
        <row r="25">
          <cell r="C25" t="str">
            <v>vÜnh long</v>
          </cell>
          <cell r="D25">
            <v>3</v>
          </cell>
          <cell r="O25">
            <v>0</v>
          </cell>
          <cell r="R25">
            <v>0</v>
          </cell>
          <cell r="U25">
            <v>0</v>
          </cell>
          <cell r="V25">
            <v>0</v>
          </cell>
          <cell r="Y25">
            <v>0</v>
          </cell>
          <cell r="AB25">
            <v>0</v>
          </cell>
          <cell r="AO25" t="str">
            <v>Thî lÆn (c«ng)</v>
          </cell>
        </row>
        <row r="26">
          <cell r="AO26" t="str">
            <v>Xuång cao su trung ( ca)</v>
          </cell>
        </row>
        <row r="27">
          <cell r="AO27" t="str">
            <v>Thî chÌo xuång (c«ng)</v>
          </cell>
        </row>
        <row r="28">
          <cell r="D28" t="e">
            <v>#N/A</v>
          </cell>
          <cell r="O28">
            <v>0</v>
          </cell>
          <cell r="R28">
            <v>0</v>
          </cell>
          <cell r="U28">
            <v>0</v>
          </cell>
          <cell r="V28">
            <v>0</v>
          </cell>
          <cell r="Y28">
            <v>0</v>
          </cell>
          <cell r="AB28">
            <v>0</v>
          </cell>
          <cell r="AO28" t="str">
            <v>Xuång cao su tiÓu ( ca)</v>
          </cell>
        </row>
        <row r="29">
          <cell r="D29" t="e">
            <v>#N/A</v>
          </cell>
          <cell r="O29">
            <v>0</v>
          </cell>
          <cell r="R29">
            <v>0</v>
          </cell>
          <cell r="U29">
            <v>0</v>
          </cell>
          <cell r="V29">
            <v>0</v>
          </cell>
          <cell r="Y29">
            <v>0</v>
          </cell>
          <cell r="AB29">
            <v>0</v>
          </cell>
          <cell r="AO29" t="str">
            <v>Thî chÌo xuång (c«ng)</v>
          </cell>
        </row>
        <row r="30">
          <cell r="D30" t="e">
            <v>#N/A</v>
          </cell>
          <cell r="O30">
            <v>0</v>
          </cell>
          <cell r="R30">
            <v>0</v>
          </cell>
          <cell r="U30">
            <v>0</v>
          </cell>
          <cell r="V30">
            <v>0</v>
          </cell>
          <cell r="Y30">
            <v>0</v>
          </cell>
          <cell r="AB30">
            <v>0</v>
          </cell>
          <cell r="AO30" t="str">
            <v>Thî ph¸t c©y (c«ng)</v>
          </cell>
          <cell r="AT30">
            <v>24605.999999999996</v>
          </cell>
        </row>
        <row r="31">
          <cell r="D31" t="e">
            <v>#N/A</v>
          </cell>
          <cell r="O31">
            <v>0</v>
          </cell>
          <cell r="R31">
            <v>0</v>
          </cell>
          <cell r="U31">
            <v>0</v>
          </cell>
          <cell r="V31">
            <v>0</v>
          </cell>
          <cell r="Y31">
            <v>0</v>
          </cell>
          <cell r="AB31">
            <v>0</v>
          </cell>
          <cell r="AO31" t="str">
            <v>Thî ®µo ®Êt (c«ng)</v>
          </cell>
        </row>
        <row r="32">
          <cell r="D32" t="e">
            <v>#N/A</v>
          </cell>
          <cell r="O32">
            <v>0</v>
          </cell>
          <cell r="R32">
            <v>0</v>
          </cell>
          <cell r="U32">
            <v>0</v>
          </cell>
          <cell r="V32">
            <v>0</v>
          </cell>
          <cell r="Y32">
            <v>0</v>
          </cell>
          <cell r="AB32">
            <v>0</v>
          </cell>
        </row>
        <row r="33">
          <cell r="D33" t="e">
            <v>#N/A</v>
          </cell>
          <cell r="O33">
            <v>0</v>
          </cell>
          <cell r="R33">
            <v>0</v>
          </cell>
          <cell r="U33">
            <v>0</v>
          </cell>
          <cell r="V33">
            <v>0</v>
          </cell>
          <cell r="Y33">
            <v>0</v>
          </cell>
          <cell r="AB33">
            <v>0</v>
          </cell>
        </row>
        <row r="34">
          <cell r="D34" t="e">
            <v>#N/A</v>
          </cell>
          <cell r="O34">
            <v>0</v>
          </cell>
          <cell r="R34">
            <v>0</v>
          </cell>
          <cell r="U34">
            <v>0</v>
          </cell>
          <cell r="V34">
            <v>0</v>
          </cell>
          <cell r="Y34">
            <v>0</v>
          </cell>
          <cell r="AB34">
            <v>0</v>
          </cell>
        </row>
        <row r="35">
          <cell r="D35" t="e">
            <v>#N/A</v>
          </cell>
          <cell r="O35">
            <v>0</v>
          </cell>
          <cell r="R35">
            <v>0</v>
          </cell>
          <cell r="U35">
            <v>0</v>
          </cell>
          <cell r="V35">
            <v>0</v>
          </cell>
          <cell r="Y35">
            <v>0</v>
          </cell>
          <cell r="AB35">
            <v>0</v>
          </cell>
        </row>
        <row r="36">
          <cell r="D36" t="e">
            <v>#N/A</v>
          </cell>
          <cell r="O36">
            <v>0</v>
          </cell>
          <cell r="R36">
            <v>0</v>
          </cell>
          <cell r="U36">
            <v>0</v>
          </cell>
          <cell r="V36">
            <v>0</v>
          </cell>
          <cell r="Y36">
            <v>0</v>
          </cell>
          <cell r="AB36">
            <v>0</v>
          </cell>
        </row>
        <row r="37">
          <cell r="D37" t="e">
            <v>#N/A</v>
          </cell>
          <cell r="O37">
            <v>0</v>
          </cell>
          <cell r="R37">
            <v>0</v>
          </cell>
          <cell r="U37">
            <v>0</v>
          </cell>
          <cell r="V37">
            <v>0</v>
          </cell>
          <cell r="Y37">
            <v>0</v>
          </cell>
          <cell r="AB37">
            <v>0</v>
          </cell>
        </row>
        <row r="38">
          <cell r="D38" t="e">
            <v>#N/A</v>
          </cell>
          <cell r="O38">
            <v>0</v>
          </cell>
          <cell r="R38">
            <v>0</v>
          </cell>
          <cell r="U38">
            <v>0</v>
          </cell>
          <cell r="V38">
            <v>0</v>
          </cell>
          <cell r="Y38">
            <v>0</v>
          </cell>
          <cell r="AB38">
            <v>0</v>
          </cell>
        </row>
        <row r="39">
          <cell r="D39" t="e">
            <v>#N/A</v>
          </cell>
          <cell r="O39">
            <v>0</v>
          </cell>
          <cell r="R39">
            <v>0</v>
          </cell>
          <cell r="U39">
            <v>0</v>
          </cell>
          <cell r="V39">
            <v>0</v>
          </cell>
          <cell r="Y39">
            <v>0</v>
          </cell>
          <cell r="AB39">
            <v>0</v>
          </cell>
        </row>
        <row r="40">
          <cell r="D40" t="e">
            <v>#N/A</v>
          </cell>
          <cell r="O40">
            <v>0</v>
          </cell>
          <cell r="R40">
            <v>0</v>
          </cell>
          <cell r="U40">
            <v>0</v>
          </cell>
          <cell r="V40">
            <v>0</v>
          </cell>
          <cell r="Y40">
            <v>0</v>
          </cell>
          <cell r="AB40">
            <v>0</v>
          </cell>
        </row>
        <row r="41">
          <cell r="D41" t="e">
            <v>#N/A</v>
          </cell>
          <cell r="O41">
            <v>0</v>
          </cell>
          <cell r="R41">
            <v>0</v>
          </cell>
          <cell r="U41">
            <v>0</v>
          </cell>
          <cell r="V41">
            <v>0</v>
          </cell>
          <cell r="Y41">
            <v>0</v>
          </cell>
          <cell r="AB41">
            <v>0</v>
          </cell>
        </row>
        <row r="42">
          <cell r="D42" t="e">
            <v>#N/A</v>
          </cell>
          <cell r="O42">
            <v>0</v>
          </cell>
          <cell r="R42">
            <v>0</v>
          </cell>
          <cell r="U42">
            <v>0</v>
          </cell>
          <cell r="V42">
            <v>0</v>
          </cell>
          <cell r="Y42">
            <v>0</v>
          </cell>
          <cell r="AB42">
            <v>0</v>
          </cell>
        </row>
        <row r="43">
          <cell r="D43" t="e">
            <v>#N/A</v>
          </cell>
          <cell r="O43">
            <v>0</v>
          </cell>
          <cell r="R43">
            <v>0</v>
          </cell>
          <cell r="U43">
            <v>0</v>
          </cell>
          <cell r="V43">
            <v>0</v>
          </cell>
          <cell r="Y43">
            <v>0</v>
          </cell>
          <cell r="AB43">
            <v>0</v>
          </cell>
        </row>
        <row r="44">
          <cell r="D44" t="e">
            <v>#N/A</v>
          </cell>
          <cell r="O44">
            <v>0</v>
          </cell>
          <cell r="R44">
            <v>0</v>
          </cell>
          <cell r="U44">
            <v>0</v>
          </cell>
          <cell r="V44">
            <v>0</v>
          </cell>
          <cell r="Y44">
            <v>0</v>
          </cell>
          <cell r="AB44">
            <v>0</v>
          </cell>
        </row>
        <row r="45">
          <cell r="D45" t="e">
            <v>#N/A</v>
          </cell>
          <cell r="O45">
            <v>0</v>
          </cell>
          <cell r="R45">
            <v>0</v>
          </cell>
          <cell r="U45">
            <v>0</v>
          </cell>
          <cell r="V45">
            <v>0</v>
          </cell>
          <cell r="Y45">
            <v>0</v>
          </cell>
          <cell r="AB45">
            <v>0</v>
          </cell>
        </row>
        <row r="46">
          <cell r="D46" t="e">
            <v>#N/A</v>
          </cell>
          <cell r="O46">
            <v>0</v>
          </cell>
          <cell r="R46">
            <v>0</v>
          </cell>
          <cell r="U46">
            <v>0</v>
          </cell>
          <cell r="V46">
            <v>0</v>
          </cell>
          <cell r="Y46">
            <v>0</v>
          </cell>
          <cell r="AB46">
            <v>0</v>
          </cell>
        </row>
        <row r="47">
          <cell r="D47" t="e">
            <v>#N/A</v>
          </cell>
          <cell r="O47">
            <v>0</v>
          </cell>
          <cell r="R47">
            <v>0</v>
          </cell>
          <cell r="U47">
            <v>0</v>
          </cell>
          <cell r="V47">
            <v>0</v>
          </cell>
          <cell r="Y47">
            <v>0</v>
          </cell>
          <cell r="AB47">
            <v>0</v>
          </cell>
        </row>
        <row r="48">
          <cell r="D48" t="e">
            <v>#N/A</v>
          </cell>
          <cell r="O48">
            <v>0</v>
          </cell>
          <cell r="R48">
            <v>0</v>
          </cell>
          <cell r="U48">
            <v>0</v>
          </cell>
          <cell r="V48">
            <v>0</v>
          </cell>
          <cell r="Y48">
            <v>0</v>
          </cell>
          <cell r="AB48">
            <v>0</v>
          </cell>
        </row>
        <row r="49">
          <cell r="D49" t="e">
            <v>#N/A</v>
          </cell>
          <cell r="O49">
            <v>0</v>
          </cell>
          <cell r="R49">
            <v>0</v>
          </cell>
          <cell r="U49">
            <v>0</v>
          </cell>
          <cell r="V49">
            <v>0</v>
          </cell>
          <cell r="Y49">
            <v>0</v>
          </cell>
          <cell r="AB49">
            <v>0</v>
          </cell>
        </row>
        <row r="50">
          <cell r="D50" t="e">
            <v>#N/A</v>
          </cell>
          <cell r="O50">
            <v>0</v>
          </cell>
          <cell r="R50">
            <v>0</v>
          </cell>
          <cell r="U50">
            <v>0</v>
          </cell>
          <cell r="V50">
            <v>0</v>
          </cell>
          <cell r="Y50">
            <v>0</v>
          </cell>
          <cell r="AB50">
            <v>0</v>
          </cell>
        </row>
        <row r="51">
          <cell r="D51" t="e">
            <v>#N/A</v>
          </cell>
          <cell r="O51">
            <v>0</v>
          </cell>
          <cell r="R51">
            <v>0</v>
          </cell>
          <cell r="U51">
            <v>0</v>
          </cell>
          <cell r="V51">
            <v>0</v>
          </cell>
          <cell r="Y51">
            <v>0</v>
          </cell>
          <cell r="AB51">
            <v>0</v>
          </cell>
        </row>
        <row r="52">
          <cell r="D52" t="e">
            <v>#N/A</v>
          </cell>
          <cell r="O52">
            <v>0</v>
          </cell>
          <cell r="R52">
            <v>0</v>
          </cell>
          <cell r="U52">
            <v>0</v>
          </cell>
          <cell r="V52">
            <v>0</v>
          </cell>
          <cell r="Y52">
            <v>0</v>
          </cell>
          <cell r="AB52">
            <v>0</v>
          </cell>
        </row>
        <row r="53">
          <cell r="D53" t="e">
            <v>#N/A</v>
          </cell>
          <cell r="O53">
            <v>0</v>
          </cell>
          <cell r="R53">
            <v>0</v>
          </cell>
          <cell r="U53">
            <v>0</v>
          </cell>
          <cell r="V53">
            <v>0</v>
          </cell>
          <cell r="Y53">
            <v>0</v>
          </cell>
          <cell r="AB53">
            <v>0</v>
          </cell>
        </row>
        <row r="54">
          <cell r="D54" t="e">
            <v>#N/A</v>
          </cell>
          <cell r="O54">
            <v>0</v>
          </cell>
          <cell r="R54">
            <v>0</v>
          </cell>
          <cell r="U54">
            <v>0</v>
          </cell>
          <cell r="V54">
            <v>0</v>
          </cell>
          <cell r="Y54">
            <v>0</v>
          </cell>
          <cell r="AB54">
            <v>0</v>
          </cell>
        </row>
        <row r="55">
          <cell r="D55" t="e">
            <v>#N/A</v>
          </cell>
          <cell r="O55">
            <v>0</v>
          </cell>
          <cell r="R55">
            <v>0</v>
          </cell>
          <cell r="U55">
            <v>0</v>
          </cell>
          <cell r="V55">
            <v>0</v>
          </cell>
          <cell r="Y55">
            <v>0</v>
          </cell>
          <cell r="AB55">
            <v>0</v>
          </cell>
        </row>
        <row r="56">
          <cell r="D56" t="e">
            <v>#N/A</v>
          </cell>
          <cell r="O56">
            <v>0</v>
          </cell>
          <cell r="R56">
            <v>0</v>
          </cell>
          <cell r="U56">
            <v>0</v>
          </cell>
          <cell r="V56">
            <v>0</v>
          </cell>
          <cell r="Y56">
            <v>0</v>
          </cell>
          <cell r="AB56">
            <v>0</v>
          </cell>
        </row>
        <row r="57">
          <cell r="D57" t="e">
            <v>#N/A</v>
          </cell>
          <cell r="O57">
            <v>0</v>
          </cell>
          <cell r="R57">
            <v>0</v>
          </cell>
          <cell r="U57">
            <v>0</v>
          </cell>
          <cell r="V57">
            <v>0</v>
          </cell>
          <cell r="Y57">
            <v>0</v>
          </cell>
          <cell r="AB57">
            <v>0</v>
          </cell>
        </row>
        <row r="58">
          <cell r="D58" t="e">
            <v>#N/A</v>
          </cell>
          <cell r="O58">
            <v>0</v>
          </cell>
          <cell r="R58">
            <v>0</v>
          </cell>
          <cell r="U58">
            <v>0</v>
          </cell>
          <cell r="V58">
            <v>0</v>
          </cell>
          <cell r="Y58">
            <v>0</v>
          </cell>
          <cell r="AB58">
            <v>0</v>
          </cell>
        </row>
        <row r="59">
          <cell r="D59" t="e">
            <v>#N/A</v>
          </cell>
          <cell r="O59">
            <v>0</v>
          </cell>
          <cell r="R59">
            <v>0</v>
          </cell>
          <cell r="U59">
            <v>0</v>
          </cell>
          <cell r="V59">
            <v>0</v>
          </cell>
          <cell r="Y59">
            <v>0</v>
          </cell>
          <cell r="AB59">
            <v>0</v>
          </cell>
        </row>
        <row r="60">
          <cell r="D60" t="e">
            <v>#N/A</v>
          </cell>
          <cell r="O60">
            <v>0</v>
          </cell>
          <cell r="R60">
            <v>0</v>
          </cell>
        </row>
        <row r="61">
          <cell r="D61" t="e">
            <v>#N/A</v>
          </cell>
          <cell r="O61">
            <v>0</v>
          </cell>
          <cell r="R61">
            <v>0</v>
          </cell>
        </row>
        <row r="62">
          <cell r="D62" t="e">
            <v>#N/A</v>
          </cell>
          <cell r="O62">
            <v>0</v>
          </cell>
          <cell r="R62">
            <v>0</v>
          </cell>
        </row>
        <row r="63">
          <cell r="D63" t="e">
            <v>#N/A</v>
          </cell>
          <cell r="O63">
            <v>0</v>
          </cell>
          <cell r="R63">
            <v>0</v>
          </cell>
        </row>
        <row r="64">
          <cell r="D64" t="e">
            <v>#N/A</v>
          </cell>
          <cell r="O64">
            <v>0</v>
          </cell>
          <cell r="R64">
            <v>0</v>
          </cell>
        </row>
        <row r="65">
          <cell r="D65" t="e">
            <v>#N/A</v>
          </cell>
          <cell r="O65">
            <v>0</v>
          </cell>
          <cell r="R65">
            <v>0</v>
          </cell>
        </row>
        <row r="66">
          <cell r="D66" t="e">
            <v>#N/A</v>
          </cell>
          <cell r="R66">
            <v>0</v>
          </cell>
        </row>
        <row r="67">
          <cell r="D67" t="e">
            <v>#N/A</v>
          </cell>
          <cell r="R67">
            <v>0</v>
          </cell>
        </row>
        <row r="68">
          <cell r="D68" t="e">
            <v>#N/A</v>
          </cell>
          <cell r="R68">
            <v>0</v>
          </cell>
        </row>
        <row r="69">
          <cell r="D69" t="e">
            <v>#N/A</v>
          </cell>
          <cell r="R69">
            <v>0</v>
          </cell>
        </row>
        <row r="70">
          <cell r="D70" t="e">
            <v>#N/A</v>
          </cell>
          <cell r="R70">
            <v>0</v>
          </cell>
        </row>
        <row r="71">
          <cell r="D71" t="e">
            <v>#N/A</v>
          </cell>
          <cell r="R71">
            <v>0</v>
          </cell>
        </row>
        <row r="72">
          <cell r="D72" t="e">
            <v>#N/A</v>
          </cell>
          <cell r="R72">
            <v>0</v>
          </cell>
        </row>
        <row r="73">
          <cell r="D73" t="e">
            <v>#N/A</v>
          </cell>
          <cell r="R73">
            <v>0</v>
          </cell>
        </row>
        <row r="74">
          <cell r="D74" t="e">
            <v>#N/A</v>
          </cell>
          <cell r="R74">
            <v>0</v>
          </cell>
        </row>
        <row r="75">
          <cell r="D75" t="e">
            <v>#N/A</v>
          </cell>
          <cell r="R75">
            <v>0</v>
          </cell>
        </row>
        <row r="76">
          <cell r="D76" t="e">
            <v>#N/A</v>
          </cell>
          <cell r="R76">
            <v>0</v>
          </cell>
        </row>
        <row r="77">
          <cell r="D77" t="e">
            <v>#N/A</v>
          </cell>
          <cell r="R77">
            <v>0</v>
          </cell>
        </row>
        <row r="78">
          <cell r="D78" t="e">
            <v>#N/A</v>
          </cell>
          <cell r="R78">
            <v>0</v>
          </cell>
        </row>
        <row r="79">
          <cell r="D79" t="e">
            <v>#N/A</v>
          </cell>
          <cell r="R79">
            <v>0</v>
          </cell>
        </row>
        <row r="80">
          <cell r="D80" t="e">
            <v>#N/A</v>
          </cell>
          <cell r="R80">
            <v>0</v>
          </cell>
        </row>
        <row r="81">
          <cell r="D81" t="e">
            <v>#N/A</v>
          </cell>
        </row>
        <row r="82">
          <cell r="D82" t="e">
            <v>#N/A</v>
          </cell>
        </row>
        <row r="83">
          <cell r="D83" t="e">
            <v>#N/A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dimention"/>
      <sheetName val="subload"/>
      <sheetName val="Gia"/>
      <sheetName val="B-B"/>
      <sheetName val="gVL"/>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Sheet2"/>
      <sheetName val="T"/>
      <sheetName val="XXXXXXXX"/>
      <sheetName val="XXXXXXX0"/>
      <sheetName val="XL4Test5"/>
      <sheetName val="0000000000"/>
      <sheetName val="L? khoan LK1"/>
      <sheetName val="Sheet1"/>
      <sheetName val="Sheet3"/>
      <sheetName val="T-MINH"/>
      <sheetName val="TU-VAN"/>
      <sheetName val="DTCT (2)"/>
      <sheetName val="DTCT"/>
      <sheetName val="DGR"/>
      <sheetName val="YCVL"/>
      <sheetName val="DGVL"/>
      <sheetName val="VL-NC-XM"/>
      <sheetName val="CONG LD"/>
      <sheetName val="KL-CVAN"/>
      <sheetName val="CUOC"/>
      <sheetName val="DDAP"/>
      <sheetName val="V VAY"/>
      <sheetName val="L_ khoan LK1"/>
      <sheetName val="TINH LUN do khai thac (2)"/>
      <sheetName val="Tai trong"/>
      <sheetName val="Lç_khoan_LK1"/>
      <sheetName val="KT(D-D)"/>
      <sheetName val="uniBase"/>
      <sheetName val="vniBase"/>
      <sheetName val="abcBase"/>
      <sheetName val="khao sat"/>
      <sheetName val="Thiet ke"/>
      <sheetName val="BBNT"/>
      <sheetName val="sheet"/>
      <sheetName val="BKL"/>
      <sheetName val="DonGia"/>
      <sheetName val="Detail"/>
      <sheetName val="IBASE"/>
      <sheetName val="tinh lu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Du_lieu"/>
      <sheetName val="Lç khoan LK1"/>
      <sheetName val="SILICATE"/>
      <sheetName val="TH"/>
      <sheetName val="DU TOAN"/>
      <sheetName val="khung ten TD"/>
      <sheetName val="DLNS"/>
      <sheetName val="TH VL, NC, DDHT Thanhphuoc"/>
      <sheetName val="dongia (2)"/>
      <sheetName val="TONG HOP VL-NC"/>
      <sheetName val="BSQ3"/>
      <sheetName val="gtrinh"/>
      <sheetName val="lam-moi"/>
      <sheetName val="chitiet"/>
      <sheetName val="giathanh1"/>
      <sheetName val="DONGIA"/>
      <sheetName val="thao-go"/>
      <sheetName val="#REF"/>
      <sheetName val="TH XL"/>
      <sheetName val="TK"/>
      <sheetName val="sat"/>
      <sheetName val="ptvt"/>
      <sheetName val="du lieu du toan"/>
      <sheetName val="Sheet2"/>
      <sheetName val="dtxl"/>
      <sheetName val="Sheet1"/>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TSO_CHUNG"/>
      <sheetName val="kstk"/>
      <sheetName val="gVL"/>
      <sheetName val="th dt dz&amp;tba shoa"/>
      <sheetName val="CBKC-110"/>
      <sheetName val="G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CTgialap"/>
      <sheetName val="BTPGiapgialap"/>
      <sheetName val="ctkl"/>
      <sheetName val="BTXD"/>
      <sheetName val="CPvattu"/>
      <sheetName val="Sheet1"/>
      <sheetName val="BTlapdien"/>
      <sheetName val="VLdien"/>
      <sheetName val="Vchuyen"/>
      <sheetName val="THchitiet"/>
      <sheetName val="THtram"/>
      <sheetName val="TH tbo"/>
      <sheetName val="lapmay"/>
      <sheetName val="kho,bai"/>
      <sheetName val="thi nghiem"/>
    </sheetNames>
    <sheetDataSet>
      <sheetData sheetId="0">
        <row r="4">
          <cell r="C4" t="str">
            <v>Bª t«ng ®¸ 1x2 M100 mãng réng &gt;250</v>
          </cell>
          <cell r="H4">
            <v>341160.95624999999</v>
          </cell>
          <cell r="I4">
            <v>20357</v>
          </cell>
          <cell r="J4">
            <v>12480</v>
          </cell>
        </row>
        <row r="5">
          <cell r="C5" t="str">
            <v xml:space="preserve">Xi m¨ng </v>
          </cell>
          <cell r="D5" t="str">
            <v>m3</v>
          </cell>
          <cell r="E5">
            <v>218</v>
          </cell>
          <cell r="F5">
            <v>1.0249999999999999</v>
          </cell>
          <cell r="G5">
            <v>780</v>
          </cell>
          <cell r="H5">
            <v>174291</v>
          </cell>
        </row>
        <row r="6">
          <cell r="C6" t="str">
            <v>c¸t vµng</v>
          </cell>
          <cell r="D6" t="str">
            <v>m3</v>
          </cell>
          <cell r="E6">
            <v>0.51600000000000001</v>
          </cell>
          <cell r="F6">
            <v>1.0249999999999999</v>
          </cell>
          <cell r="G6">
            <v>50000</v>
          </cell>
          <cell r="H6">
            <v>26444.999999999996</v>
          </cell>
        </row>
        <row r="7">
          <cell r="C7" t="str">
            <v>®¸ d¨m</v>
          </cell>
          <cell r="D7" t="str">
            <v>m3</v>
          </cell>
          <cell r="E7">
            <v>0.90500000000000003</v>
          </cell>
          <cell r="F7">
            <v>1.0249999999999999</v>
          </cell>
          <cell r="G7">
            <v>125000</v>
          </cell>
          <cell r="H7">
            <v>115953.12499999999</v>
          </cell>
        </row>
        <row r="8">
          <cell r="C8" t="str">
            <v>gç v¸n</v>
          </cell>
          <cell r="D8" t="str">
            <v>m3</v>
          </cell>
          <cell r="E8">
            <v>1.4999999999999999E-2</v>
          </cell>
          <cell r="F8">
            <v>1</v>
          </cell>
          <cell r="G8">
            <v>1273000</v>
          </cell>
          <cell r="H8">
            <v>19095</v>
          </cell>
        </row>
        <row r="9">
          <cell r="C9" t="str">
            <v>®inh</v>
          </cell>
          <cell r="D9" t="str">
            <v>kg</v>
          </cell>
          <cell r="E9">
            <v>0.122</v>
          </cell>
          <cell r="F9">
            <v>1</v>
          </cell>
          <cell r="G9">
            <v>6500</v>
          </cell>
          <cell r="H9">
            <v>793</v>
          </cell>
        </row>
        <row r="10">
          <cell r="C10" t="str">
            <v xml:space="preserve"> ®inh ®Øa</v>
          </cell>
          <cell r="D10" t="str">
            <v>c¸i</v>
          </cell>
          <cell r="E10">
            <v>0.60299999999999998</v>
          </cell>
          <cell r="F10">
            <v>1</v>
          </cell>
          <cell r="G10">
            <v>2000</v>
          </cell>
          <cell r="H10">
            <v>1206</v>
          </cell>
        </row>
        <row r="11">
          <cell r="C11" t="str">
            <v>vl kh¸c</v>
          </cell>
          <cell r="D11" t="str">
            <v>%</v>
          </cell>
          <cell r="E11">
            <v>1</v>
          </cell>
          <cell r="H11">
            <v>3377.8312500000002</v>
          </cell>
        </row>
        <row r="12">
          <cell r="C12" t="str">
            <v>Nh©n c«ng</v>
          </cell>
          <cell r="E12">
            <v>2.41</v>
          </cell>
          <cell r="I12">
            <v>20357</v>
          </cell>
          <cell r="J12">
            <v>12480</v>
          </cell>
        </row>
        <row r="13">
          <cell r="C13" t="str">
            <v>m¸y</v>
          </cell>
        </row>
        <row r="14">
          <cell r="C14" t="str">
            <v>Bª t«ng ®¸ 1x2 M200 mãng réng &gt;250</v>
          </cell>
          <cell r="H14">
            <v>448169.57250000001</v>
          </cell>
          <cell r="I14">
            <v>20357</v>
          </cell>
          <cell r="J14">
            <v>12480</v>
          </cell>
        </row>
        <row r="15">
          <cell r="C15" t="str">
            <v xml:space="preserve">Xi m¨ng </v>
          </cell>
          <cell r="D15" t="str">
            <v>m3</v>
          </cell>
          <cell r="E15">
            <v>361</v>
          </cell>
          <cell r="F15">
            <v>1.0249999999999999</v>
          </cell>
          <cell r="G15">
            <v>780</v>
          </cell>
          <cell r="H15">
            <v>288619.5</v>
          </cell>
        </row>
        <row r="16">
          <cell r="C16" t="str">
            <v>c¸t vµng</v>
          </cell>
          <cell r="D16" t="str">
            <v>m3</v>
          </cell>
          <cell r="E16">
            <v>0.45</v>
          </cell>
          <cell r="F16">
            <v>1.0249999999999999</v>
          </cell>
          <cell r="G16">
            <v>50000</v>
          </cell>
          <cell r="H16">
            <v>23062.5</v>
          </cell>
        </row>
        <row r="17">
          <cell r="C17" t="str">
            <v>®¸ d¨m</v>
          </cell>
          <cell r="D17" t="str">
            <v>m3</v>
          </cell>
          <cell r="E17">
            <v>0.86599999999999999</v>
          </cell>
          <cell r="F17">
            <v>1.0249999999999999</v>
          </cell>
          <cell r="G17">
            <v>125000</v>
          </cell>
          <cell r="H17">
            <v>110956.24999999999</v>
          </cell>
        </row>
        <row r="18">
          <cell r="C18" t="str">
            <v>gç v¸n</v>
          </cell>
          <cell r="D18" t="str">
            <v>m3</v>
          </cell>
          <cell r="E18">
            <v>1.4999999999999999E-2</v>
          </cell>
          <cell r="F18">
            <v>1</v>
          </cell>
          <cell r="G18">
            <v>1273000</v>
          </cell>
          <cell r="H18">
            <v>19095</v>
          </cell>
        </row>
        <row r="19">
          <cell r="C19" t="str">
            <v>®inh</v>
          </cell>
          <cell r="D19" t="str">
            <v>kg</v>
          </cell>
          <cell r="E19">
            <v>0.122</v>
          </cell>
          <cell r="F19">
            <v>1</v>
          </cell>
          <cell r="G19">
            <v>6500</v>
          </cell>
          <cell r="H19">
            <v>793</v>
          </cell>
        </row>
        <row r="20">
          <cell r="C20" t="str">
            <v xml:space="preserve"> ®inh ®Øa</v>
          </cell>
          <cell r="D20" t="str">
            <v>c¸i</v>
          </cell>
          <cell r="E20">
            <v>0.60299999999999998</v>
          </cell>
          <cell r="F20">
            <v>1</v>
          </cell>
          <cell r="G20">
            <v>2000</v>
          </cell>
          <cell r="H20">
            <v>1206</v>
          </cell>
        </row>
        <row r="21">
          <cell r="C21" t="str">
            <v>vl kh¸c</v>
          </cell>
          <cell r="D21" t="str">
            <v>%</v>
          </cell>
          <cell r="E21">
            <v>1</v>
          </cell>
          <cell r="H21">
            <v>4437.3225000000002</v>
          </cell>
        </row>
        <row r="22">
          <cell r="C22" t="str">
            <v>Nh©n c«ng</v>
          </cell>
          <cell r="D22" t="str">
            <v>c«ng</v>
          </cell>
          <cell r="E22">
            <v>2.41</v>
          </cell>
          <cell r="I22">
            <v>20357</v>
          </cell>
        </row>
        <row r="23">
          <cell r="C23" t="str">
            <v>m¸y</v>
          </cell>
          <cell r="J23">
            <v>12480</v>
          </cell>
        </row>
        <row r="24">
          <cell r="C24" t="str">
            <v>Bª t«ng ®¸ 1x2 M200 trô réng &gt;250</v>
          </cell>
          <cell r="H24">
            <v>448169.57250000001</v>
          </cell>
          <cell r="I24">
            <v>20357</v>
          </cell>
          <cell r="J24">
            <v>12480</v>
          </cell>
        </row>
        <row r="25">
          <cell r="C25" t="str">
            <v xml:space="preserve">Xi m¨ng </v>
          </cell>
          <cell r="D25" t="str">
            <v>m3</v>
          </cell>
          <cell r="E25">
            <v>361</v>
          </cell>
          <cell r="F25">
            <v>1.0249999999999999</v>
          </cell>
          <cell r="G25">
            <v>780</v>
          </cell>
          <cell r="H25">
            <v>288619.5</v>
          </cell>
        </row>
        <row r="26">
          <cell r="C26" t="str">
            <v>c¸t vµng</v>
          </cell>
          <cell r="D26" t="str">
            <v>m3</v>
          </cell>
          <cell r="E26">
            <v>0.45</v>
          </cell>
          <cell r="F26">
            <v>1.0249999999999999</v>
          </cell>
          <cell r="G26">
            <v>50000</v>
          </cell>
          <cell r="H26">
            <v>23062.5</v>
          </cell>
        </row>
        <row r="27">
          <cell r="C27" t="str">
            <v>®¸ d¨m</v>
          </cell>
          <cell r="D27" t="str">
            <v>m3</v>
          </cell>
          <cell r="E27">
            <v>0.86599999999999999</v>
          </cell>
          <cell r="F27">
            <v>1.0249999999999999</v>
          </cell>
          <cell r="G27">
            <v>125000</v>
          </cell>
          <cell r="H27">
            <v>110956.24999999999</v>
          </cell>
        </row>
        <row r="28">
          <cell r="C28" t="str">
            <v>gç v¸n</v>
          </cell>
          <cell r="D28" t="str">
            <v>m3</v>
          </cell>
          <cell r="E28">
            <v>1.4999999999999999E-2</v>
          </cell>
          <cell r="F28">
            <v>1</v>
          </cell>
          <cell r="G28">
            <v>1273000</v>
          </cell>
          <cell r="H28">
            <v>19095</v>
          </cell>
        </row>
        <row r="29">
          <cell r="C29" t="str">
            <v>®inh</v>
          </cell>
          <cell r="D29" t="str">
            <v>kg</v>
          </cell>
          <cell r="E29">
            <v>0.122</v>
          </cell>
          <cell r="F29">
            <v>1</v>
          </cell>
          <cell r="G29">
            <v>6500</v>
          </cell>
          <cell r="H29">
            <v>793</v>
          </cell>
        </row>
        <row r="30">
          <cell r="C30" t="str">
            <v xml:space="preserve"> ®inh ®Øa</v>
          </cell>
          <cell r="D30" t="str">
            <v>c¸i</v>
          </cell>
          <cell r="E30">
            <v>0.60299999999999998</v>
          </cell>
          <cell r="F30">
            <v>1</v>
          </cell>
          <cell r="G30">
            <v>2000</v>
          </cell>
          <cell r="H30">
            <v>1206</v>
          </cell>
        </row>
        <row r="31">
          <cell r="C31" t="str">
            <v>vl kh¸c</v>
          </cell>
          <cell r="D31" t="str">
            <v>%</v>
          </cell>
          <cell r="E31">
            <v>1</v>
          </cell>
          <cell r="H31">
            <v>4437.3225000000002</v>
          </cell>
        </row>
        <row r="32">
          <cell r="C32" t="str">
            <v>Nh©n c«ng</v>
          </cell>
          <cell r="D32" t="str">
            <v>c«ng</v>
          </cell>
          <cell r="E32">
            <v>2.41</v>
          </cell>
          <cell r="I32">
            <v>20357</v>
          </cell>
        </row>
        <row r="33">
          <cell r="C33" t="str">
            <v>m¸y</v>
          </cell>
          <cell r="J33">
            <v>12480</v>
          </cell>
        </row>
        <row r="34">
          <cell r="C34" t="str">
            <v>Bª t«ng sái 1x2 M200 mãng réng &gt;250</v>
          </cell>
          <cell r="H34">
            <v>401550.19449999998</v>
          </cell>
          <cell r="I34">
            <v>20357</v>
          </cell>
          <cell r="J34">
            <v>12480</v>
          </cell>
        </row>
        <row r="35">
          <cell r="C35" t="str">
            <v xml:space="preserve">Xi m¨ng </v>
          </cell>
          <cell r="D35" t="str">
            <v>m3</v>
          </cell>
          <cell r="E35">
            <v>361</v>
          </cell>
          <cell r="F35">
            <v>1.0249999999999999</v>
          </cell>
          <cell r="G35">
            <v>780</v>
          </cell>
          <cell r="H35">
            <v>288619.5</v>
          </cell>
        </row>
        <row r="36">
          <cell r="C36" t="str">
            <v>c¸t vµng</v>
          </cell>
          <cell r="D36" t="str">
            <v>m3</v>
          </cell>
          <cell r="E36">
            <v>0.45</v>
          </cell>
          <cell r="F36">
            <v>1.0249999999999999</v>
          </cell>
          <cell r="G36">
            <v>50000</v>
          </cell>
          <cell r="H36">
            <v>23062.5</v>
          </cell>
        </row>
        <row r="37">
          <cell r="C37" t="str">
            <v>Sái 1x2</v>
          </cell>
          <cell r="D37" t="str">
            <v>m3</v>
          </cell>
          <cell r="E37">
            <v>0.86599999999999999</v>
          </cell>
          <cell r="F37">
            <v>1.0249999999999999</v>
          </cell>
          <cell r="G37">
            <v>73000</v>
          </cell>
          <cell r="H37">
            <v>64798.45</v>
          </cell>
        </row>
        <row r="38">
          <cell r="C38" t="str">
            <v>gç v¸n</v>
          </cell>
          <cell r="D38" t="str">
            <v>m3</v>
          </cell>
          <cell r="E38">
            <v>1.4999999999999999E-2</v>
          </cell>
          <cell r="F38">
            <v>1</v>
          </cell>
          <cell r="G38">
            <v>1273000</v>
          </cell>
          <cell r="H38">
            <v>19095</v>
          </cell>
        </row>
        <row r="39">
          <cell r="C39" t="str">
            <v>®inh</v>
          </cell>
          <cell r="D39" t="str">
            <v>kg</v>
          </cell>
          <cell r="E39">
            <v>0.122</v>
          </cell>
          <cell r="F39">
            <v>1</v>
          </cell>
          <cell r="G39">
            <v>6500</v>
          </cell>
          <cell r="H39">
            <v>793</v>
          </cell>
        </row>
        <row r="40">
          <cell r="C40" t="str">
            <v xml:space="preserve"> ®inh ®Øa</v>
          </cell>
          <cell r="D40" t="str">
            <v>c¸i</v>
          </cell>
          <cell r="E40">
            <v>0.60299999999999998</v>
          </cell>
          <cell r="F40">
            <v>1</v>
          </cell>
          <cell r="G40">
            <v>2000</v>
          </cell>
          <cell r="H40">
            <v>1206</v>
          </cell>
        </row>
        <row r="41">
          <cell r="C41" t="str">
            <v>vl kh¸c</v>
          </cell>
          <cell r="D41" t="str">
            <v>%</v>
          </cell>
          <cell r="E41">
            <v>1</v>
          </cell>
          <cell r="H41">
            <v>3975.7445000000002</v>
          </cell>
        </row>
        <row r="42">
          <cell r="C42" t="str">
            <v>Nh©n c«ng</v>
          </cell>
          <cell r="D42" t="str">
            <v>c«ng</v>
          </cell>
          <cell r="E42">
            <v>2.41</v>
          </cell>
          <cell r="I42">
            <v>20357</v>
          </cell>
        </row>
        <row r="43">
          <cell r="C43" t="str">
            <v>m¸y</v>
          </cell>
          <cell r="J43">
            <v>12480</v>
          </cell>
        </row>
        <row r="44">
          <cell r="C44" t="str">
            <v>Bª t«ng ®¸ 1x2 M150 t­êng</v>
          </cell>
          <cell r="H44">
            <v>448072.10249999998</v>
          </cell>
          <cell r="I44">
            <v>33206</v>
          </cell>
          <cell r="J44">
            <v>31362</v>
          </cell>
        </row>
        <row r="45">
          <cell r="C45" t="str">
            <v xml:space="preserve">Xi m¨ng </v>
          </cell>
          <cell r="D45" t="str">
            <v>m3</v>
          </cell>
          <cell r="E45">
            <v>296</v>
          </cell>
          <cell r="F45">
            <v>1.0249999999999999</v>
          </cell>
          <cell r="G45">
            <v>780</v>
          </cell>
          <cell r="H45">
            <v>236651.99999999997</v>
          </cell>
        </row>
        <row r="46">
          <cell r="C46" t="str">
            <v>c¸t vµng</v>
          </cell>
          <cell r="D46" t="str">
            <v>m3</v>
          </cell>
          <cell r="E46">
            <v>0.47499999999999998</v>
          </cell>
          <cell r="F46">
            <v>1.0249999999999999</v>
          </cell>
          <cell r="G46">
            <v>50000</v>
          </cell>
          <cell r="H46">
            <v>24343.749999999996</v>
          </cell>
        </row>
        <row r="47">
          <cell r="C47" t="str">
            <v>®¸ d¨m</v>
          </cell>
          <cell r="D47" t="str">
            <v>m3</v>
          </cell>
          <cell r="E47">
            <v>0.88100000000000001</v>
          </cell>
          <cell r="F47">
            <v>1.0249999999999999</v>
          </cell>
          <cell r="G47">
            <v>125000</v>
          </cell>
          <cell r="H47">
            <v>112878.125</v>
          </cell>
        </row>
        <row r="48">
          <cell r="C48" t="str">
            <v>gç v¸n</v>
          </cell>
          <cell r="D48" t="str">
            <v>m3</v>
          </cell>
          <cell r="E48">
            <v>4.9000000000000002E-2</v>
          </cell>
          <cell r="F48">
            <v>1</v>
          </cell>
          <cell r="G48">
            <v>1273000</v>
          </cell>
          <cell r="H48">
            <v>62377</v>
          </cell>
        </row>
        <row r="49">
          <cell r="C49" t="str">
            <v>®inh</v>
          </cell>
          <cell r="D49" t="str">
            <v>kg</v>
          </cell>
          <cell r="E49">
            <v>0.19900000000000001</v>
          </cell>
          <cell r="F49">
            <v>1</v>
          </cell>
          <cell r="G49">
            <v>6500</v>
          </cell>
          <cell r="H49">
            <v>1293.5</v>
          </cell>
        </row>
        <row r="50">
          <cell r="C50" t="str">
            <v xml:space="preserve"> ®inh ®Øa</v>
          </cell>
          <cell r="D50" t="str">
            <v>c¸i</v>
          </cell>
          <cell r="E50">
            <v>0.871</v>
          </cell>
          <cell r="F50">
            <v>1</v>
          </cell>
          <cell r="G50">
            <v>2000</v>
          </cell>
          <cell r="H50">
            <v>1742</v>
          </cell>
        </row>
        <row r="51">
          <cell r="C51" t="str">
            <v>vl kh¸c</v>
          </cell>
          <cell r="D51" t="str">
            <v>%</v>
          </cell>
          <cell r="E51">
            <v>2</v>
          </cell>
          <cell r="H51">
            <v>8785.7275000000009</v>
          </cell>
        </row>
        <row r="52">
          <cell r="C52" t="str">
            <v>Nh©n c«ng</v>
          </cell>
          <cell r="D52" t="str">
            <v>c«ng</v>
          </cell>
          <cell r="E52">
            <v>2.41</v>
          </cell>
          <cell r="I52">
            <v>33206</v>
          </cell>
        </row>
        <row r="53">
          <cell r="C53" t="str">
            <v>m¸y</v>
          </cell>
          <cell r="H53">
            <v>31362</v>
          </cell>
          <cell r="J53">
            <v>31362</v>
          </cell>
        </row>
        <row r="54">
          <cell r="C54" t="str">
            <v>Bª t«ng ®¸ 1x2 M200 t­êng</v>
          </cell>
          <cell r="H54">
            <v>497811.76500000001</v>
          </cell>
          <cell r="I54">
            <v>33206</v>
          </cell>
          <cell r="J54">
            <v>31362</v>
          </cell>
        </row>
        <row r="55">
          <cell r="C55" t="str">
            <v xml:space="preserve">Xi m¨ng </v>
          </cell>
          <cell r="D55" t="str">
            <v>m3</v>
          </cell>
          <cell r="E55">
            <v>361</v>
          </cell>
          <cell r="F55">
            <v>1.0249999999999999</v>
          </cell>
          <cell r="G55">
            <v>780</v>
          </cell>
          <cell r="H55">
            <v>288619.5</v>
          </cell>
        </row>
        <row r="56">
          <cell r="C56" t="str">
            <v>c¸t vµng</v>
          </cell>
          <cell r="D56" t="str">
            <v>m3</v>
          </cell>
          <cell r="E56">
            <v>0.45</v>
          </cell>
          <cell r="F56">
            <v>1.0249999999999999</v>
          </cell>
          <cell r="G56">
            <v>50000</v>
          </cell>
          <cell r="H56">
            <v>23062.5</v>
          </cell>
        </row>
        <row r="57">
          <cell r="C57" t="str">
            <v>®¸ d¨m</v>
          </cell>
          <cell r="D57" t="str">
            <v>m3</v>
          </cell>
          <cell r="E57">
            <v>0.86599999999999999</v>
          </cell>
          <cell r="F57">
            <v>1.0249999999999999</v>
          </cell>
          <cell r="G57">
            <v>125000</v>
          </cell>
          <cell r="H57">
            <v>110956.24999999999</v>
          </cell>
        </row>
        <row r="58">
          <cell r="C58" t="str">
            <v>gç v¸n</v>
          </cell>
          <cell r="D58" t="str">
            <v>m3</v>
          </cell>
          <cell r="E58">
            <v>4.9000000000000002E-2</v>
          </cell>
          <cell r="F58">
            <v>1</v>
          </cell>
          <cell r="G58">
            <v>1273000</v>
          </cell>
          <cell r="H58">
            <v>62377</v>
          </cell>
        </row>
        <row r="59">
          <cell r="C59" t="str">
            <v>®inh</v>
          </cell>
          <cell r="D59" t="str">
            <v>kg</v>
          </cell>
          <cell r="E59">
            <v>0.19900000000000001</v>
          </cell>
          <cell r="F59">
            <v>1</v>
          </cell>
          <cell r="G59">
            <v>6500</v>
          </cell>
          <cell r="H59">
            <v>1293.5</v>
          </cell>
        </row>
        <row r="60">
          <cell r="C60" t="str">
            <v xml:space="preserve"> ®inh ®Øa</v>
          </cell>
          <cell r="D60" t="str">
            <v>c¸i</v>
          </cell>
          <cell r="E60">
            <v>0.871</v>
          </cell>
          <cell r="F60">
            <v>1</v>
          </cell>
          <cell r="G60">
            <v>2000</v>
          </cell>
          <cell r="H60">
            <v>1742</v>
          </cell>
        </row>
        <row r="61">
          <cell r="C61" t="str">
            <v>vl kh¸c</v>
          </cell>
          <cell r="D61" t="str">
            <v>%</v>
          </cell>
          <cell r="E61">
            <v>2</v>
          </cell>
          <cell r="H61">
            <v>9761.0149999999994</v>
          </cell>
        </row>
        <row r="62">
          <cell r="C62" t="str">
            <v>Nh©n c«ng</v>
          </cell>
          <cell r="D62" t="str">
            <v>c«ng</v>
          </cell>
          <cell r="E62">
            <v>2.41</v>
          </cell>
          <cell r="I62">
            <v>33206</v>
          </cell>
        </row>
        <row r="63">
          <cell r="C63" t="str">
            <v>m¸y</v>
          </cell>
          <cell r="J63">
            <v>31362</v>
          </cell>
        </row>
        <row r="64">
          <cell r="C64" t="str">
            <v>Bª t«ng ®¸ 1x2 M300 cét</v>
          </cell>
          <cell r="H64">
            <v>535186.47750000004</v>
          </cell>
          <cell r="I64">
            <v>58370</v>
          </cell>
          <cell r="J64">
            <v>15888</v>
          </cell>
        </row>
        <row r="65">
          <cell r="C65" t="str">
            <v xml:space="preserve">Xi m¨ng </v>
          </cell>
          <cell r="D65" t="str">
            <v>m3</v>
          </cell>
          <cell r="E65">
            <v>458</v>
          </cell>
          <cell r="F65">
            <v>1.0249999999999999</v>
          </cell>
          <cell r="G65">
            <v>780</v>
          </cell>
          <cell r="H65">
            <v>366170.99999999994</v>
          </cell>
        </row>
        <row r="66">
          <cell r="C66" t="str">
            <v>c¸t vµng</v>
          </cell>
          <cell r="D66" t="str">
            <v>m3</v>
          </cell>
          <cell r="E66">
            <v>0.42399999999999999</v>
          </cell>
          <cell r="F66">
            <v>1.0249999999999999</v>
          </cell>
          <cell r="G66">
            <v>50000</v>
          </cell>
          <cell r="H66">
            <v>21729.999999999996</v>
          </cell>
        </row>
        <row r="67">
          <cell r="C67" t="str">
            <v>®¸ d¨m</v>
          </cell>
          <cell r="D67" t="str">
            <v>m3</v>
          </cell>
          <cell r="E67">
            <v>0.86099999999999999</v>
          </cell>
          <cell r="F67">
            <v>1.0249999999999999</v>
          </cell>
          <cell r="G67">
            <v>125000</v>
          </cell>
          <cell r="H67">
            <v>110315.62499999999</v>
          </cell>
        </row>
        <row r="68">
          <cell r="C68" t="str">
            <v>gç v¸n</v>
          </cell>
          <cell r="D68" t="str">
            <v>m3</v>
          </cell>
          <cell r="E68">
            <v>0.02</v>
          </cell>
          <cell r="F68">
            <v>1</v>
          </cell>
          <cell r="G68">
            <v>1273000</v>
          </cell>
          <cell r="H68">
            <v>25460</v>
          </cell>
        </row>
        <row r="69">
          <cell r="C69" t="str">
            <v>®inh</v>
          </cell>
          <cell r="D69" t="str">
            <v>kg</v>
          </cell>
          <cell r="E69">
            <v>4.8000000000000001E-2</v>
          </cell>
          <cell r="F69">
            <v>1</v>
          </cell>
          <cell r="G69">
            <v>6500</v>
          </cell>
          <cell r="H69">
            <v>312</v>
          </cell>
        </row>
        <row r="70">
          <cell r="C70" t="str">
            <v xml:space="preserve"> ®inh ®Øa</v>
          </cell>
          <cell r="D70" t="str">
            <v>c¸i</v>
          </cell>
          <cell r="E70">
            <v>0.35199999999999998</v>
          </cell>
          <cell r="F70">
            <v>1</v>
          </cell>
          <cell r="G70">
            <v>2000</v>
          </cell>
          <cell r="H70">
            <v>704</v>
          </cell>
        </row>
        <row r="71">
          <cell r="C71" t="str">
            <v>vl kh¸c</v>
          </cell>
          <cell r="D71" t="str">
            <v>%</v>
          </cell>
          <cell r="E71">
            <v>2</v>
          </cell>
          <cell r="H71">
            <v>10493.852500000001</v>
          </cell>
        </row>
        <row r="72">
          <cell r="C72" t="str">
            <v>Nh©n c«ng</v>
          </cell>
          <cell r="D72" t="str">
            <v>c«ng</v>
          </cell>
          <cell r="E72">
            <v>1.64</v>
          </cell>
          <cell r="I72">
            <v>58370</v>
          </cell>
        </row>
        <row r="73">
          <cell r="C73" t="str">
            <v>m¸y</v>
          </cell>
          <cell r="J73">
            <v>15888</v>
          </cell>
        </row>
        <row r="74">
          <cell r="C74" t="str">
            <v>Bª t«ng ®¸ 1x2 M400 cét</v>
          </cell>
          <cell r="H74">
            <v>467673.31499999994</v>
          </cell>
          <cell r="I74">
            <v>58370</v>
          </cell>
          <cell r="J74">
            <v>15888</v>
          </cell>
        </row>
        <row r="75">
          <cell r="C75" t="str">
            <v xml:space="preserve">Xi m¨ng </v>
          </cell>
          <cell r="D75" t="str">
            <v>m3</v>
          </cell>
          <cell r="E75">
            <v>458</v>
          </cell>
          <cell r="F75">
            <v>1.0249999999999999</v>
          </cell>
          <cell r="G75">
            <v>780</v>
          </cell>
          <cell r="H75">
            <v>366170.99999999994</v>
          </cell>
        </row>
        <row r="76">
          <cell r="C76" t="str">
            <v>c¸t vµng</v>
          </cell>
          <cell r="D76" t="str">
            <v>m3</v>
          </cell>
          <cell r="E76">
            <v>0.42399999999999999</v>
          </cell>
          <cell r="F76">
            <v>1.0249999999999999</v>
          </cell>
          <cell r="G76">
            <v>50000</v>
          </cell>
          <cell r="H76">
            <v>21729.999999999996</v>
          </cell>
        </row>
        <row r="77">
          <cell r="C77" t="str">
            <v>®¸ d¨m</v>
          </cell>
          <cell r="D77" t="str">
            <v>m3</v>
          </cell>
          <cell r="E77">
            <v>0.86099999999999999</v>
          </cell>
          <cell r="F77">
            <v>1.0249999999999999</v>
          </cell>
          <cell r="G77">
            <v>50000</v>
          </cell>
          <cell r="H77">
            <v>44126.249999999993</v>
          </cell>
        </row>
        <row r="78">
          <cell r="C78" t="str">
            <v>gç v¸n</v>
          </cell>
          <cell r="D78" t="str">
            <v>m3</v>
          </cell>
          <cell r="E78">
            <v>0.02</v>
          </cell>
          <cell r="F78">
            <v>1</v>
          </cell>
          <cell r="G78">
            <v>1273000</v>
          </cell>
          <cell r="H78">
            <v>25460</v>
          </cell>
        </row>
        <row r="79">
          <cell r="C79" t="str">
            <v>®inh</v>
          </cell>
          <cell r="D79" t="str">
            <v>kg</v>
          </cell>
          <cell r="E79">
            <v>4.8000000000000001E-2</v>
          </cell>
          <cell r="F79">
            <v>1</v>
          </cell>
          <cell r="G79">
            <v>6500</v>
          </cell>
          <cell r="H79">
            <v>312</v>
          </cell>
        </row>
        <row r="80">
          <cell r="C80" t="str">
            <v xml:space="preserve"> ®inh ®Øa</v>
          </cell>
          <cell r="D80" t="str">
            <v>c¸i</v>
          </cell>
          <cell r="E80">
            <v>0.35199999999999998</v>
          </cell>
          <cell r="F80">
            <v>1</v>
          </cell>
          <cell r="G80">
            <v>2000</v>
          </cell>
          <cell r="H80">
            <v>704</v>
          </cell>
        </row>
        <row r="81">
          <cell r="C81" t="str">
            <v>vl kh¸c</v>
          </cell>
          <cell r="D81" t="str">
            <v>%</v>
          </cell>
          <cell r="E81">
            <v>2</v>
          </cell>
          <cell r="H81">
            <v>9170.0649999999987</v>
          </cell>
        </row>
        <row r="82">
          <cell r="C82" t="str">
            <v>Nh©n c«ng</v>
          </cell>
          <cell r="D82" t="str">
            <v>c«ng</v>
          </cell>
          <cell r="E82">
            <v>1.64</v>
          </cell>
          <cell r="I82">
            <v>58370</v>
          </cell>
        </row>
        <row r="83">
          <cell r="C83" t="str">
            <v>m¸y</v>
          </cell>
          <cell r="J83">
            <v>15888</v>
          </cell>
        </row>
        <row r="84">
          <cell r="C84" t="str">
            <v>Bª t«ng ®¸ 1x2 M200 nÒn</v>
          </cell>
          <cell r="H84">
            <v>426864.63250000001</v>
          </cell>
          <cell r="I84">
            <v>7200</v>
          </cell>
          <cell r="J84">
            <v>21360</v>
          </cell>
        </row>
        <row r="85">
          <cell r="C85" t="str">
            <v xml:space="preserve">Xi m¨ng </v>
          </cell>
          <cell r="D85" t="str">
            <v>m3</v>
          </cell>
          <cell r="E85">
            <v>361</v>
          </cell>
          <cell r="F85">
            <v>1.0249999999999999</v>
          </cell>
          <cell r="G85">
            <v>780</v>
          </cell>
          <cell r="H85">
            <v>288619.5</v>
          </cell>
        </row>
        <row r="86">
          <cell r="C86" t="str">
            <v>c¸t vµng</v>
          </cell>
          <cell r="D86" t="str">
            <v>m3</v>
          </cell>
          <cell r="E86">
            <v>0.45</v>
          </cell>
          <cell r="F86">
            <v>1.0249999999999999</v>
          </cell>
          <cell r="G86">
            <v>50000</v>
          </cell>
          <cell r="H86">
            <v>23062.5</v>
          </cell>
        </row>
        <row r="87">
          <cell r="C87" t="str">
            <v>®¸ d¨m</v>
          </cell>
          <cell r="D87" t="str">
            <v>m3</v>
          </cell>
          <cell r="E87">
            <v>0.86599999999999999</v>
          </cell>
          <cell r="F87">
            <v>1.0249999999999999</v>
          </cell>
          <cell r="G87">
            <v>125000</v>
          </cell>
          <cell r="H87">
            <v>110956.24999999999</v>
          </cell>
        </row>
        <row r="88">
          <cell r="C88" t="str">
            <v>vl kh¸c</v>
          </cell>
          <cell r="D88" t="str">
            <v>%</v>
          </cell>
          <cell r="E88">
            <v>2</v>
          </cell>
          <cell r="H88">
            <v>4226.3824999999997</v>
          </cell>
        </row>
        <row r="89">
          <cell r="C89" t="str">
            <v>Nh©n c«ng</v>
          </cell>
          <cell r="D89" t="str">
            <v>c«ng</v>
          </cell>
          <cell r="E89">
            <v>2.41</v>
          </cell>
          <cell r="I89">
            <v>7200</v>
          </cell>
        </row>
        <row r="90">
          <cell r="C90" t="str">
            <v>m¸y</v>
          </cell>
          <cell r="J90">
            <v>21360</v>
          </cell>
        </row>
        <row r="91">
          <cell r="C91" t="str">
            <v>Bª t«ng ®¸ 1x2 M200 tÊm ®an</v>
          </cell>
          <cell r="H91">
            <v>314798.82</v>
          </cell>
          <cell r="I91">
            <v>7200</v>
          </cell>
          <cell r="J91">
            <v>21360</v>
          </cell>
        </row>
        <row r="92">
          <cell r="C92" t="str">
            <v xml:space="preserve">Xi m¨ng </v>
          </cell>
          <cell r="D92" t="str">
            <v>m3</v>
          </cell>
          <cell r="E92">
            <v>361</v>
          </cell>
          <cell r="F92">
            <v>1.0249999999999999</v>
          </cell>
          <cell r="G92">
            <v>780</v>
          </cell>
          <cell r="H92">
            <v>288619.5</v>
          </cell>
        </row>
        <row r="93">
          <cell r="C93" t="str">
            <v>c¸t vµng</v>
          </cell>
          <cell r="D93" t="str">
            <v>m3</v>
          </cell>
          <cell r="E93">
            <v>0.45</v>
          </cell>
          <cell r="F93">
            <v>1.0249999999999999</v>
          </cell>
          <cell r="G93">
            <v>50000</v>
          </cell>
          <cell r="H93">
            <v>23062.5</v>
          </cell>
        </row>
        <row r="94">
          <cell r="C94" t="str">
            <v>®¸ d¨m</v>
          </cell>
          <cell r="D94" t="str">
            <v>m3</v>
          </cell>
          <cell r="E94">
            <v>0.86599999999999999</v>
          </cell>
          <cell r="F94">
            <v>1.0249999999999999</v>
          </cell>
          <cell r="G94">
            <v>0</v>
          </cell>
          <cell r="H94">
            <v>0</v>
          </cell>
        </row>
        <row r="95">
          <cell r="C95" t="str">
            <v>vl kh¸c</v>
          </cell>
          <cell r="D95" t="str">
            <v>%</v>
          </cell>
          <cell r="E95">
            <v>2</v>
          </cell>
          <cell r="H95">
            <v>3116.82</v>
          </cell>
        </row>
        <row r="96">
          <cell r="C96" t="str">
            <v>Nh©n c«ng</v>
          </cell>
          <cell r="D96" t="str">
            <v>c«ng</v>
          </cell>
          <cell r="E96">
            <v>2.41</v>
          </cell>
          <cell r="I96">
            <v>7200</v>
          </cell>
        </row>
        <row r="97">
          <cell r="C97" t="str">
            <v>m¸y</v>
          </cell>
          <cell r="J97">
            <v>21360</v>
          </cell>
        </row>
        <row r="98">
          <cell r="C98" t="str">
            <v>Bª t«ng ®¸ 1x2 M100 nÒn</v>
          </cell>
          <cell r="H98">
            <v>329054.21250000002</v>
          </cell>
          <cell r="I98">
            <v>7200</v>
          </cell>
          <cell r="J98">
            <v>21360</v>
          </cell>
        </row>
        <row r="99">
          <cell r="C99" t="str">
            <v xml:space="preserve">Xi m¨ng </v>
          </cell>
          <cell r="D99" t="str">
            <v>m3</v>
          </cell>
          <cell r="E99">
            <v>230</v>
          </cell>
          <cell r="F99">
            <v>1.0249999999999999</v>
          </cell>
          <cell r="G99">
            <v>780</v>
          </cell>
          <cell r="H99">
            <v>183884.99999999997</v>
          </cell>
        </row>
        <row r="100">
          <cell r="C100" t="str">
            <v>c¸t vµng</v>
          </cell>
          <cell r="D100" t="str">
            <v>m3</v>
          </cell>
          <cell r="E100">
            <v>0.51400000000000001</v>
          </cell>
          <cell r="F100">
            <v>1.0249999999999999</v>
          </cell>
          <cell r="G100">
            <v>50000</v>
          </cell>
          <cell r="H100">
            <v>26342.499999999996</v>
          </cell>
        </row>
        <row r="101">
          <cell r="C101" t="str">
            <v>®¸ d¨m</v>
          </cell>
          <cell r="D101" t="str">
            <v>m3</v>
          </cell>
          <cell r="E101">
            <v>0.90200000000000002</v>
          </cell>
          <cell r="F101">
            <v>1.0249999999999999</v>
          </cell>
          <cell r="G101">
            <v>125000</v>
          </cell>
          <cell r="H101">
            <v>115568.75</v>
          </cell>
        </row>
        <row r="102">
          <cell r="C102" t="str">
            <v>vl kh¸c</v>
          </cell>
          <cell r="D102" t="str">
            <v>%</v>
          </cell>
          <cell r="E102">
            <v>2</v>
          </cell>
          <cell r="H102">
            <v>3257.9625000000001</v>
          </cell>
        </row>
        <row r="103">
          <cell r="C103" t="str">
            <v>Nh©n c«ng</v>
          </cell>
          <cell r="I103">
            <v>7200</v>
          </cell>
        </row>
        <row r="104">
          <cell r="C104" t="str">
            <v>m¸y</v>
          </cell>
          <cell r="J104">
            <v>21360</v>
          </cell>
        </row>
        <row r="105">
          <cell r="C105" t="str">
            <v>Bª t«ng ®¸ 1x2 M100 cét</v>
          </cell>
          <cell r="H105">
            <v>354624.36874999997</v>
          </cell>
          <cell r="I105">
            <v>58370</v>
          </cell>
          <cell r="J105">
            <v>15888</v>
          </cell>
        </row>
        <row r="106">
          <cell r="C106" t="str">
            <v xml:space="preserve">Xi m¨ng </v>
          </cell>
          <cell r="D106" t="str">
            <v>m3</v>
          </cell>
          <cell r="E106">
            <v>230</v>
          </cell>
          <cell r="F106">
            <v>1.0249999999999999</v>
          </cell>
          <cell r="G106">
            <v>780</v>
          </cell>
          <cell r="H106">
            <v>183884.99999999997</v>
          </cell>
        </row>
        <row r="107">
          <cell r="C107" t="str">
            <v>c¸t vµng</v>
          </cell>
          <cell r="D107" t="str">
            <v>m3</v>
          </cell>
          <cell r="E107">
            <v>0.49399999999999999</v>
          </cell>
          <cell r="F107">
            <v>1.0249999999999999</v>
          </cell>
          <cell r="G107">
            <v>50000</v>
          </cell>
          <cell r="H107">
            <v>25317.5</v>
          </cell>
        </row>
        <row r="108">
          <cell r="C108" t="str">
            <v>®¸ d¨m</v>
          </cell>
          <cell r="D108" t="str">
            <v>m3</v>
          </cell>
          <cell r="E108">
            <v>0.90300000000000002</v>
          </cell>
          <cell r="F108">
            <v>1.0249999999999999</v>
          </cell>
          <cell r="G108">
            <v>125000</v>
          </cell>
          <cell r="H108">
            <v>115696.87499999999</v>
          </cell>
        </row>
        <row r="109">
          <cell r="C109" t="str">
            <v>gç v¸n</v>
          </cell>
          <cell r="D109" t="str">
            <v>m3</v>
          </cell>
          <cell r="E109">
            <v>0.02</v>
          </cell>
          <cell r="F109">
            <v>1</v>
          </cell>
          <cell r="G109">
            <v>1273000</v>
          </cell>
          <cell r="H109">
            <v>25460</v>
          </cell>
        </row>
        <row r="110">
          <cell r="C110" t="str">
            <v>®inh</v>
          </cell>
          <cell r="D110" t="str">
            <v>kg</v>
          </cell>
          <cell r="E110">
            <v>4.8000000000000001E-2</v>
          </cell>
          <cell r="F110">
            <v>1</v>
          </cell>
          <cell r="G110">
            <v>6500</v>
          </cell>
          <cell r="H110">
            <v>312</v>
          </cell>
        </row>
        <row r="111">
          <cell r="C111" t="str">
            <v xml:space="preserve"> ®inh ®Øa</v>
          </cell>
          <cell r="D111" t="str">
            <v>c¸i</v>
          </cell>
          <cell r="E111">
            <v>0.35199999999999998</v>
          </cell>
          <cell r="F111">
            <v>1</v>
          </cell>
          <cell r="G111">
            <v>2000</v>
          </cell>
          <cell r="H111">
            <v>704</v>
          </cell>
        </row>
        <row r="112">
          <cell r="C112" t="str">
            <v>vl kh¸c</v>
          </cell>
          <cell r="D112" t="str">
            <v>%</v>
          </cell>
          <cell r="E112">
            <v>1</v>
          </cell>
          <cell r="H112">
            <v>3248.9937499999996</v>
          </cell>
        </row>
        <row r="113">
          <cell r="C113" t="str">
            <v>Nh©n c«ng</v>
          </cell>
          <cell r="I113">
            <v>58370</v>
          </cell>
        </row>
        <row r="114">
          <cell r="C114" t="str">
            <v>m¸y</v>
          </cell>
          <cell r="J114">
            <v>15888</v>
          </cell>
        </row>
        <row r="115">
          <cell r="C115" t="str">
            <v>Bª t«ng ®¸ 1x2 M200 cét</v>
          </cell>
          <cell r="H115">
            <v>317607.87299999996</v>
          </cell>
          <cell r="I115">
            <v>58370</v>
          </cell>
          <cell r="J115">
            <v>15888</v>
          </cell>
        </row>
        <row r="116">
          <cell r="C116" t="str">
            <v xml:space="preserve">Xi m¨ng </v>
          </cell>
          <cell r="D116" t="str">
            <v>m3</v>
          </cell>
          <cell r="E116">
            <v>361</v>
          </cell>
          <cell r="F116">
            <v>1.0249999999999999</v>
          </cell>
          <cell r="G116">
            <v>780</v>
          </cell>
          <cell r="H116">
            <v>288619.5</v>
          </cell>
        </row>
        <row r="117">
          <cell r="C117" t="str">
            <v>c¸t vµng</v>
          </cell>
          <cell r="D117" t="str">
            <v>m3</v>
          </cell>
          <cell r="E117">
            <v>0.45</v>
          </cell>
          <cell r="F117">
            <v>1.0249999999999999</v>
          </cell>
          <cell r="G117">
            <v>50000</v>
          </cell>
          <cell r="H117">
            <v>23062.5</v>
          </cell>
        </row>
        <row r="118">
          <cell r="C118" t="str">
            <v>®¸ d¨m</v>
          </cell>
          <cell r="D118" t="str">
            <v>m3</v>
          </cell>
          <cell r="E118">
            <v>0.86599999999999999</v>
          </cell>
          <cell r="F118">
            <v>1.0249999999999999</v>
          </cell>
          <cell r="G118">
            <v>2000</v>
          </cell>
          <cell r="H118">
            <v>1775.3</v>
          </cell>
        </row>
        <row r="119">
          <cell r="C119" t="str">
            <v>gç v¸n</v>
          </cell>
          <cell r="D119" t="str">
            <v>m3</v>
          </cell>
          <cell r="E119">
            <v>0.02</v>
          </cell>
          <cell r="F119">
            <v>1</v>
          </cell>
          <cell r="G119">
            <v>0</v>
          </cell>
          <cell r="H119">
            <v>0</v>
          </cell>
        </row>
        <row r="120">
          <cell r="C120" t="str">
            <v>®inh</v>
          </cell>
          <cell r="D120" t="str">
            <v>kg</v>
          </cell>
          <cell r="E120">
            <v>4.8000000000000001E-2</v>
          </cell>
          <cell r="F120">
            <v>1</v>
          </cell>
          <cell r="G120">
            <v>6500</v>
          </cell>
          <cell r="H120">
            <v>312</v>
          </cell>
        </row>
        <row r="121">
          <cell r="C121" t="str">
            <v xml:space="preserve"> ®inh ®Øa</v>
          </cell>
          <cell r="D121" t="str">
            <v>c¸i</v>
          </cell>
          <cell r="E121">
            <v>0.35199999999999998</v>
          </cell>
          <cell r="F121">
            <v>1</v>
          </cell>
          <cell r="G121">
            <v>2000</v>
          </cell>
          <cell r="H121">
            <v>704</v>
          </cell>
        </row>
        <row r="122">
          <cell r="C122" t="str">
            <v>vl kh¸c</v>
          </cell>
          <cell r="D122" t="str">
            <v>%</v>
          </cell>
          <cell r="E122">
            <v>1</v>
          </cell>
          <cell r="H122">
            <v>3134.5729999999999</v>
          </cell>
        </row>
        <row r="123">
          <cell r="C123" t="str">
            <v>Nh©n c«ng</v>
          </cell>
          <cell r="I123">
            <v>58370</v>
          </cell>
        </row>
        <row r="124">
          <cell r="C124" t="str">
            <v>m¸y</v>
          </cell>
          <cell r="J124">
            <v>15888</v>
          </cell>
        </row>
        <row r="125">
          <cell r="C125" t="str">
            <v>Bª t«ng ®¸ 1x2 M150 nÒn</v>
          </cell>
          <cell r="H125">
            <v>377612.61375000002</v>
          </cell>
          <cell r="I125">
            <v>7200</v>
          </cell>
          <cell r="J125">
            <v>21360</v>
          </cell>
        </row>
        <row r="126">
          <cell r="C126" t="str">
            <v xml:space="preserve">Xi m¨ng </v>
          </cell>
          <cell r="D126" t="str">
            <v>m3</v>
          </cell>
          <cell r="E126">
            <v>296</v>
          </cell>
          <cell r="F126">
            <v>1.0249999999999999</v>
          </cell>
          <cell r="G126">
            <v>780</v>
          </cell>
          <cell r="H126">
            <v>236651.99999999997</v>
          </cell>
        </row>
        <row r="127">
          <cell r="C127" t="str">
            <v>c¸t vµng</v>
          </cell>
          <cell r="D127" t="str">
            <v>m3</v>
          </cell>
          <cell r="E127">
            <v>0.47499999999999998</v>
          </cell>
          <cell r="F127">
            <v>1.0249999999999999</v>
          </cell>
          <cell r="G127">
            <v>50000</v>
          </cell>
          <cell r="H127">
            <v>24343.749999999996</v>
          </cell>
        </row>
        <row r="128">
          <cell r="C128" t="str">
            <v>®¸ d¨m</v>
          </cell>
          <cell r="D128" t="str">
            <v>m3</v>
          </cell>
          <cell r="E128">
            <v>0.88100000000000001</v>
          </cell>
          <cell r="F128">
            <v>1.0249999999999999</v>
          </cell>
          <cell r="G128">
            <v>125000</v>
          </cell>
          <cell r="H128">
            <v>112878.125</v>
          </cell>
        </row>
        <row r="129">
          <cell r="C129" t="str">
            <v>vl kh¸c</v>
          </cell>
          <cell r="D129" t="str">
            <v>%</v>
          </cell>
          <cell r="E129">
            <v>2</v>
          </cell>
          <cell r="H129">
            <v>3738.73875</v>
          </cell>
        </row>
        <row r="130">
          <cell r="C130" t="str">
            <v>Nh©n c«ng</v>
          </cell>
          <cell r="D130" t="str">
            <v>c«ng</v>
          </cell>
          <cell r="E130">
            <v>2.41</v>
          </cell>
          <cell r="I130">
            <v>7200</v>
          </cell>
        </row>
        <row r="131">
          <cell r="C131" t="str">
            <v>m¸y</v>
          </cell>
          <cell r="J131">
            <v>21360</v>
          </cell>
        </row>
        <row r="132">
          <cell r="C132" t="str">
            <v xml:space="preserve">Cèt thÐp tÊm ®an ®k&lt;10 </v>
          </cell>
          <cell r="D132" t="str">
            <v>tÊn</v>
          </cell>
          <cell r="H132">
            <v>4794835.4999999991</v>
          </cell>
          <cell r="I132">
            <v>146832</v>
          </cell>
          <cell r="J132">
            <v>15916</v>
          </cell>
        </row>
        <row r="133">
          <cell r="C133" t="str">
            <v>thÐp trßn</v>
          </cell>
          <cell r="D133" t="str">
            <v>kg</v>
          </cell>
          <cell r="E133">
            <v>1005</v>
          </cell>
          <cell r="F133">
            <v>1.0049999999999999</v>
          </cell>
          <cell r="G133">
            <v>4620</v>
          </cell>
          <cell r="H133">
            <v>4666315.4999999991</v>
          </cell>
        </row>
        <row r="134">
          <cell r="C134" t="str">
            <v>thÐp buéc</v>
          </cell>
          <cell r="D134" t="str">
            <v>kg</v>
          </cell>
          <cell r="E134">
            <v>21.42</v>
          </cell>
          <cell r="F134">
            <v>1</v>
          </cell>
          <cell r="G134">
            <v>6000</v>
          </cell>
          <cell r="H134">
            <v>128520.00000000001</v>
          </cell>
        </row>
        <row r="135">
          <cell r="C135" t="str">
            <v>que hµn</v>
          </cell>
          <cell r="D135" t="str">
            <v>kg</v>
          </cell>
          <cell r="E135">
            <v>0</v>
          </cell>
          <cell r="G135">
            <v>9500</v>
          </cell>
          <cell r="H135">
            <v>0</v>
          </cell>
        </row>
        <row r="136">
          <cell r="C136" t="str">
            <v>Nh©n c«ng</v>
          </cell>
          <cell r="D136" t="str">
            <v>c«ng</v>
          </cell>
          <cell r="E136">
            <v>11.32</v>
          </cell>
          <cell r="G136">
            <v>146832</v>
          </cell>
        </row>
        <row r="137">
          <cell r="C137" t="str">
            <v>m¸y</v>
          </cell>
          <cell r="G137">
            <v>15916</v>
          </cell>
        </row>
        <row r="138">
          <cell r="C138" t="str">
            <v>Cèt thÐp cét ®k&lt;10</v>
          </cell>
          <cell r="D138" t="str">
            <v>tÊn</v>
          </cell>
          <cell r="H138">
            <v>4794835.4999999991</v>
          </cell>
          <cell r="I138">
            <v>146832</v>
          </cell>
          <cell r="J138">
            <v>15916</v>
          </cell>
        </row>
        <row r="139">
          <cell r="C139" t="str">
            <v>thÐp trßn</v>
          </cell>
          <cell r="D139" t="str">
            <v>kg</v>
          </cell>
          <cell r="E139">
            <v>1005</v>
          </cell>
          <cell r="F139">
            <v>1.0049999999999999</v>
          </cell>
          <cell r="G139">
            <v>4620</v>
          </cell>
          <cell r="H139">
            <v>4666315.4999999991</v>
          </cell>
        </row>
        <row r="140">
          <cell r="C140" t="str">
            <v>thÐp buéc</v>
          </cell>
          <cell r="D140" t="str">
            <v>kg</v>
          </cell>
          <cell r="E140">
            <v>21.42</v>
          </cell>
          <cell r="F140">
            <v>1</v>
          </cell>
          <cell r="G140">
            <v>6000</v>
          </cell>
          <cell r="H140">
            <v>128520.00000000001</v>
          </cell>
        </row>
        <row r="141">
          <cell r="C141" t="str">
            <v>que hµn</v>
          </cell>
          <cell r="D141" t="str">
            <v>kg</v>
          </cell>
          <cell r="E141">
            <v>0</v>
          </cell>
          <cell r="G141">
            <v>9500</v>
          </cell>
          <cell r="H141">
            <v>0</v>
          </cell>
        </row>
        <row r="142">
          <cell r="C142" t="str">
            <v>Nh©n c«ng</v>
          </cell>
          <cell r="D142" t="str">
            <v>c«ng</v>
          </cell>
          <cell r="E142">
            <v>14.88</v>
          </cell>
          <cell r="G142">
            <v>146832</v>
          </cell>
        </row>
        <row r="143">
          <cell r="C143" t="str">
            <v>m¸y</v>
          </cell>
          <cell r="G143">
            <v>15916</v>
          </cell>
        </row>
        <row r="144">
          <cell r="C144" t="str">
            <v>Cèt thÐp mãng ®k&lt;10</v>
          </cell>
          <cell r="D144" t="str">
            <v>tÊn</v>
          </cell>
          <cell r="H144">
            <v>4794835.4999999991</v>
          </cell>
          <cell r="I144">
            <v>146832</v>
          </cell>
          <cell r="J144">
            <v>15916</v>
          </cell>
        </row>
        <row r="145">
          <cell r="C145" t="str">
            <v>thÐp trßn</v>
          </cell>
          <cell r="D145" t="str">
            <v>kg</v>
          </cell>
          <cell r="E145">
            <v>1005</v>
          </cell>
          <cell r="F145">
            <v>1.0049999999999999</v>
          </cell>
          <cell r="G145">
            <v>4620</v>
          </cell>
          <cell r="H145">
            <v>4666315.4999999991</v>
          </cell>
        </row>
        <row r="146">
          <cell r="C146" t="str">
            <v>thÐp buéc</v>
          </cell>
          <cell r="D146" t="str">
            <v>kg</v>
          </cell>
          <cell r="E146">
            <v>21.42</v>
          </cell>
          <cell r="F146">
            <v>1</v>
          </cell>
          <cell r="G146">
            <v>6000</v>
          </cell>
          <cell r="H146">
            <v>128520.00000000001</v>
          </cell>
        </row>
        <row r="147">
          <cell r="C147" t="str">
            <v>que hµn</v>
          </cell>
          <cell r="D147" t="str">
            <v>kg</v>
          </cell>
          <cell r="E147">
            <v>0</v>
          </cell>
          <cell r="G147">
            <v>9500</v>
          </cell>
          <cell r="H147">
            <v>0</v>
          </cell>
        </row>
        <row r="148">
          <cell r="C148" t="str">
            <v>Nh©n c«ng</v>
          </cell>
          <cell r="D148" t="str">
            <v>c«ng</v>
          </cell>
          <cell r="E148">
            <v>11.32</v>
          </cell>
          <cell r="I148">
            <v>146832</v>
          </cell>
        </row>
        <row r="149">
          <cell r="C149" t="str">
            <v>m¸y</v>
          </cell>
          <cell r="J149">
            <v>15916</v>
          </cell>
        </row>
        <row r="150">
          <cell r="C150" t="str">
            <v>Cèt thÐp trô ®k&lt;10</v>
          </cell>
          <cell r="D150" t="str">
            <v>tÊn</v>
          </cell>
          <cell r="H150">
            <v>4794835.4999999991</v>
          </cell>
          <cell r="I150">
            <v>146832</v>
          </cell>
          <cell r="J150">
            <v>15916</v>
          </cell>
        </row>
        <row r="151">
          <cell r="C151" t="str">
            <v>thÐp trßn</v>
          </cell>
          <cell r="D151" t="str">
            <v>kg</v>
          </cell>
          <cell r="E151">
            <v>1005</v>
          </cell>
          <cell r="F151">
            <v>1.0049999999999999</v>
          </cell>
          <cell r="G151">
            <v>4620</v>
          </cell>
          <cell r="H151">
            <v>4666315.4999999991</v>
          </cell>
        </row>
        <row r="152">
          <cell r="C152" t="str">
            <v>thÐp buéc</v>
          </cell>
          <cell r="D152" t="str">
            <v>kg</v>
          </cell>
          <cell r="E152">
            <v>21.42</v>
          </cell>
          <cell r="F152">
            <v>1</v>
          </cell>
          <cell r="G152">
            <v>6000</v>
          </cell>
          <cell r="H152">
            <v>128520.00000000001</v>
          </cell>
        </row>
        <row r="153">
          <cell r="C153" t="str">
            <v>que hµn</v>
          </cell>
          <cell r="D153" t="str">
            <v>kg</v>
          </cell>
          <cell r="E153">
            <v>0</v>
          </cell>
          <cell r="G153">
            <v>9500</v>
          </cell>
          <cell r="H153">
            <v>0</v>
          </cell>
        </row>
        <row r="154">
          <cell r="C154" t="str">
            <v>Nh©n c«ng</v>
          </cell>
          <cell r="D154" t="str">
            <v>c«ng</v>
          </cell>
          <cell r="E154">
            <v>11.32</v>
          </cell>
          <cell r="I154">
            <v>146832</v>
          </cell>
        </row>
        <row r="155">
          <cell r="C155" t="str">
            <v>m¸y</v>
          </cell>
          <cell r="J155">
            <v>15916</v>
          </cell>
        </row>
        <row r="156">
          <cell r="C156" t="str">
            <v>Cèt thÐp mãng ®k&lt;18</v>
          </cell>
          <cell r="D156" t="str">
            <v>tÊn</v>
          </cell>
          <cell r="H156">
            <v>4936408</v>
          </cell>
          <cell r="I156">
            <v>108178</v>
          </cell>
          <cell r="J156">
            <v>99351</v>
          </cell>
        </row>
        <row r="157">
          <cell r="C157" t="str">
            <v>thÐp trßn</v>
          </cell>
          <cell r="D157" t="str">
            <v>kg</v>
          </cell>
          <cell r="E157">
            <v>1020</v>
          </cell>
          <cell r="F157">
            <v>1.02</v>
          </cell>
          <cell r="G157">
            <v>4620</v>
          </cell>
          <cell r="H157">
            <v>4806648</v>
          </cell>
        </row>
        <row r="158">
          <cell r="C158" t="str">
            <v>thÐp buéc</v>
          </cell>
          <cell r="D158" t="str">
            <v>kg</v>
          </cell>
          <cell r="E158">
            <v>14.28</v>
          </cell>
          <cell r="F158">
            <v>1</v>
          </cell>
          <cell r="G158">
            <v>6000</v>
          </cell>
          <cell r="H158">
            <v>85680</v>
          </cell>
        </row>
        <row r="159">
          <cell r="C159" t="str">
            <v>que hµn</v>
          </cell>
          <cell r="D159" t="str">
            <v>kg</v>
          </cell>
          <cell r="E159">
            <v>4.6399999999999997</v>
          </cell>
          <cell r="F159">
            <v>1</v>
          </cell>
          <cell r="G159">
            <v>9500</v>
          </cell>
          <cell r="H159">
            <v>44080</v>
          </cell>
        </row>
        <row r="160">
          <cell r="C160" t="str">
            <v>Nh©n c«ng</v>
          </cell>
          <cell r="D160" t="str">
            <v>c«ng</v>
          </cell>
          <cell r="E160">
            <v>8.34</v>
          </cell>
          <cell r="I160">
            <v>108178</v>
          </cell>
        </row>
        <row r="161">
          <cell r="C161" t="str">
            <v>m¸y</v>
          </cell>
          <cell r="J161">
            <v>99351</v>
          </cell>
        </row>
        <row r="162">
          <cell r="C162" t="str">
            <v>Cèt thÐp trô ®k&lt;18</v>
          </cell>
          <cell r="D162" t="str">
            <v>tÊn</v>
          </cell>
          <cell r="H162">
            <v>4936408</v>
          </cell>
          <cell r="I162">
            <v>108178</v>
          </cell>
          <cell r="J162">
            <v>99351</v>
          </cell>
        </row>
        <row r="163">
          <cell r="C163" t="str">
            <v>thÐp trßn</v>
          </cell>
          <cell r="D163" t="str">
            <v>kg</v>
          </cell>
          <cell r="E163">
            <v>1020</v>
          </cell>
          <cell r="F163">
            <v>1.02</v>
          </cell>
          <cell r="G163">
            <v>4620</v>
          </cell>
          <cell r="H163">
            <v>4806648</v>
          </cell>
        </row>
        <row r="164">
          <cell r="C164" t="str">
            <v>thÐp buéc</v>
          </cell>
          <cell r="D164" t="str">
            <v>kg</v>
          </cell>
          <cell r="E164">
            <v>14.28</v>
          </cell>
          <cell r="F164">
            <v>1</v>
          </cell>
          <cell r="G164">
            <v>6000</v>
          </cell>
          <cell r="H164">
            <v>85680</v>
          </cell>
        </row>
        <row r="165">
          <cell r="C165" t="str">
            <v>que hµn</v>
          </cell>
          <cell r="D165" t="str">
            <v>kg</v>
          </cell>
          <cell r="E165">
            <v>4.6399999999999997</v>
          </cell>
          <cell r="F165">
            <v>1</v>
          </cell>
          <cell r="G165">
            <v>9500</v>
          </cell>
          <cell r="H165">
            <v>44080</v>
          </cell>
        </row>
        <row r="166">
          <cell r="C166" t="str">
            <v>Nh©n c«ng</v>
          </cell>
          <cell r="D166" t="str">
            <v>c«ng</v>
          </cell>
          <cell r="E166">
            <v>8.34</v>
          </cell>
          <cell r="I166">
            <v>108178</v>
          </cell>
        </row>
        <row r="167">
          <cell r="C167" t="str">
            <v>m¸y</v>
          </cell>
          <cell r="J167">
            <v>99351</v>
          </cell>
        </row>
        <row r="168">
          <cell r="C168" t="str">
            <v>Cèt thÐp cét ®k&lt;18</v>
          </cell>
          <cell r="D168" t="str">
            <v>tÊn</v>
          </cell>
          <cell r="H168">
            <v>4938308</v>
          </cell>
          <cell r="I168">
            <v>108178</v>
          </cell>
          <cell r="J168">
            <v>99351</v>
          </cell>
        </row>
        <row r="169">
          <cell r="C169" t="str">
            <v>thÐp trßn</v>
          </cell>
          <cell r="D169" t="str">
            <v>kg</v>
          </cell>
          <cell r="E169">
            <v>1020</v>
          </cell>
          <cell r="F169">
            <v>1.02</v>
          </cell>
          <cell r="G169">
            <v>4620</v>
          </cell>
          <cell r="H169">
            <v>4806648</v>
          </cell>
        </row>
        <row r="170">
          <cell r="C170" t="str">
            <v>thÐp buéc</v>
          </cell>
          <cell r="D170" t="str">
            <v>kg</v>
          </cell>
          <cell r="E170">
            <v>14.28</v>
          </cell>
          <cell r="F170">
            <v>1</v>
          </cell>
          <cell r="G170">
            <v>6000</v>
          </cell>
          <cell r="H170">
            <v>85680</v>
          </cell>
        </row>
        <row r="171">
          <cell r="C171" t="str">
            <v>que hµn</v>
          </cell>
          <cell r="D171" t="str">
            <v>kg</v>
          </cell>
          <cell r="E171">
            <v>4.84</v>
          </cell>
          <cell r="F171">
            <v>1</v>
          </cell>
          <cell r="G171">
            <v>9500</v>
          </cell>
          <cell r="H171">
            <v>45980</v>
          </cell>
        </row>
        <row r="172">
          <cell r="C172" t="str">
            <v>Nh©n c«ng</v>
          </cell>
          <cell r="D172" t="str">
            <v>c«ng</v>
          </cell>
          <cell r="E172">
            <v>8.34</v>
          </cell>
          <cell r="I172">
            <v>108178</v>
          </cell>
        </row>
        <row r="173">
          <cell r="C173" t="str">
            <v>m¸y</v>
          </cell>
          <cell r="J173">
            <v>99351</v>
          </cell>
        </row>
        <row r="174">
          <cell r="C174" t="str">
            <v>Cèt thÐp mãng ®k&gt;18</v>
          </cell>
          <cell r="D174" t="str">
            <v>tÊn</v>
          </cell>
          <cell r="H174">
            <v>4848430</v>
          </cell>
          <cell r="I174">
            <v>82366</v>
          </cell>
          <cell r="J174">
            <v>104585</v>
          </cell>
        </row>
        <row r="175">
          <cell r="C175" t="str">
            <v>thÐp trßn</v>
          </cell>
          <cell r="D175" t="str">
            <v>kg</v>
          </cell>
          <cell r="E175">
            <v>1000</v>
          </cell>
          <cell r="F175">
            <v>1.02</v>
          </cell>
          <cell r="G175">
            <v>4620</v>
          </cell>
          <cell r="H175">
            <v>4712400</v>
          </cell>
        </row>
        <row r="176">
          <cell r="C176" t="str">
            <v>thÐp buéc</v>
          </cell>
          <cell r="D176" t="str">
            <v>kg</v>
          </cell>
          <cell r="E176">
            <v>14.28</v>
          </cell>
          <cell r="F176">
            <v>1</v>
          </cell>
          <cell r="G176">
            <v>6000</v>
          </cell>
          <cell r="H176">
            <v>85680</v>
          </cell>
        </row>
        <row r="177">
          <cell r="C177" t="str">
            <v>que hµn</v>
          </cell>
          <cell r="D177" t="str">
            <v>kg</v>
          </cell>
          <cell r="E177">
            <v>5.3</v>
          </cell>
          <cell r="F177">
            <v>1</v>
          </cell>
          <cell r="G177">
            <v>9500</v>
          </cell>
          <cell r="H177">
            <v>50350</v>
          </cell>
        </row>
        <row r="178">
          <cell r="C178" t="str">
            <v>Nh©n c«ng</v>
          </cell>
          <cell r="D178" t="str">
            <v>c«ng</v>
          </cell>
          <cell r="E178">
            <v>6.35</v>
          </cell>
          <cell r="I178">
            <v>82366</v>
          </cell>
        </row>
        <row r="179">
          <cell r="C179" t="str">
            <v>m¸y</v>
          </cell>
          <cell r="J179">
            <v>104585</v>
          </cell>
        </row>
        <row r="180">
          <cell r="C180" t="str">
            <v>X©y mãng g¹ch ®Æc M75 dµy &gt;33</v>
          </cell>
          <cell r="H180">
            <v>262403.52</v>
          </cell>
          <cell r="I180">
            <v>21662</v>
          </cell>
          <cell r="J180">
            <v>0</v>
          </cell>
        </row>
        <row r="181">
          <cell r="C181" t="str">
            <v>g¹ch</v>
          </cell>
          <cell r="D181" t="str">
            <v>kg</v>
          </cell>
          <cell r="E181">
            <v>539</v>
          </cell>
          <cell r="F181">
            <v>1</v>
          </cell>
          <cell r="G181">
            <v>330</v>
          </cell>
          <cell r="H181">
            <v>177870</v>
          </cell>
        </row>
        <row r="182">
          <cell r="C182" t="str">
            <v>XM</v>
          </cell>
          <cell r="D182" t="str">
            <v>kg</v>
          </cell>
          <cell r="E182">
            <v>320.02999999999997</v>
          </cell>
          <cell r="F182">
            <v>0.3</v>
          </cell>
          <cell r="G182">
            <v>780</v>
          </cell>
          <cell r="H182">
            <v>74887.01999999999</v>
          </cell>
        </row>
        <row r="183">
          <cell r="C183" t="str">
            <v>c¸t</v>
          </cell>
          <cell r="D183" t="str">
            <v>kg</v>
          </cell>
          <cell r="E183">
            <v>1.0900000000000001</v>
          </cell>
          <cell r="F183">
            <v>0.3</v>
          </cell>
          <cell r="G183">
            <v>29500</v>
          </cell>
          <cell r="H183">
            <v>9646.5</v>
          </cell>
        </row>
        <row r="184">
          <cell r="C184" t="str">
            <v>Nh©n c«ng</v>
          </cell>
          <cell r="D184" t="str">
            <v>c«ng</v>
          </cell>
          <cell r="E184">
            <v>1.49</v>
          </cell>
          <cell r="I184">
            <v>21662</v>
          </cell>
        </row>
        <row r="185">
          <cell r="C185" t="str">
            <v>m¸y</v>
          </cell>
          <cell r="J185">
            <v>0</v>
          </cell>
        </row>
        <row r="186">
          <cell r="C186" t="str">
            <v>X©y t­êng g¹ch ®Æc M75 dµy 110</v>
          </cell>
          <cell r="H186">
            <v>294104.42599999998</v>
          </cell>
          <cell r="I186">
            <v>31260</v>
          </cell>
          <cell r="J186">
            <v>1631</v>
          </cell>
        </row>
        <row r="187">
          <cell r="C187" t="str">
            <v>g¹ch</v>
          </cell>
          <cell r="D187" t="str">
            <v>viªn</v>
          </cell>
          <cell r="E187">
            <v>643</v>
          </cell>
          <cell r="F187">
            <v>1</v>
          </cell>
          <cell r="G187">
            <v>330</v>
          </cell>
          <cell r="H187">
            <v>212190</v>
          </cell>
        </row>
        <row r="188">
          <cell r="C188" t="str">
            <v>XM</v>
          </cell>
          <cell r="D188" t="str">
            <v>m3</v>
          </cell>
          <cell r="E188">
            <v>360.04</v>
          </cell>
          <cell r="F188">
            <v>0.23</v>
          </cell>
          <cell r="G188">
            <v>780</v>
          </cell>
          <cell r="H188">
            <v>64591.176000000007</v>
          </cell>
        </row>
        <row r="189">
          <cell r="C189" t="str">
            <v>c¸t</v>
          </cell>
          <cell r="D189" t="str">
            <v>m3</v>
          </cell>
          <cell r="E189">
            <v>1.05</v>
          </cell>
          <cell r="F189">
            <v>0.23</v>
          </cell>
          <cell r="G189">
            <v>29500</v>
          </cell>
          <cell r="H189">
            <v>7124.2500000000009</v>
          </cell>
        </row>
        <row r="190">
          <cell r="C190" t="str">
            <v>c©y chèng</v>
          </cell>
          <cell r="D190" t="str">
            <v>c©y</v>
          </cell>
          <cell r="E190">
            <v>0.5</v>
          </cell>
          <cell r="F190">
            <v>1</v>
          </cell>
          <cell r="G190">
            <v>10000</v>
          </cell>
          <cell r="H190">
            <v>5000</v>
          </cell>
        </row>
        <row r="191">
          <cell r="C191" t="str">
            <v>v¸n</v>
          </cell>
          <cell r="D191" t="str">
            <v>m3</v>
          </cell>
          <cell r="E191">
            <v>3.0000000000000001E-3</v>
          </cell>
          <cell r="F191">
            <v>1</v>
          </cell>
          <cell r="G191">
            <v>1273000</v>
          </cell>
          <cell r="H191">
            <v>3819</v>
          </cell>
        </row>
        <row r="192">
          <cell r="C192" t="str">
            <v>d©y buéc</v>
          </cell>
          <cell r="D192" t="str">
            <v>kg</v>
          </cell>
          <cell r="E192">
            <v>0.23</v>
          </cell>
          <cell r="F192">
            <v>1</v>
          </cell>
          <cell r="G192">
            <v>6000</v>
          </cell>
          <cell r="H192">
            <v>1380</v>
          </cell>
        </row>
        <row r="193">
          <cell r="C193" t="str">
            <v>Nh©n c«ng</v>
          </cell>
          <cell r="D193" t="str">
            <v>c«ng</v>
          </cell>
          <cell r="E193">
            <v>1.49</v>
          </cell>
          <cell r="I193">
            <v>31260</v>
          </cell>
        </row>
        <row r="194">
          <cell r="C194" t="str">
            <v>m¸y</v>
          </cell>
          <cell r="J194">
            <v>1631</v>
          </cell>
        </row>
        <row r="195">
          <cell r="C195" t="str">
            <v>X©y t­êng g¹ch ®Æc M75 dµy &lt;33</v>
          </cell>
          <cell r="H195">
            <v>282122.79800000001</v>
          </cell>
          <cell r="I195">
            <v>24904</v>
          </cell>
          <cell r="J195">
            <v>1631</v>
          </cell>
        </row>
        <row r="196">
          <cell r="C196" t="str">
            <v>g¹ch</v>
          </cell>
          <cell r="D196" t="str">
            <v>viªn</v>
          </cell>
          <cell r="E196">
            <v>550</v>
          </cell>
          <cell r="F196">
            <v>1</v>
          </cell>
          <cell r="G196">
            <v>330</v>
          </cell>
          <cell r="H196">
            <v>181500</v>
          </cell>
        </row>
        <row r="197">
          <cell r="C197" t="str">
            <v>XM</v>
          </cell>
          <cell r="D197" t="str">
            <v>m3</v>
          </cell>
          <cell r="E197">
            <v>360.04</v>
          </cell>
          <cell r="F197">
            <v>0.28999999999999998</v>
          </cell>
          <cell r="G197">
            <v>780</v>
          </cell>
          <cell r="H197">
            <v>81441.047999999995</v>
          </cell>
        </row>
        <row r="198">
          <cell r="C198" t="str">
            <v>c¸t</v>
          </cell>
          <cell r="D198" t="str">
            <v>m3</v>
          </cell>
          <cell r="E198">
            <v>1.05</v>
          </cell>
          <cell r="F198">
            <v>0.28999999999999998</v>
          </cell>
          <cell r="G198">
            <v>29500</v>
          </cell>
          <cell r="H198">
            <v>8982.75</v>
          </cell>
        </row>
        <row r="199">
          <cell r="C199" t="str">
            <v>c©y chèng</v>
          </cell>
          <cell r="D199" t="str">
            <v>c©y</v>
          </cell>
          <cell r="E199">
            <v>0.5</v>
          </cell>
          <cell r="F199">
            <v>1</v>
          </cell>
          <cell r="G199">
            <v>10000</v>
          </cell>
          <cell r="H199">
            <v>5000</v>
          </cell>
        </row>
        <row r="200">
          <cell r="C200" t="str">
            <v>v¸n</v>
          </cell>
          <cell r="D200" t="str">
            <v>m3</v>
          </cell>
          <cell r="E200">
            <v>3.0000000000000001E-3</v>
          </cell>
          <cell r="F200">
            <v>1</v>
          </cell>
          <cell r="G200">
            <v>1273000</v>
          </cell>
          <cell r="H200">
            <v>3819</v>
          </cell>
        </row>
        <row r="201">
          <cell r="C201" t="str">
            <v>d©y buéc</v>
          </cell>
          <cell r="D201" t="str">
            <v>kg</v>
          </cell>
          <cell r="E201">
            <v>0.23</v>
          </cell>
          <cell r="F201">
            <v>1</v>
          </cell>
          <cell r="G201">
            <v>6000</v>
          </cell>
          <cell r="H201">
            <v>1380</v>
          </cell>
        </row>
        <row r="202">
          <cell r="C202" t="str">
            <v>Nh©n c«ng</v>
          </cell>
          <cell r="D202" t="str">
            <v>c«ng</v>
          </cell>
          <cell r="E202">
            <v>2.4</v>
          </cell>
          <cell r="I202">
            <v>24904</v>
          </cell>
        </row>
        <row r="203">
          <cell r="C203" t="str">
            <v>m¸y</v>
          </cell>
          <cell r="J203">
            <v>1631</v>
          </cell>
        </row>
        <row r="204">
          <cell r="C204" t="str">
            <v>X©y bÖ ®ì g¹ch ®Æc M75 dµy &lt;33</v>
          </cell>
          <cell r="H204">
            <v>282122.79800000001</v>
          </cell>
          <cell r="I204">
            <v>24904</v>
          </cell>
          <cell r="J204">
            <v>1631</v>
          </cell>
        </row>
        <row r="205">
          <cell r="C205" t="str">
            <v>g¹ch</v>
          </cell>
          <cell r="D205" t="str">
            <v>viªn</v>
          </cell>
          <cell r="E205">
            <v>550</v>
          </cell>
          <cell r="F205">
            <v>1</v>
          </cell>
          <cell r="G205">
            <v>330</v>
          </cell>
          <cell r="H205">
            <v>181500</v>
          </cell>
        </row>
        <row r="206">
          <cell r="C206" t="str">
            <v>XM</v>
          </cell>
          <cell r="D206" t="str">
            <v>m3</v>
          </cell>
          <cell r="E206">
            <v>360.04</v>
          </cell>
          <cell r="F206">
            <v>0.28999999999999998</v>
          </cell>
          <cell r="G206">
            <v>780</v>
          </cell>
          <cell r="H206">
            <v>81441.047999999995</v>
          </cell>
        </row>
        <row r="207">
          <cell r="C207" t="str">
            <v>c¸t</v>
          </cell>
          <cell r="D207" t="str">
            <v>m3</v>
          </cell>
          <cell r="E207">
            <v>1.05</v>
          </cell>
          <cell r="F207">
            <v>0.28999999999999998</v>
          </cell>
          <cell r="G207">
            <v>29500</v>
          </cell>
          <cell r="H207">
            <v>8982.75</v>
          </cell>
        </row>
        <row r="208">
          <cell r="C208" t="str">
            <v>c©y chèng</v>
          </cell>
          <cell r="D208" t="str">
            <v>c©y</v>
          </cell>
          <cell r="E208">
            <v>0.5</v>
          </cell>
          <cell r="F208">
            <v>1</v>
          </cell>
          <cell r="G208">
            <v>10000</v>
          </cell>
          <cell r="H208">
            <v>5000</v>
          </cell>
        </row>
        <row r="209">
          <cell r="C209" t="str">
            <v>v¸n</v>
          </cell>
          <cell r="D209" t="str">
            <v>m3</v>
          </cell>
          <cell r="E209">
            <v>3.0000000000000001E-3</v>
          </cell>
          <cell r="F209">
            <v>1</v>
          </cell>
          <cell r="G209">
            <v>1273000</v>
          </cell>
          <cell r="H209">
            <v>3819</v>
          </cell>
        </row>
        <row r="210">
          <cell r="C210" t="str">
            <v>d©y buéc</v>
          </cell>
          <cell r="D210" t="str">
            <v>kg</v>
          </cell>
          <cell r="E210">
            <v>0.23</v>
          </cell>
          <cell r="F210">
            <v>1</v>
          </cell>
          <cell r="G210">
            <v>6000</v>
          </cell>
          <cell r="H210">
            <v>1380</v>
          </cell>
        </row>
        <row r="211">
          <cell r="C211" t="str">
            <v>Nh©n c«ng</v>
          </cell>
          <cell r="D211" t="str">
            <v>c«ng</v>
          </cell>
          <cell r="E211">
            <v>2.4</v>
          </cell>
          <cell r="I211">
            <v>24904</v>
          </cell>
        </row>
        <row r="212">
          <cell r="C212" t="str">
            <v>m¸y</v>
          </cell>
          <cell r="J212">
            <v>1631</v>
          </cell>
        </row>
        <row r="213">
          <cell r="C213" t="str">
            <v>Tr¸t t­êng dµy 1,5cm</v>
          </cell>
          <cell r="H213">
            <v>3741.6744000000003</v>
          </cell>
          <cell r="I213">
            <v>1808</v>
          </cell>
          <cell r="J213">
            <v>136</v>
          </cell>
        </row>
        <row r="214">
          <cell r="C214" t="str">
            <v>XM</v>
          </cell>
          <cell r="D214" t="str">
            <v>m3</v>
          </cell>
          <cell r="E214">
            <v>360.04</v>
          </cell>
          <cell r="F214">
            <v>1.2E-2</v>
          </cell>
          <cell r="G214">
            <v>780</v>
          </cell>
          <cell r="H214">
            <v>3369.9744000000005</v>
          </cell>
        </row>
        <row r="215">
          <cell r="C215" t="str">
            <v>c¸t</v>
          </cell>
          <cell r="D215" t="str">
            <v>m3</v>
          </cell>
          <cell r="E215">
            <v>1.05</v>
          </cell>
          <cell r="F215">
            <v>1.2E-2</v>
          </cell>
          <cell r="G215">
            <v>29500</v>
          </cell>
          <cell r="H215">
            <v>371.7</v>
          </cell>
        </row>
        <row r="216">
          <cell r="C216" t="str">
            <v>Nh©n c«ng</v>
          </cell>
          <cell r="D216" t="str">
            <v>c«ng</v>
          </cell>
          <cell r="E216">
            <v>0.13700000000000001</v>
          </cell>
          <cell r="I216">
            <v>1808</v>
          </cell>
        </row>
        <row r="217">
          <cell r="C217" t="str">
            <v>m¸y</v>
          </cell>
          <cell r="J217">
            <v>136</v>
          </cell>
        </row>
        <row r="218">
          <cell r="C218" t="str">
            <v>Tr¸t tÊm ®an v÷a xi m¨ng M75 dµy 15</v>
          </cell>
          <cell r="H218">
            <v>3741.6744000000003</v>
          </cell>
          <cell r="I218">
            <v>1808</v>
          </cell>
          <cell r="J218">
            <v>136</v>
          </cell>
        </row>
        <row r="219">
          <cell r="C219" t="str">
            <v>XM</v>
          </cell>
          <cell r="D219" t="str">
            <v>m3</v>
          </cell>
          <cell r="E219">
            <v>360.04</v>
          </cell>
          <cell r="F219">
            <v>1.2E-2</v>
          </cell>
          <cell r="G219">
            <v>780</v>
          </cell>
          <cell r="H219">
            <v>3369.9744000000005</v>
          </cell>
        </row>
        <row r="220">
          <cell r="C220" t="str">
            <v>c¸t</v>
          </cell>
          <cell r="D220" t="str">
            <v>m3</v>
          </cell>
          <cell r="E220">
            <v>1.05</v>
          </cell>
          <cell r="F220">
            <v>1.2E-2</v>
          </cell>
          <cell r="G220">
            <v>29500</v>
          </cell>
          <cell r="H220">
            <v>371.7</v>
          </cell>
        </row>
        <row r="221">
          <cell r="C221" t="str">
            <v>Nh©n c«ng</v>
          </cell>
          <cell r="D221" t="str">
            <v>c«ng</v>
          </cell>
          <cell r="E221">
            <v>0.13700000000000001</v>
          </cell>
          <cell r="I221">
            <v>1808</v>
          </cell>
        </row>
        <row r="222">
          <cell r="C222" t="str">
            <v>m¸y</v>
          </cell>
          <cell r="J222">
            <v>136</v>
          </cell>
        </row>
        <row r="223">
          <cell r="C223" t="str">
            <v>S¬n chèng gØ 5 n­íc</v>
          </cell>
          <cell r="H223">
            <v>1630.14</v>
          </cell>
          <cell r="I223">
            <v>1622</v>
          </cell>
          <cell r="J223">
            <v>0</v>
          </cell>
        </row>
        <row r="224">
          <cell r="C224" t="str">
            <v>S¬n</v>
          </cell>
          <cell r="D224" t="str">
            <v>kg</v>
          </cell>
          <cell r="E224">
            <v>0.34699999999999998</v>
          </cell>
          <cell r="G224">
            <v>2000</v>
          </cell>
          <cell r="H224">
            <v>694</v>
          </cell>
        </row>
        <row r="225">
          <cell r="C225" t="str">
            <v>x¨ng</v>
          </cell>
          <cell r="D225" t="str">
            <v>kg</v>
          </cell>
          <cell r="E225">
            <v>0.2</v>
          </cell>
          <cell r="G225">
            <v>4600</v>
          </cell>
          <cell r="H225">
            <v>920</v>
          </cell>
        </row>
        <row r="226">
          <cell r="C226" t="str">
            <v>vl kh¸c</v>
          </cell>
          <cell r="D226" t="str">
            <v>%</v>
          </cell>
          <cell r="E226">
            <v>1</v>
          </cell>
          <cell r="H226">
            <v>16.14</v>
          </cell>
        </row>
        <row r="227">
          <cell r="C227" t="str">
            <v>Nh©n c«ng</v>
          </cell>
          <cell r="I227">
            <v>1622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vat-lieu"/>
      <sheetName val="TD da"/>
      <sheetName val="vc"/>
      <sheetName val="ptdg"/>
      <sheetName val="dtct_Duong "/>
      <sheetName val="gtxl_duong"/>
      <sheetName val="ptdg-cg"/>
      <sheetName val="dtct-cg"/>
      <sheetName val="gtxl_cong"/>
      <sheetName val="GTXL"/>
      <sheetName val="th"/>
      <sheetName val="BANGTRA"/>
      <sheetName val="KSTK"/>
      <sheetName val="dongiaksat"/>
      <sheetName val="dongiavl,nc,m"/>
      <sheetName val="dbgt"/>
      <sheetName val="Sheet1"/>
      <sheetName val="XL4Poppy"/>
    </sheetNames>
    <sheetDataSet>
      <sheetData sheetId="0" refreshError="1">
        <row r="192">
          <cell r="A192" t="str">
            <v>t</v>
          </cell>
          <cell r="B192" t="str">
            <v>S¾t thÐp c¸c lo¹i</v>
          </cell>
          <cell r="C192" t="str">
            <v>TÊn</v>
          </cell>
          <cell r="D192">
            <v>1</v>
          </cell>
          <cell r="E192">
            <v>2</v>
          </cell>
          <cell r="F192">
            <v>1.1000000000000001</v>
          </cell>
          <cell r="G192">
            <v>1</v>
          </cell>
          <cell r="H192">
            <v>7000</v>
          </cell>
        </row>
        <row r="193">
          <cell r="A193">
            <v>1</v>
          </cell>
          <cell r="B193" t="str">
            <v>§¸ d¨m 1x2</v>
          </cell>
          <cell r="C193" t="str">
            <v>m3</v>
          </cell>
          <cell r="D193">
            <v>1.6</v>
          </cell>
          <cell r="E193">
            <v>1</v>
          </cell>
          <cell r="F193">
            <v>1</v>
          </cell>
          <cell r="G193">
            <v>1.1499999999999999</v>
          </cell>
          <cell r="H193">
            <v>4000</v>
          </cell>
        </row>
        <row r="194">
          <cell r="A194">
            <v>4</v>
          </cell>
          <cell r="B194" t="str">
            <v>§¸ d¨m 4x6</v>
          </cell>
          <cell r="C194" t="str">
            <v>m3</v>
          </cell>
          <cell r="D194">
            <v>1.55</v>
          </cell>
          <cell r="E194">
            <v>1</v>
          </cell>
          <cell r="F194">
            <v>1</v>
          </cell>
          <cell r="G194">
            <v>1.1499999999999999</v>
          </cell>
          <cell r="H194">
            <v>3875</v>
          </cell>
        </row>
        <row r="195">
          <cell r="A195" t="str">
            <v>c</v>
          </cell>
          <cell r="B195" t="str">
            <v>C¸t vµng</v>
          </cell>
          <cell r="C195" t="str">
            <v>m3</v>
          </cell>
          <cell r="D195">
            <v>1.4</v>
          </cell>
          <cell r="E195">
            <v>1</v>
          </cell>
          <cell r="F195">
            <v>1</v>
          </cell>
          <cell r="G195">
            <v>1.1499999999999999</v>
          </cell>
          <cell r="H195">
            <v>3500</v>
          </cell>
        </row>
        <row r="196">
          <cell r="A196" t="str">
            <v>dh</v>
          </cell>
          <cell r="B196" t="str">
            <v xml:space="preserve">§¸ héc </v>
          </cell>
          <cell r="C196" t="str">
            <v>m3</v>
          </cell>
          <cell r="D196">
            <v>1.5</v>
          </cell>
          <cell r="E196">
            <v>2</v>
          </cell>
          <cell r="F196">
            <v>1.1000000000000001</v>
          </cell>
          <cell r="G196">
            <v>1.1499999999999999</v>
          </cell>
          <cell r="H196">
            <v>3750</v>
          </cell>
        </row>
        <row r="197">
          <cell r="A197" t="str">
            <v>dm</v>
          </cell>
          <cell r="B197" t="str">
            <v>§¸ m¹t</v>
          </cell>
          <cell r="C197" t="str">
            <v>m3</v>
          </cell>
          <cell r="D197">
            <v>1.6</v>
          </cell>
          <cell r="E197">
            <v>1</v>
          </cell>
          <cell r="F197">
            <v>1</v>
          </cell>
          <cell r="G197">
            <v>1.1499999999999999</v>
          </cell>
          <cell r="H197">
            <v>4000</v>
          </cell>
        </row>
        <row r="198">
          <cell r="A198" t="str">
            <v>gv</v>
          </cell>
          <cell r="B198" t="str">
            <v>Gç v¸n</v>
          </cell>
          <cell r="C198" t="str">
            <v>m3</v>
          </cell>
          <cell r="D198">
            <v>0.77</v>
          </cell>
          <cell r="E198">
            <v>2</v>
          </cell>
          <cell r="F198">
            <v>1.1000000000000001</v>
          </cell>
          <cell r="G198">
            <v>1</v>
          </cell>
          <cell r="H198">
            <v>7000</v>
          </cell>
        </row>
        <row r="199">
          <cell r="A199" t="str">
            <v>x</v>
          </cell>
          <cell r="B199" t="str">
            <v>Xim¨ng PC-300</v>
          </cell>
          <cell r="C199" t="str">
            <v>TÊn</v>
          </cell>
          <cell r="D199">
            <v>1</v>
          </cell>
          <cell r="E199">
            <v>3</v>
          </cell>
          <cell r="F199">
            <v>1.3</v>
          </cell>
          <cell r="G199">
            <v>1</v>
          </cell>
          <cell r="H199">
            <v>7000</v>
          </cell>
        </row>
        <row r="200">
          <cell r="A200" t="str">
            <v>x</v>
          </cell>
          <cell r="B200" t="str">
            <v>Xim¨ng PC-400</v>
          </cell>
          <cell r="C200" t="str">
            <v>TÊn</v>
          </cell>
          <cell r="D200">
            <v>1</v>
          </cell>
          <cell r="E200">
            <v>3</v>
          </cell>
          <cell r="F200">
            <v>1.3</v>
          </cell>
          <cell r="G200">
            <v>1</v>
          </cell>
          <cell r="H200">
            <v>7000</v>
          </cell>
        </row>
        <row r="201">
          <cell r="A201" t="str">
            <v>n</v>
          </cell>
          <cell r="B201" t="str">
            <v>Nhùa ®­êng</v>
          </cell>
          <cell r="C201" t="str">
            <v>TÊn</v>
          </cell>
          <cell r="D201">
            <v>1</v>
          </cell>
          <cell r="E201">
            <v>3</v>
          </cell>
          <cell r="F201">
            <v>1.3</v>
          </cell>
          <cell r="G201">
            <v>1</v>
          </cell>
          <cell r="H201">
            <v>7000</v>
          </cell>
        </row>
        <row r="202">
          <cell r="A202" t="str">
            <v>n</v>
          </cell>
          <cell r="B202" t="str">
            <v>Nhùa ®­êng</v>
          </cell>
          <cell r="C202" t="str">
            <v>TÊn</v>
          </cell>
          <cell r="D202">
            <v>1</v>
          </cell>
          <cell r="E202">
            <v>3</v>
          </cell>
          <cell r="F202">
            <v>1.3</v>
          </cell>
          <cell r="G202">
            <v>1</v>
          </cell>
          <cell r="H202">
            <v>7000</v>
          </cell>
        </row>
        <row r="203">
          <cell r="A203" t="str">
            <v>cpdd</v>
          </cell>
          <cell r="B203" t="str">
            <v>CÊp phèi ®¸ d¨m</v>
          </cell>
          <cell r="C203" t="str">
            <v>m3</v>
          </cell>
          <cell r="D203">
            <v>1.6</v>
          </cell>
          <cell r="E203">
            <v>1</v>
          </cell>
          <cell r="F203">
            <v>1</v>
          </cell>
          <cell r="G203">
            <v>1.1499999999999999</v>
          </cell>
          <cell r="H203">
            <v>4000</v>
          </cell>
        </row>
        <row r="204">
          <cell r="A204" t="str">
            <v>bd</v>
          </cell>
          <cell r="B204" t="str">
            <v xml:space="preserve">Bét ®¸ </v>
          </cell>
          <cell r="C204" t="str">
            <v>TÊn</v>
          </cell>
          <cell r="D204">
            <v>1</v>
          </cell>
          <cell r="E204">
            <v>1</v>
          </cell>
          <cell r="F204">
            <v>1</v>
          </cell>
          <cell r="G204">
            <v>1</v>
          </cell>
          <cell r="H204">
            <v>7000</v>
          </cell>
        </row>
        <row r="205">
          <cell r="A205">
            <v>0.5</v>
          </cell>
          <cell r="B205" t="str">
            <v>§¸ d¨m 0,5x1</v>
          </cell>
          <cell r="C205" t="str">
            <v>m3</v>
          </cell>
          <cell r="D205">
            <v>1.6</v>
          </cell>
          <cell r="E205">
            <v>1</v>
          </cell>
          <cell r="F205">
            <v>1</v>
          </cell>
          <cell r="G205">
            <v>1.1499999999999999</v>
          </cell>
          <cell r="H205">
            <v>4000</v>
          </cell>
        </row>
        <row r="206">
          <cell r="A206">
            <v>2</v>
          </cell>
          <cell r="B206" t="str">
            <v>§¸ d¨m 2x4</v>
          </cell>
          <cell r="C206" t="str">
            <v>m3</v>
          </cell>
          <cell r="D206">
            <v>1.6</v>
          </cell>
          <cell r="E206">
            <v>1</v>
          </cell>
          <cell r="F206">
            <v>1</v>
          </cell>
          <cell r="G206">
            <v>1.1499999999999999</v>
          </cell>
          <cell r="H206">
            <v>4000</v>
          </cell>
        </row>
        <row r="210">
          <cell r="A210">
            <v>1</v>
          </cell>
          <cell r="B210">
            <v>5600</v>
          </cell>
          <cell r="C210">
            <v>6664</v>
          </cell>
          <cell r="D210">
            <v>9796</v>
          </cell>
          <cell r="E210">
            <v>14204</v>
          </cell>
          <cell r="F210">
            <v>20596</v>
          </cell>
          <cell r="G210">
            <v>24715.200000000001</v>
          </cell>
        </row>
        <row r="211">
          <cell r="A211">
            <v>2</v>
          </cell>
          <cell r="B211">
            <v>3100</v>
          </cell>
          <cell r="C211">
            <v>3689</v>
          </cell>
          <cell r="D211">
            <v>5423</v>
          </cell>
          <cell r="E211">
            <v>7863</v>
          </cell>
          <cell r="F211">
            <v>11402</v>
          </cell>
          <cell r="G211">
            <v>13682.4</v>
          </cell>
        </row>
        <row r="212">
          <cell r="A212">
            <v>3</v>
          </cell>
          <cell r="B212">
            <v>2230</v>
          </cell>
          <cell r="C212">
            <v>2654</v>
          </cell>
          <cell r="D212">
            <v>3901</v>
          </cell>
          <cell r="E212">
            <v>5656</v>
          </cell>
          <cell r="F212">
            <v>8202</v>
          </cell>
          <cell r="G212">
            <v>9842.4</v>
          </cell>
        </row>
        <row r="213">
          <cell r="A213">
            <v>4</v>
          </cell>
          <cell r="B213">
            <v>1825</v>
          </cell>
          <cell r="C213">
            <v>2172</v>
          </cell>
          <cell r="D213">
            <v>3192</v>
          </cell>
          <cell r="E213">
            <v>4629</v>
          </cell>
          <cell r="F213">
            <v>6712</v>
          </cell>
          <cell r="G213">
            <v>8054.4</v>
          </cell>
        </row>
        <row r="214">
          <cell r="A214">
            <v>5</v>
          </cell>
          <cell r="B214">
            <v>1600</v>
          </cell>
          <cell r="C214">
            <v>1904</v>
          </cell>
          <cell r="D214">
            <v>2799</v>
          </cell>
          <cell r="E214">
            <v>4058</v>
          </cell>
          <cell r="F214">
            <v>5885</v>
          </cell>
          <cell r="G214">
            <v>7062</v>
          </cell>
        </row>
        <row r="215">
          <cell r="A215">
            <v>6</v>
          </cell>
          <cell r="B215">
            <v>1446</v>
          </cell>
          <cell r="C215">
            <v>1721</v>
          </cell>
          <cell r="D215">
            <v>2529</v>
          </cell>
          <cell r="E215">
            <v>3668</v>
          </cell>
          <cell r="F215">
            <v>5318</v>
          </cell>
          <cell r="G215">
            <v>6381.5999999999995</v>
          </cell>
        </row>
        <row r="216">
          <cell r="A216">
            <v>7</v>
          </cell>
          <cell r="B216">
            <v>1333</v>
          </cell>
          <cell r="C216">
            <v>1586</v>
          </cell>
          <cell r="D216">
            <v>2332</v>
          </cell>
          <cell r="E216">
            <v>3381</v>
          </cell>
          <cell r="F216">
            <v>4903</v>
          </cell>
          <cell r="G216">
            <v>5883.5999999999995</v>
          </cell>
        </row>
        <row r="217">
          <cell r="A217">
            <v>8</v>
          </cell>
          <cell r="B217">
            <v>1245</v>
          </cell>
          <cell r="C217">
            <v>1482</v>
          </cell>
          <cell r="D217">
            <v>2178</v>
          </cell>
          <cell r="E217">
            <v>3158</v>
          </cell>
          <cell r="F217">
            <v>4579</v>
          </cell>
          <cell r="G217">
            <v>5494.8</v>
          </cell>
        </row>
        <row r="218">
          <cell r="A218">
            <v>9</v>
          </cell>
          <cell r="B218">
            <v>1173</v>
          </cell>
          <cell r="C218">
            <v>1396</v>
          </cell>
          <cell r="D218">
            <v>2052</v>
          </cell>
          <cell r="E218">
            <v>2975</v>
          </cell>
          <cell r="F218">
            <v>4314</v>
          </cell>
          <cell r="G218">
            <v>5176.8</v>
          </cell>
        </row>
        <row r="219">
          <cell r="A219">
            <v>10</v>
          </cell>
          <cell r="B219">
            <v>1114</v>
          </cell>
          <cell r="C219">
            <v>1326</v>
          </cell>
          <cell r="D219">
            <v>1949</v>
          </cell>
          <cell r="E219">
            <v>2826</v>
          </cell>
          <cell r="F219">
            <v>4097</v>
          </cell>
          <cell r="G219">
            <v>4916.3999999999996</v>
          </cell>
        </row>
        <row r="220">
          <cell r="A220">
            <v>11</v>
          </cell>
          <cell r="B220">
            <v>1063</v>
          </cell>
          <cell r="C220">
            <v>1265</v>
          </cell>
          <cell r="D220">
            <v>1860</v>
          </cell>
          <cell r="E220">
            <v>2696</v>
          </cell>
          <cell r="F220">
            <v>3910</v>
          </cell>
          <cell r="G220">
            <v>4692</v>
          </cell>
        </row>
        <row r="221">
          <cell r="A221">
            <v>12</v>
          </cell>
          <cell r="B221">
            <v>1016</v>
          </cell>
          <cell r="C221">
            <v>1209</v>
          </cell>
          <cell r="D221">
            <v>1777</v>
          </cell>
          <cell r="E221">
            <v>2577</v>
          </cell>
          <cell r="F221">
            <v>3737</v>
          </cell>
          <cell r="G221">
            <v>4484.3999999999996</v>
          </cell>
        </row>
        <row r="222">
          <cell r="A222">
            <v>13</v>
          </cell>
          <cell r="B222">
            <v>968</v>
          </cell>
          <cell r="C222">
            <v>1152</v>
          </cell>
          <cell r="D222">
            <v>1693</v>
          </cell>
          <cell r="E222">
            <v>2455</v>
          </cell>
          <cell r="F222">
            <v>3560</v>
          </cell>
          <cell r="G222">
            <v>4272</v>
          </cell>
        </row>
        <row r="223">
          <cell r="A223">
            <v>14</v>
          </cell>
          <cell r="B223">
            <v>924</v>
          </cell>
          <cell r="C223">
            <v>1100</v>
          </cell>
          <cell r="D223">
            <v>1616</v>
          </cell>
          <cell r="E223">
            <v>2344</v>
          </cell>
          <cell r="F223">
            <v>3398</v>
          </cell>
          <cell r="G223">
            <v>4077.6</v>
          </cell>
        </row>
        <row r="224">
          <cell r="A224">
            <v>15</v>
          </cell>
          <cell r="B224">
            <v>883</v>
          </cell>
          <cell r="C224">
            <v>1051</v>
          </cell>
          <cell r="D224">
            <v>1545</v>
          </cell>
          <cell r="E224">
            <v>2240</v>
          </cell>
          <cell r="F224">
            <v>3248</v>
          </cell>
          <cell r="G224">
            <v>3897.6</v>
          </cell>
        </row>
        <row r="225">
          <cell r="A225">
            <v>16</v>
          </cell>
          <cell r="B225">
            <v>846</v>
          </cell>
          <cell r="C225">
            <v>1007</v>
          </cell>
          <cell r="D225">
            <v>1480</v>
          </cell>
          <cell r="E225">
            <v>2146</v>
          </cell>
          <cell r="F225">
            <v>3112</v>
          </cell>
          <cell r="G225">
            <v>3734.3999999999996</v>
          </cell>
        </row>
        <row r="226">
          <cell r="A226">
            <v>17</v>
          </cell>
          <cell r="B226">
            <v>820</v>
          </cell>
          <cell r="C226">
            <v>976</v>
          </cell>
          <cell r="D226">
            <v>1434</v>
          </cell>
          <cell r="E226">
            <v>2080</v>
          </cell>
          <cell r="F226">
            <v>3016</v>
          </cell>
          <cell r="G226">
            <v>3619.2</v>
          </cell>
        </row>
        <row r="227">
          <cell r="A227">
            <v>18</v>
          </cell>
          <cell r="B227">
            <v>799</v>
          </cell>
          <cell r="C227">
            <v>951</v>
          </cell>
          <cell r="D227">
            <v>1398</v>
          </cell>
          <cell r="E227">
            <v>2027</v>
          </cell>
          <cell r="F227">
            <v>2939</v>
          </cell>
          <cell r="G227">
            <v>3526.7999999999997</v>
          </cell>
        </row>
        <row r="228">
          <cell r="A228">
            <v>19</v>
          </cell>
          <cell r="B228">
            <v>776</v>
          </cell>
          <cell r="C228">
            <v>923</v>
          </cell>
          <cell r="D228">
            <v>1357</v>
          </cell>
          <cell r="E228">
            <v>1968</v>
          </cell>
          <cell r="F228">
            <v>2854</v>
          </cell>
          <cell r="G228">
            <v>3424.7999999999997</v>
          </cell>
        </row>
        <row r="229">
          <cell r="A229">
            <v>20</v>
          </cell>
          <cell r="B229">
            <v>750</v>
          </cell>
          <cell r="C229">
            <v>893</v>
          </cell>
          <cell r="D229">
            <v>1312</v>
          </cell>
          <cell r="E229">
            <v>1902</v>
          </cell>
          <cell r="F229">
            <v>2758</v>
          </cell>
          <cell r="G229">
            <v>3309.6</v>
          </cell>
        </row>
        <row r="230">
          <cell r="A230">
            <v>21</v>
          </cell>
          <cell r="B230">
            <v>720</v>
          </cell>
          <cell r="C230">
            <v>857</v>
          </cell>
          <cell r="D230">
            <v>1259</v>
          </cell>
          <cell r="E230">
            <v>1826</v>
          </cell>
          <cell r="F230">
            <v>2648</v>
          </cell>
          <cell r="G230">
            <v>3177.6</v>
          </cell>
        </row>
        <row r="231">
          <cell r="A231">
            <v>22</v>
          </cell>
          <cell r="B231">
            <v>692</v>
          </cell>
          <cell r="C231">
            <v>823</v>
          </cell>
          <cell r="D231">
            <v>1211</v>
          </cell>
          <cell r="E231">
            <v>1755</v>
          </cell>
          <cell r="F231">
            <v>2545</v>
          </cell>
          <cell r="G231">
            <v>3054</v>
          </cell>
        </row>
        <row r="232">
          <cell r="A232">
            <v>23</v>
          </cell>
          <cell r="B232">
            <v>667</v>
          </cell>
          <cell r="C232">
            <v>794</v>
          </cell>
          <cell r="D232">
            <v>1167</v>
          </cell>
          <cell r="E232">
            <v>1692</v>
          </cell>
          <cell r="F232">
            <v>2453</v>
          </cell>
          <cell r="G232">
            <v>2943.6</v>
          </cell>
        </row>
        <row r="233">
          <cell r="A233">
            <v>24</v>
          </cell>
          <cell r="B233">
            <v>645</v>
          </cell>
          <cell r="C233">
            <v>768</v>
          </cell>
          <cell r="D233">
            <v>1128</v>
          </cell>
          <cell r="E233">
            <v>1636</v>
          </cell>
          <cell r="F233">
            <v>2372</v>
          </cell>
          <cell r="G233">
            <v>2846.4</v>
          </cell>
        </row>
        <row r="234">
          <cell r="A234">
            <v>25</v>
          </cell>
          <cell r="B234">
            <v>624</v>
          </cell>
          <cell r="C234">
            <v>743</v>
          </cell>
          <cell r="D234">
            <v>1092</v>
          </cell>
          <cell r="E234">
            <v>1583</v>
          </cell>
          <cell r="F234">
            <v>2295</v>
          </cell>
          <cell r="G234">
            <v>2754</v>
          </cell>
        </row>
        <row r="235">
          <cell r="A235">
            <v>26</v>
          </cell>
          <cell r="B235">
            <v>604</v>
          </cell>
          <cell r="C235">
            <v>719</v>
          </cell>
          <cell r="D235">
            <v>1057</v>
          </cell>
          <cell r="E235">
            <v>1532</v>
          </cell>
          <cell r="F235">
            <v>2221</v>
          </cell>
          <cell r="G235">
            <v>2665.2</v>
          </cell>
        </row>
        <row r="236">
          <cell r="A236">
            <v>27</v>
          </cell>
          <cell r="B236">
            <v>584</v>
          </cell>
          <cell r="C236">
            <v>695</v>
          </cell>
          <cell r="D236">
            <v>1022</v>
          </cell>
          <cell r="E236">
            <v>1481</v>
          </cell>
          <cell r="F236">
            <v>2148</v>
          </cell>
          <cell r="G236">
            <v>2577.6</v>
          </cell>
        </row>
        <row r="237">
          <cell r="A237">
            <v>28</v>
          </cell>
          <cell r="B237">
            <v>564</v>
          </cell>
          <cell r="C237">
            <v>671</v>
          </cell>
          <cell r="D237">
            <v>987</v>
          </cell>
          <cell r="E237">
            <v>1431</v>
          </cell>
          <cell r="F237">
            <v>2074</v>
          </cell>
          <cell r="G237">
            <v>2488.7999999999997</v>
          </cell>
        </row>
        <row r="238">
          <cell r="A238">
            <v>29</v>
          </cell>
          <cell r="B238">
            <v>545</v>
          </cell>
          <cell r="C238">
            <v>649</v>
          </cell>
          <cell r="D238">
            <v>953</v>
          </cell>
          <cell r="E238">
            <v>1382</v>
          </cell>
          <cell r="F238">
            <v>2004</v>
          </cell>
          <cell r="G238">
            <v>2404.7999999999997</v>
          </cell>
        </row>
        <row r="239">
          <cell r="A239">
            <v>30</v>
          </cell>
          <cell r="B239">
            <v>528</v>
          </cell>
          <cell r="C239">
            <v>628</v>
          </cell>
          <cell r="D239">
            <v>924</v>
          </cell>
          <cell r="E239">
            <v>1339</v>
          </cell>
          <cell r="F239">
            <v>1942</v>
          </cell>
          <cell r="G239">
            <v>2330.4</v>
          </cell>
        </row>
        <row r="240">
          <cell r="A240">
            <v>31</v>
          </cell>
          <cell r="B240">
            <v>512</v>
          </cell>
          <cell r="C240">
            <v>609</v>
          </cell>
          <cell r="D240">
            <v>896</v>
          </cell>
          <cell r="E240">
            <v>1299</v>
          </cell>
          <cell r="F240">
            <v>1883</v>
          </cell>
          <cell r="G240">
            <v>2259.6</v>
          </cell>
        </row>
        <row r="241">
          <cell r="A241">
            <v>32</v>
          </cell>
          <cell r="B241">
            <v>512</v>
          </cell>
          <cell r="C241">
            <v>609</v>
          </cell>
          <cell r="D241">
            <v>896</v>
          </cell>
          <cell r="E241">
            <v>1299</v>
          </cell>
          <cell r="F241">
            <v>1883</v>
          </cell>
          <cell r="G241">
            <v>2259.6</v>
          </cell>
        </row>
        <row r="242">
          <cell r="A242">
            <v>33</v>
          </cell>
          <cell r="B242">
            <v>512</v>
          </cell>
          <cell r="C242">
            <v>609</v>
          </cell>
          <cell r="D242">
            <v>896</v>
          </cell>
          <cell r="E242">
            <v>1299</v>
          </cell>
          <cell r="F242">
            <v>1883</v>
          </cell>
          <cell r="G242">
            <v>2259.6</v>
          </cell>
        </row>
        <row r="243">
          <cell r="A243">
            <v>34</v>
          </cell>
          <cell r="B243">
            <v>512</v>
          </cell>
          <cell r="C243">
            <v>609</v>
          </cell>
          <cell r="D243">
            <v>896</v>
          </cell>
          <cell r="E243">
            <v>1299</v>
          </cell>
          <cell r="F243">
            <v>1883</v>
          </cell>
          <cell r="G243">
            <v>2259.6</v>
          </cell>
        </row>
        <row r="244">
          <cell r="A244">
            <v>35</v>
          </cell>
          <cell r="B244">
            <v>512</v>
          </cell>
          <cell r="C244">
            <v>609</v>
          </cell>
          <cell r="D244">
            <v>896</v>
          </cell>
          <cell r="E244">
            <v>1299</v>
          </cell>
          <cell r="F244">
            <v>1883</v>
          </cell>
          <cell r="G244">
            <v>2259.6</v>
          </cell>
        </row>
        <row r="245">
          <cell r="A245">
            <v>36</v>
          </cell>
          <cell r="B245">
            <v>498</v>
          </cell>
          <cell r="C245">
            <v>593</v>
          </cell>
          <cell r="D245">
            <v>871</v>
          </cell>
          <cell r="E245">
            <v>1263</v>
          </cell>
          <cell r="F245">
            <v>1832</v>
          </cell>
          <cell r="G245">
            <v>2198.4</v>
          </cell>
        </row>
        <row r="246">
          <cell r="A246">
            <v>37</v>
          </cell>
          <cell r="B246">
            <v>498</v>
          </cell>
          <cell r="C246">
            <v>593</v>
          </cell>
          <cell r="D246">
            <v>871</v>
          </cell>
          <cell r="E246">
            <v>1263</v>
          </cell>
          <cell r="F246">
            <v>1832</v>
          </cell>
          <cell r="G246">
            <v>2198.4</v>
          </cell>
        </row>
        <row r="247">
          <cell r="A247">
            <v>38</v>
          </cell>
          <cell r="B247">
            <v>498</v>
          </cell>
          <cell r="C247">
            <v>593</v>
          </cell>
          <cell r="D247">
            <v>871</v>
          </cell>
          <cell r="E247">
            <v>1263</v>
          </cell>
          <cell r="F247">
            <v>1832</v>
          </cell>
          <cell r="G247">
            <v>2198.4</v>
          </cell>
        </row>
        <row r="248">
          <cell r="A248">
            <v>39</v>
          </cell>
          <cell r="B248">
            <v>498</v>
          </cell>
          <cell r="C248">
            <v>593</v>
          </cell>
          <cell r="D248">
            <v>871</v>
          </cell>
          <cell r="E248">
            <v>1263</v>
          </cell>
          <cell r="F248">
            <v>1832</v>
          </cell>
          <cell r="G248">
            <v>2198.4</v>
          </cell>
        </row>
        <row r="249">
          <cell r="A249">
            <v>40</v>
          </cell>
          <cell r="B249">
            <v>498</v>
          </cell>
          <cell r="C249">
            <v>593</v>
          </cell>
          <cell r="D249">
            <v>871</v>
          </cell>
          <cell r="E249">
            <v>1263</v>
          </cell>
          <cell r="F249">
            <v>1832</v>
          </cell>
          <cell r="G249">
            <v>2198.4</v>
          </cell>
        </row>
        <row r="250">
          <cell r="A250">
            <v>41</v>
          </cell>
          <cell r="B250">
            <v>487</v>
          </cell>
          <cell r="C250">
            <v>580</v>
          </cell>
          <cell r="D250">
            <v>852</v>
          </cell>
          <cell r="E250">
            <v>1235</v>
          </cell>
          <cell r="F250">
            <v>1791</v>
          </cell>
          <cell r="G250">
            <v>2149.1999999999998</v>
          </cell>
        </row>
        <row r="251">
          <cell r="A251">
            <v>42</v>
          </cell>
          <cell r="B251">
            <v>487</v>
          </cell>
          <cell r="C251">
            <v>580</v>
          </cell>
          <cell r="D251">
            <v>852</v>
          </cell>
          <cell r="E251">
            <v>1235</v>
          </cell>
          <cell r="F251">
            <v>1791</v>
          </cell>
          <cell r="G251">
            <v>2149.1999999999998</v>
          </cell>
        </row>
        <row r="252">
          <cell r="A252">
            <v>43</v>
          </cell>
          <cell r="B252">
            <v>487</v>
          </cell>
          <cell r="C252">
            <v>580</v>
          </cell>
          <cell r="D252">
            <v>852</v>
          </cell>
          <cell r="E252">
            <v>1235</v>
          </cell>
          <cell r="F252">
            <v>1791</v>
          </cell>
          <cell r="G252">
            <v>2149.1999999999998</v>
          </cell>
        </row>
        <row r="253">
          <cell r="A253">
            <v>44</v>
          </cell>
          <cell r="B253">
            <v>487</v>
          </cell>
          <cell r="C253">
            <v>580</v>
          </cell>
          <cell r="D253">
            <v>852</v>
          </cell>
          <cell r="E253">
            <v>1235</v>
          </cell>
          <cell r="F253">
            <v>1791</v>
          </cell>
          <cell r="G253">
            <v>2149.1999999999998</v>
          </cell>
        </row>
        <row r="254">
          <cell r="A254">
            <v>45</v>
          </cell>
          <cell r="B254">
            <v>487</v>
          </cell>
          <cell r="C254">
            <v>580</v>
          </cell>
          <cell r="D254">
            <v>852</v>
          </cell>
          <cell r="E254">
            <v>1235</v>
          </cell>
          <cell r="F254">
            <v>1791</v>
          </cell>
          <cell r="G254">
            <v>2149.1999999999998</v>
          </cell>
        </row>
        <row r="255">
          <cell r="A255">
            <v>46</v>
          </cell>
          <cell r="B255">
            <v>477</v>
          </cell>
          <cell r="C255">
            <v>568</v>
          </cell>
          <cell r="D255">
            <v>834</v>
          </cell>
          <cell r="E255">
            <v>1210</v>
          </cell>
          <cell r="F255">
            <v>1754</v>
          </cell>
          <cell r="G255">
            <v>2104.7999999999997</v>
          </cell>
        </row>
        <row r="256">
          <cell r="A256">
            <v>47</v>
          </cell>
          <cell r="B256">
            <v>477</v>
          </cell>
          <cell r="C256">
            <v>568</v>
          </cell>
          <cell r="D256">
            <v>834</v>
          </cell>
          <cell r="E256">
            <v>1210</v>
          </cell>
          <cell r="F256">
            <v>1754</v>
          </cell>
          <cell r="G256">
            <v>2104.7999999999997</v>
          </cell>
        </row>
        <row r="257">
          <cell r="A257">
            <v>48</v>
          </cell>
          <cell r="B257">
            <v>477</v>
          </cell>
          <cell r="C257">
            <v>568</v>
          </cell>
          <cell r="D257">
            <v>834</v>
          </cell>
          <cell r="E257">
            <v>1210</v>
          </cell>
          <cell r="F257">
            <v>1754</v>
          </cell>
          <cell r="G257">
            <v>2104.7999999999997</v>
          </cell>
        </row>
        <row r="258">
          <cell r="A258">
            <v>49</v>
          </cell>
          <cell r="B258">
            <v>477</v>
          </cell>
          <cell r="C258">
            <v>568</v>
          </cell>
          <cell r="D258">
            <v>834</v>
          </cell>
          <cell r="E258">
            <v>1210</v>
          </cell>
          <cell r="F258">
            <v>1754</v>
          </cell>
          <cell r="G258">
            <v>2104.7999999999997</v>
          </cell>
        </row>
        <row r="259">
          <cell r="A259">
            <v>50</v>
          </cell>
          <cell r="B259">
            <v>477</v>
          </cell>
          <cell r="C259">
            <v>568</v>
          </cell>
          <cell r="D259">
            <v>834</v>
          </cell>
          <cell r="E259">
            <v>1210</v>
          </cell>
          <cell r="F259">
            <v>1754</v>
          </cell>
          <cell r="G259">
            <v>2104.7999999999997</v>
          </cell>
        </row>
        <row r="260">
          <cell r="A260">
            <v>51</v>
          </cell>
          <cell r="B260">
            <v>468</v>
          </cell>
          <cell r="C260">
            <v>557</v>
          </cell>
          <cell r="D260">
            <v>819</v>
          </cell>
          <cell r="E260">
            <v>1187</v>
          </cell>
          <cell r="F260">
            <v>1721</v>
          </cell>
          <cell r="G260">
            <v>2065.1999999999998</v>
          </cell>
        </row>
        <row r="261">
          <cell r="A261">
            <v>52</v>
          </cell>
          <cell r="B261">
            <v>468</v>
          </cell>
          <cell r="C261">
            <v>557</v>
          </cell>
          <cell r="D261">
            <v>819</v>
          </cell>
          <cell r="E261">
            <v>1187</v>
          </cell>
          <cell r="F261">
            <v>1721</v>
          </cell>
          <cell r="G261">
            <v>2065.1999999999998</v>
          </cell>
        </row>
        <row r="262">
          <cell r="A262">
            <v>53</v>
          </cell>
          <cell r="B262">
            <v>468</v>
          </cell>
          <cell r="C262">
            <v>557</v>
          </cell>
          <cell r="D262">
            <v>819</v>
          </cell>
          <cell r="E262">
            <v>1187</v>
          </cell>
          <cell r="F262">
            <v>1721</v>
          </cell>
          <cell r="G262">
            <v>2065.1999999999998</v>
          </cell>
        </row>
        <row r="263">
          <cell r="A263">
            <v>54</v>
          </cell>
          <cell r="B263">
            <v>468</v>
          </cell>
          <cell r="C263">
            <v>557</v>
          </cell>
          <cell r="D263">
            <v>819</v>
          </cell>
          <cell r="E263">
            <v>1187</v>
          </cell>
          <cell r="F263">
            <v>1721</v>
          </cell>
          <cell r="G263">
            <v>2065.1999999999998</v>
          </cell>
        </row>
        <row r="264">
          <cell r="A264">
            <v>55</v>
          </cell>
          <cell r="B264">
            <v>468</v>
          </cell>
          <cell r="C264">
            <v>557</v>
          </cell>
          <cell r="D264">
            <v>819</v>
          </cell>
          <cell r="E264">
            <v>1187</v>
          </cell>
          <cell r="F264">
            <v>1721</v>
          </cell>
          <cell r="G264">
            <v>2065.1999999999998</v>
          </cell>
        </row>
        <row r="265">
          <cell r="A265">
            <v>56</v>
          </cell>
          <cell r="B265">
            <v>460</v>
          </cell>
          <cell r="C265">
            <v>547</v>
          </cell>
          <cell r="D265">
            <v>805</v>
          </cell>
          <cell r="E265">
            <v>1167</v>
          </cell>
          <cell r="F265">
            <v>1692</v>
          </cell>
          <cell r="G265">
            <v>2030.3999999999999</v>
          </cell>
        </row>
        <row r="266">
          <cell r="A266">
            <v>57</v>
          </cell>
          <cell r="B266">
            <v>460</v>
          </cell>
          <cell r="C266">
            <v>547</v>
          </cell>
          <cell r="D266">
            <v>805</v>
          </cell>
          <cell r="E266">
            <v>1167</v>
          </cell>
          <cell r="F266">
            <v>1692</v>
          </cell>
          <cell r="G266">
            <v>2030.3999999999999</v>
          </cell>
        </row>
        <row r="267">
          <cell r="A267">
            <v>58</v>
          </cell>
          <cell r="B267">
            <v>460</v>
          </cell>
          <cell r="C267">
            <v>547</v>
          </cell>
          <cell r="D267">
            <v>805</v>
          </cell>
          <cell r="E267">
            <v>1167</v>
          </cell>
          <cell r="F267">
            <v>1692</v>
          </cell>
          <cell r="G267">
            <v>2030.3999999999999</v>
          </cell>
        </row>
        <row r="268">
          <cell r="A268">
            <v>59</v>
          </cell>
          <cell r="B268">
            <v>460</v>
          </cell>
          <cell r="C268">
            <v>547</v>
          </cell>
          <cell r="D268">
            <v>805</v>
          </cell>
          <cell r="E268">
            <v>1167</v>
          </cell>
          <cell r="F268">
            <v>1692</v>
          </cell>
          <cell r="G268">
            <v>2030.3999999999999</v>
          </cell>
        </row>
        <row r="269">
          <cell r="A269">
            <v>60</v>
          </cell>
          <cell r="B269">
            <v>460</v>
          </cell>
          <cell r="C269">
            <v>547</v>
          </cell>
          <cell r="D269">
            <v>805</v>
          </cell>
          <cell r="E269">
            <v>1167</v>
          </cell>
          <cell r="F269">
            <v>1692</v>
          </cell>
          <cell r="G269">
            <v>2030.3999999999999</v>
          </cell>
        </row>
        <row r="270">
          <cell r="A270">
            <v>61</v>
          </cell>
          <cell r="B270">
            <v>453</v>
          </cell>
          <cell r="C270">
            <v>539</v>
          </cell>
          <cell r="D270">
            <v>792</v>
          </cell>
          <cell r="E270">
            <v>1149</v>
          </cell>
          <cell r="F270">
            <v>1666</v>
          </cell>
          <cell r="G270">
            <v>1999.1999999999998</v>
          </cell>
        </row>
        <row r="271">
          <cell r="A271">
            <v>62</v>
          </cell>
          <cell r="B271">
            <v>453</v>
          </cell>
          <cell r="C271">
            <v>539</v>
          </cell>
          <cell r="D271">
            <v>792</v>
          </cell>
          <cell r="E271">
            <v>1149</v>
          </cell>
          <cell r="F271">
            <v>1666</v>
          </cell>
          <cell r="G271">
            <v>1999.1999999999998</v>
          </cell>
        </row>
        <row r="272">
          <cell r="A272">
            <v>63</v>
          </cell>
          <cell r="B272">
            <v>453</v>
          </cell>
          <cell r="C272">
            <v>539</v>
          </cell>
          <cell r="D272">
            <v>792</v>
          </cell>
          <cell r="E272">
            <v>1149</v>
          </cell>
          <cell r="F272">
            <v>1666</v>
          </cell>
          <cell r="G272">
            <v>1999.1999999999998</v>
          </cell>
        </row>
        <row r="273">
          <cell r="A273">
            <v>64</v>
          </cell>
          <cell r="B273">
            <v>453</v>
          </cell>
          <cell r="C273">
            <v>539</v>
          </cell>
          <cell r="D273">
            <v>792</v>
          </cell>
          <cell r="E273">
            <v>1149</v>
          </cell>
          <cell r="F273">
            <v>1666</v>
          </cell>
          <cell r="G273">
            <v>1999.1999999999998</v>
          </cell>
        </row>
        <row r="274">
          <cell r="A274">
            <v>65</v>
          </cell>
          <cell r="B274">
            <v>453</v>
          </cell>
          <cell r="C274">
            <v>539</v>
          </cell>
          <cell r="D274">
            <v>792</v>
          </cell>
          <cell r="E274">
            <v>1149</v>
          </cell>
          <cell r="F274">
            <v>1666</v>
          </cell>
          <cell r="G274">
            <v>1999.1999999999998</v>
          </cell>
        </row>
        <row r="275">
          <cell r="A275">
            <v>66</v>
          </cell>
          <cell r="B275">
            <v>453</v>
          </cell>
          <cell r="C275">
            <v>539</v>
          </cell>
          <cell r="D275">
            <v>792</v>
          </cell>
          <cell r="E275">
            <v>1149</v>
          </cell>
          <cell r="F275">
            <v>1666</v>
          </cell>
          <cell r="G275">
            <v>1999.1999999999998</v>
          </cell>
        </row>
        <row r="276">
          <cell r="A276">
            <v>67</v>
          </cell>
          <cell r="B276">
            <v>453</v>
          </cell>
          <cell r="C276">
            <v>539</v>
          </cell>
          <cell r="D276">
            <v>792</v>
          </cell>
          <cell r="E276">
            <v>1149</v>
          </cell>
          <cell r="F276">
            <v>1666</v>
          </cell>
          <cell r="G276">
            <v>1999.1999999999998</v>
          </cell>
        </row>
        <row r="277">
          <cell r="A277">
            <v>68</v>
          </cell>
          <cell r="B277">
            <v>453</v>
          </cell>
          <cell r="C277">
            <v>539</v>
          </cell>
          <cell r="D277">
            <v>792</v>
          </cell>
          <cell r="E277">
            <v>1149</v>
          </cell>
          <cell r="F277">
            <v>1666</v>
          </cell>
          <cell r="G277">
            <v>1999.1999999999998</v>
          </cell>
        </row>
        <row r="278">
          <cell r="A278">
            <v>69</v>
          </cell>
          <cell r="B278">
            <v>453</v>
          </cell>
          <cell r="C278">
            <v>539</v>
          </cell>
          <cell r="D278">
            <v>792</v>
          </cell>
          <cell r="E278">
            <v>1149</v>
          </cell>
          <cell r="F278">
            <v>1666</v>
          </cell>
          <cell r="G278">
            <v>1999.1999999999998</v>
          </cell>
        </row>
        <row r="279">
          <cell r="A279">
            <v>70</v>
          </cell>
          <cell r="B279">
            <v>453</v>
          </cell>
          <cell r="C279">
            <v>539</v>
          </cell>
          <cell r="D279">
            <v>792</v>
          </cell>
          <cell r="E279">
            <v>1149</v>
          </cell>
          <cell r="F279">
            <v>1666</v>
          </cell>
          <cell r="G279">
            <v>1999.1999999999998</v>
          </cell>
        </row>
        <row r="280">
          <cell r="A280">
            <v>71</v>
          </cell>
          <cell r="B280">
            <v>447</v>
          </cell>
          <cell r="C280">
            <v>532</v>
          </cell>
          <cell r="D280">
            <v>782</v>
          </cell>
          <cell r="E280">
            <v>1134</v>
          </cell>
          <cell r="F280">
            <v>1644</v>
          </cell>
          <cell r="G280">
            <v>1972.8</v>
          </cell>
        </row>
        <row r="281">
          <cell r="A281">
            <v>72</v>
          </cell>
          <cell r="B281">
            <v>447</v>
          </cell>
          <cell r="C281">
            <v>532</v>
          </cell>
          <cell r="D281">
            <v>782</v>
          </cell>
          <cell r="E281">
            <v>1134</v>
          </cell>
          <cell r="F281">
            <v>1644</v>
          </cell>
          <cell r="G281">
            <v>1972.8</v>
          </cell>
        </row>
        <row r="282">
          <cell r="A282">
            <v>73</v>
          </cell>
          <cell r="B282">
            <v>447</v>
          </cell>
          <cell r="C282">
            <v>532</v>
          </cell>
          <cell r="D282">
            <v>782</v>
          </cell>
          <cell r="E282">
            <v>1134</v>
          </cell>
          <cell r="F282">
            <v>1644</v>
          </cell>
          <cell r="G282">
            <v>1972.8</v>
          </cell>
        </row>
        <row r="283">
          <cell r="A283">
            <v>74</v>
          </cell>
          <cell r="B283">
            <v>447</v>
          </cell>
          <cell r="C283">
            <v>532</v>
          </cell>
          <cell r="D283">
            <v>782</v>
          </cell>
          <cell r="E283">
            <v>1134</v>
          </cell>
          <cell r="F283">
            <v>1644</v>
          </cell>
          <cell r="G283">
            <v>1972.8</v>
          </cell>
        </row>
        <row r="284">
          <cell r="A284">
            <v>75</v>
          </cell>
          <cell r="B284">
            <v>447</v>
          </cell>
          <cell r="C284">
            <v>532</v>
          </cell>
          <cell r="D284">
            <v>782</v>
          </cell>
          <cell r="E284">
            <v>1134</v>
          </cell>
          <cell r="F284">
            <v>1644</v>
          </cell>
          <cell r="G284">
            <v>1972.8</v>
          </cell>
        </row>
        <row r="285">
          <cell r="A285">
            <v>76</v>
          </cell>
          <cell r="B285">
            <v>447</v>
          </cell>
          <cell r="C285">
            <v>532</v>
          </cell>
          <cell r="D285">
            <v>782</v>
          </cell>
          <cell r="E285">
            <v>1134</v>
          </cell>
          <cell r="F285">
            <v>1644</v>
          </cell>
          <cell r="G285">
            <v>1972.8</v>
          </cell>
        </row>
        <row r="286">
          <cell r="A286">
            <v>77</v>
          </cell>
          <cell r="B286">
            <v>447</v>
          </cell>
          <cell r="C286">
            <v>532</v>
          </cell>
          <cell r="D286">
            <v>782</v>
          </cell>
          <cell r="E286">
            <v>1134</v>
          </cell>
          <cell r="F286">
            <v>1644</v>
          </cell>
          <cell r="G286">
            <v>1972.8</v>
          </cell>
        </row>
        <row r="287">
          <cell r="A287">
            <v>78</v>
          </cell>
          <cell r="B287">
            <v>447</v>
          </cell>
          <cell r="C287">
            <v>532</v>
          </cell>
          <cell r="D287">
            <v>782</v>
          </cell>
          <cell r="E287">
            <v>1134</v>
          </cell>
          <cell r="F287">
            <v>1644</v>
          </cell>
          <cell r="G287">
            <v>1972.8</v>
          </cell>
        </row>
        <row r="288">
          <cell r="A288">
            <v>79</v>
          </cell>
          <cell r="B288">
            <v>447</v>
          </cell>
          <cell r="C288">
            <v>532</v>
          </cell>
          <cell r="D288">
            <v>782</v>
          </cell>
          <cell r="E288">
            <v>1134</v>
          </cell>
          <cell r="F288">
            <v>1644</v>
          </cell>
          <cell r="G288">
            <v>1972.8</v>
          </cell>
        </row>
        <row r="289">
          <cell r="A289">
            <v>80</v>
          </cell>
          <cell r="B289">
            <v>447</v>
          </cell>
          <cell r="C289">
            <v>532</v>
          </cell>
          <cell r="D289">
            <v>782</v>
          </cell>
          <cell r="E289">
            <v>1134</v>
          </cell>
          <cell r="F289">
            <v>1644</v>
          </cell>
          <cell r="G289">
            <v>1972.8</v>
          </cell>
        </row>
        <row r="290">
          <cell r="A290">
            <v>81</v>
          </cell>
          <cell r="B290">
            <v>442</v>
          </cell>
          <cell r="C290">
            <v>526</v>
          </cell>
          <cell r="D290">
            <v>773</v>
          </cell>
          <cell r="E290">
            <v>1121</v>
          </cell>
          <cell r="F290">
            <v>1626</v>
          </cell>
          <cell r="G290">
            <v>1951.1999999999998</v>
          </cell>
        </row>
        <row r="291">
          <cell r="A291">
            <v>82</v>
          </cell>
          <cell r="B291">
            <v>442</v>
          </cell>
          <cell r="C291">
            <v>526</v>
          </cell>
          <cell r="D291">
            <v>773</v>
          </cell>
          <cell r="E291">
            <v>1121</v>
          </cell>
          <cell r="F291">
            <v>1626</v>
          </cell>
          <cell r="G291">
            <v>1951.1999999999998</v>
          </cell>
        </row>
        <row r="292">
          <cell r="A292">
            <v>83</v>
          </cell>
          <cell r="B292">
            <v>442</v>
          </cell>
          <cell r="C292">
            <v>526</v>
          </cell>
          <cell r="D292">
            <v>773</v>
          </cell>
          <cell r="E292">
            <v>1121</v>
          </cell>
          <cell r="F292">
            <v>1626</v>
          </cell>
          <cell r="G292">
            <v>1951.1999999999998</v>
          </cell>
        </row>
        <row r="293">
          <cell r="A293">
            <v>84</v>
          </cell>
          <cell r="B293">
            <v>442</v>
          </cell>
          <cell r="C293">
            <v>526</v>
          </cell>
          <cell r="D293">
            <v>773</v>
          </cell>
          <cell r="E293">
            <v>1121</v>
          </cell>
          <cell r="F293">
            <v>1626</v>
          </cell>
          <cell r="G293">
            <v>1951.1999999999998</v>
          </cell>
        </row>
        <row r="294">
          <cell r="A294">
            <v>85</v>
          </cell>
          <cell r="B294">
            <v>442</v>
          </cell>
          <cell r="C294">
            <v>526</v>
          </cell>
          <cell r="D294">
            <v>773</v>
          </cell>
          <cell r="E294">
            <v>1121</v>
          </cell>
          <cell r="F294">
            <v>1626</v>
          </cell>
          <cell r="G294">
            <v>1951.1999999999998</v>
          </cell>
        </row>
        <row r="295">
          <cell r="A295">
            <v>86</v>
          </cell>
          <cell r="B295">
            <v>442</v>
          </cell>
          <cell r="C295">
            <v>526</v>
          </cell>
          <cell r="D295">
            <v>773</v>
          </cell>
          <cell r="E295">
            <v>1121</v>
          </cell>
          <cell r="F295">
            <v>1626</v>
          </cell>
          <cell r="G295">
            <v>1951.1999999999998</v>
          </cell>
        </row>
        <row r="296">
          <cell r="A296">
            <v>87</v>
          </cell>
          <cell r="B296">
            <v>442</v>
          </cell>
          <cell r="C296">
            <v>526</v>
          </cell>
          <cell r="D296">
            <v>773</v>
          </cell>
          <cell r="E296">
            <v>1121</v>
          </cell>
          <cell r="F296">
            <v>1626</v>
          </cell>
          <cell r="G296">
            <v>1951.1999999999998</v>
          </cell>
        </row>
        <row r="297">
          <cell r="A297">
            <v>88</v>
          </cell>
          <cell r="B297">
            <v>442</v>
          </cell>
          <cell r="C297">
            <v>526</v>
          </cell>
          <cell r="D297">
            <v>773</v>
          </cell>
          <cell r="E297">
            <v>1121</v>
          </cell>
          <cell r="F297">
            <v>1626</v>
          </cell>
          <cell r="G297">
            <v>1951.1999999999998</v>
          </cell>
        </row>
        <row r="298">
          <cell r="A298">
            <v>89</v>
          </cell>
          <cell r="B298">
            <v>442</v>
          </cell>
          <cell r="C298">
            <v>526</v>
          </cell>
          <cell r="D298">
            <v>773</v>
          </cell>
          <cell r="E298">
            <v>1121</v>
          </cell>
          <cell r="F298">
            <v>1626</v>
          </cell>
          <cell r="G298">
            <v>1951.1999999999998</v>
          </cell>
        </row>
        <row r="299">
          <cell r="A299">
            <v>90</v>
          </cell>
          <cell r="B299">
            <v>442</v>
          </cell>
          <cell r="C299">
            <v>526</v>
          </cell>
          <cell r="D299">
            <v>773</v>
          </cell>
          <cell r="E299">
            <v>1121</v>
          </cell>
          <cell r="F299">
            <v>1626</v>
          </cell>
          <cell r="G299">
            <v>1951.1999999999998</v>
          </cell>
        </row>
        <row r="300">
          <cell r="A300">
            <v>91</v>
          </cell>
          <cell r="B300">
            <v>438</v>
          </cell>
          <cell r="C300">
            <v>521</v>
          </cell>
          <cell r="D300">
            <v>766</v>
          </cell>
          <cell r="E300">
            <v>1111</v>
          </cell>
          <cell r="F300">
            <v>1611</v>
          </cell>
          <cell r="G300">
            <v>1933.1999999999998</v>
          </cell>
        </row>
        <row r="301">
          <cell r="A301">
            <v>92</v>
          </cell>
          <cell r="B301">
            <v>438</v>
          </cell>
          <cell r="C301">
            <v>521</v>
          </cell>
          <cell r="D301">
            <v>766</v>
          </cell>
          <cell r="E301">
            <v>1111</v>
          </cell>
          <cell r="F301">
            <v>1611</v>
          </cell>
          <cell r="G301">
            <v>1933.1999999999998</v>
          </cell>
        </row>
        <row r="302">
          <cell r="A302">
            <v>93</v>
          </cell>
          <cell r="B302">
            <v>438</v>
          </cell>
          <cell r="C302">
            <v>521</v>
          </cell>
          <cell r="D302">
            <v>766</v>
          </cell>
          <cell r="E302">
            <v>1111</v>
          </cell>
          <cell r="F302">
            <v>1611</v>
          </cell>
          <cell r="G302">
            <v>1933.1999999999998</v>
          </cell>
        </row>
        <row r="303">
          <cell r="A303">
            <v>94</v>
          </cell>
          <cell r="B303">
            <v>438</v>
          </cell>
          <cell r="C303">
            <v>521</v>
          </cell>
          <cell r="D303">
            <v>766</v>
          </cell>
          <cell r="E303">
            <v>1111</v>
          </cell>
          <cell r="F303">
            <v>1611</v>
          </cell>
          <cell r="G303">
            <v>1933.1999999999998</v>
          </cell>
        </row>
        <row r="304">
          <cell r="A304">
            <v>95</v>
          </cell>
          <cell r="B304">
            <v>438</v>
          </cell>
          <cell r="C304">
            <v>521</v>
          </cell>
          <cell r="D304">
            <v>766</v>
          </cell>
          <cell r="E304">
            <v>1111</v>
          </cell>
          <cell r="F304">
            <v>1611</v>
          </cell>
          <cell r="G304">
            <v>1933.1999999999998</v>
          </cell>
        </row>
        <row r="305">
          <cell r="A305">
            <v>96</v>
          </cell>
          <cell r="B305">
            <v>438</v>
          </cell>
          <cell r="C305">
            <v>521</v>
          </cell>
          <cell r="D305">
            <v>766</v>
          </cell>
          <cell r="E305">
            <v>1111</v>
          </cell>
          <cell r="F305">
            <v>1611</v>
          </cell>
          <cell r="G305">
            <v>1933.1999999999998</v>
          </cell>
        </row>
        <row r="306">
          <cell r="A306">
            <v>97</v>
          </cell>
          <cell r="B306">
            <v>438</v>
          </cell>
          <cell r="C306">
            <v>521</v>
          </cell>
          <cell r="D306">
            <v>766</v>
          </cell>
          <cell r="E306">
            <v>1111</v>
          </cell>
          <cell r="F306">
            <v>1611</v>
          </cell>
          <cell r="G306">
            <v>1933.1999999999998</v>
          </cell>
        </row>
        <row r="307">
          <cell r="A307">
            <v>98</v>
          </cell>
          <cell r="B307">
            <v>438</v>
          </cell>
          <cell r="C307">
            <v>521</v>
          </cell>
          <cell r="D307">
            <v>766</v>
          </cell>
          <cell r="E307">
            <v>1111</v>
          </cell>
          <cell r="F307">
            <v>1611</v>
          </cell>
          <cell r="G307">
            <v>1933.1999999999998</v>
          </cell>
        </row>
        <row r="308">
          <cell r="A308">
            <v>99</v>
          </cell>
          <cell r="B308">
            <v>438</v>
          </cell>
          <cell r="C308">
            <v>521</v>
          </cell>
          <cell r="D308">
            <v>766</v>
          </cell>
          <cell r="E308">
            <v>1111</v>
          </cell>
          <cell r="F308">
            <v>1611</v>
          </cell>
          <cell r="G308">
            <v>1933.1999999999998</v>
          </cell>
        </row>
        <row r="309">
          <cell r="A309">
            <v>100</v>
          </cell>
          <cell r="B309">
            <v>438</v>
          </cell>
          <cell r="C309">
            <v>521</v>
          </cell>
          <cell r="D309">
            <v>766</v>
          </cell>
          <cell r="E309">
            <v>1111</v>
          </cell>
          <cell r="F309">
            <v>1611</v>
          </cell>
          <cell r="G309">
            <v>1933.1999999999998</v>
          </cell>
        </row>
        <row r="310">
          <cell r="A310">
            <v>101</v>
          </cell>
          <cell r="B310">
            <v>435</v>
          </cell>
          <cell r="C310">
            <v>518</v>
          </cell>
          <cell r="D310">
            <v>761</v>
          </cell>
          <cell r="E310">
            <v>1103</v>
          </cell>
          <cell r="F310">
            <v>1600</v>
          </cell>
          <cell r="G310">
            <v>1920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HDT"/>
      <sheetName val="DM-Goc"/>
      <sheetName val="Gia-CT"/>
      <sheetName val="PTCP"/>
      <sheetName val="cphoi"/>
      <sheetName val="XL4Poppy"/>
      <sheetName val="tong hop"/>
      <sheetName val="phan tich DG"/>
      <sheetName val="gia vat lieu"/>
      <sheetName val="gia xe may"/>
      <sheetName val="gia nhan cong"/>
      <sheetName val="XL4Test5"/>
      <sheetName val=""/>
      <sheetName val="tra_vat_lieu"/>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ai khoan"/>
      <sheetName val="PNT-QUOT-#3"/>
      <sheetName val="COAT&amp;WRAP-QIOT-#3"/>
      <sheetName val="TIEN L"/>
      <sheetName val="THKL"/>
      <sheetName val="BVL"/>
      <sheetName val="PTVL"/>
      <sheetName val="DT"/>
      <sheetName val="KLdat"/>
      <sheetName val="KLthep"/>
      <sheetName val="DG"/>
      <sheetName val="DTKS"/>
      <sheetName val="TH"/>
      <sheetName val="Sheet13"/>
      <sheetName val="Sheet14"/>
      <sheetName val="Sheet15"/>
      <sheetName val="Sheet16"/>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7"/>
      <sheetName val="Sheet18"/>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ESTI."/>
      <sheetName val="DI-ESTI"/>
      <sheetName val="Mau NT cho doi"/>
      <sheetName val="THDG- Nha VS"/>
      <sheetName val="THDG- Mong thiet bi"/>
      <sheetName val="Tong hop phan bo nhien lieu"/>
      <sheetName val="XD Ninh Quang"/>
      <sheetName val="K10"/>
      <sheetName val="PB chi tiet"/>
      <sheetName val="tong hop phan bo nhien lieu "/>
      <sheetName val="MTL$-INTER"/>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son-c"/>
      <sheetName val="duc"/>
      <sheetName val="n4"/>
      <sheetName val="bang "/>
      <sheetName val="373.e6"/>
      <sheetName val="678e5"/>
      <sheetName val="372 e6"/>
      <sheetName val="373 e4"/>
      <sheetName val="677e5"/>
      <sheetName val="gvl"/>
      <sheetName val="402"/>
      <sheetName val="THCT"/>
      <sheetName val="THDZ0,4"/>
      <sheetName val="TH DZ35"/>
      <sheetName val="tong hgp"/>
      <sheetName val="YL4Test5"/>
      <sheetName val="Gia KS"/>
      <sheetName val="DTCT-TB"/>
      <sheetName val="[TKKT_15Alan1-dg.xlsYPTDG"/>
      <sheetName val="cat vaɮѧ"/>
      <sheetName val="SILICATE"/>
      <sheetName val="ႀ￸B"/>
      <sheetName val="CANDOI"/>
      <sheetName val="GT"/>
      <sheetName val="GITHICH"/>
      <sheetName val="KQ"/>
      <sheetName val="GT KQ"/>
      <sheetName val="NS"/>
      <sheetName val="GT NS"/>
      <sheetName val="CNO"/>
      <sheetName val="CHITIEU"/>
      <sheetName val="THTram"/>
      <sheetName val="\HKP22-46"/>
      <sheetName val="[TKKT_15Alan1-dg.xls࡝DTCTNÀNG"/>
      <sheetName val="cat va??"/>
      <sheetName val="¢çeet9"/>
      <sheetName val="CT35"/>
      <sheetName val="_x000d_BTA"/>
      <sheetName val="D_x0014_CTQD"/>
      <sheetName val="_x0004_TCT22-46"/>
      <sheetName val="_x0007_XL"/>
      <sheetName val="_x0013_heet2"/>
      <sheetName val="to.ghoptt"/>
      <sheetName val="Bu_vat_lieu"/>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TK"/>
      <sheetName val="Giaitrinh"/>
      <sheetName val="M02"/>
      <sheetName val="M03"/>
      <sheetName val="M5"/>
      <sheetName val="hd01"/>
      <sheetName val="TH khoan ha_x0000_"/>
      <sheetName val="??B"/>
      <sheetName val="CHITIET"/>
      <sheetName val="Gia"/>
      <sheetName val="_x000a_BTA"/>
      <sheetName val="_TKKT_15Alan1-dg.xlsYPTDG"/>
      <sheetName val="_TKKT_15Alan1-dg.xls࡝DTCTNÀNG"/>
      <sheetName val="FD"/>
      <sheetName val="GI"/>
      <sheetName val="EE (3)"/>
      <sheetName val="PAVEMENT"/>
      <sheetName val="TRAFFIC"/>
      <sheetName val="GiaVL"/>
      <sheetName val="[TKKT_15Ala"/>
      <sheetName val="TNBH_x0000_ͧ_x001f_[TKKT_15Alan1-dg.xls]tls"/>
      <sheetName val="Lç khoan LK1"/>
      <sheetName val="_HKP22-46"/>
      <sheetName val="DATA"/>
      <sheetName val="¸TCT30+8"/>
      <sheetName val="cat va__"/>
      <sheetName val="[TKKT_15Alan1-dg.xls?DTCTNÀNG"/>
      <sheetName val="Don gia kꦤoan son "/>
      <sheetName val="Du_lieu"/>
      <sheetName val="TH_DZ35"/>
      <sheetName val="chiet tifh khoan son "/>
      <sheetName val="CTTra"/>
      <sheetName val="_TKKT_15Ala"/>
      <sheetName val="__B"/>
      <sheetName val="_BTA"/>
      <sheetName val="_TKKT_15Alan1-dg.xls_DTCTNÀNG"/>
      <sheetName val="[TKKT_15Alan1-䡤g.xlsYPTDG"/>
      <sheetName val="TH khoan ha?"/>
      <sheetName val="TNBH?ͧ_x001f_[TKKT_15Alan1-dg.xls]tls"/>
      <sheetName val="chiet tinh Khoan gib cong"/>
      <sheetName val="#REF"/>
      <sheetName val="_TKKT_15Alan1-dg.xls?DTCTNÀNG"/>
      <sheetName val="dbgt(tuyan)"/>
      <sheetName val="dtct cong"/>
      <sheetName val="_TKKT_15Alan1-䡤g.xlsYPTDG"/>
      <sheetName val="ctdg"/>
      <sheetName val="Tongh/p"/>
      <sheetName val="Tongh_p"/>
      <sheetName val="TH VL, NC, DDHT Thanhphuoc"/>
      <sheetName val="DTKPSADUONO"/>
      <sheetName val="chiet tinh Khoan gia cono"/>
      <sheetName val="BANGTRA"/>
      <sheetName val="TH-XL"/>
      <sheetName val="_x0000__x0000__x0000__x0000_??_x0000__x0000__x0000__x0000__x0000__x0000__x0000__x0000_??_x0000__x0000_±_x0000__x0000__x0000__x0000__x0000__x0000__x0000__x0000__x0000__x0000__x0000__x0000_"/>
      <sheetName val="RA"/>
      <sheetName val="VAO"/>
      <sheetName val="TONG_HOPVAT_TU_MO_x0009_"/>
      <sheetName val="\ra_bang"/>
      <sheetName val="VAB"/>
      <sheetName val="TH khoan ha_"/>
      <sheetName val="TNBH_ͧ_x001f__TKKT_15Alan1-dg.xls_tls"/>
      <sheetName val="VL,NC"/>
      <sheetName val="chi ðhi khac"/>
      <sheetName val="TKKT_15Alan1-dg"/>
      <sheetName val="400000p0"/>
      <sheetName val="chi tiet Khoan GB+HTP"/>
      <sheetName val="??????????????????±????????????"/>
      <sheetName val="chiet tGh khoan son "/>
      <sheetName val="TH khoan`han"/>
      <sheetName val="DMTK"/>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KKKKKKKK"/>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ND"/>
      <sheetName val="Sheeô4"/>
      <sheetName val="TNBH_x0000_?_x001f_[TKKT_15Alan1-dg.xls]tls"/>
      <sheetName val="TNBH??_x001f_[TKKT_15Alan1-dg.xls]tls"/>
      <sheetName val="cad vang"/>
      <sheetName val="373 ²_x0000_"/>
      <sheetName val="²_x0000__x0000_hoan GC+HTP"/>
      <sheetName val="Tai khgan"/>
      <sheetName val="dtct cau"/>
      <sheetName val="Da tmn?dung"/>
      <sheetName val="DTCTFÀNG"/>
      <sheetName val="ESUI."/>
      <sheetName val="C䁑D"/>
      <sheetName val="VL"/>
      <sheetName val="Don gia k?oan son "/>
      <sheetName val="tra,vat-lieu"/>
      <sheetName val="tc_Bia_TC_(3-"/>
      <sheetName val="TH_khoan_GC+@TP"/>
      <sheetName val="Dongia_khoan_gia_cong"/>
      <sheetName val="DongiaK_lap_TB"/>
      <sheetName val="ES\I_"/>
      <sheetName val="Mau_NT_cho_doy"/>
      <sheetName val="TVL"/>
      <sheetName val="Level Checking Form(cat)"/>
      <sheetName val="[TKKT_15Alan1-?g.xlsYPTDG"/>
      <sheetName val="TNBH_?_x001f__TKKT_15Alan1-dg.xls_tls"/>
      <sheetName val="373 ²?"/>
      <sheetName val="TN"/>
      <sheetName val="[TKKT_15Alan1-dg.xls][TKKT_15Al"/>
      <sheetName val="chiet tinh Khoan gia cofg"/>
      <sheetName val="ၛTKKT_15Alan1-dg.xls_THKPTNANG"/>
      <sheetName val="[TKKT_15Alan1-dg.xls䁝GXL"/>
      <sheetName val="_TKKT_15Alan1-dg.xls䁝GXL"/>
      <sheetName val="TJGTXL05"/>
      <sheetName val="Da_tan_dung2"/>
      <sheetName val="tong_hop2"/>
      <sheetName val="phan_tich_DG2"/>
      <sheetName val="gia_vat_lieu2"/>
      <sheetName val="gia_xe_may2"/>
      <sheetName val="gia_nhan_cong2"/>
      <sheetName val="Tai_khoan2"/>
      <sheetName val="TM_Gach2"/>
      <sheetName val="HM_bao_gia2"/>
      <sheetName val="BiaTong_Khoan2"/>
      <sheetName val="BiaT_K12"/>
      <sheetName val="TH_khoan_GC+H+L+S2"/>
      <sheetName val="TM_Khoan_HAN2"/>
      <sheetName val="TM_Khoan_GC2"/>
      <sheetName val="TM_Khoan_SON2"/>
      <sheetName val="tc_phan_tich_don_gia2"/>
      <sheetName val="tc_chi_tiet_TC2"/>
      <sheetName val="tc_chiet_tinh_TC2"/>
      <sheetName val="tc_Don_gia2"/>
      <sheetName val="tc_TH_-_TC2"/>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sheetData sheetId="182"/>
      <sheetData sheetId="183"/>
      <sheetData sheetId="184"/>
      <sheetData sheetId="185"/>
      <sheetData sheetId="186"/>
      <sheetData sheetId="187"/>
      <sheetData sheetId="188"/>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refreshError="1"/>
      <sheetData sheetId="225" refreshError="1"/>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sheetData sheetId="243" refreshError="1"/>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refreshError="1"/>
      <sheetData sheetId="326" refreshError="1"/>
      <sheetData sheetId="327"/>
      <sheetData sheetId="328" refreshError="1"/>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sheetData sheetId="382" refreshError="1"/>
      <sheetData sheetId="383"/>
      <sheetData sheetId="384"/>
      <sheetData sheetId="385" refreshError="1"/>
      <sheetData sheetId="386"/>
      <sheetData sheetId="387"/>
      <sheetData sheetId="388" refreshError="1"/>
      <sheetData sheetId="389" refreshError="1"/>
      <sheetData sheetId="390" refreshError="1"/>
      <sheetData sheetId="391"/>
      <sheetData sheetId="392"/>
      <sheetData sheetId="393" refreshError="1"/>
      <sheetData sheetId="394"/>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refreshError="1"/>
      <sheetData sheetId="492" refreshError="1"/>
      <sheetData sheetId="493" refreshError="1"/>
      <sheetData sheetId="494" refreshError="1"/>
      <sheetData sheetId="495"/>
      <sheetData sheetId="496" refreshError="1"/>
      <sheetData sheetId="497"/>
      <sheetData sheetId="498" refreshError="1"/>
      <sheetData sheetId="499" refreshError="1"/>
      <sheetData sheetId="500" refreshError="1"/>
      <sheetData sheetId="501"/>
      <sheetData sheetId="502" refreshError="1"/>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refreshError="1"/>
      <sheetData sheetId="520" refreshError="1"/>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total"/>
      <sheetName val="(viet)"/>
      <sheetName val="dictionary"/>
      <sheetName val="New(eng)"/>
      <sheetName val="RFI(eng)SW-sun"/>
      <sheetName val="RFI(eng)HVP-sun"/>
      <sheetName val="RFI(eng)SW"/>
      <sheetName val="RFI(eng)SW (2)"/>
      <sheetName val="RFI(eng)HVP"/>
      <sheetName val="RFI(eng)Lab."/>
      <sheetName val="RFI -add"/>
      <sheetName val="Dinh muc du toan"/>
      <sheetName val="Config"/>
      <sheetName val="AutoClose"/>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TSCD DUNG CHUNG "/>
      <sheetName val="KHKHAUHAOTSCHUNG"/>
      <sheetName val="TSCDTOAN NHA MAY"/>
      <sheetName val="CPSXTOAN BO SP"/>
      <sheetName val="PBCPCHUNG CHO CAC DTUONG"/>
      <sheetName val="VLieu"/>
      <sheetName val="CT"/>
      <sheetName val="DToan"/>
      <sheetName val="TH"/>
      <sheetName val="Tong hop"/>
      <sheetName val="Cuoc V.chuyen"/>
      <sheetName val="Sheet7"/>
      <sheetName val="Sheet8"/>
      <sheetName val="Sheet9"/>
      <sheetName val="TH An ca"/>
      <sheetName val="XN SL An ca"/>
      <sheetName val="Dang ky an ca"/>
      <sheetName val="Dang ky an ca T2"/>
      <sheetName val="Sheet2"/>
      <sheetName val="Sheet3"/>
      <sheetName val="bg+th45"/>
      <sheetName val="4-5"/>
      <sheetName val="bg+th34"/>
      <sheetName val="3-4"/>
      <sheetName val="bg+th23"/>
      <sheetName val="2-3"/>
      <sheetName val="bg+th12"/>
      <sheetName val="1-2"/>
      <sheetName val="bg+th"/>
      <sheetName val="ptvl"/>
      <sheetName val="0-1"/>
      <sheetName val="NC"/>
      <sheetName val="M"/>
      <sheetName val="TSo"/>
      <sheetName val="PC"/>
      <sheetName val="Vua"/>
      <sheetName val="KL"/>
      <sheetName val="VC"/>
      <sheetName val="DGduong"/>
      <sheetName val="DT"/>
      <sheetName val="Thu"/>
      <sheetName val="XXXXXXXX"/>
      <sheetName val="T2"/>
      <sheetName val="T3"/>
      <sheetName val="T4"/>
      <sheetName val="T5"/>
      <sheetName val="THop"/>
      <sheetName val="THKD"/>
      <sheetName val="10000000"/>
      <sheetName val="20000000"/>
      <sheetName val="30000000"/>
      <sheetName val="40000000"/>
      <sheetName val="50000000"/>
      <sheetName val="60000000"/>
      <sheetName val="C47-456"/>
      <sheetName val="C46"/>
      <sheetName val="C47-PII"/>
      <sheetName val="DTduong"/>
      <sheetName val="Nhahat"/>
      <sheetName val="Sheet4"/>
      <sheetName val="Sheet5"/>
      <sheetName val="Sheet6"/>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S`eet12"/>
      <sheetName val="SILICATE"/>
      <sheetName val="phan tich DG"/>
      <sheetName val="gia vat lieu"/>
      <sheetName val="gia xe may"/>
      <sheetName val="gia nhan cong"/>
      <sheetName val="XL4Uest5"/>
      <sheetName val="DT-THL7"/>
      <sheetName val="tra-vat-lieu"/>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klmchitiet"/>
      <sheetName val="glv"/>
      <sheetName val="Gia"/>
      <sheetName val="Lç khoan LK1"/>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TH VL, NC, DDHT Thanhphuoc"/>
      <sheetName val="TH-XL"/>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TT35"/>
      <sheetName val="gvt"/>
      <sheetName val="IBASE"/>
      <sheetName val="DGXDCB_DD"/>
      <sheetName val="Tinh Qmax (Xoko)"/>
      <sheetName val="Hinh thai"/>
      <sheetName val="Khau do Kasin"/>
      <sheetName val="Khau do cau nho"/>
      <sheetName val="Tinh Qmax"/>
      <sheetName val="H2%"/>
      <sheetName val="H~Q~V"/>
      <sheetName val="Tra K"/>
      <sheetName val="b_ tra"/>
      <sheetName val="Bcaonhanh"/>
      <sheetName val="Tonghop"/>
      <sheetName val="chitieth.chinh"/>
      <sheetName val="trinhEVN29.8"/>
      <sheetName val="hieuchinh30.11"/>
      <sheetName val="RFI(eng)SW_(2)"/>
      <sheetName val="RFI(eng)Lab_"/>
      <sheetName val="RFI_-add"/>
      <sheetName val="Dinh_muc_du_toan"/>
      <sheetName val="TSCD_DUNG_CHUNG_"/>
      <sheetName val="TSCDTOAN_NHA_MAY"/>
      <sheetName val="CPSXTOAN_BO_SP"/>
      <sheetName val="PBCPCHUNG_CHO_CAC_DTUONG"/>
      <sheetName val="Tong_hop"/>
      <sheetName val="Cuoc_V_chuyen"/>
      <sheetName val="TH_An_ca"/>
      <sheetName val="XN_SL_An_ca"/>
      <sheetName val="Dang_ky_an_ca"/>
      <sheetName val="Dang_ky_an_ca_T2"/>
      <sheetName val="Tong_hop_goi_thau"/>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Congty"/>
      <sheetName val="VPPN"/>
      <sheetName val="XN74"/>
      <sheetName val="XN54"/>
      <sheetName val="XN33"/>
      <sheetName val="NK96"/>
      <sheetName val="DG "/>
      <sheetName val="TNHCHINH"/>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Chart1"/>
      <sheetName val="bgxk06"/>
      <sheetName val="기둥"/>
      <sheetName val="저판(버림100)"/>
      <sheetName val="chiet tinh"/>
      <sheetName val="PNT-QUOT-#3"/>
      <sheetName val="COAT&amp;WRAP-QIOT-#3"/>
      <sheetName val="PBCPCHUNG CHO CAC ETUONG"/>
      <sheetName val="KLCT"/>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Khoi luong TBA"/>
      <sheetName val="Khoi luong"/>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TSCD DUNE CHUNG "/>
      <sheetName val="KHKHAUHAOTSCHUNE"/>
      <sheetName val="Dinh_x0000_mub du poan"/>
      <sheetName val="AutgClose"/>
      <sheetName val="tatlieu"/>
      <sheetName val="CHIT_x0009_ET"/>
      <sheetName val="_x0014_Hgoi2"/>
      <sheetName val="THgoi_x0013_"/>
      <sheetName val="RBI(eng)SW"/>
      <sheetName val="VLiau"/>
      <sheetName val="dongia (2)"/>
      <sheetName val="Chiet tinh dz35"/>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u_lieu"/>
      <sheetName val="KQPT"/>
      <sheetName val="PTDB"/>
      <sheetName val="PT T4.03"/>
      <sheetName val="Sheet17"/>
      <sheetName val="Sheet18"/>
      <sheetName val="Sheet19"/>
      <sheetName val="Sheet20"/>
      <sheetName val="Sheet21"/>
      <sheetName val="Sheet22"/>
      <sheetName val="Sheet23"/>
      <sheetName val="canh"/>
      <sheetName val="Bang Don gia II"/>
      <sheetName val="CHITIET VL-NC-TT -1p"/>
      <sheetName val="DSKH HN"/>
      <sheetName val="NKY "/>
      <sheetName val="DS-TT"/>
      <sheetName val=" HN NHAP"/>
      <sheetName val="KHO HN"/>
      <sheetName val="CNO "/>
      <sheetName val="thuyet minh"/>
      <sheetName val="BKKLHT"/>
      <sheetName val="gia cong"/>
      <sheetName val="KHAI BAO"/>
      <sheetName val="DU TOAN"/>
      <sheetName val="THKP"/>
      <sheetName val="MR"/>
      <sheetName val="CVC"/>
      <sheetName val="BIA"/>
      <sheetName val="QT"/>
      <sheetName val="THQT"/>
      <sheetName val="BIA QT"/>
      <sheetName val="CTRUNGC"/>
      <sheetName val="THDK03"/>
      <sheetName val="thuchien"/>
      <sheetName val="KH chung"/>
      <sheetName val="AVuong"/>
      <sheetName val="CBDT03"/>
      <sheetName val="dauthau"/>
      <sheetName val="CBDT"/>
      <sheetName val="DK04"/>
      <sheetName val="TONGKE3p "/>
      <sheetName val="TDTKP"/>
      <sheetName val="TONG HOP VL-NC TT"/>
      <sheetName val="Thongso"/>
      <sheetName val="DGXDCB"/>
      <sheetName val="chitimc"/>
      <sheetName val="PLoaiNS"/>
      <sheetName val="LuongNS"/>
      <sheetName val="BLuong"/>
    </sheetNames>
    <sheetDataSet>
      <sheetData sheetId="0"/>
      <sheetData sheetId="1" refreshError="1"/>
      <sheetData sheetId="2" refreshError="1">
        <row r="9">
          <cell r="N9">
            <v>118182</v>
          </cell>
        </row>
        <row r="16">
          <cell r="N16">
            <v>759</v>
          </cell>
        </row>
        <row r="17">
          <cell r="N17">
            <v>55000</v>
          </cell>
        </row>
        <row r="38">
          <cell r="N38">
            <v>4.5</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sheetData sheetId="133"/>
      <sheetData sheetId="134"/>
      <sheetData sheetId="135"/>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sheetData sheetId="367" refreshError="1"/>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sheetData sheetId="396"/>
      <sheetData sheetId="397"/>
      <sheetData sheetId="398"/>
      <sheetData sheetId="399"/>
      <sheetData sheetId="400"/>
      <sheetData sheetId="401"/>
      <sheetData sheetId="402"/>
      <sheetData sheetId="403"/>
      <sheetData sheetId="404"/>
      <sheetData sheetId="405"/>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K"/>
      <sheetName val="SC"/>
      <sheetName val="Makh"/>
      <sheetName val="T1"/>
      <sheetName val="T2"/>
      <sheetName val="T3"/>
      <sheetName val="T4"/>
      <sheetName val="T5"/>
      <sheetName val="T6"/>
      <sheetName val="T7"/>
      <sheetName val="T8"/>
    </sheetNames>
    <sheetDataSet>
      <sheetData sheetId="0">
        <row r="1">
          <cell r="A1" t="str">
            <v>Sè hiÖu TK</v>
          </cell>
          <cell r="B1" t="str">
            <v>Tªn tµi kho¶n</v>
          </cell>
          <cell r="C1" t="str">
            <v>DiÔn gi¶i</v>
          </cell>
        </row>
        <row r="3">
          <cell r="A3">
            <v>1121</v>
          </cell>
          <cell r="B3" t="str">
            <v>TiÒn göi Ng©n hµng - VND</v>
          </cell>
          <cell r="C3" t="str">
            <v>TiÒn göi Ng©n hµng - VND</v>
          </cell>
        </row>
        <row r="4">
          <cell r="A4">
            <v>1122</v>
          </cell>
          <cell r="B4" t="str">
            <v>TiÒn göi Ng©n hµng - USD</v>
          </cell>
          <cell r="C4" t="str">
            <v>TiÒn göi Ng©n hµng - USD</v>
          </cell>
        </row>
        <row r="5">
          <cell r="A5">
            <v>131</v>
          </cell>
          <cell r="B5" t="str">
            <v>Ph¶i thu cña kh¸ch hµng</v>
          </cell>
          <cell r="C5" t="str">
            <v>Thu tiÒn nî</v>
          </cell>
        </row>
        <row r="6">
          <cell r="A6">
            <v>1331</v>
          </cell>
          <cell r="B6" t="str">
            <v>ThuÕ GTGT ®Çu vµo cña HH, DV</v>
          </cell>
          <cell r="C6" t="str">
            <v>Tr¶ tiÒn thuÕ</v>
          </cell>
        </row>
        <row r="7">
          <cell r="A7">
            <v>152</v>
          </cell>
          <cell r="B7" t="str">
            <v>Nguyªn liÖu, vËt liÖu</v>
          </cell>
          <cell r="C7" t="str">
            <v>Mua nguyªn vËt liÖu</v>
          </cell>
        </row>
        <row r="8">
          <cell r="A8">
            <v>153</v>
          </cell>
          <cell r="B8" t="str">
            <v xml:space="preserve">C«ng cô, dông cô </v>
          </cell>
          <cell r="C8" t="str">
            <v>Mua c«ng cô dông cô</v>
          </cell>
        </row>
        <row r="9">
          <cell r="A9">
            <v>1561</v>
          </cell>
          <cell r="B9" t="str">
            <v>Hµng ho¸ - §å uèng</v>
          </cell>
          <cell r="C9" t="str">
            <v>Mua hµng</v>
          </cell>
        </row>
        <row r="10">
          <cell r="A10">
            <v>1563</v>
          </cell>
          <cell r="B10" t="str">
            <v>Hµng ho¸ - TAGS</v>
          </cell>
          <cell r="C10" t="str">
            <v>Mua hµng</v>
          </cell>
        </row>
        <row r="11">
          <cell r="A11">
            <v>2111</v>
          </cell>
          <cell r="B11" t="str">
            <v>TSC§ H÷u h×nh</v>
          </cell>
          <cell r="C11" t="str">
            <v>Mua TSC§</v>
          </cell>
        </row>
        <row r="12">
          <cell r="A12">
            <v>2421</v>
          </cell>
          <cell r="B12" t="str">
            <v>Chi phÝ tr¶ tr­íc dµi h¹n</v>
          </cell>
        </row>
        <row r="13">
          <cell r="A13">
            <v>315</v>
          </cell>
          <cell r="B13" t="str">
            <v>Nî dµi h¹n</v>
          </cell>
          <cell r="C13" t="str">
            <v>Thuª mua TC xe</v>
          </cell>
        </row>
        <row r="14">
          <cell r="A14">
            <v>3311</v>
          </cell>
          <cell r="B14" t="str">
            <v>Ph¶i tr¶ cho ng­êi b¸n - trong n­íc</v>
          </cell>
          <cell r="C14" t="str">
            <v>Tr¶ cho ng­êi b¸n</v>
          </cell>
        </row>
        <row r="15">
          <cell r="A15">
            <v>3312</v>
          </cell>
          <cell r="B15" t="str">
            <v>Ph¶i tr¶ cho ng­êi b¸n - n­íc ngoµi</v>
          </cell>
          <cell r="C15" t="str">
            <v>Tr¶ tiÒn nhËp khÈu hµng</v>
          </cell>
        </row>
        <row r="16">
          <cell r="A16">
            <v>33311</v>
          </cell>
          <cell r="B16" t="str">
            <v>ThuÕ GTGT ®Çu ra cña HH, DV</v>
          </cell>
          <cell r="C16" t="str">
            <v>Thu tiÒn thuÕ</v>
          </cell>
        </row>
        <row r="17">
          <cell r="A17">
            <v>33312</v>
          </cell>
          <cell r="B17" t="str">
            <v>ThuÕ GTGT hµng nhËp khÈu</v>
          </cell>
          <cell r="C17" t="str">
            <v>Tr¶ tiÒn thuÕ GTGT NK</v>
          </cell>
        </row>
        <row r="18">
          <cell r="A18">
            <v>33331</v>
          </cell>
          <cell r="B18" t="str">
            <v>ThuÕ nhËp khÈu</v>
          </cell>
          <cell r="C18" t="str">
            <v>Tr¶ tiÒn thuÕ NK</v>
          </cell>
        </row>
        <row r="19">
          <cell r="A19">
            <v>3334</v>
          </cell>
          <cell r="B19" t="str">
            <v>ThuÕ TNDN</v>
          </cell>
          <cell r="C19" t="str">
            <v>Tr¶ tiÒn thuÕ TNDN</v>
          </cell>
        </row>
        <row r="20">
          <cell r="A20">
            <v>3338</v>
          </cell>
          <cell r="B20" t="str">
            <v>ThuÕ m«n bµi</v>
          </cell>
          <cell r="C20" t="str">
            <v>Tr¶ tiÒn thuÕ m«n bµi</v>
          </cell>
        </row>
        <row r="21">
          <cell r="A21">
            <v>334</v>
          </cell>
          <cell r="B21" t="str">
            <v>Ph¶i tr¶ ng­êi lao ®éng</v>
          </cell>
          <cell r="C21" t="str">
            <v>TiÒn l­¬ng th¸ng</v>
          </cell>
        </row>
        <row r="22">
          <cell r="A22">
            <v>3383</v>
          </cell>
          <cell r="B22" t="str">
            <v>B¶o hiÓm x· héi</v>
          </cell>
          <cell r="C22" t="str">
            <v>Nép BHXH</v>
          </cell>
        </row>
        <row r="23">
          <cell r="A23">
            <v>3384</v>
          </cell>
          <cell r="B23" t="str">
            <v>B¶o hiÓm y tÕ</v>
          </cell>
          <cell r="C23" t="str">
            <v>Nép BHYT</v>
          </cell>
        </row>
        <row r="24">
          <cell r="A24">
            <v>5111</v>
          </cell>
          <cell r="B24" t="str">
            <v>DT b¸n hµng - §å uèng</v>
          </cell>
          <cell r="C24" t="str">
            <v>DT b¸n hµng</v>
          </cell>
        </row>
        <row r="25">
          <cell r="A25">
            <v>5113</v>
          </cell>
          <cell r="B25" t="str">
            <v>DT b¸n hµng - TAGS</v>
          </cell>
          <cell r="C25" t="str">
            <v>DT b¸n hµng</v>
          </cell>
        </row>
        <row r="26">
          <cell r="A26">
            <v>635</v>
          </cell>
          <cell r="B26" t="str">
            <v>Chi phÝ tµi chÝnh</v>
          </cell>
          <cell r="C26" t="str">
            <v>L·i thuª mua TC</v>
          </cell>
        </row>
        <row r="27">
          <cell r="A27">
            <v>642</v>
          </cell>
          <cell r="B27" t="str">
            <v>Chi phÝ qu¶n lý kinh doanh</v>
          </cell>
          <cell r="C27" t="str">
            <v>Chi phÝ KD</v>
          </cell>
        </row>
        <row r="28">
          <cell r="A28">
            <v>811</v>
          </cell>
          <cell r="B28" t="str">
            <v>Chi phÝ kh¸c</v>
          </cell>
        </row>
      </sheetData>
      <sheetData sheetId="1">
        <row r="6">
          <cell r="G6" t="str">
            <v>TK ®èi øng</v>
          </cell>
          <cell r="H6" t="str">
            <v>Thu</v>
          </cell>
          <cell r="I6" t="str">
            <v>Chi</v>
          </cell>
        </row>
        <row r="9">
          <cell r="G9">
            <v>131</v>
          </cell>
          <cell r="H9">
            <v>20000000</v>
          </cell>
        </row>
        <row r="10">
          <cell r="G10">
            <v>131</v>
          </cell>
          <cell r="H10">
            <v>20000000</v>
          </cell>
        </row>
        <row r="11">
          <cell r="G11">
            <v>334</v>
          </cell>
          <cell r="I11">
            <v>6893462</v>
          </cell>
        </row>
        <row r="12">
          <cell r="G12">
            <v>131</v>
          </cell>
          <cell r="H12">
            <v>15391480</v>
          </cell>
        </row>
        <row r="13">
          <cell r="G13">
            <v>131</v>
          </cell>
          <cell r="H13">
            <v>12479164</v>
          </cell>
        </row>
        <row r="14">
          <cell r="G14">
            <v>131</v>
          </cell>
          <cell r="H14">
            <v>16651553</v>
          </cell>
        </row>
        <row r="15">
          <cell r="G15">
            <v>5111</v>
          </cell>
          <cell r="H15">
            <v>36363800</v>
          </cell>
        </row>
        <row r="16">
          <cell r="G16">
            <v>33311</v>
          </cell>
          <cell r="H16">
            <v>3636200</v>
          </cell>
        </row>
        <row r="17">
          <cell r="G17">
            <v>131</v>
          </cell>
          <cell r="H17">
            <v>6962353</v>
          </cell>
        </row>
        <row r="18">
          <cell r="G18">
            <v>3334</v>
          </cell>
          <cell r="I18">
            <v>1880000</v>
          </cell>
        </row>
        <row r="19">
          <cell r="G19">
            <v>131</v>
          </cell>
          <cell r="H19">
            <v>15000000</v>
          </cell>
        </row>
        <row r="20">
          <cell r="G20">
            <v>642</v>
          </cell>
          <cell r="I20">
            <v>10000000</v>
          </cell>
        </row>
        <row r="21">
          <cell r="G21">
            <v>1331</v>
          </cell>
          <cell r="I21">
            <v>1000000</v>
          </cell>
        </row>
        <row r="22">
          <cell r="G22">
            <v>131</v>
          </cell>
          <cell r="H22">
            <v>345000</v>
          </cell>
        </row>
        <row r="23">
          <cell r="G23">
            <v>131</v>
          </cell>
          <cell r="H23">
            <v>1245000</v>
          </cell>
        </row>
        <row r="24">
          <cell r="G24">
            <v>3338</v>
          </cell>
          <cell r="I24">
            <v>1000000</v>
          </cell>
        </row>
        <row r="25">
          <cell r="G25">
            <v>642</v>
          </cell>
          <cell r="I25">
            <v>188000</v>
          </cell>
        </row>
        <row r="26">
          <cell r="G26">
            <v>131</v>
          </cell>
          <cell r="H26">
            <v>2368800</v>
          </cell>
        </row>
        <row r="27">
          <cell r="G27">
            <v>5111</v>
          </cell>
          <cell r="H27">
            <v>109090</v>
          </cell>
        </row>
        <row r="28">
          <cell r="G28">
            <v>33311</v>
          </cell>
          <cell r="H28">
            <v>10910</v>
          </cell>
        </row>
        <row r="29">
          <cell r="G29">
            <v>642</v>
          </cell>
          <cell r="I29">
            <v>519728</v>
          </cell>
        </row>
        <row r="30">
          <cell r="G30">
            <v>1331</v>
          </cell>
          <cell r="I30">
            <v>37272</v>
          </cell>
        </row>
        <row r="31">
          <cell r="G31">
            <v>642</v>
          </cell>
          <cell r="I31">
            <v>371000</v>
          </cell>
        </row>
        <row r="32">
          <cell r="G32">
            <v>131</v>
          </cell>
          <cell r="H32">
            <v>690000</v>
          </cell>
        </row>
        <row r="33">
          <cell r="G33">
            <v>5111</v>
          </cell>
          <cell r="H33">
            <v>5332690</v>
          </cell>
        </row>
        <row r="34">
          <cell r="G34">
            <v>33311</v>
          </cell>
          <cell r="H34">
            <v>533270</v>
          </cell>
        </row>
        <row r="35">
          <cell r="G35">
            <v>3311</v>
          </cell>
          <cell r="I35">
            <v>446349</v>
          </cell>
        </row>
        <row r="36">
          <cell r="G36">
            <v>1331</v>
          </cell>
          <cell r="I36">
            <v>44635</v>
          </cell>
        </row>
        <row r="37">
          <cell r="G37">
            <v>5111</v>
          </cell>
          <cell r="H37">
            <v>7477050</v>
          </cell>
        </row>
        <row r="38">
          <cell r="G38">
            <v>33311</v>
          </cell>
          <cell r="H38">
            <v>747950</v>
          </cell>
        </row>
        <row r="39">
          <cell r="G39">
            <v>642</v>
          </cell>
          <cell r="I39">
            <v>381182</v>
          </cell>
        </row>
        <row r="40">
          <cell r="G40">
            <v>1331</v>
          </cell>
          <cell r="I40">
            <v>36718</v>
          </cell>
        </row>
        <row r="41">
          <cell r="G41">
            <v>131</v>
          </cell>
          <cell r="H41">
            <v>15000000</v>
          </cell>
        </row>
        <row r="42">
          <cell r="G42">
            <v>5111</v>
          </cell>
          <cell r="H42">
            <v>477270</v>
          </cell>
        </row>
        <row r="43">
          <cell r="G43">
            <v>33311</v>
          </cell>
          <cell r="H43">
            <v>47730</v>
          </cell>
        </row>
        <row r="44">
          <cell r="G44">
            <v>131</v>
          </cell>
          <cell r="H44">
            <v>20000000</v>
          </cell>
        </row>
        <row r="45">
          <cell r="G45">
            <v>131</v>
          </cell>
          <cell r="H45">
            <v>20000000</v>
          </cell>
        </row>
        <row r="46">
          <cell r="G46">
            <v>315</v>
          </cell>
          <cell r="I46">
            <v>6141484</v>
          </cell>
        </row>
        <row r="47">
          <cell r="G47">
            <v>131</v>
          </cell>
          <cell r="H47">
            <v>4124400</v>
          </cell>
        </row>
        <row r="48">
          <cell r="G48">
            <v>1561</v>
          </cell>
          <cell r="I48">
            <v>1412920</v>
          </cell>
        </row>
        <row r="49">
          <cell r="G49">
            <v>33331</v>
          </cell>
          <cell r="I49">
            <v>10705565</v>
          </cell>
        </row>
        <row r="50">
          <cell r="G50">
            <v>33312</v>
          </cell>
          <cell r="I50">
            <v>6423339</v>
          </cell>
        </row>
        <row r="51">
          <cell r="G51">
            <v>1331</v>
          </cell>
          <cell r="I51">
            <v>19500</v>
          </cell>
        </row>
        <row r="52">
          <cell r="G52">
            <v>3311</v>
          </cell>
          <cell r="I52">
            <v>253651</v>
          </cell>
        </row>
        <row r="53">
          <cell r="G53">
            <v>642</v>
          </cell>
          <cell r="I53">
            <v>254547</v>
          </cell>
        </row>
        <row r="54">
          <cell r="G54">
            <v>1331</v>
          </cell>
          <cell r="I54">
            <v>40243</v>
          </cell>
        </row>
        <row r="55">
          <cell r="G55">
            <v>131</v>
          </cell>
          <cell r="H55">
            <v>10000000</v>
          </cell>
        </row>
        <row r="56">
          <cell r="G56">
            <v>5111</v>
          </cell>
          <cell r="H56">
            <v>520006</v>
          </cell>
        </row>
        <row r="57">
          <cell r="G57">
            <v>33311</v>
          </cell>
          <cell r="H57">
            <v>51994</v>
          </cell>
        </row>
        <row r="58">
          <cell r="G58">
            <v>131</v>
          </cell>
          <cell r="H58">
            <v>30000000</v>
          </cell>
        </row>
        <row r="59">
          <cell r="G59">
            <v>642</v>
          </cell>
          <cell r="I59">
            <v>354500</v>
          </cell>
        </row>
        <row r="60">
          <cell r="G60">
            <v>334</v>
          </cell>
          <cell r="I60">
            <v>9987115</v>
          </cell>
        </row>
        <row r="61">
          <cell r="G61">
            <v>1121</v>
          </cell>
          <cell r="I61">
            <v>120000000</v>
          </cell>
        </row>
        <row r="62">
          <cell r="G62">
            <v>5111</v>
          </cell>
          <cell r="H62">
            <v>44197751</v>
          </cell>
        </row>
        <row r="63">
          <cell r="G63">
            <v>33311</v>
          </cell>
          <cell r="H63">
            <v>4419449</v>
          </cell>
        </row>
        <row r="64">
          <cell r="G64">
            <v>5111</v>
          </cell>
          <cell r="H64">
            <v>96197384</v>
          </cell>
        </row>
        <row r="65">
          <cell r="G65">
            <v>33311</v>
          </cell>
          <cell r="H65">
            <v>9618916</v>
          </cell>
        </row>
      </sheetData>
      <sheetData sheetId="2"/>
      <sheetData sheetId="3"/>
      <sheetData sheetId="4"/>
      <sheetData sheetId="5"/>
      <sheetData sheetId="6"/>
      <sheetData sheetId="7"/>
      <sheetData sheetId="8"/>
      <sheetData sheetId="9"/>
      <sheetData sheetId="1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HC"/>
      <sheetName val="QLN"/>
      <sheetName val="KTHUAT"/>
      <sheetName val="KT"/>
      <sheetName val="CN"/>
      <sheetName val="DLo"/>
      <sheetName val="BDa"/>
      <sheetName val="CDong"/>
      <sheetName val="KTang"/>
      <sheetName val="PBat"/>
      <sheetName val="TThuy"/>
      <sheetName val="CXa"/>
      <sheetName val="THop"/>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vl"/>
      <sheetName val="Du_lieu"/>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ctdz35"/>
      <sheetName val="DGKV1"/>
      <sheetName val="GVTKV1"/>
      <sheetName val="DM tt van DZ 35 kV"/>
      <sheetName val="MTO REV.0"/>
      <sheetName val="dieuchinh"/>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DG_QUANG NINH"/>
      <sheetName val="Hướng dẫn"/>
      <sheetName val="Ví dụ hàm Vlookup"/>
      <sheetName val="Gvl_QN"/>
      <sheetName val="Gvlks_QN"/>
      <sheetName val="chitimc"/>
      <sheetName val="dtxl"/>
      <sheetName val="KH-Q1,Q2,01"/>
      <sheetName val="Tien lumng MB-2"/>
      <sheetName val="Tien lumng MB-5"/>
      <sheetName val="13.BANG CT"/>
      <sheetName val="14.MMUS GIUA NHIP"/>
      <sheetName val="4.HSPBngang"/>
      <sheetName val="6.Tinh tai"/>
      <sheetName val="2 NSl"/>
      <sheetName val="17.US CHU tho a_b"/>
      <sheetName val="15.MMUS GOI"/>
      <sheetName val="5.BANG I"/>
      <sheetName val="SILICATE"/>
      <sheetName val="gtrin⁨"/>
      <sheetName val="Thep dia"/>
      <sheetName val="THDT DZ 010 kV"/>
      <sheetName val="XL4Poppy"/>
      <sheetName val="LKVL_CK_HT_GD1"/>
      <sheetName val="CHITIET VL_NC"/>
      <sheetName val="VCV_BE_TONG"/>
      <sheetName val="Hu?ng d?n"/>
      <sheetName val="Ví d? hàm Vlookup"/>
      <sheetName val="Income Statement"/>
      <sheetName val="Shareholders' Equity"/>
      <sheetName val="PTDG (2)"/>
      <sheetName val="     ien 110 kV"/>
      <sheetName val="NC Day su      ien"/>
      <sheetName val="     ien 35 kV"/>
      <sheetName val="VL-NCf 35 KV"/>
      <sheetName val="M@-2"/>
      <sheetName val="cot_xa"/>
      <sheetName val="Mong"/>
      <sheetName val="gtrin?"/>
      <sheetName val="Hoá Ðon NV"/>
      <sheetName val="NHATKY"/>
      <sheetName val="TTDZ22"/>
      <sheetName val="Hu_ng d_n"/>
      <sheetName val="Ví d_ hàm Vlookup"/>
      <sheetName val="MTL$-INTER"/>
      <sheetName val="CT -THVLNC"/>
      <sheetName val="gvl_x0000__x0000__x0000__x0000__x0000__x0000__x0000__x0000__x0000__x0000__x0000__x0000_쉘ž_x0000__x0004__x0000__x0000__x0000__x0000__x0000__x0000_॔ǥ_x0000__x0000__x0000__x0000_"/>
      <sheetName val="Chiettinh dz0,4"/>
      <sheetName val="gvl????????????쉘ž?_x0004_??????॔ǥ????"/>
      <sheetName val="gtrin_"/>
      <sheetName val="gvl____________쉘ž__x0004_______॔ǥ____"/>
      <sheetName val="DE tu van"/>
      <sheetName val="ctdg"/>
      <sheetName val="tonghop"/>
      <sheetName val="Hý?ng d?n"/>
      <sheetName val="Hoá Ðõn NV"/>
      <sheetName val="DG_LANG SON"/>
      <sheetName val="Gvl_LS"/>
      <sheetName val="Gvlks_LS"/>
      <sheetName val="Tien luonc LB-2"/>
      <sheetName val="Tien luong MB%4"/>
      <sheetName val="Tien luong LBK"/>
      <sheetName val="Tien duong MP-12"/>
      <sheetName val="ML18-6"/>
      <sheetName val="Sheut2"/>
      <sheetName val="gaathanh1"/>
      <sheetName val="TTVanChuyen"/>
      <sheetName val="_x0000__x0000__x0000__x0000__x0000__x0000__x0000__x0000__x0000__x0000__x0000__x0000_J[DZ110K~1.XLS]THPD"/>
      <sheetName val="????????????J[DZ110K~1.XLS]THPD"/>
      <sheetName val="gvl____________?__x0004_______?g____"/>
      <sheetName val="NC Dai su Phu kien"/>
      <sheetName val="gvl_x0000_쉘ž_x0000__x0004__x0000_॔ǥ_x0000_쌄ž_x0000_O_x0000_J[DZ110K~1.XLS"/>
      <sheetName val="Revenue"/>
      <sheetName val="PTVT"/>
      <sheetName val="DGKS"/>
      <sheetName val="KSTK"/>
      <sheetName val="THKP"/>
      <sheetName val="XL"/>
      <sheetName val="DTCT"/>
      <sheetName val="PTDG"/>
      <sheetName val="GiaTB"/>
      <sheetName val="THMayTC"/>
      <sheetName val="THVT"/>
      <sheetName val="Tie~ luong M4T-1"/>
      <sheetName val="tm"/>
      <sheetName val="ck"/>
      <sheetName val="th"/>
      <sheetName val="dt"/>
      <sheetName val="cl"/>
      <sheetName val="sl"/>
      <sheetName val="dth"/>
      <sheetName val="vt"/>
      <sheetName val="vc1"/>
      <sheetName val="vc2"/>
      <sheetName val="db"/>
      <sheetName val="nl"/>
      <sheetName val="tra2"/>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TONG_x000b_E3p "/>
      <sheetName val="'iathanh1"/>
      <sheetName val="CHITIE_x0004_ VL-NC-_x0004_T -1p"/>
      <sheetName val="CHITIET _x0016_L-NC"/>
      <sheetName val="_x0006_C"/>
      <sheetName val="KP_x0016_C-BD "/>
      <sheetName val="DZ 35"/>
      <sheetName val="Cto"/>
      <sheetName val="Phu kien 1࠱0 kV"/>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THCT"/>
      <sheetName val="THDZ0,4"/>
      <sheetName val="TH DZ35"/>
      <sheetName val="THTram"/>
      <sheetName val="T_x000f_NG HOP VL-NC TT"/>
      <sheetName val="ru4Test5"/>
      <sheetName val="Hý_ng d_n"/>
      <sheetName val=""/>
      <sheetName val="____________J_DZ110K~1.XLS_THPD"/>
      <sheetName val="gvl_x0000__x0000__x0000__x0000__x0000__x0000__x0000__x0000__x0000__x0000__x0000__x0000_?_x0000__x0004__x0000__x0000__x0000__x0000__x0000__x0000_?g_x0000__x0000__x0000__x0000_"/>
      <sheetName val="gvl??????????????_x0004_???????g????"/>
      <sheetName val="gvl_______________x0004________g____"/>
      <sheetName val="BK04"/>
      <sheetName val="BK-C T"/>
      <sheetName val="KB"/>
      <sheetName val="DZ 0.4"/>
      <sheetName val="Balance Sheet"/>
      <sheetName val="CT_LCGT"/>
      <sheetName val="CT_LCTT"/>
      <sheetName val="TM_ChenhLechCT"/>
      <sheetName val="DM"/>
      <sheetName val="Dieu_chinh"/>
      <sheetName val="Danh_muc"/>
      <sheetName val="Tong_hop"/>
      <sheetName val="Bao_cao"/>
      <sheetName val="Phan_bo"/>
      <sheetName val="Thong_tin"/>
      <sheetName val="gvl?쉘ž?_x0004_?॔ǥ?쌄ž?O?J[DZ110K~1.XLS"/>
      <sheetName val="MP_x000a_12"/>
      <sheetName val="VL,NC,MTC"/>
      <sheetName val="kinh phí XD"/>
      <sheetName val="Dinh nghia"/>
      <sheetName val="T_xffff_T.5"/>
      <sheetName val="_iathanh1"/>
      <sheetName val="Gia_GC_Satthep"/>
      <sheetName val="gvl____________쉘ž__x005f_x0004_______"/>
      <sheetName val="gvl_______________x005f_x0004_______"/>
      <sheetName val="gvl_x0000_?_x0000__x0004__x0000_?g_x0000_?_x0000_O_x0000_J[DZ110K~1.XLS"/>
      <sheetName val="Tong hop"/>
    </sheetNames>
    <sheetDataSet>
      <sheetData sheetId="0"/>
      <sheetData sheetId="1"/>
      <sheetData sheetId="2"/>
      <sheetData sheetId="3" refreshError="1">
        <row r="3">
          <cell r="A3" t="str">
            <v>03.1112</v>
          </cell>
          <cell r="B3" t="str">
            <v>Ñaøo ñaát hoá theá saâu &gt;1m S ñaùy hoá £ 5 m 2  ñaát C2</v>
          </cell>
          <cell r="C3" t="str">
            <v>m 3</v>
          </cell>
          <cell r="D3">
            <v>0</v>
          </cell>
          <cell r="E3">
            <v>16776</v>
          </cell>
          <cell r="F3">
            <v>0</v>
          </cell>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v>0</v>
          </cell>
          <cell r="E5">
            <v>10890</v>
          </cell>
          <cell r="F5">
            <v>0</v>
          </cell>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v>0</v>
          </cell>
          <cell r="G7" t="str">
            <v>03.1123</v>
          </cell>
        </row>
        <row r="8">
          <cell r="A8" t="str">
            <v>03.1132</v>
          </cell>
          <cell r="B8" t="str">
            <v>Ñaøo moùng baèng TC ñaát C2  saâu £ 3 m dieän tích ñaùy moùng £ 15 m2</v>
          </cell>
          <cell r="C8" t="str">
            <v>m 3</v>
          </cell>
          <cell r="D8">
            <v>1670.4761904761904</v>
          </cell>
          <cell r="E8">
            <v>11773</v>
          </cell>
          <cell r="F8">
            <v>0</v>
          </cell>
          <cell r="G8" t="str">
            <v>03.1132</v>
          </cell>
        </row>
        <row r="9">
          <cell r="A9" t="str">
            <v>03.1133</v>
          </cell>
          <cell r="B9" t="str">
            <v>Ñaøo moùng baèng TC ñaát C3  saâu £ 3 m dieän tích ñaùy moùng £ 15 m2</v>
          </cell>
          <cell r="C9" t="str">
            <v>m 3</v>
          </cell>
          <cell r="D9">
            <v>1.3</v>
          </cell>
          <cell r="E9">
            <v>17659</v>
          </cell>
          <cell r="F9">
            <v>0</v>
          </cell>
          <cell r="G9" t="str">
            <v>03.1133</v>
          </cell>
        </row>
        <row r="10">
          <cell r="A10" t="str">
            <v>03.1152</v>
          </cell>
          <cell r="B10" t="str">
            <v>Ñaøo moùng baèng TC ñaát C2  saâu £ 2 m dieän tích ñaùy moùng £ 25 m2</v>
          </cell>
          <cell r="C10" t="str">
            <v>m 3</v>
          </cell>
          <cell r="D10">
            <v>1</v>
          </cell>
          <cell r="E10">
            <v>11478</v>
          </cell>
          <cell r="F10">
            <v>0</v>
          </cell>
          <cell r="G10" t="str">
            <v>03.1152</v>
          </cell>
        </row>
        <row r="11">
          <cell r="A11" t="str">
            <v>03.1153</v>
          </cell>
          <cell r="B11" t="str">
            <v>Ñaøo moùng baèng TC ñaát C3  saâu £ 2 m dieän tích ñaùy moùng £ 25 m2</v>
          </cell>
          <cell r="C11" t="str">
            <v>m 3</v>
          </cell>
          <cell r="D11">
            <v>0.2</v>
          </cell>
          <cell r="E11">
            <v>17365</v>
          </cell>
          <cell r="F11">
            <v>0</v>
          </cell>
          <cell r="G11" t="str">
            <v>03.1153</v>
          </cell>
        </row>
        <row r="12">
          <cell r="A12" t="str">
            <v>03.1162</v>
          </cell>
          <cell r="B12" t="str">
            <v>Ñaøo moùng baèng TC ñaát C2  saâu £ 3 m dieän tích ñaùy moùng £ 25 m2</v>
          </cell>
          <cell r="C12" t="str">
            <v>m 3</v>
          </cell>
          <cell r="D12">
            <v>34538</v>
          </cell>
          <cell r="E12">
            <v>12508</v>
          </cell>
          <cell r="F12">
            <v>0</v>
          </cell>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v>0</v>
          </cell>
          <cell r="G14" t="str">
            <v>03.1182</v>
          </cell>
        </row>
        <row r="15">
          <cell r="A15" t="str">
            <v>03.1183</v>
          </cell>
          <cell r="B15" t="str">
            <v>Ñaøo moùng baèng TC ñaát C3  saâu £ 2 m dieän tích ñaùy moùng £ 35 m2</v>
          </cell>
          <cell r="C15" t="str">
            <v>m 3</v>
          </cell>
          <cell r="D15">
            <v>5.5600000000000005</v>
          </cell>
          <cell r="E15">
            <v>18100</v>
          </cell>
          <cell r="F15">
            <v>0</v>
          </cell>
          <cell r="G15" t="str">
            <v>03.1183</v>
          </cell>
        </row>
        <row r="16">
          <cell r="A16" t="str">
            <v>03.1192</v>
          </cell>
          <cell r="B16" t="str">
            <v>Ñaøo moùng baèng TC ñaát C2  saâu £ 3 m dieän tích ñaùy moùng £ 35 m2</v>
          </cell>
          <cell r="C16" t="str">
            <v>m 3</v>
          </cell>
          <cell r="D16">
            <v>0</v>
          </cell>
          <cell r="E16">
            <v>13097</v>
          </cell>
          <cell r="F16">
            <v>0</v>
          </cell>
          <cell r="G16" t="str">
            <v>03.1192</v>
          </cell>
        </row>
        <row r="17">
          <cell r="A17" t="str">
            <v>03.1193</v>
          </cell>
          <cell r="B17" t="str">
            <v>Ñaøo moùng baèng TC ñaát C3  saâu £ 3 m dieän tích ñaùy moùng £ 35 m2</v>
          </cell>
          <cell r="C17" t="str">
            <v>m 3</v>
          </cell>
          <cell r="D17">
            <v>0</v>
          </cell>
          <cell r="E17">
            <v>19425</v>
          </cell>
          <cell r="F17">
            <v>0</v>
          </cell>
          <cell r="G17" t="str">
            <v>03.1193</v>
          </cell>
        </row>
        <row r="18">
          <cell r="A18" t="str">
            <v>03.1212</v>
          </cell>
          <cell r="B18" t="str">
            <v>Ñaøo moùng baèng TC ñaát C2  saâu £ 2 m dieän tích ñaùy moùng £ 50 m2</v>
          </cell>
          <cell r="C18" t="str">
            <v>m 3</v>
          </cell>
          <cell r="D18">
            <v>5.5</v>
          </cell>
          <cell r="E18">
            <v>12803</v>
          </cell>
          <cell r="F18">
            <v>0</v>
          </cell>
          <cell r="G18" t="str">
            <v>03.1212</v>
          </cell>
        </row>
        <row r="19">
          <cell r="A19" t="str">
            <v>03.1213</v>
          </cell>
          <cell r="B19" t="str">
            <v>Ñaøo moùng baèng TC ñaát C3  saâu £ 2 m dieän tích ñaùy moùng £ 50 m2</v>
          </cell>
          <cell r="C19" t="str">
            <v>m 3</v>
          </cell>
          <cell r="D19">
            <v>4.5199999999999996</v>
          </cell>
          <cell r="E19">
            <v>19130</v>
          </cell>
          <cell r="F19">
            <v>0</v>
          </cell>
          <cell r="G19" t="str">
            <v>03.1213</v>
          </cell>
        </row>
        <row r="20">
          <cell r="A20" t="str">
            <v>03.1222</v>
          </cell>
          <cell r="B20" t="str">
            <v>Ñaøo moùng baèng TC ñaát C2  saâu £ 3 m dieän tích ñaùy moùng £ 50 m2</v>
          </cell>
          <cell r="C20" t="str">
            <v>m 3</v>
          </cell>
          <cell r="D20">
            <v>25.06</v>
          </cell>
          <cell r="E20">
            <v>13833</v>
          </cell>
          <cell r="F20">
            <v>0</v>
          </cell>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v>0</v>
          </cell>
          <cell r="E27">
            <v>20308</v>
          </cell>
          <cell r="F27">
            <v>0</v>
          </cell>
          <cell r="G27" t="str">
            <v>03.1293</v>
          </cell>
        </row>
        <row r="28">
          <cell r="A28" t="str">
            <v>03.1302</v>
          </cell>
          <cell r="B28" t="str">
            <v>Ñaøo moùng baèng TC ñaát C2  saâu £ 3 m dieän tích ñaùy moùng £ 100 m2</v>
          </cell>
          <cell r="C28" t="str">
            <v>m 3</v>
          </cell>
          <cell r="D28">
            <v>0</v>
          </cell>
          <cell r="E28">
            <v>14569</v>
          </cell>
          <cell r="F28">
            <v>0</v>
          </cell>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v>0</v>
          </cell>
          <cell r="E30">
            <v>14127</v>
          </cell>
          <cell r="F30">
            <v>0</v>
          </cell>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v>0</v>
          </cell>
          <cell r="G32" t="str">
            <v>03.1342</v>
          </cell>
        </row>
        <row r="33">
          <cell r="A33" t="str">
            <v>03.1343</v>
          </cell>
          <cell r="B33" t="str">
            <v>Ñaøo moùng baèng TC ñaát C3  saâu £ 3 m dieän tích ñaùy moùng £ 150 m2</v>
          </cell>
          <cell r="C33" t="str">
            <v>m 3</v>
          </cell>
          <cell r="D33">
            <v>1670.4761904761904</v>
          </cell>
          <cell r="E33">
            <v>22809</v>
          </cell>
          <cell r="F33">
            <v>0</v>
          </cell>
          <cell r="G33" t="str">
            <v>03.1343</v>
          </cell>
        </row>
        <row r="34">
          <cell r="A34" t="str">
            <v>03.1352</v>
          </cell>
          <cell r="B34" t="str">
            <v>Ñaøo moùng baèng TC ñaát C2  saâu £ 4 m dieän tích ñaùy moùng £ 150 m2</v>
          </cell>
          <cell r="C34" t="str">
            <v>m 3</v>
          </cell>
          <cell r="D34">
            <v>1.3</v>
          </cell>
          <cell r="E34">
            <v>16629</v>
          </cell>
          <cell r="F34">
            <v>0</v>
          </cell>
          <cell r="G34" t="str">
            <v>03.1352</v>
          </cell>
        </row>
        <row r="35">
          <cell r="A35" t="str">
            <v>03.1353</v>
          </cell>
          <cell r="B35" t="str">
            <v>Ñaøo moùng baèng TC ñaát C3  saâu £ 4 m dieän tích ñaùy moùng £ 150 m2</v>
          </cell>
          <cell r="C35" t="str">
            <v>m 3</v>
          </cell>
          <cell r="D35">
            <v>1</v>
          </cell>
          <cell r="E35">
            <v>24134</v>
          </cell>
          <cell r="F35">
            <v>0</v>
          </cell>
          <cell r="G35" t="str">
            <v>03.1353</v>
          </cell>
        </row>
        <row r="36">
          <cell r="A36" t="str">
            <v>03.1372</v>
          </cell>
          <cell r="B36" t="str">
            <v>Ñaøo moùng baèng TC ñaát C2  saâu £ 2 m dieän tích ñaùy moùng £ 200 m2</v>
          </cell>
          <cell r="C36" t="str">
            <v>m 3</v>
          </cell>
          <cell r="D36">
            <v>0.2</v>
          </cell>
          <cell r="E36">
            <v>14716</v>
          </cell>
          <cell r="F36">
            <v>0</v>
          </cell>
          <cell r="G36" t="str">
            <v>03.1372</v>
          </cell>
        </row>
        <row r="37">
          <cell r="A37" t="str">
            <v>03.1373</v>
          </cell>
          <cell r="B37" t="str">
            <v>Ñaøo moùng baèng TC ñaát C3  saâu £ 2 m dieän tích ñaùy moùng £ 200 m2</v>
          </cell>
          <cell r="C37" t="str">
            <v>m 3</v>
          </cell>
          <cell r="D37">
            <v>34538</v>
          </cell>
          <cell r="E37">
            <v>22074</v>
          </cell>
          <cell r="F37">
            <v>0</v>
          </cell>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v>0</v>
          </cell>
          <cell r="G39" t="str">
            <v>03.1383</v>
          </cell>
        </row>
        <row r="40">
          <cell r="A40" t="str">
            <v>03.1392</v>
          </cell>
          <cell r="B40" t="str">
            <v>Ñaøo moùng baèng TC ñaát C2  saâu £ 3 m dieän tích ñaùy moùng £ 200 m2</v>
          </cell>
          <cell r="C40" t="str">
            <v>m 3</v>
          </cell>
          <cell r="D40">
            <v>4.7</v>
          </cell>
          <cell r="E40">
            <v>17512</v>
          </cell>
          <cell r="F40">
            <v>0</v>
          </cell>
          <cell r="G40" t="str">
            <v>03.1392</v>
          </cell>
        </row>
        <row r="41">
          <cell r="A41" t="str">
            <v>03.1393</v>
          </cell>
          <cell r="B41" t="str">
            <v>Ñaøo moùng baèng TC ñaát C3  saâu £ 3 m dieän tích ñaùy moùng £ 200 m2</v>
          </cell>
          <cell r="C41" t="str">
            <v>m 3</v>
          </cell>
          <cell r="D41">
            <v>0</v>
          </cell>
          <cell r="E41">
            <v>25311</v>
          </cell>
          <cell r="F41">
            <v>0</v>
          </cell>
          <cell r="G41" t="str">
            <v>03.1393</v>
          </cell>
        </row>
        <row r="42">
          <cell r="A42" t="str">
            <v>03.1422</v>
          </cell>
          <cell r="B42" t="str">
            <v>Ñaøo moùng baèng TC ñaát C2  saâu £ 2 m dieän tích ñaùy moùng &gt; 200 m2</v>
          </cell>
          <cell r="C42" t="str">
            <v>m 3</v>
          </cell>
          <cell r="D42">
            <v>0</v>
          </cell>
          <cell r="E42">
            <v>16187</v>
          </cell>
          <cell r="F42">
            <v>0</v>
          </cell>
          <cell r="G42" t="str">
            <v>03.1422</v>
          </cell>
        </row>
        <row r="43">
          <cell r="A43" t="str">
            <v>03.1423</v>
          </cell>
          <cell r="B43" t="str">
            <v>Ñaøo moùng baèng TC ñaát C3  saâu £ 2 m dieän tích ñaùy moùng &gt; 200 m2</v>
          </cell>
          <cell r="C43" t="str">
            <v>m 3</v>
          </cell>
          <cell r="D43">
            <v>4.7</v>
          </cell>
          <cell r="E43">
            <v>24281</v>
          </cell>
          <cell r="F43">
            <v>0</v>
          </cell>
          <cell r="G43" t="str">
            <v>03.1423</v>
          </cell>
        </row>
        <row r="44">
          <cell r="A44" t="str">
            <v>03.1432</v>
          </cell>
          <cell r="B44" t="str">
            <v>Ñaøo moùng baèng TC ñaát C2  saâu £ 3 m dieän tích ñaùy moùng &gt; 200 m2</v>
          </cell>
          <cell r="C44" t="str">
            <v>m 3</v>
          </cell>
          <cell r="D44">
            <v>4.5199999999999996</v>
          </cell>
          <cell r="E44">
            <v>17217</v>
          </cell>
          <cell r="F44">
            <v>0</v>
          </cell>
          <cell r="G44" t="str">
            <v>03.1432</v>
          </cell>
        </row>
        <row r="45">
          <cell r="A45" t="str">
            <v>03.1433</v>
          </cell>
          <cell r="B45" t="str">
            <v>Ñaøo moùng baèng TC ñaát C3  saâu £ 3 m dieän tích ñaùy moùng &gt; 200 m2</v>
          </cell>
          <cell r="C45" t="str">
            <v>m 3</v>
          </cell>
          <cell r="D45">
            <v>21.443999999999999</v>
          </cell>
          <cell r="E45">
            <v>25458</v>
          </cell>
          <cell r="F45">
            <v>0</v>
          </cell>
          <cell r="G45" t="str">
            <v>03.1433</v>
          </cell>
        </row>
        <row r="46">
          <cell r="A46" t="str">
            <v>03.1442</v>
          </cell>
          <cell r="B46" t="str">
            <v>Ñaøo moùng baèng TC ñaát C2  saâu £ 3 m dieän tích ñaùy moùng &gt; 200 m2</v>
          </cell>
          <cell r="C46" t="str">
            <v>m 3</v>
          </cell>
          <cell r="D46">
            <v>34538</v>
          </cell>
          <cell r="E46">
            <v>18836</v>
          </cell>
          <cell r="F46">
            <v>0</v>
          </cell>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v>0</v>
          </cell>
          <cell r="E52">
            <v>8682</v>
          </cell>
          <cell r="F52">
            <v>0</v>
          </cell>
          <cell r="G52" t="str">
            <v>03.3202</v>
          </cell>
        </row>
        <row r="53">
          <cell r="A53" t="str">
            <v>03.3203</v>
          </cell>
          <cell r="B53" t="str">
            <v>Laáp ñaát raõnh tieáp ñòa ñaát C3</v>
          </cell>
          <cell r="C53" t="str">
            <v>m 3</v>
          </cell>
          <cell r="D53">
            <v>0</v>
          </cell>
          <cell r="E53">
            <v>10007</v>
          </cell>
          <cell r="F53">
            <v>0</v>
          </cell>
          <cell r="G53" t="str">
            <v>03.3203</v>
          </cell>
        </row>
        <row r="54">
          <cell r="A54" t="str">
            <v>03.4001</v>
          </cell>
          <cell r="B54" t="str">
            <v>Ñaép bôø bao ñoä saâu buøn nöôùc £ 30cm</v>
          </cell>
          <cell r="C54" t="str">
            <v>m</v>
          </cell>
          <cell r="D54">
            <v>0</v>
          </cell>
          <cell r="E54">
            <v>5592</v>
          </cell>
          <cell r="F54">
            <v>0</v>
          </cell>
          <cell r="G54" t="str">
            <v>03.4001</v>
          </cell>
        </row>
        <row r="55">
          <cell r="A55" t="str">
            <v>03.4002</v>
          </cell>
          <cell r="B55" t="str">
            <v>Ñaép bôø bao ñoä saâu buøn nöôùc £ 50cm</v>
          </cell>
          <cell r="C55" t="str">
            <v>m</v>
          </cell>
          <cell r="D55">
            <v>22400</v>
          </cell>
          <cell r="E55">
            <v>8241</v>
          </cell>
          <cell r="F55">
            <v>0</v>
          </cell>
          <cell r="G55" t="str">
            <v>03.4002</v>
          </cell>
        </row>
        <row r="56">
          <cell r="A56" t="str">
            <v>03.4003</v>
          </cell>
          <cell r="B56" t="str">
            <v>Ñaép bôø bao ñoä saâu buøn nöôùc £ 80cm</v>
          </cell>
          <cell r="C56" t="str">
            <v>m</v>
          </cell>
          <cell r="D56">
            <v>35000</v>
          </cell>
          <cell r="E56">
            <v>12655</v>
          </cell>
          <cell r="F56">
            <v>0</v>
          </cell>
          <cell r="G56" t="str">
            <v>03.4003</v>
          </cell>
        </row>
        <row r="57">
          <cell r="A57" t="str">
            <v>03.4004</v>
          </cell>
          <cell r="B57" t="str">
            <v>Ñaép bôø bao ñoä saâu buøn nöôùc £ 100cm</v>
          </cell>
          <cell r="C57" t="str">
            <v>m</v>
          </cell>
          <cell r="D57">
            <v>42000</v>
          </cell>
          <cell r="E57">
            <v>16187</v>
          </cell>
          <cell r="F57">
            <v>0</v>
          </cell>
          <cell r="G57" t="str">
            <v>03.4004</v>
          </cell>
        </row>
        <row r="58">
          <cell r="A58" t="str">
            <v>03.5100</v>
          </cell>
          <cell r="B58" t="str">
            <v xml:space="preserve">Bôm taùt nöôùc baèng thuû coâng </v>
          </cell>
          <cell r="C58" t="str">
            <v>m 3</v>
          </cell>
          <cell r="D58">
            <v>0</v>
          </cell>
          <cell r="E58">
            <v>0</v>
          </cell>
          <cell r="F58">
            <v>0</v>
          </cell>
          <cell r="G58" t="str">
            <v>03.5100</v>
          </cell>
        </row>
        <row r="59">
          <cell r="A59" t="str">
            <v>03.5200</v>
          </cell>
          <cell r="B59" t="str">
            <v>Bôm taùt nöôùc baèng maùy</v>
          </cell>
          <cell r="C59" t="str">
            <v>m 3</v>
          </cell>
          <cell r="D59">
            <v>0</v>
          </cell>
          <cell r="E59">
            <v>0</v>
          </cell>
          <cell r="F59">
            <v>0</v>
          </cell>
          <cell r="G59" t="str">
            <v>03.5200</v>
          </cell>
        </row>
        <row r="60">
          <cell r="A60" t="str">
            <v>03.7001</v>
          </cell>
          <cell r="B60" t="str">
            <v>Ñaép caùt coâng trình</v>
          </cell>
          <cell r="C60" t="str">
            <v>m 3</v>
          </cell>
          <cell r="D60">
            <v>27750</v>
          </cell>
          <cell r="E60">
            <v>9124</v>
          </cell>
          <cell r="F60">
            <v>0</v>
          </cell>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v>0</v>
          </cell>
          <cell r="G65" t="str">
            <v>04.3210</v>
          </cell>
        </row>
        <row r="66">
          <cell r="A66" t="str">
            <v>04.3210</v>
          </cell>
          <cell r="B66" t="str">
            <v>Beâ toâng loùt M#150 ñaù 4x6</v>
          </cell>
          <cell r="C66" t="str">
            <v>m 3</v>
          </cell>
          <cell r="D66">
            <v>306285</v>
          </cell>
          <cell r="E66">
            <v>39732</v>
          </cell>
          <cell r="F66">
            <v>0</v>
          </cell>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v>0</v>
          </cell>
          <cell r="E74">
            <v>24214</v>
          </cell>
          <cell r="F74">
            <v>0</v>
          </cell>
          <cell r="G74" t="str">
            <v>04.3802</v>
          </cell>
        </row>
        <row r="75">
          <cell r="A75" t="str">
            <v>04.3803</v>
          </cell>
          <cell r="B75" t="str">
            <v>Laép ñaët moùng neùo troïng löôïng &gt; 0,5T</v>
          </cell>
          <cell r="C75" t="str">
            <v>caùi</v>
          </cell>
          <cell r="D75">
            <v>0</v>
          </cell>
          <cell r="E75">
            <v>42252</v>
          </cell>
          <cell r="F75">
            <v>0</v>
          </cell>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v>0</v>
          </cell>
          <cell r="G85" t="str">
            <v>05.5103</v>
          </cell>
        </row>
        <row r="86">
          <cell r="A86" t="str">
            <v>05.5211</v>
          </cell>
          <cell r="B86" t="str">
            <v>Döïng coät beâ toâng baèng thuû coâng (chieáu cao £ 8m)</v>
          </cell>
          <cell r="C86" t="str">
            <v>coät</v>
          </cell>
          <cell r="D86">
            <v>8490</v>
          </cell>
          <cell r="E86">
            <v>74917</v>
          </cell>
          <cell r="F86">
            <v>0</v>
          </cell>
          <cell r="G86" t="str">
            <v>05.5211</v>
          </cell>
        </row>
        <row r="87">
          <cell r="A87" t="str">
            <v>05.5212</v>
          </cell>
          <cell r="B87" t="str">
            <v>Döïng coät beâ toâng baèng thuû coâng (chieáu cao £ 10m)</v>
          </cell>
          <cell r="C87" t="str">
            <v>coät</v>
          </cell>
          <cell r="D87">
            <v>8490</v>
          </cell>
          <cell r="E87">
            <v>80605</v>
          </cell>
          <cell r="F87">
            <v>0</v>
          </cell>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v>0</v>
          </cell>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v>0</v>
          </cell>
          <cell r="G91" t="str">
            <v>05.5216</v>
          </cell>
        </row>
        <row r="92">
          <cell r="A92" t="str">
            <v>05.5217</v>
          </cell>
          <cell r="B92" t="str">
            <v>Döïng coät beâ toâng baèng thuû coâng (chieáu cao £ 20m)</v>
          </cell>
          <cell r="C92" t="str">
            <v>coät</v>
          </cell>
          <cell r="D92">
            <v>9854</v>
          </cell>
          <cell r="E92">
            <v>177460</v>
          </cell>
          <cell r="F92">
            <v>0</v>
          </cell>
          <cell r="G92" t="str">
            <v>05.5217</v>
          </cell>
        </row>
        <row r="93">
          <cell r="A93" t="str">
            <v>05.5218</v>
          </cell>
          <cell r="B93" t="str">
            <v>Döïng coät beâ toâng baèng thuû coâng (chieáu cao &gt; 20m)</v>
          </cell>
          <cell r="C93" t="str">
            <v>coät</v>
          </cell>
          <cell r="D93">
            <v>9854</v>
          </cell>
          <cell r="E93">
            <v>193711</v>
          </cell>
          <cell r="F93">
            <v>0</v>
          </cell>
          <cell r="G93" t="str">
            <v>05.5218</v>
          </cell>
        </row>
        <row r="94">
          <cell r="A94" t="str">
            <v>05.6011</v>
          </cell>
          <cell r="B94" t="str">
            <v>Laép ñaët xaø theùp cho coät ñôõ (troïng löôïng 25 kg)</v>
          </cell>
          <cell r="C94" t="str">
            <v>boä</v>
          </cell>
          <cell r="D94">
            <v>1</v>
          </cell>
          <cell r="E94">
            <v>13161</v>
          </cell>
          <cell r="F94">
            <v>0</v>
          </cell>
          <cell r="G94" t="str">
            <v>05.6011</v>
          </cell>
        </row>
        <row r="95">
          <cell r="A95" t="str">
            <v>05.6021</v>
          </cell>
          <cell r="B95" t="str">
            <v>Laép ñaët xaø theùp cho coät ñôõ (troïng löôïng 50 kg)</v>
          </cell>
          <cell r="C95" t="str">
            <v>boä</v>
          </cell>
          <cell r="D95">
            <v>0.2</v>
          </cell>
          <cell r="E95">
            <v>17806</v>
          </cell>
          <cell r="F95">
            <v>0</v>
          </cell>
          <cell r="G95" t="str">
            <v>05.6021</v>
          </cell>
        </row>
        <row r="96">
          <cell r="A96" t="str">
            <v>05.6031</v>
          </cell>
          <cell r="B96" t="str">
            <v>Laép ñaët xaø theùp cho coät ñôõ (troïng löôïng 100 kg)</v>
          </cell>
          <cell r="C96" t="str">
            <v>boä</v>
          </cell>
          <cell r="D96">
            <v>34538</v>
          </cell>
          <cell r="E96">
            <v>23999</v>
          </cell>
          <cell r="F96">
            <v>0</v>
          </cell>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v>0</v>
          </cell>
          <cell r="G98" t="str">
            <v>05.6051</v>
          </cell>
        </row>
        <row r="99">
          <cell r="A99" t="str">
            <v>05.6061</v>
          </cell>
          <cell r="B99" t="str">
            <v>Laép ñaët xaø theùp cho coät ñôõ (troïng löôïng 320 kg)</v>
          </cell>
          <cell r="C99" t="str">
            <v>boä</v>
          </cell>
          <cell r="D99">
            <v>4.96</v>
          </cell>
          <cell r="E99">
            <v>50785</v>
          </cell>
          <cell r="F99">
            <v>0</v>
          </cell>
          <cell r="G99" t="str">
            <v>05.6061</v>
          </cell>
        </row>
        <row r="100">
          <cell r="A100" t="str">
            <v>05.6071</v>
          </cell>
          <cell r="B100" t="str">
            <v>Laép ñaët xaø theùp cho coät ñôõ (troïng löôïng 410 kg)</v>
          </cell>
          <cell r="C100" t="str">
            <v>boä</v>
          </cell>
          <cell r="D100">
            <v>0</v>
          </cell>
          <cell r="E100">
            <v>59920</v>
          </cell>
          <cell r="F100">
            <v>0</v>
          </cell>
          <cell r="G100" t="str">
            <v>05.6071</v>
          </cell>
        </row>
        <row r="101">
          <cell r="A101" t="str">
            <v>05.6081</v>
          </cell>
          <cell r="B101" t="str">
            <v>Laép ñaët xaø theùp cho coät ñôõ (troïng löôïng 500 kg)</v>
          </cell>
          <cell r="C101" t="str">
            <v>boä</v>
          </cell>
          <cell r="D101">
            <v>0</v>
          </cell>
          <cell r="E101">
            <v>70759</v>
          </cell>
          <cell r="F101">
            <v>0</v>
          </cell>
          <cell r="G101" t="str">
            <v>05.6081</v>
          </cell>
        </row>
        <row r="102">
          <cell r="A102" t="str">
            <v>05.6012</v>
          </cell>
          <cell r="B102" t="str">
            <v>Laép ñaët xaø theùp cho coät neùo (troïng löôïng 25 kg)</v>
          </cell>
          <cell r="C102" t="str">
            <v>boä</v>
          </cell>
          <cell r="D102">
            <v>4.3</v>
          </cell>
          <cell r="E102">
            <v>17496</v>
          </cell>
          <cell r="F102">
            <v>0</v>
          </cell>
          <cell r="G102" t="str">
            <v>05.6012</v>
          </cell>
        </row>
        <row r="103">
          <cell r="A103" t="str">
            <v>05.6022</v>
          </cell>
          <cell r="B103" t="str">
            <v>Laép ñaët xaø theùp cho coät neùoõ (troïng löôïng 50 kg)</v>
          </cell>
          <cell r="C103" t="str">
            <v>boä</v>
          </cell>
          <cell r="D103">
            <v>4.5199999999999996</v>
          </cell>
          <cell r="E103">
            <v>23689</v>
          </cell>
          <cell r="F103">
            <v>0</v>
          </cell>
          <cell r="G103" t="str">
            <v>05.6022</v>
          </cell>
        </row>
        <row r="104">
          <cell r="A104" t="str">
            <v>05.6032</v>
          </cell>
          <cell r="B104" t="str">
            <v>Laép ñaët xaø theùp cho coät neùo (troïng löôïng 100 kg)</v>
          </cell>
          <cell r="C104" t="str">
            <v>boä</v>
          </cell>
          <cell r="D104">
            <v>19.635999999999996</v>
          </cell>
          <cell r="E104">
            <v>31896</v>
          </cell>
          <cell r="F104">
            <v>0</v>
          </cell>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v>0</v>
          </cell>
          <cell r="E111">
            <v>46295</v>
          </cell>
          <cell r="F111">
            <v>0</v>
          </cell>
          <cell r="G111" t="str">
            <v>05.6053</v>
          </cell>
        </row>
        <row r="112">
          <cell r="A112" t="str">
            <v>05.6063</v>
          </cell>
          <cell r="B112" t="str">
            <v>Laép ñaët xaø theùp cho coät ñuùp (troïng löôïng 320 kg)</v>
          </cell>
          <cell r="C112" t="str">
            <v>boä</v>
          </cell>
          <cell r="D112">
            <v>0</v>
          </cell>
          <cell r="E112">
            <v>58062</v>
          </cell>
          <cell r="F112" t="str">
            <v xml:space="preserve">         </v>
          </cell>
          <cell r="G112" t="str">
            <v>05.6063</v>
          </cell>
        </row>
        <row r="113">
          <cell r="A113" t="str">
            <v>05.6073</v>
          </cell>
          <cell r="B113" t="str">
            <v>Laép ñaët xaø theùp cho coät ñuùp (troïng löôïng 410 kg)</v>
          </cell>
          <cell r="C113" t="str">
            <v>boä</v>
          </cell>
          <cell r="D113">
            <v>0</v>
          </cell>
          <cell r="E113">
            <v>64101</v>
          </cell>
          <cell r="F113">
            <v>0</v>
          </cell>
          <cell r="G113" t="str">
            <v>05.6073</v>
          </cell>
        </row>
        <row r="114">
          <cell r="A114" t="str">
            <v>05.6083</v>
          </cell>
          <cell r="B114" t="str">
            <v>Laép ñaët xaø theùp cho coät ñuùp (troïng löôïng 500 kg)</v>
          </cell>
          <cell r="C114" t="str">
            <v>boä</v>
          </cell>
          <cell r="D114">
            <v>0</v>
          </cell>
          <cell r="E114">
            <v>69985</v>
          </cell>
          <cell r="F114">
            <v>0</v>
          </cell>
          <cell r="G114" t="str">
            <v>05.6083</v>
          </cell>
        </row>
        <row r="115">
          <cell r="A115" t="str">
            <v>05.6093</v>
          </cell>
          <cell r="B115" t="str">
            <v>Laép ñaët xaø theùp cho coät ñuùp (troïng löôïng 750 kg)</v>
          </cell>
          <cell r="C115" t="str">
            <v>boä</v>
          </cell>
          <cell r="D115">
            <v>0</v>
          </cell>
          <cell r="E115">
            <v>89648</v>
          </cell>
          <cell r="F115">
            <v>0</v>
          </cell>
          <cell r="G115" t="str">
            <v>05.6093</v>
          </cell>
        </row>
        <row r="116">
          <cell r="A116" t="str">
            <v>05.6103</v>
          </cell>
          <cell r="B116" t="str">
            <v>Laép ñaët xaø theùp cho coät ñuùp (troïng löôïng 1000 kg)</v>
          </cell>
          <cell r="C116" t="str">
            <v>boä</v>
          </cell>
          <cell r="D116">
            <v>0</v>
          </cell>
          <cell r="E116">
            <v>105751</v>
          </cell>
          <cell r="F116">
            <v>0</v>
          </cell>
          <cell r="G116" t="str">
            <v>05.6103</v>
          </cell>
        </row>
        <row r="117">
          <cell r="A117" t="str">
            <v>05.6044</v>
          </cell>
          <cell r="B117" t="str">
            <v>Laép ñaët xaø theùp cho coät ñuùp (troïng löôïng 140 kg)</v>
          </cell>
          <cell r="C117" t="str">
            <v>boä</v>
          </cell>
          <cell r="D117">
            <v>0</v>
          </cell>
          <cell r="E117">
            <v>36076</v>
          </cell>
          <cell r="F117">
            <v>0</v>
          </cell>
          <cell r="G117" t="str">
            <v>05.6044</v>
          </cell>
        </row>
        <row r="118">
          <cell r="A118" t="str">
            <v>05.6054</v>
          </cell>
          <cell r="B118" t="str">
            <v>Laép ñaët xaø theùp cho coät ñuùp (troïng löôïng 230 kg)</v>
          </cell>
          <cell r="C118" t="str">
            <v>boä</v>
          </cell>
          <cell r="D118">
            <v>0</v>
          </cell>
          <cell r="E118">
            <v>51559</v>
          </cell>
          <cell r="F118">
            <v>0</v>
          </cell>
          <cell r="G118" t="str">
            <v>05.6054</v>
          </cell>
        </row>
        <row r="119">
          <cell r="A119" t="str">
            <v>05.6064</v>
          </cell>
          <cell r="B119" t="str">
            <v>Laép ñaët xaø theùp cho coät ñuùp (troïng löôïng 320 kg)</v>
          </cell>
          <cell r="C119" t="str">
            <v>boä</v>
          </cell>
          <cell r="D119">
            <v>0</v>
          </cell>
          <cell r="E119">
            <v>64565</v>
          </cell>
          <cell r="F119">
            <v>0</v>
          </cell>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v>0</v>
          </cell>
          <cell r="E121">
            <v>77726</v>
          </cell>
          <cell r="F121">
            <v>0</v>
          </cell>
          <cell r="G121" t="str">
            <v>05.6084</v>
          </cell>
        </row>
        <row r="122">
          <cell r="A122" t="str">
            <v>05.6094</v>
          </cell>
          <cell r="B122" t="str">
            <v>Laép ñaët xaø theùp cho coät ñuùp (troïng löôïng 750 kg)</v>
          </cell>
          <cell r="C122" t="str">
            <v>boä</v>
          </cell>
          <cell r="D122">
            <v>0</v>
          </cell>
          <cell r="E122">
            <v>99558</v>
          </cell>
          <cell r="F122">
            <v>1.3</v>
          </cell>
          <cell r="G122" t="str">
            <v>05.6094</v>
          </cell>
        </row>
        <row r="123">
          <cell r="A123" t="str">
            <v>05.6104</v>
          </cell>
          <cell r="B123" t="str">
            <v>Laép ñaët xaø theùp cho coät ñuùp (troïng löôïng 1000 kg)</v>
          </cell>
          <cell r="C123" t="str">
            <v>boä</v>
          </cell>
          <cell r="D123">
            <v>0</v>
          </cell>
          <cell r="E123">
            <v>117518</v>
          </cell>
          <cell r="F123">
            <v>1.3</v>
          </cell>
          <cell r="G123" t="str">
            <v>05.6104</v>
          </cell>
        </row>
        <row r="124">
          <cell r="A124" t="str">
            <v>06.1105</v>
          </cell>
          <cell r="B124" t="str">
            <v>Laép ñaët söù ñöùng 22 kV</v>
          </cell>
          <cell r="C124" t="str">
            <v>söù</v>
          </cell>
          <cell r="D124">
            <v>155</v>
          </cell>
          <cell r="E124">
            <v>3499.2</v>
          </cell>
          <cell r="F124">
            <v>0</v>
          </cell>
          <cell r="G124" t="str">
            <v>06.1105</v>
          </cell>
        </row>
        <row r="125">
          <cell r="A125" t="str">
            <v>06.1106</v>
          </cell>
          <cell r="B125" t="str">
            <v>Laép ñaët söù ñöùng 35 kV</v>
          </cell>
          <cell r="C125" t="str">
            <v>söù</v>
          </cell>
          <cell r="D125">
            <v>155</v>
          </cell>
          <cell r="E125">
            <v>4459.2</v>
          </cell>
          <cell r="F125">
            <v>0</v>
          </cell>
          <cell r="G125" t="str">
            <v>06.1106</v>
          </cell>
        </row>
        <row r="126">
          <cell r="A126" t="str">
            <v>06.1213</v>
          </cell>
          <cell r="B126" t="str">
            <v>Laép ñaët söù ñöùng haï theá loaïi 2 söù</v>
          </cell>
          <cell r="C126" t="str">
            <v>söù</v>
          </cell>
          <cell r="D126">
            <v>4735.5</v>
          </cell>
          <cell r="E126">
            <v>2884.3</v>
          </cell>
          <cell r="F126">
            <v>0</v>
          </cell>
          <cell r="G126" t="str">
            <v>06.1213</v>
          </cell>
        </row>
        <row r="127">
          <cell r="A127" t="str">
            <v>06.1214</v>
          </cell>
          <cell r="B127" t="str">
            <v>Laép ñaët söù ñöùng haï theá loaïi 3 söù</v>
          </cell>
          <cell r="C127" t="str">
            <v>söù</v>
          </cell>
          <cell r="D127">
            <v>14490</v>
          </cell>
          <cell r="E127">
            <v>4017.4</v>
          </cell>
          <cell r="F127">
            <v>0</v>
          </cell>
          <cell r="G127" t="str">
            <v>06.1214</v>
          </cell>
        </row>
        <row r="128">
          <cell r="A128" t="str">
            <v>06.1215</v>
          </cell>
          <cell r="B128" t="str">
            <v>Laép ñaët söù ñöùng haï theá loaïi 4 söù</v>
          </cell>
          <cell r="C128" t="str">
            <v>söù</v>
          </cell>
          <cell r="D128">
            <v>21000</v>
          </cell>
          <cell r="E128">
            <v>5665.5</v>
          </cell>
          <cell r="F128">
            <v>0</v>
          </cell>
          <cell r="G128" t="str">
            <v>06.1215</v>
          </cell>
        </row>
        <row r="129">
          <cell r="A129" t="str">
            <v>06.1411</v>
          </cell>
          <cell r="B129" t="str">
            <v>Laép ñaët chuoãi söù ñôõ £ 2 baùt chieàu cao £ 20m</v>
          </cell>
          <cell r="C129" t="str">
            <v>chuoãi</v>
          </cell>
          <cell r="D129">
            <v>405</v>
          </cell>
          <cell r="E129">
            <v>2925</v>
          </cell>
          <cell r="F129">
            <v>0</v>
          </cell>
          <cell r="G129" t="str">
            <v>06.1411</v>
          </cell>
        </row>
        <row r="130">
          <cell r="A130" t="str">
            <v>06.1412</v>
          </cell>
          <cell r="B130" t="str">
            <v>Laép ñaët chuoãi söù ñôõ £ 2 baùt chieàu cao £ 30m</v>
          </cell>
          <cell r="C130" t="str">
            <v>chuoãi</v>
          </cell>
          <cell r="D130">
            <v>405</v>
          </cell>
          <cell r="E130">
            <v>3738</v>
          </cell>
          <cell r="F130">
            <v>0</v>
          </cell>
          <cell r="G130" t="str">
            <v>06.1412</v>
          </cell>
        </row>
        <row r="131">
          <cell r="A131" t="str">
            <v>06.1421</v>
          </cell>
          <cell r="B131" t="str">
            <v>Laép ñaët chuoãi söù ñôõ £ 5 baùt chieàu cao £ 20m</v>
          </cell>
          <cell r="C131" t="str">
            <v>chuoãi</v>
          </cell>
          <cell r="D131">
            <v>610</v>
          </cell>
          <cell r="E131">
            <v>6500</v>
          </cell>
          <cell r="F131">
            <v>0</v>
          </cell>
          <cell r="G131" t="str">
            <v>06.1421</v>
          </cell>
        </row>
        <row r="132">
          <cell r="A132" t="str">
            <v>06.1422</v>
          </cell>
          <cell r="B132" t="str">
            <v>Laép ñaët chuoãi söù ñôõ £ 5 baùt chieàu cao £ 30m</v>
          </cell>
          <cell r="C132" t="str">
            <v>chuoãi</v>
          </cell>
          <cell r="D132">
            <v>610</v>
          </cell>
          <cell r="E132">
            <v>6825</v>
          </cell>
          <cell r="F132">
            <v>0</v>
          </cell>
          <cell r="G132" t="str">
            <v>06.1422</v>
          </cell>
        </row>
        <row r="133">
          <cell r="A133" t="str">
            <v>06.1431</v>
          </cell>
          <cell r="B133" t="str">
            <v>Laép ñaët chuoãi söù ñôõ £ 8 baùt chieàu cao £ 20m</v>
          </cell>
          <cell r="C133" t="str">
            <v>chuoãi</v>
          </cell>
          <cell r="D133">
            <v>975</v>
          </cell>
          <cell r="E133">
            <v>10401</v>
          </cell>
          <cell r="F133">
            <v>0</v>
          </cell>
          <cell r="G133" t="str">
            <v>06.1431</v>
          </cell>
        </row>
        <row r="134">
          <cell r="A134" t="str">
            <v>06.1432</v>
          </cell>
          <cell r="B134" t="str">
            <v>Laép ñaët chuoãi söù ñôõ £ 8 baùt chieàu cao £ 30m</v>
          </cell>
          <cell r="C134" t="str">
            <v>chuoãi</v>
          </cell>
          <cell r="D134">
            <v>975</v>
          </cell>
          <cell r="E134">
            <v>10888</v>
          </cell>
          <cell r="F134">
            <v>0</v>
          </cell>
          <cell r="G134" t="str">
            <v>06.1432</v>
          </cell>
        </row>
        <row r="135">
          <cell r="A135" t="str">
            <v>06.1441</v>
          </cell>
          <cell r="B135" t="str">
            <v>Laép ñaët chuoãi söù ñôõ £ 11 baùt chieàu cao £ 20m</v>
          </cell>
          <cell r="C135" t="str">
            <v>chuoãi</v>
          </cell>
          <cell r="D135">
            <v>1335</v>
          </cell>
          <cell r="E135">
            <v>14626</v>
          </cell>
          <cell r="F135">
            <v>0</v>
          </cell>
          <cell r="G135" t="str">
            <v>06.1441</v>
          </cell>
        </row>
        <row r="136">
          <cell r="A136" t="str">
            <v>06.1442</v>
          </cell>
          <cell r="B136" t="str">
            <v>Laép ñaët chuoãi söù ñôõ £ 11 baùt chieàu cao £ 30m</v>
          </cell>
          <cell r="C136" t="str">
            <v>chuoãi</v>
          </cell>
          <cell r="D136">
            <v>1335</v>
          </cell>
          <cell r="E136">
            <v>15438</v>
          </cell>
          <cell r="F136">
            <v>0</v>
          </cell>
          <cell r="G136" t="str">
            <v>06.1442</v>
          </cell>
        </row>
        <row r="137">
          <cell r="A137" t="str">
            <v>06.1511</v>
          </cell>
          <cell r="B137" t="str">
            <v>Laép ñaët chuoãi söù neùo £ 2 baùt chieàu cao £ 20m</v>
          </cell>
          <cell r="C137" t="str">
            <v>chuoãi</v>
          </cell>
          <cell r="D137">
            <v>405</v>
          </cell>
          <cell r="E137">
            <v>3088</v>
          </cell>
          <cell r="F137">
            <v>0</v>
          </cell>
          <cell r="G137" t="str">
            <v>06.1511</v>
          </cell>
        </row>
        <row r="138">
          <cell r="A138" t="str">
            <v>06.1512</v>
          </cell>
          <cell r="B138" t="str">
            <v>Laép ñaët chuoãi söù neùo £ 2 baùt chieàu cao £ 30m</v>
          </cell>
          <cell r="C138" t="str">
            <v>chuoãi</v>
          </cell>
          <cell r="D138">
            <v>405</v>
          </cell>
          <cell r="E138">
            <v>3900</v>
          </cell>
          <cell r="F138">
            <v>0</v>
          </cell>
          <cell r="G138" t="str">
            <v>06.1512</v>
          </cell>
        </row>
        <row r="139">
          <cell r="A139" t="str">
            <v>06.1521</v>
          </cell>
          <cell r="B139" t="str">
            <v>Laép ñaët chuoãi söù neùo £ 5 baùt chieàu cao £ 20m</v>
          </cell>
          <cell r="C139" t="str">
            <v>chuoãi</v>
          </cell>
          <cell r="D139">
            <v>610</v>
          </cell>
          <cell r="E139">
            <v>7313</v>
          </cell>
          <cell r="F139">
            <v>0</v>
          </cell>
          <cell r="G139" t="str">
            <v>06.1521</v>
          </cell>
        </row>
        <row r="140">
          <cell r="A140" t="str">
            <v>06.1522</v>
          </cell>
          <cell r="B140" t="str">
            <v>Laép ñaët chuoãi söù neùo £ 5 baùt chieàu cao £ 30m</v>
          </cell>
          <cell r="C140" t="str">
            <v>chuoãi</v>
          </cell>
          <cell r="D140">
            <v>610</v>
          </cell>
          <cell r="E140">
            <v>7638</v>
          </cell>
          <cell r="F140">
            <v>0</v>
          </cell>
          <cell r="G140" t="str">
            <v>06.1522</v>
          </cell>
        </row>
        <row r="141">
          <cell r="A141" t="str">
            <v>06.1531</v>
          </cell>
          <cell r="B141" t="str">
            <v>Laép ñaët chuoãi söù neùo £ 8 baùt chieàu cao £ 20m</v>
          </cell>
          <cell r="C141" t="str">
            <v>chuoãi</v>
          </cell>
          <cell r="D141">
            <v>975</v>
          </cell>
          <cell r="E141">
            <v>11538</v>
          </cell>
          <cell r="F141">
            <v>0</v>
          </cell>
          <cell r="G141" t="str">
            <v>06.1531</v>
          </cell>
        </row>
        <row r="142">
          <cell r="A142" t="str">
            <v>06.1532</v>
          </cell>
          <cell r="B142" t="str">
            <v>Laép ñaët chuoãi söù neùo £ 8 baùt chieàu cao £ 30m</v>
          </cell>
          <cell r="C142" t="str">
            <v>chuoãi</v>
          </cell>
          <cell r="D142">
            <v>975</v>
          </cell>
          <cell r="E142">
            <v>12188</v>
          </cell>
          <cell r="F142">
            <v>0</v>
          </cell>
          <cell r="G142" t="str">
            <v>06.1532</v>
          </cell>
        </row>
        <row r="143">
          <cell r="A143" t="str">
            <v>06.1541</v>
          </cell>
          <cell r="B143" t="str">
            <v>Laép ñaët chuoãi söù neùo £ 11 baùt chieàu cao £ 20m</v>
          </cell>
          <cell r="C143" t="str">
            <v>chuoãi</v>
          </cell>
          <cell r="D143">
            <v>1335</v>
          </cell>
          <cell r="E143">
            <v>16413</v>
          </cell>
          <cell r="F143">
            <v>0</v>
          </cell>
          <cell r="G143" t="str">
            <v>06.1541</v>
          </cell>
        </row>
        <row r="144">
          <cell r="A144" t="str">
            <v>06.1542</v>
          </cell>
          <cell r="B144" t="str">
            <v>Laép ñaët chuoãi söù neùo £ 11 baùt chieàu cao £ 30m</v>
          </cell>
          <cell r="C144" t="str">
            <v>chuoãi</v>
          </cell>
          <cell r="D144">
            <v>1335</v>
          </cell>
          <cell r="E144">
            <v>17389</v>
          </cell>
          <cell r="F144">
            <v>0</v>
          </cell>
          <cell r="G144" t="str">
            <v>06.1542</v>
          </cell>
        </row>
        <row r="145">
          <cell r="A145" t="str">
            <v>06.2011</v>
          </cell>
          <cell r="B145" t="str">
            <v>Laép taï choáng rung (Coät coù chieàu cao £ 20m)</v>
          </cell>
          <cell r="C145" t="str">
            <v>boä</v>
          </cell>
          <cell r="D145">
            <v>0</v>
          </cell>
          <cell r="E145">
            <v>5850</v>
          </cell>
          <cell r="F145">
            <v>0</v>
          </cell>
          <cell r="G145" t="str">
            <v>06.2011</v>
          </cell>
        </row>
        <row r="146">
          <cell r="A146" t="str">
            <v>06.2012</v>
          </cell>
          <cell r="B146" t="str">
            <v>Laép taï choáng rung (Coät coù chieàu cao £ 30m)</v>
          </cell>
          <cell r="C146" t="str">
            <v>boä</v>
          </cell>
          <cell r="D146">
            <v>0</v>
          </cell>
          <cell r="E146">
            <v>6175</v>
          </cell>
          <cell r="F146">
            <v>0</v>
          </cell>
          <cell r="G146" t="str">
            <v>06.2012</v>
          </cell>
        </row>
        <row r="147">
          <cell r="A147" t="str">
            <v>06.2013</v>
          </cell>
          <cell r="B147" t="str">
            <v>Laép taï choáng rung (Coät coù chieàu cao £ 40m)</v>
          </cell>
          <cell r="C147" t="str">
            <v>boä</v>
          </cell>
          <cell r="D147">
            <v>0</v>
          </cell>
          <cell r="E147">
            <v>6988</v>
          </cell>
          <cell r="F147">
            <v>0</v>
          </cell>
          <cell r="G147" t="str">
            <v>06.2013</v>
          </cell>
        </row>
        <row r="148">
          <cell r="A148" t="str">
            <v>06.2014</v>
          </cell>
          <cell r="B148" t="str">
            <v>Laép taï choáng rung (Coät coù chieàu cao £ 50m)</v>
          </cell>
          <cell r="C148" t="str">
            <v>boä</v>
          </cell>
          <cell r="D148">
            <v>0</v>
          </cell>
          <cell r="E148">
            <v>7963</v>
          </cell>
          <cell r="F148">
            <v>0</v>
          </cell>
          <cell r="G148" t="str">
            <v>06.2014</v>
          </cell>
        </row>
        <row r="149">
          <cell r="A149" t="str">
            <v>06.2015</v>
          </cell>
          <cell r="B149" t="str">
            <v>Laép taï choáng rung (Coät coù chieàu cao &gt; 50m)</v>
          </cell>
          <cell r="C149" t="str">
            <v>boä</v>
          </cell>
          <cell r="D149">
            <v>0</v>
          </cell>
          <cell r="E149">
            <v>8776</v>
          </cell>
          <cell r="F149">
            <v>0</v>
          </cell>
          <cell r="G149" t="str">
            <v>06.2015</v>
          </cell>
        </row>
        <row r="150">
          <cell r="A150" t="str">
            <v>06.2110</v>
          </cell>
          <cell r="B150" t="str">
            <v>Laép ñaët coå deà</v>
          </cell>
          <cell r="C150" t="str">
            <v>boä</v>
          </cell>
          <cell r="D150">
            <v>0</v>
          </cell>
          <cell r="E150">
            <v>5688</v>
          </cell>
          <cell r="F150">
            <v>0</v>
          </cell>
          <cell r="G150" t="str">
            <v>06.2110</v>
          </cell>
        </row>
        <row r="151">
          <cell r="A151" t="str">
            <v>06.2120</v>
          </cell>
          <cell r="B151" t="str">
            <v xml:space="preserve">Laép ñaët daây neùo </v>
          </cell>
          <cell r="C151" t="str">
            <v>boä</v>
          </cell>
          <cell r="D151">
            <v>0</v>
          </cell>
          <cell r="E151">
            <v>7313</v>
          </cell>
          <cell r="F151">
            <v>0</v>
          </cell>
          <cell r="G151" t="str">
            <v>06.2120</v>
          </cell>
        </row>
        <row r="152">
          <cell r="A152" t="str">
            <v>06.2141</v>
          </cell>
          <cell r="B152" t="str">
            <v>Laép ñaët khoùa ñôõ daây choáng seùt tieát dieän £ 70 (Coät coù chieàu cao £ 20m)</v>
          </cell>
          <cell r="C152" t="str">
            <v>boä</v>
          </cell>
          <cell r="D152">
            <v>0</v>
          </cell>
          <cell r="E152">
            <v>1788</v>
          </cell>
          <cell r="F152">
            <v>0</v>
          </cell>
          <cell r="G152" t="str">
            <v>06.2141</v>
          </cell>
        </row>
        <row r="153">
          <cell r="A153" t="str">
            <v>06.2142</v>
          </cell>
          <cell r="B153" t="str">
            <v>Laép ñaët khoùa ñôõ daây choáng seùt tieát dieän £ 70 (Coät coù chieàu cao £ 30m)</v>
          </cell>
          <cell r="C153" t="str">
            <v>boä</v>
          </cell>
          <cell r="D153">
            <v>0</v>
          </cell>
          <cell r="E153">
            <v>1950</v>
          </cell>
          <cell r="F153">
            <v>0</v>
          </cell>
          <cell r="G153" t="str">
            <v>06.2142</v>
          </cell>
        </row>
        <row r="154">
          <cell r="A154" t="str">
            <v>06.2151</v>
          </cell>
          <cell r="B154" t="str">
            <v>Laép ñaët khoùa ñôõ daây choáng seùt tieát dieän £ 240 (Coät coù chieàu cao £ 20m)</v>
          </cell>
          <cell r="C154" t="str">
            <v>boä</v>
          </cell>
          <cell r="D154">
            <v>75046</v>
          </cell>
          <cell r="E154">
            <v>2763</v>
          </cell>
          <cell r="F154">
            <v>0</v>
          </cell>
          <cell r="G154" t="str">
            <v>06.2151</v>
          </cell>
        </row>
        <row r="155">
          <cell r="A155" t="str">
            <v>06.2152</v>
          </cell>
          <cell r="B155" t="str">
            <v>Laép ñaët khoùa ñôõ daây choáng seùt tieát dieän £ 240 (Coät coù chieàu cao £ 30m)</v>
          </cell>
          <cell r="C155" t="str">
            <v>boä</v>
          </cell>
          <cell r="D155">
            <v>0</v>
          </cell>
          <cell r="E155">
            <v>2925</v>
          </cell>
          <cell r="F155">
            <v>0</v>
          </cell>
          <cell r="G155" t="str">
            <v>06.2152</v>
          </cell>
        </row>
        <row r="156">
          <cell r="A156" t="str">
            <v>06.2161</v>
          </cell>
          <cell r="B156" t="str">
            <v>Laép ñaët khoùa ñôõ daây choáng seùt tieát dieän &gt; 240 (Coät coù chieàu cao £ 20m)</v>
          </cell>
          <cell r="C156" t="str">
            <v>boä</v>
          </cell>
          <cell r="D156">
            <v>0</v>
          </cell>
          <cell r="E156">
            <v>5688</v>
          </cell>
          <cell r="F156">
            <v>0</v>
          </cell>
          <cell r="G156" t="str">
            <v>06.2161</v>
          </cell>
        </row>
        <row r="157">
          <cell r="A157" t="str">
            <v>06.2162</v>
          </cell>
          <cell r="B157" t="str">
            <v>Laép ñaët khoùa ñôõ daây choáng seùt tieát dieän &gt; 240 (Coät coù chieàu cao £ 30m)</v>
          </cell>
          <cell r="C157" t="str">
            <v>boä</v>
          </cell>
          <cell r="D157">
            <v>0</v>
          </cell>
          <cell r="E157">
            <v>5850</v>
          </cell>
          <cell r="F157">
            <v>0</v>
          </cell>
          <cell r="G157" t="str">
            <v>06.2162</v>
          </cell>
        </row>
        <row r="158">
          <cell r="A158" t="str">
            <v>06.5011</v>
          </cell>
          <cell r="B158" t="str">
            <v>Vöôït ñöôøng daây thoâng tin tieát dieän daây £ 50</v>
          </cell>
          <cell r="C158" t="str">
            <v>V.trí</v>
          </cell>
          <cell r="D158">
            <v>75046</v>
          </cell>
          <cell r="E158">
            <v>78346</v>
          </cell>
          <cell r="F158">
            <v>0</v>
          </cell>
          <cell r="G158" t="str">
            <v>06.5011</v>
          </cell>
        </row>
        <row r="159">
          <cell r="A159" t="str">
            <v>06.5012</v>
          </cell>
          <cell r="B159" t="str">
            <v>Vöôït ñöôøng daây thoâng tin tieát dieän daây £ 95</v>
          </cell>
          <cell r="C159" t="str">
            <v>V.trí</v>
          </cell>
          <cell r="D159">
            <v>104623</v>
          </cell>
          <cell r="E159">
            <v>90887</v>
          </cell>
          <cell r="F159">
            <v>0</v>
          </cell>
          <cell r="G159" t="str">
            <v>06.5012</v>
          </cell>
        </row>
        <row r="160">
          <cell r="A160" t="str">
            <v>06.5013</v>
          </cell>
          <cell r="B160" t="str">
            <v>Vöôït ñöôøng daây thoâng tin tieát dieän daây £ 150</v>
          </cell>
          <cell r="C160" t="str">
            <v>V.trí</v>
          </cell>
          <cell r="D160">
            <v>134516</v>
          </cell>
          <cell r="E160">
            <v>127737</v>
          </cell>
          <cell r="F160">
            <v>0</v>
          </cell>
          <cell r="G160" t="str">
            <v>06.5013</v>
          </cell>
        </row>
        <row r="161">
          <cell r="A161" t="str">
            <v>06.5014</v>
          </cell>
          <cell r="B161" t="str">
            <v>Vöôït ñöôøng daây thoâng tin tieát dieän daây £ 240</v>
          </cell>
          <cell r="C161" t="str">
            <v>V.trí</v>
          </cell>
          <cell r="D161">
            <v>163462</v>
          </cell>
          <cell r="E161">
            <v>143530</v>
          </cell>
          <cell r="F161">
            <v>0</v>
          </cell>
          <cell r="G161" t="str">
            <v>06.5014</v>
          </cell>
        </row>
        <row r="162">
          <cell r="A162" t="str">
            <v>06.5015</v>
          </cell>
          <cell r="B162" t="str">
            <v>Vöôït ñöôøng daây thoâng tin tieát dieän daây &gt; 240</v>
          </cell>
          <cell r="C162" t="str">
            <v>V.trí</v>
          </cell>
          <cell r="D162">
            <v>223247</v>
          </cell>
          <cell r="E162">
            <v>226521</v>
          </cell>
          <cell r="F162">
            <v>0</v>
          </cell>
          <cell r="G162" t="str">
            <v>06.5015</v>
          </cell>
        </row>
        <row r="163">
          <cell r="A163" t="str">
            <v>06.5011</v>
          </cell>
          <cell r="B163" t="str">
            <v>Vöôït ñöôøng daây haï theá tieát dieän daây £ 50</v>
          </cell>
          <cell r="C163" t="str">
            <v>V.trí</v>
          </cell>
          <cell r="D163">
            <v>75046</v>
          </cell>
          <cell r="E163">
            <v>78346</v>
          </cell>
          <cell r="F163">
            <v>0</v>
          </cell>
          <cell r="G163" t="str">
            <v>06.5011</v>
          </cell>
        </row>
        <row r="164">
          <cell r="A164" t="str">
            <v>06.5012</v>
          </cell>
          <cell r="B164" t="str">
            <v>Vöôït ñöôøng daây haï theá tieát dieän daây £ 95</v>
          </cell>
          <cell r="C164" t="str">
            <v>V.trí</v>
          </cell>
          <cell r="D164">
            <v>104623</v>
          </cell>
          <cell r="E164">
            <v>90887</v>
          </cell>
          <cell r="F164">
            <v>0</v>
          </cell>
          <cell r="G164" t="str">
            <v>06.5012</v>
          </cell>
        </row>
        <row r="165">
          <cell r="A165" t="str">
            <v>06.5013</v>
          </cell>
          <cell r="B165" t="str">
            <v>Vöôït ñöôøng daây haï theá tieát dieän daây £ 150</v>
          </cell>
          <cell r="C165" t="str">
            <v>V.trí</v>
          </cell>
          <cell r="D165">
            <v>134516</v>
          </cell>
          <cell r="E165">
            <v>127737</v>
          </cell>
          <cell r="F165">
            <v>0</v>
          </cell>
          <cell r="G165" t="str">
            <v>06.5013</v>
          </cell>
        </row>
        <row r="166">
          <cell r="A166" t="str">
            <v>06.5014</v>
          </cell>
          <cell r="B166" t="str">
            <v>Vöôït ñöôøng daây haï theá tieát dieän daây £ 240</v>
          </cell>
          <cell r="C166" t="str">
            <v>V.trí</v>
          </cell>
          <cell r="D166">
            <v>163462</v>
          </cell>
          <cell r="E166">
            <v>143530</v>
          </cell>
          <cell r="F166">
            <v>0</v>
          </cell>
          <cell r="G166" t="str">
            <v>06.5014</v>
          </cell>
        </row>
        <row r="167">
          <cell r="A167" t="str">
            <v>06.5015</v>
          </cell>
          <cell r="B167" t="str">
            <v>Vöôït ñöôøng daây haï theá tieát dieän daây &gt; 240</v>
          </cell>
          <cell r="C167" t="str">
            <v>V.trí</v>
          </cell>
          <cell r="D167">
            <v>223247</v>
          </cell>
          <cell r="E167">
            <v>226521</v>
          </cell>
          <cell r="F167">
            <v>0</v>
          </cell>
          <cell r="G167" t="str">
            <v>06.5015</v>
          </cell>
        </row>
        <row r="168">
          <cell r="A168" t="str">
            <v>06.5021</v>
          </cell>
          <cell r="B168" t="str">
            <v>Vöôït ñöôøng daây 35 kV tieát dieän daây £ 50</v>
          </cell>
          <cell r="C168" t="str">
            <v>V.trí</v>
          </cell>
          <cell r="D168">
            <v>119570</v>
          </cell>
          <cell r="E168">
            <v>105596</v>
          </cell>
          <cell r="F168">
            <v>0</v>
          </cell>
          <cell r="G168" t="str">
            <v>06.5021</v>
          </cell>
        </row>
        <row r="169">
          <cell r="A169" t="str">
            <v>06.5022</v>
          </cell>
          <cell r="B169" t="str">
            <v>Vöôït ñöôøng daây 35 kV tieát dieän daây £ 95</v>
          </cell>
          <cell r="C169" t="str">
            <v>V.trí</v>
          </cell>
          <cell r="D169">
            <v>149462</v>
          </cell>
          <cell r="E169">
            <v>121544</v>
          </cell>
          <cell r="F169">
            <v>0</v>
          </cell>
          <cell r="G169" t="str">
            <v>06.5022</v>
          </cell>
        </row>
        <row r="170">
          <cell r="A170" t="str">
            <v>06.5023</v>
          </cell>
          <cell r="B170" t="str">
            <v>Vöôït ñöôøng daây 35 kV tieát dieän daây £ 150</v>
          </cell>
          <cell r="C170" t="str">
            <v>V.trí</v>
          </cell>
          <cell r="D170">
            <v>178093</v>
          </cell>
          <cell r="E170">
            <v>148495</v>
          </cell>
          <cell r="F170">
            <v>0</v>
          </cell>
          <cell r="G170" t="str">
            <v>06.5023</v>
          </cell>
        </row>
        <row r="171">
          <cell r="A171" t="str">
            <v>06.5024</v>
          </cell>
          <cell r="B171" t="str">
            <v>Vöôït ñöôøng daây 35 kV tieát dieän daây £ 240</v>
          </cell>
          <cell r="C171" t="str">
            <v>V.trí</v>
          </cell>
          <cell r="D171">
            <v>224193</v>
          </cell>
          <cell r="E171">
            <v>166446</v>
          </cell>
          <cell r="F171">
            <v>0</v>
          </cell>
          <cell r="G171" t="str">
            <v>06.5024</v>
          </cell>
        </row>
        <row r="172">
          <cell r="A172" t="str">
            <v>06.5025</v>
          </cell>
          <cell r="B172" t="str">
            <v>Vöôït ñöôøng daây 35 kV tieát dieän daây &gt; 240</v>
          </cell>
          <cell r="C172" t="str">
            <v>V.trí</v>
          </cell>
          <cell r="D172">
            <v>313870</v>
          </cell>
          <cell r="E172">
            <v>290467</v>
          </cell>
          <cell r="F172">
            <v>0</v>
          </cell>
          <cell r="G172" t="str">
            <v>06.5025</v>
          </cell>
        </row>
        <row r="173">
          <cell r="A173" t="str">
            <v>06.5061</v>
          </cell>
          <cell r="B173" t="str">
            <v>Vöôït ñöôøng giao thoâng &gt;10m tieát dieän daây £ 50</v>
          </cell>
          <cell r="C173" t="str">
            <v>V.trí</v>
          </cell>
          <cell r="D173">
            <v>177462</v>
          </cell>
          <cell r="E173">
            <v>143995</v>
          </cell>
          <cell r="F173">
            <v>0</v>
          </cell>
          <cell r="G173" t="str">
            <v>06.5061</v>
          </cell>
        </row>
        <row r="174">
          <cell r="A174" t="str">
            <v>06.5062</v>
          </cell>
          <cell r="B174" t="str">
            <v>Vöôït ñöôøng giao thoâng &gt;10m tieát dieän daây £ 95</v>
          </cell>
          <cell r="C174" t="str">
            <v>V.trí</v>
          </cell>
          <cell r="D174">
            <v>252130</v>
          </cell>
          <cell r="E174">
            <v>190445</v>
          </cell>
          <cell r="F174">
            <v>0</v>
          </cell>
          <cell r="G174" t="str">
            <v>06.5062</v>
          </cell>
        </row>
        <row r="175">
          <cell r="A175" t="str">
            <v>06.5063</v>
          </cell>
          <cell r="B175" t="str">
            <v>Vöôït ñöôøng giao thoâng &gt;10m tieát dieän daây £ 150</v>
          </cell>
          <cell r="C175" t="str">
            <v>V.trí</v>
          </cell>
          <cell r="D175">
            <v>328186</v>
          </cell>
          <cell r="E175">
            <v>233024</v>
          </cell>
          <cell r="F175">
            <v>0</v>
          </cell>
          <cell r="G175" t="str">
            <v>06.5063</v>
          </cell>
        </row>
        <row r="176">
          <cell r="A176" t="str">
            <v>06.5064</v>
          </cell>
          <cell r="B176" t="str">
            <v>Vöôït ñöôøng giao thoâng &gt;10m tieát dieän daây £ 240</v>
          </cell>
          <cell r="C176" t="str">
            <v>V.trí</v>
          </cell>
          <cell r="D176">
            <v>285447</v>
          </cell>
          <cell r="E176">
            <v>261823</v>
          </cell>
          <cell r="F176">
            <v>0</v>
          </cell>
          <cell r="G176" t="str">
            <v>06.5064</v>
          </cell>
        </row>
        <row r="177">
          <cell r="A177" t="str">
            <v>06.5065</v>
          </cell>
          <cell r="B177" t="str">
            <v>Vöôït ñöôøng giao thoâng &gt;10m tieát dieän daây &gt; 240</v>
          </cell>
          <cell r="C177" t="str">
            <v>V.trí</v>
          </cell>
          <cell r="D177">
            <v>532260</v>
          </cell>
          <cell r="E177">
            <v>410618</v>
          </cell>
          <cell r="F177">
            <v>0</v>
          </cell>
          <cell r="G177" t="str">
            <v>06.5065</v>
          </cell>
        </row>
        <row r="178">
          <cell r="A178" t="str">
            <v>06.5071</v>
          </cell>
          <cell r="B178" t="str">
            <v>Vò trí beû goùc tieát dieän daây £ 50</v>
          </cell>
          <cell r="C178" t="str">
            <v>V.trí</v>
          </cell>
          <cell r="D178">
            <v>0</v>
          </cell>
          <cell r="E178">
            <v>30697</v>
          </cell>
          <cell r="F178">
            <v>0</v>
          </cell>
          <cell r="G178" t="str">
            <v>06.5071</v>
          </cell>
        </row>
        <row r="179">
          <cell r="A179" t="str">
            <v>06.5072</v>
          </cell>
          <cell r="B179" t="str">
            <v>Vò trí beû goùc tieát dieän daây £ 95</v>
          </cell>
          <cell r="C179" t="str">
            <v>V.trí</v>
          </cell>
          <cell r="D179">
            <v>0</v>
          </cell>
          <cell r="E179">
            <v>61933</v>
          </cell>
          <cell r="F179">
            <v>0</v>
          </cell>
          <cell r="G179" t="str">
            <v>06.5072</v>
          </cell>
        </row>
        <row r="180">
          <cell r="A180" t="str">
            <v>06.5073</v>
          </cell>
          <cell r="B180" t="str">
            <v>Vò trí beû goùc tieát dieän daây £ 150</v>
          </cell>
          <cell r="C180" t="str">
            <v>V.trí</v>
          </cell>
          <cell r="D180">
            <v>0</v>
          </cell>
          <cell r="E180">
            <v>78346</v>
          </cell>
          <cell r="F180">
            <v>0</v>
          </cell>
          <cell r="G180" t="str">
            <v>06.5073</v>
          </cell>
        </row>
        <row r="181">
          <cell r="A181" t="str">
            <v>06.5074</v>
          </cell>
          <cell r="B181" t="str">
            <v>Vò trí beû goùc tieát dieän daây £ 240</v>
          </cell>
          <cell r="C181" t="str">
            <v>V.trí</v>
          </cell>
          <cell r="D181">
            <v>0</v>
          </cell>
          <cell r="E181">
            <v>80978</v>
          </cell>
          <cell r="F181">
            <v>0</v>
          </cell>
          <cell r="G181" t="str">
            <v>06.5074</v>
          </cell>
        </row>
        <row r="182">
          <cell r="A182" t="str">
            <v>06.5075</v>
          </cell>
          <cell r="B182" t="str">
            <v>Vò trí beû goùc tieát dieän daây &gt; 240</v>
          </cell>
          <cell r="C182" t="str">
            <v>V.trí</v>
          </cell>
          <cell r="D182">
            <v>0</v>
          </cell>
          <cell r="E182">
            <v>150188</v>
          </cell>
          <cell r="F182">
            <v>0</v>
          </cell>
          <cell r="G182" t="str">
            <v>06.5075</v>
          </cell>
        </row>
        <row r="183">
          <cell r="A183" t="str">
            <v>06.6104</v>
          </cell>
          <cell r="B183" t="str">
            <v>Raûi caêng daây laáy ñoä voõng daây AC-50mm 2</v>
          </cell>
          <cell r="C183" t="str">
            <v>km</v>
          </cell>
          <cell r="D183">
            <v>212189</v>
          </cell>
          <cell r="E183">
            <v>261153</v>
          </cell>
          <cell r="F183">
            <v>0</v>
          </cell>
          <cell r="G183" t="str">
            <v>06.6104</v>
          </cell>
        </row>
        <row r="184">
          <cell r="A184" t="str">
            <v>06.6105</v>
          </cell>
          <cell r="B184" t="str">
            <v>Raûi caêng daây laáy ñoä voõng daây AC-70mm 2</v>
          </cell>
          <cell r="C184" t="str">
            <v>km</v>
          </cell>
          <cell r="D184">
            <v>212789</v>
          </cell>
          <cell r="E184">
            <v>348908</v>
          </cell>
          <cell r="F184">
            <v>0</v>
          </cell>
          <cell r="G184" t="str">
            <v>06.6105</v>
          </cell>
        </row>
        <row r="185">
          <cell r="A185" t="str">
            <v>06.6106</v>
          </cell>
          <cell r="B185" t="str">
            <v>Raûi caêng daây laáy ñoä voõng daây AC-95mm 2</v>
          </cell>
          <cell r="C185" t="str">
            <v>km</v>
          </cell>
          <cell r="D185">
            <v>212789</v>
          </cell>
          <cell r="E185">
            <v>475178</v>
          </cell>
          <cell r="F185">
            <v>0</v>
          </cell>
          <cell r="G185" t="str">
            <v>06.6106</v>
          </cell>
        </row>
        <row r="186">
          <cell r="A186" t="str">
            <v>06.6107</v>
          </cell>
          <cell r="B186" t="str">
            <v>Raûi caêng daây laáy ñoä voõng daây AC-120mm 2</v>
          </cell>
          <cell r="C186" t="str">
            <v>km</v>
          </cell>
          <cell r="D186">
            <v>298671</v>
          </cell>
          <cell r="E186">
            <v>588862</v>
          </cell>
          <cell r="F186">
            <v>0</v>
          </cell>
          <cell r="G186" t="str">
            <v>06.6107</v>
          </cell>
        </row>
        <row r="187">
          <cell r="A187" t="str">
            <v>06.6108</v>
          </cell>
          <cell r="B187" t="str">
            <v>Raûi caêng daây laáy ñoä voõng daây AC-150mm 2</v>
          </cell>
          <cell r="C187" t="str">
            <v>km</v>
          </cell>
          <cell r="D187">
            <v>298671</v>
          </cell>
          <cell r="E187">
            <v>712550</v>
          </cell>
          <cell r="F187">
            <v>0</v>
          </cell>
          <cell r="G187" t="str">
            <v>06.6108</v>
          </cell>
        </row>
        <row r="188">
          <cell r="A188" t="str">
            <v>06.6109</v>
          </cell>
          <cell r="B188" t="str">
            <v>Raûi caêng daây laáy ñoä voõng daây AC-185mm 2</v>
          </cell>
          <cell r="C188" t="str">
            <v>km</v>
          </cell>
          <cell r="D188">
            <v>298671</v>
          </cell>
          <cell r="E188">
            <v>840899</v>
          </cell>
          <cell r="F188">
            <v>0</v>
          </cell>
          <cell r="G188" t="str">
            <v>06.6109</v>
          </cell>
        </row>
        <row r="189">
          <cell r="A189" t="str">
            <v>06.6110</v>
          </cell>
          <cell r="B189" t="str">
            <v>Raûi caêng daây laáy ñoä voõng daây AC-240mm 2</v>
          </cell>
          <cell r="C189" t="str">
            <v>km</v>
          </cell>
          <cell r="D189">
            <v>298671</v>
          </cell>
          <cell r="E189">
            <v>924792</v>
          </cell>
          <cell r="F189">
            <v>0</v>
          </cell>
          <cell r="G189" t="str">
            <v>06.6110</v>
          </cell>
        </row>
        <row r="190">
          <cell r="A190" t="str">
            <v>06.6124</v>
          </cell>
          <cell r="B190" t="str">
            <v>Raûi caêng daây laáy ñoä voõng daây A-50mm 2</v>
          </cell>
          <cell r="C190" t="str">
            <v>km</v>
          </cell>
          <cell r="D190">
            <v>212189</v>
          </cell>
          <cell r="E190">
            <v>208012</v>
          </cell>
          <cell r="F190">
            <v>0</v>
          </cell>
          <cell r="G190" t="str">
            <v>06.6124</v>
          </cell>
        </row>
        <row r="191">
          <cell r="A191" t="str">
            <v>06.6125</v>
          </cell>
          <cell r="B191" t="str">
            <v>Raûi caêng daây laáy ñoä voõng daây A-70mm 2</v>
          </cell>
          <cell r="C191" t="str">
            <v>km</v>
          </cell>
          <cell r="D191">
            <v>212189</v>
          </cell>
          <cell r="E191">
            <v>279516</v>
          </cell>
          <cell r="F191">
            <v>0</v>
          </cell>
          <cell r="G191" t="str">
            <v>06.6125</v>
          </cell>
        </row>
        <row r="192">
          <cell r="A192" t="str">
            <v>06.6126</v>
          </cell>
          <cell r="B192" t="str">
            <v>Raûi caêng daây laáy ñoä voõng daây A-95mm 2</v>
          </cell>
          <cell r="C192" t="str">
            <v>km</v>
          </cell>
          <cell r="D192">
            <v>212189</v>
          </cell>
          <cell r="E192">
            <v>381897</v>
          </cell>
          <cell r="F192">
            <v>0</v>
          </cell>
          <cell r="G192" t="str">
            <v>06.6126</v>
          </cell>
        </row>
        <row r="193">
          <cell r="A193" t="str">
            <v>06.6133</v>
          </cell>
          <cell r="B193" t="str">
            <v>Raûi caêng daây choáng seùt tieát dieän 35mm 2</v>
          </cell>
          <cell r="C193" t="str">
            <v>km</v>
          </cell>
          <cell r="D193">
            <v>211789</v>
          </cell>
          <cell r="E193">
            <v>365484</v>
          </cell>
          <cell r="F193">
            <v>0</v>
          </cell>
          <cell r="G193" t="str">
            <v>06.6133</v>
          </cell>
        </row>
        <row r="194">
          <cell r="A194" t="str">
            <v>06.6134</v>
          </cell>
          <cell r="B194" t="str">
            <v>Raûi caêng daây choáng seùt tieát dieän 50mm 2</v>
          </cell>
          <cell r="C194" t="str">
            <v>km</v>
          </cell>
          <cell r="D194">
            <v>211789</v>
          </cell>
          <cell r="E194">
            <v>409524</v>
          </cell>
          <cell r="F194">
            <v>0</v>
          </cell>
          <cell r="G194" t="str">
            <v>06.6134</v>
          </cell>
        </row>
        <row r="195">
          <cell r="A195" t="str">
            <v>06.6135</v>
          </cell>
          <cell r="B195" t="str">
            <v>Raûi caêng daây choáng seùt tieát dieän 70mm 2</v>
          </cell>
          <cell r="C195" t="str">
            <v>km</v>
          </cell>
          <cell r="D195">
            <v>211789</v>
          </cell>
          <cell r="E195">
            <v>491429</v>
          </cell>
          <cell r="F195">
            <v>0</v>
          </cell>
          <cell r="G195" t="str">
            <v>06.6135</v>
          </cell>
        </row>
        <row r="197">
          <cell r="A197" t="str">
            <v>02.1211</v>
          </cell>
          <cell r="B197" t="str">
            <v>Vaän chuyeån xi maêng cöï ly 100m</v>
          </cell>
          <cell r="C197" t="str">
            <v>taán</v>
          </cell>
          <cell r="D197">
            <v>0</v>
          </cell>
          <cell r="E197">
            <v>71813</v>
          </cell>
        </row>
        <row r="198">
          <cell r="A198" t="str">
            <v>02.1212</v>
          </cell>
          <cell r="B198" t="str">
            <v>Vaän chuyeån xi maêng cöï ly 300m</v>
          </cell>
          <cell r="C198" t="str">
            <v>taán</v>
          </cell>
          <cell r="D198">
            <v>0</v>
          </cell>
          <cell r="E198">
            <v>67545</v>
          </cell>
        </row>
        <row r="199">
          <cell r="A199" t="str">
            <v>02.1213</v>
          </cell>
          <cell r="B199" t="str">
            <v>Vaän chuyeån xi maêng cöï ly 500m</v>
          </cell>
          <cell r="C199" t="str">
            <v>taán</v>
          </cell>
          <cell r="D199">
            <v>0</v>
          </cell>
          <cell r="E199">
            <v>66956</v>
          </cell>
        </row>
        <row r="200">
          <cell r="A200" t="str">
            <v>02.1214</v>
          </cell>
          <cell r="B200" t="str">
            <v>Vaän chuyeån xi maêng cöï ly &gt;500m</v>
          </cell>
          <cell r="C200" t="str">
            <v>taán</v>
          </cell>
          <cell r="D200">
            <v>0</v>
          </cell>
          <cell r="E200">
            <v>66515</v>
          </cell>
        </row>
        <row r="202">
          <cell r="A202" t="str">
            <v>02.1241</v>
          </cell>
          <cell r="B202" t="str">
            <v xml:space="preserve">Vaän chuyeån ñaù </v>
          </cell>
          <cell r="C202" t="str">
            <v>m3</v>
          </cell>
          <cell r="D202">
            <v>0</v>
          </cell>
          <cell r="E202">
            <v>70635</v>
          </cell>
        </row>
        <row r="203">
          <cell r="A203" t="str">
            <v>02.1242</v>
          </cell>
          <cell r="B203" t="str">
            <v xml:space="preserve">Vaän chuyeån ñaù </v>
          </cell>
          <cell r="C203" t="str">
            <v>m3</v>
          </cell>
          <cell r="D203">
            <v>0</v>
          </cell>
          <cell r="E203">
            <v>67692</v>
          </cell>
        </row>
        <row r="204">
          <cell r="A204" t="str">
            <v>02.1243</v>
          </cell>
          <cell r="B204" t="str">
            <v xml:space="preserve">Vaän chuyeån ñaù </v>
          </cell>
          <cell r="C204" t="str">
            <v>m3</v>
          </cell>
          <cell r="D204">
            <v>0</v>
          </cell>
          <cell r="E204">
            <v>67104</v>
          </cell>
        </row>
        <row r="205">
          <cell r="A205" t="str">
            <v>02.1244</v>
          </cell>
          <cell r="B205" t="str">
            <v xml:space="preserve">Vaän chuyeån ñaù </v>
          </cell>
          <cell r="C205" t="str">
            <v>m3</v>
          </cell>
          <cell r="D205">
            <v>0</v>
          </cell>
          <cell r="E205">
            <v>66662</v>
          </cell>
        </row>
        <row r="206">
          <cell r="A206" t="str">
            <v>02.1232</v>
          </cell>
          <cell r="B206" t="str">
            <v>Vaän chuyeån caÙt</v>
          </cell>
          <cell r="C206" t="str">
            <v>m3</v>
          </cell>
        </row>
        <row r="207">
          <cell r="A207" t="str">
            <v>02.1231</v>
          </cell>
          <cell r="B207" t="str">
            <v>Vaän chuyeån caùt</v>
          </cell>
          <cell r="C207" t="str">
            <v>m3</v>
          </cell>
          <cell r="D207">
            <v>0</v>
          </cell>
          <cell r="E207">
            <v>67251</v>
          </cell>
        </row>
        <row r="208">
          <cell r="A208" t="str">
            <v>02.1232</v>
          </cell>
          <cell r="B208" t="str">
            <v>Vaän chuyeån caùt</v>
          </cell>
          <cell r="C208" t="str">
            <v>m3</v>
          </cell>
          <cell r="D208">
            <v>0</v>
          </cell>
          <cell r="E208">
            <v>64308</v>
          </cell>
        </row>
        <row r="209">
          <cell r="A209" t="str">
            <v>02.1233</v>
          </cell>
          <cell r="B209" t="str">
            <v>Vaän chuyeån caùt</v>
          </cell>
          <cell r="C209" t="str">
            <v>m3</v>
          </cell>
          <cell r="D209">
            <v>0</v>
          </cell>
          <cell r="E209">
            <v>63719</v>
          </cell>
        </row>
        <row r="210">
          <cell r="A210" t="str">
            <v>02.1234</v>
          </cell>
          <cell r="B210" t="str">
            <v>Vaän chuyeån caùt</v>
          </cell>
          <cell r="C210" t="str">
            <v>m3</v>
          </cell>
          <cell r="D210">
            <v>0</v>
          </cell>
          <cell r="E210">
            <v>62983</v>
          </cell>
        </row>
        <row r="212">
          <cell r="A212" t="str">
            <v>02.1351</v>
          </cell>
          <cell r="B212" t="str">
            <v>Vaän chuyeån coát theùp + bulon</v>
          </cell>
          <cell r="C212" t="str">
            <v>Taán</v>
          </cell>
          <cell r="D212">
            <v>0</v>
          </cell>
          <cell r="E212">
            <v>110221</v>
          </cell>
        </row>
        <row r="213">
          <cell r="A213" t="str">
            <v>02.1352</v>
          </cell>
          <cell r="B213" t="str">
            <v>Vaän chuyeån coát theùp + bulon</v>
          </cell>
          <cell r="C213" t="str">
            <v>Taán</v>
          </cell>
          <cell r="D213">
            <v>0</v>
          </cell>
          <cell r="E213">
            <v>103451</v>
          </cell>
        </row>
        <row r="214">
          <cell r="A214" t="str">
            <v>02.1353</v>
          </cell>
          <cell r="B214" t="str">
            <v>Vaän chuyeån coát theùp + bulon</v>
          </cell>
          <cell r="C214" t="str">
            <v>Taán</v>
          </cell>
          <cell r="D214">
            <v>0</v>
          </cell>
          <cell r="E214">
            <v>102127</v>
          </cell>
        </row>
        <row r="215">
          <cell r="A215" t="str">
            <v>02.1354</v>
          </cell>
          <cell r="B215" t="str">
            <v>Vaän chuyeån coát theùp + bulon</v>
          </cell>
          <cell r="C215" t="str">
            <v>Taán</v>
          </cell>
          <cell r="D215">
            <v>0</v>
          </cell>
          <cell r="E215">
            <v>93739</v>
          </cell>
        </row>
        <row r="217">
          <cell r="A217" t="str">
            <v>02.1331</v>
          </cell>
          <cell r="B217" t="str">
            <v>Vaän chuyeån vaùn khuoân</v>
          </cell>
          <cell r="C217" t="str">
            <v>m3</v>
          </cell>
          <cell r="D217">
            <v>0</v>
          </cell>
          <cell r="E217">
            <v>57391</v>
          </cell>
        </row>
        <row r="218">
          <cell r="A218" t="str">
            <v>02.1332</v>
          </cell>
          <cell r="B218" t="str">
            <v>Vaän chuyeån vaùn khuoân</v>
          </cell>
          <cell r="C218" t="str">
            <v>m3</v>
          </cell>
          <cell r="D218">
            <v>0</v>
          </cell>
          <cell r="E218">
            <v>55037</v>
          </cell>
        </row>
        <row r="219">
          <cell r="A219" t="str">
            <v>02.1333</v>
          </cell>
          <cell r="B219" t="str">
            <v>Vaän chuyeån vaùn khuoân</v>
          </cell>
          <cell r="C219" t="str">
            <v>m3</v>
          </cell>
          <cell r="D219">
            <v>0</v>
          </cell>
          <cell r="E219">
            <v>54301</v>
          </cell>
        </row>
        <row r="220">
          <cell r="A220" t="str">
            <v>02.1334</v>
          </cell>
          <cell r="B220" t="str">
            <v>Vaän chuyeån vaùn khuoân</v>
          </cell>
          <cell r="C220" t="str">
            <v>m3</v>
          </cell>
          <cell r="D220">
            <v>0</v>
          </cell>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v>0</v>
          </cell>
          <cell r="E223">
            <v>56950</v>
          </cell>
        </row>
        <row r="224">
          <cell r="A224" t="str">
            <v>02.1323</v>
          </cell>
          <cell r="B224" t="str">
            <v>Vaän chuyeån nöôùc</v>
          </cell>
          <cell r="C224" t="str">
            <v>m3</v>
          </cell>
          <cell r="D224">
            <v>0</v>
          </cell>
          <cell r="E224">
            <v>49592</v>
          </cell>
        </row>
        <row r="225">
          <cell r="A225" t="str">
            <v>02.1324</v>
          </cell>
          <cell r="B225" t="str">
            <v>Vaän chuyeån nöôùc</v>
          </cell>
          <cell r="C225" t="str">
            <v>m3</v>
          </cell>
          <cell r="D225">
            <v>0</v>
          </cell>
          <cell r="E225">
            <v>48415</v>
          </cell>
        </row>
        <row r="227">
          <cell r="A227" t="str">
            <v>02.1391</v>
          </cell>
          <cell r="B227" t="str">
            <v>Vaän chuyeån coïc tre</v>
          </cell>
          <cell r="C227" t="str">
            <v>coïc</v>
          </cell>
          <cell r="D227">
            <v>0</v>
          </cell>
          <cell r="E227">
            <v>17953</v>
          </cell>
        </row>
        <row r="228">
          <cell r="A228" t="str">
            <v>02.1392</v>
          </cell>
          <cell r="B228" t="str">
            <v>Vaän chuyeån coïc tre</v>
          </cell>
          <cell r="C228" t="str">
            <v>coïc</v>
          </cell>
          <cell r="D228">
            <v>0</v>
          </cell>
          <cell r="E228">
            <v>16923</v>
          </cell>
        </row>
        <row r="229">
          <cell r="A229" t="str">
            <v>02.1393</v>
          </cell>
          <cell r="B229" t="str">
            <v>Vaän chuyeån coïc tre</v>
          </cell>
          <cell r="C229" t="str">
            <v>coïc</v>
          </cell>
          <cell r="D229">
            <v>0</v>
          </cell>
          <cell r="E229">
            <v>16776</v>
          </cell>
        </row>
        <row r="230">
          <cell r="A230" t="str">
            <v>02.1394</v>
          </cell>
          <cell r="B230" t="str">
            <v>Vaän chuyeån coïc tre</v>
          </cell>
          <cell r="C230" t="str">
            <v>coïc</v>
          </cell>
          <cell r="D230">
            <v>0</v>
          </cell>
          <cell r="E230">
            <v>16629</v>
          </cell>
        </row>
        <row r="232">
          <cell r="A232" t="str">
            <v>02.1391</v>
          </cell>
          <cell r="B232" t="str">
            <v>Vaän chuyeån coùt eùp</v>
          </cell>
          <cell r="C232" t="str">
            <v>taám</v>
          </cell>
          <cell r="D232">
            <v>0</v>
          </cell>
          <cell r="E232">
            <v>17953</v>
          </cell>
        </row>
        <row r="233">
          <cell r="A233" t="str">
            <v>02.1392</v>
          </cell>
          <cell r="B233" t="str">
            <v>Vaän chuyeån coùt eùp</v>
          </cell>
          <cell r="C233" t="str">
            <v>taám</v>
          </cell>
          <cell r="D233">
            <v>0</v>
          </cell>
          <cell r="E233">
            <v>16923</v>
          </cell>
        </row>
        <row r="234">
          <cell r="A234" t="str">
            <v>02.1393</v>
          </cell>
          <cell r="B234" t="str">
            <v>Vaän chuyeån coùt eùp</v>
          </cell>
          <cell r="C234" t="str">
            <v>taám</v>
          </cell>
          <cell r="D234">
            <v>0</v>
          </cell>
          <cell r="E234">
            <v>16776</v>
          </cell>
        </row>
        <row r="235">
          <cell r="A235" t="str">
            <v>02.1394</v>
          </cell>
          <cell r="B235" t="str">
            <v>Vaän chuyeån coùt eùp</v>
          </cell>
          <cell r="C235" t="str">
            <v>taám</v>
          </cell>
          <cell r="D235">
            <v>0</v>
          </cell>
          <cell r="E235">
            <v>16629</v>
          </cell>
        </row>
        <row r="237">
          <cell r="A237" t="str">
            <v>02.1481</v>
          </cell>
          <cell r="B237" t="str">
            <v>Vaän chuyeån DCTC</v>
          </cell>
          <cell r="C237" t="str">
            <v>Taán</v>
          </cell>
          <cell r="D237">
            <v>0</v>
          </cell>
          <cell r="E237">
            <v>91090</v>
          </cell>
        </row>
        <row r="238">
          <cell r="A238" t="str">
            <v>02.1482</v>
          </cell>
          <cell r="B238" t="str">
            <v>Vaän chuyeån DCTC</v>
          </cell>
          <cell r="C238" t="str">
            <v>Taán</v>
          </cell>
          <cell r="D238">
            <v>0</v>
          </cell>
          <cell r="E238">
            <v>84615</v>
          </cell>
        </row>
        <row r="239">
          <cell r="A239" t="str">
            <v>02.1483</v>
          </cell>
          <cell r="B239" t="str">
            <v>Vaän chuyeån DCTC</v>
          </cell>
          <cell r="C239" t="str">
            <v>Taán</v>
          </cell>
          <cell r="D239">
            <v>0</v>
          </cell>
          <cell r="E239">
            <v>83585</v>
          </cell>
        </row>
        <row r="240">
          <cell r="A240" t="str">
            <v>02.1484</v>
          </cell>
          <cell r="B240" t="str">
            <v>Vaän chuyeån DCTC</v>
          </cell>
          <cell r="C240" t="str">
            <v>Taán</v>
          </cell>
          <cell r="D240">
            <v>0</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Kmoi"/>
      <sheetName val="A6,MAY"/>
      <sheetName val="VL"/>
      <sheetName val="PTDG"/>
      <sheetName val="DTCT"/>
      <sheetName val="TH1"/>
      <sheetName val="TH2"/>
      <sheetName val="CPTK"/>
      <sheetName val="CPK"/>
      <sheetName val="Module1"/>
      <sheetName val="XL4Poppy"/>
      <sheetName val="A6_MAY"/>
      <sheetName val="gvl"/>
      <sheetName val="nhan cong"/>
      <sheetName val="II.Load"/>
      <sheetName val="13.BANG CT"/>
      <sheetName val="14.MMUS GIUA NHIP"/>
      <sheetName val="4.HSPBngang"/>
      <sheetName val="6.Tinh tai"/>
      <sheetName val="2 NSl"/>
      <sheetName val="17.US CHU tho a_b"/>
      <sheetName val="15.MMUS GOI"/>
      <sheetName val="5.BANG I"/>
      <sheetName val="CDKTNam"/>
      <sheetName val="BCKQKDnam"/>
      <sheetName val="BCLCTienTe nam"/>
      <sheetName val="CDKTquy"/>
      <sheetName val="KQKD quy"/>
      <sheetName val="BCLCTiente quy"/>
      <sheetName val="TMBCTC quy"/>
      <sheetName val="00000000"/>
      <sheetName val="10000000"/>
      <sheetName val="20000000"/>
      <sheetName val="xxxxxxxx"/>
    </sheetNames>
    <sheetDataSet>
      <sheetData sheetId="0" refreshError="1"/>
      <sheetData sheetId="1" refreshError="1">
        <row r="10">
          <cell r="C10">
            <v>12089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etong"/>
      <sheetName val="THDT"/>
      <sheetName val="TH"/>
      <sheetName val="Tonghop"/>
      <sheetName val="Chitiet"/>
      <sheetName val="ctmong"/>
      <sheetName val="vcnvat"/>
      <sheetName val="supk"/>
      <sheetName val="vctc+cg"/>
      <sheetName val="trungc"/>
      <sheetName val="vcdai"/>
      <sheetName val="giavl"/>
      <sheetName val="vc+trc"/>
      <sheetName val="KLpk"/>
      <sheetName val="vldien"/>
      <sheetName val="tc+cg1"/>
      <sheetName val="XL4Poppy"/>
      <sheetName val="Sheet1"/>
      <sheetName val="Sheet2"/>
      <sheetName val="Sheet3"/>
      <sheetName val="0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KLHT"/>
      <sheetName val="THKP"/>
      <sheetName val="KL XL2000"/>
      <sheetName val="KLXL2001"/>
      <sheetName val="THKP2001"/>
      <sheetName val="KLphanbo"/>
      <sheetName val="Chiet tinh"/>
      <sheetName val="XL4Poppy"/>
      <sheetName val="Van chuyen"/>
      <sheetName val="THKP (2)"/>
      <sheetName val="T.Bi"/>
      <sheetName val="Thiet ke"/>
      <sheetName val="Sheet2"/>
      <sheetName val="Sheet1"/>
      <sheetName val="CT"/>
      <sheetName val="K.luong"/>
      <sheetName val="Sheet4"/>
      <sheetName val="Sheet3"/>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Chi tiet - Dv lap"/>
      <sheetName val="TH KHTC"/>
      <sheetName val="000"/>
      <sheetName val="00000000"/>
      <sheetName val="MD"/>
      <sheetName val="ND"/>
      <sheetName val="CONG"/>
      <sheetName val="DGCT"/>
      <sheetName val="Dong Dau"/>
      <sheetName val="Dong Dau (2)"/>
      <sheetName val="Sau dong"/>
      <sheetName val="Ma xa"/>
      <sheetName val="My dinh"/>
      <sheetName val="Tong cong"/>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DTHH"/>
      <sheetName val="Bang1"/>
      <sheetName val="TAI TRONG"/>
      <sheetName val="NOI LUC"/>
      <sheetName val="TINH DUYET THTT CHINH"/>
      <sheetName val="TDUYET THTT PHU"/>
      <sheetName val="TINH DAO DONG VA DO VONG"/>
      <sheetName val="TINH NEO"/>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116(300)"/>
      <sheetName val="116(200)"/>
      <sheetName val="116(150)"/>
      <sheetName val="1"/>
      <sheetName val="VL"/>
      <sheetName val="CTXD"/>
      <sheetName val=".."/>
      <sheetName val="CTDN"/>
      <sheetName val="san vuon"/>
      <sheetName val="khu phu tro"/>
      <sheetName val="TH"/>
      <sheetName val="Chart2"/>
      <sheetName val="Phu luc"/>
      <sheetName val="Gia trÞ"/>
      <sheetName val="KH 2003 (moi max)"/>
      <sheetName val="be tong"/>
      <sheetName val="Thep"/>
      <sheetName val="Tong hop thep"/>
      <sheetName val="dutoan1"/>
      <sheetName val="Anhtoan"/>
      <sheetName val="dutoan2"/>
      <sheetName val="vat tu"/>
      <sheetName val="Tong hop"/>
      <sheetName val="Congty"/>
      <sheetName val="VPPN"/>
      <sheetName val="XN74"/>
      <sheetName val="XN54"/>
      <sheetName val="XN33"/>
      <sheetName val="NK96"/>
      <sheetName val="XL4Test5"/>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Quang Tri"/>
      <sheetName val="TTHue"/>
      <sheetName val="Da Nang"/>
      <sheetName val="Quang Nam"/>
      <sheetName val="Quang Ngai"/>
      <sheetName val="TH DH-QN"/>
      <sheetName val="KP HD"/>
      <sheetName val="DB HD"/>
      <sheetName val="KH12"/>
      <sheetName val="CN12"/>
      <sheetName val="HD12"/>
      <sheetName val="KH1"/>
      <sheetName val="Thuyet minh"/>
      <sheetName val="CQ-HQ"/>
      <sheetName val="THCT"/>
      <sheetName val="cap cho cac DT"/>
      <sheetName val="Ung - hoan"/>
      <sheetName val="CP may"/>
      <sheetName val="SS"/>
      <sheetName val="NVL"/>
      <sheetName val="THDT"/>
      <sheetName val="DM-Goc"/>
      <sheetName val="Gia-CT"/>
      <sheetName val="PTCP"/>
      <sheetName val="cphoi"/>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T"/>
      <sheetName val="THND"/>
      <sheetName val="THMD"/>
      <sheetName val="Phtro1"/>
      <sheetName val="DTKS1"/>
      <sheetName val="CT1m"/>
      <sheetName val="Thep "/>
      <sheetName val="Chi tiet Khoi luong"/>
      <sheetName val="TH khoi luong"/>
      <sheetName val="Chiet tinh vat lieu "/>
      <sheetName val="TH KL VL"/>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cong Q2"/>
      <sheetName val="T.U luong Q1"/>
      <sheetName val="T.U luong Q2"/>
      <sheetName val="T.U luong Q3"/>
      <sheetName val="9"/>
      <sheetName val="10"/>
      <sheetName val="phan tich DG"/>
      <sheetName val="gia vat lieu"/>
      <sheetName val="gia xe may"/>
      <sheetName val="gia nhan cong"/>
      <sheetName val="tscd"/>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M"/>
      <sheetName val="KHOANMUC"/>
      <sheetName val="CPQL"/>
      <sheetName val="SANLUONG"/>
      <sheetName val="SSCP-SL"/>
      <sheetName val="CPSX"/>
      <sheetName val="KQKD"/>
      <sheetName val="CDSL (2)"/>
      <sheetName val="00000001"/>
      <sheetName val="00000002"/>
      <sheetName val="00000003"/>
      <sheetName val="00000004"/>
      <sheetName val="binh do"/>
      <sheetName val="cot lieu"/>
      <sheetName val="van khuon"/>
      <sheetName val="CT BT"/>
      <sheetName val="lay mau"/>
      <sheetName val="mat ngoai goi"/>
      <sheetName val="coc tram-bt"/>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1(T1)04"/>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aodo"/>
      <sheetName val="Dat"/>
      <sheetName val="KL-CTTK"/>
      <sheetName val="BTH"/>
      <sheetName val="TM"/>
      <sheetName val="BU-gian"/>
      <sheetName val="Bu-Ha"/>
      <sheetName val="PTVT"/>
      <sheetName val="Gia DAN"/>
      <sheetName val="Dan"/>
      <sheetName val="Cuoc"/>
      <sheetName val="Bugia"/>
      <sheetName val="KL57"/>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Tien ung"/>
      <sheetName val="phi luong3"/>
      <sheetName val="sent to"/>
      <sheetName val="Quyet toan"/>
      <sheetName val="Thu hoi"/>
      <sheetName val="Lai vay"/>
      <sheetName val="Tien vay"/>
      <sheetName val="Cong no"/>
      <sheetName val="Cop pha"/>
      <sheetName val="20000000"/>
      <sheetName val="CT xa"/>
      <sheetName val="TLGC"/>
      <sheetName val="BL"/>
      <sheetName val="Phu luc HD"/>
      <sheetName val="Gia du thau"/>
      <sheetName val="PTDG"/>
      <sheetName val="Ca xe"/>
      <sheetName val="HTSD6LD"/>
      <sheetName val="HTSDDNN"/>
      <sheetName val="HTSDKT"/>
      <sheetName val="BD"/>
      <sheetName val="HTNT"/>
      <sheetName val="CHART"/>
      <sheetName val="HTDT"/>
      <sheetName val="HTSDD"/>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Dutoan"/>
      <sheetName val="congtac vien-uy"/>
      <sheetName val="Nhan luc2001"/>
      <sheetName val="Vattu2"/>
      <sheetName val="Vattu"/>
      <sheetName val="Jan22"/>
      <sheetName val="Jan23"/>
      <sheetName val="Jan24"/>
      <sheetName val="Jan25"/>
      <sheetName val="Jan27"/>
      <sheetName val="Jan28"/>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c"/>
      <sheetName val="TDT"/>
      <sheetName val="Du toan"/>
      <sheetName val="Phan tich vat tu"/>
      <sheetName val="Tong hop vat tu"/>
      <sheetName val="Tong hop gia"/>
      <sheetName val="Tro giup"/>
      <sheetName val="May thi cong"/>
      <sheetName val="Chi phi chung"/>
      <sheetName val="Config"/>
      <sheetName val="C45A-BH"/>
      <sheetName val="C46A-BH"/>
      <sheetName val="C47A-BH"/>
      <sheetName val="C48A-BH"/>
      <sheetName val="S-53-1"/>
      <sheetName val="KH-2001"/>
      <sheetName val="KH-2002"/>
      <sheetName val="KH-2003"/>
      <sheetName val="DGTL"/>
      <sheetName val="®¬ngi¸"/>
      <sheetName val="dongle"/>
      <sheetName val="XE DAU"/>
      <sheetName val="XE XANG"/>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s>
    <definedNames>
      <definedName name="DataFilter"/>
      <definedName name="DataSort"/>
      <definedName name="GoBack" sheetId="1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T dau"/>
      <sheetName val="NC XL 6T cuoi 01 CTy"/>
      <sheetName val="Tien Thuong"/>
      <sheetName val="Cong 6T"/>
      <sheetName val="Data-year2001i"/>
    </sheetNames>
    <sheetDataSet>
      <sheetData sheetId="0">
        <row r="6">
          <cell r="B6" t="str">
            <v>Traàn Vaên Nuoâi</v>
          </cell>
          <cell r="C6" t="str">
            <v>Tr.P</v>
          </cell>
          <cell r="D6">
            <v>1.8</v>
          </cell>
          <cell r="E6">
            <v>152</v>
          </cell>
          <cell r="F6">
            <v>1.6</v>
          </cell>
        </row>
        <row r="7">
          <cell r="B7" t="str">
            <v>Nguyeãn Thanh Nhaõ</v>
          </cell>
          <cell r="C7" t="str">
            <v>PP.</v>
          </cell>
          <cell r="D7">
            <v>1.65</v>
          </cell>
          <cell r="E7">
            <v>135</v>
          </cell>
          <cell r="F7">
            <v>1.6</v>
          </cell>
        </row>
        <row r="8">
          <cell r="B8" t="str">
            <v>Löu Thaùi Nhaïc</v>
          </cell>
          <cell r="C8" t="str">
            <v xml:space="preserve">CB </v>
          </cell>
          <cell r="D8">
            <v>1.3</v>
          </cell>
          <cell r="E8">
            <v>150</v>
          </cell>
          <cell r="F8">
            <v>1.4</v>
          </cell>
        </row>
        <row r="9">
          <cell r="B9" t="str">
            <v>Nguyeãn Vaên Thanh</v>
          </cell>
          <cell r="C9" t="str">
            <v>NV</v>
          </cell>
          <cell r="D9">
            <v>1.1000000000000001</v>
          </cell>
          <cell r="E9">
            <v>150</v>
          </cell>
          <cell r="F9">
            <v>1.4</v>
          </cell>
        </row>
        <row r="10">
          <cell r="B10" t="str">
            <v>Voõ Vaên Phuïng</v>
          </cell>
          <cell r="C10" t="str">
            <v>NV</v>
          </cell>
          <cell r="D10">
            <v>1.2</v>
          </cell>
          <cell r="E10">
            <v>151</v>
          </cell>
          <cell r="F10">
            <v>1.4</v>
          </cell>
        </row>
        <row r="11">
          <cell r="B11" t="str">
            <v>Ñoã Thuyû Tieân</v>
          </cell>
          <cell r="C11" t="str">
            <v>"</v>
          </cell>
          <cell r="D11">
            <v>1.1000000000000001</v>
          </cell>
          <cell r="E11">
            <v>150</v>
          </cell>
          <cell r="F11">
            <v>1.6</v>
          </cell>
        </row>
        <row r="12">
          <cell r="B12" t="str">
            <v>Traàn Phuù Quoác</v>
          </cell>
          <cell r="C12" t="str">
            <v>L.xe</v>
          </cell>
          <cell r="D12">
            <v>1.2</v>
          </cell>
          <cell r="E12">
            <v>155</v>
          </cell>
          <cell r="F12">
            <v>1.6</v>
          </cell>
        </row>
        <row r="13">
          <cell r="B13" t="str">
            <v>Traàn Vaên Tö</v>
          </cell>
          <cell r="C13" t="str">
            <v>"</v>
          </cell>
          <cell r="D13">
            <v>1.2</v>
          </cell>
          <cell r="E13">
            <v>154</v>
          </cell>
          <cell r="F13">
            <v>1.4</v>
          </cell>
        </row>
        <row r="14">
          <cell r="B14" t="str">
            <v>Hoà Ngoïc Lôïi</v>
          </cell>
          <cell r="C14" t="str">
            <v>"</v>
          </cell>
          <cell r="D14">
            <v>1.2</v>
          </cell>
          <cell r="E14">
            <v>150</v>
          </cell>
          <cell r="F14">
            <v>1</v>
          </cell>
        </row>
        <row r="15">
          <cell r="B15" t="str">
            <v>Huyønh Vaên Haø</v>
          </cell>
          <cell r="C15" t="str">
            <v>"</v>
          </cell>
          <cell r="D15">
            <v>1.2</v>
          </cell>
          <cell r="E15">
            <v>49</v>
          </cell>
          <cell r="F15">
            <v>1.4</v>
          </cell>
        </row>
        <row r="16">
          <cell r="B16" t="str">
            <v>Nguyeãn Trung Hieàn</v>
          </cell>
          <cell r="C16" t="str">
            <v>"</v>
          </cell>
          <cell r="D16">
            <v>1.1000000000000001</v>
          </cell>
          <cell r="E16">
            <v>150</v>
          </cell>
          <cell r="F16">
            <v>1.2</v>
          </cell>
        </row>
        <row r="17">
          <cell r="B17" t="str">
            <v>Trònh Thanh Thuûy</v>
          </cell>
          <cell r="C17" t="str">
            <v>YT</v>
          </cell>
          <cell r="D17">
            <v>1.1000000000000001</v>
          </cell>
          <cell r="E17">
            <v>89</v>
          </cell>
          <cell r="F17">
            <v>1.4</v>
          </cell>
        </row>
        <row r="18">
          <cell r="B18" t="str">
            <v>Ñaëng Coâng Chaâu</v>
          </cell>
          <cell r="C18" t="str">
            <v>BV</v>
          </cell>
          <cell r="D18">
            <v>0.95</v>
          </cell>
          <cell r="E18">
            <v>144</v>
          </cell>
          <cell r="F18">
            <v>1.4</v>
          </cell>
        </row>
        <row r="19">
          <cell r="B19" t="str">
            <v>Phuøng Thanh Phong</v>
          </cell>
          <cell r="C19" t="str">
            <v>"</v>
          </cell>
          <cell r="D19">
            <v>0.95</v>
          </cell>
          <cell r="E19">
            <v>157</v>
          </cell>
          <cell r="F19">
            <v>1.2</v>
          </cell>
        </row>
        <row r="20">
          <cell r="B20" t="str">
            <v>Ngoâ Vaên Naøm</v>
          </cell>
          <cell r="C20" t="str">
            <v>"</v>
          </cell>
          <cell r="D20">
            <v>0.95</v>
          </cell>
          <cell r="E20">
            <v>157</v>
          </cell>
          <cell r="F20">
            <v>1.4</v>
          </cell>
        </row>
        <row r="21">
          <cell r="B21" t="str">
            <v>Traàn Vaên Thaønh</v>
          </cell>
          <cell r="C21" t="str">
            <v>"</v>
          </cell>
          <cell r="D21">
            <v>0.95</v>
          </cell>
          <cell r="E21">
            <v>148</v>
          </cell>
          <cell r="F21">
            <v>1.6</v>
          </cell>
        </row>
        <row r="22">
          <cell r="B22" t="str">
            <v>Nguyeãn Hoaøng Ñaëng</v>
          </cell>
          <cell r="C22" t="str">
            <v>"</v>
          </cell>
          <cell r="D22">
            <v>1.05</v>
          </cell>
          <cell r="E22">
            <v>157</v>
          </cell>
          <cell r="F22">
            <v>1.4</v>
          </cell>
        </row>
        <row r="23">
          <cell r="B23" t="str">
            <v>Tröông Minh Duõng</v>
          </cell>
          <cell r="C23" t="str">
            <v>"</v>
          </cell>
          <cell r="D23">
            <v>0.95</v>
          </cell>
          <cell r="E23">
            <v>157</v>
          </cell>
          <cell r="F23">
            <v>1.4</v>
          </cell>
        </row>
        <row r="24">
          <cell r="B24" t="str">
            <v>Nguyeãn Tuaán Haûi</v>
          </cell>
          <cell r="C24" t="str">
            <v>"</v>
          </cell>
          <cell r="D24">
            <v>1.1000000000000001</v>
          </cell>
          <cell r="E24">
            <v>155</v>
          </cell>
          <cell r="F24">
            <v>1.4</v>
          </cell>
        </row>
        <row r="25">
          <cell r="B25" t="str">
            <v>Ng. Thò Ngoïc Ñieäp</v>
          </cell>
          <cell r="C25" t="str">
            <v>CDöôõng</v>
          </cell>
          <cell r="D25">
            <v>0.9</v>
          </cell>
          <cell r="E25">
            <v>154</v>
          </cell>
          <cell r="F25">
            <v>1.6</v>
          </cell>
        </row>
        <row r="26">
          <cell r="B26" t="str">
            <v>Toáng Thò Nguyeân</v>
          </cell>
          <cell r="C26" t="str">
            <v>"</v>
          </cell>
          <cell r="D26">
            <v>0.9</v>
          </cell>
          <cell r="E26">
            <v>150</v>
          </cell>
          <cell r="F26">
            <v>1.4</v>
          </cell>
        </row>
        <row r="27">
          <cell r="B27" t="str">
            <v>Leâ Vaên Phaùt</v>
          </cell>
          <cell r="C27" t="str">
            <v>"</v>
          </cell>
          <cell r="D27">
            <v>0.95</v>
          </cell>
          <cell r="E27">
            <v>152</v>
          </cell>
          <cell r="F27">
            <v>1.2</v>
          </cell>
        </row>
        <row r="28">
          <cell r="B28" t="str">
            <v>Lö  Hoàng Trang</v>
          </cell>
          <cell r="C28" t="str">
            <v>"</v>
          </cell>
          <cell r="D28">
            <v>0.9</v>
          </cell>
          <cell r="E28">
            <v>150</v>
          </cell>
          <cell r="F28">
            <v>1.4</v>
          </cell>
        </row>
        <row r="29">
          <cell r="B29" t="str">
            <v>Leâ Thò Kim Thanh</v>
          </cell>
          <cell r="C29" t="str">
            <v>"</v>
          </cell>
          <cell r="D29">
            <v>0.9</v>
          </cell>
          <cell r="E29">
            <v>146</v>
          </cell>
          <cell r="F29">
            <v>1.4</v>
          </cell>
        </row>
        <row r="30">
          <cell r="B30" t="str">
            <v>Nguyeãn T. Bình Cheáp</v>
          </cell>
          <cell r="C30" t="str">
            <v>T/vuï</v>
          </cell>
          <cell r="D30">
            <v>0.9</v>
          </cell>
          <cell r="E30">
            <v>153</v>
          </cell>
          <cell r="F30">
            <v>1.4</v>
          </cell>
        </row>
        <row r="31">
          <cell r="B31" t="str">
            <v>Vuõ Thò Haûi</v>
          </cell>
          <cell r="C31" t="str">
            <v>"</v>
          </cell>
          <cell r="D31">
            <v>0.9</v>
          </cell>
          <cell r="E31">
            <v>153</v>
          </cell>
          <cell r="F31">
            <v>1.4</v>
          </cell>
        </row>
        <row r="33">
          <cell r="B33" t="str">
            <v>Traàn Vaên Naêm</v>
          </cell>
          <cell r="C33" t="str">
            <v>QÑ</v>
          </cell>
          <cell r="D33">
            <v>1.8</v>
          </cell>
          <cell r="E33">
            <v>153</v>
          </cell>
          <cell r="F33">
            <v>1.6</v>
          </cell>
        </row>
        <row r="34">
          <cell r="B34" t="str">
            <v>Vuõ Tieán Laõm</v>
          </cell>
          <cell r="C34" t="str">
            <v>PQÑ</v>
          </cell>
          <cell r="D34">
            <v>1.65</v>
          </cell>
          <cell r="E34">
            <v>153</v>
          </cell>
          <cell r="F34">
            <v>1.6</v>
          </cell>
        </row>
        <row r="35">
          <cell r="B35" t="str">
            <v>Döông Thanh Haø</v>
          </cell>
          <cell r="C35" t="str">
            <v>PQÑ</v>
          </cell>
          <cell r="D35">
            <v>1.65</v>
          </cell>
          <cell r="E35">
            <v>153</v>
          </cell>
          <cell r="F35">
            <v>1.6</v>
          </cell>
        </row>
        <row r="36">
          <cell r="B36" t="str">
            <v>Löu Ñöùc  Hieán</v>
          </cell>
          <cell r="C36" t="str">
            <v>TK</v>
          </cell>
          <cell r="D36">
            <v>1.3</v>
          </cell>
          <cell r="E36">
            <v>154</v>
          </cell>
          <cell r="F36">
            <v>1.6</v>
          </cell>
        </row>
        <row r="37">
          <cell r="B37" t="str">
            <v>Nguyeãn Vaên Lyù</v>
          </cell>
          <cell r="C37" t="str">
            <v>TK</v>
          </cell>
          <cell r="D37">
            <v>1.3</v>
          </cell>
          <cell r="E37">
            <v>152</v>
          </cell>
          <cell r="F37">
            <v>1.6</v>
          </cell>
        </row>
        <row r="38">
          <cell r="B38" t="str">
            <v>Ñaøo Taát  Ñaït</v>
          </cell>
          <cell r="D38">
            <v>1.1499999999999999</v>
          </cell>
          <cell r="E38">
            <v>150</v>
          </cell>
          <cell r="F38">
            <v>1.2</v>
          </cell>
        </row>
        <row r="39">
          <cell r="B39" t="str">
            <v>Haø Vaên Khen</v>
          </cell>
          <cell r="D39">
            <v>1.1499999999999999</v>
          </cell>
          <cell r="E39">
            <v>144</v>
          </cell>
          <cell r="F39">
            <v>1.4</v>
          </cell>
        </row>
        <row r="40">
          <cell r="B40" t="str">
            <v>Laâm Ngoïc Chuyeân</v>
          </cell>
          <cell r="D40">
            <v>1.1499999999999999</v>
          </cell>
          <cell r="E40">
            <v>156</v>
          </cell>
          <cell r="F40">
            <v>1.4</v>
          </cell>
        </row>
        <row r="41">
          <cell r="B41" t="str">
            <v>Leâ Vaên Vuõ</v>
          </cell>
          <cell r="C41" t="str">
            <v>CT</v>
          </cell>
          <cell r="D41">
            <v>1.25</v>
          </cell>
          <cell r="E41">
            <v>155</v>
          </cell>
          <cell r="F41">
            <v>1.6</v>
          </cell>
        </row>
        <row r="42">
          <cell r="B42" t="str">
            <v>Haøng Vaên Taøo</v>
          </cell>
          <cell r="C42" t="str">
            <v>CT</v>
          </cell>
          <cell r="D42">
            <v>1.3249428571428572</v>
          </cell>
          <cell r="E42">
            <v>149</v>
          </cell>
          <cell r="F42">
            <v>1.6</v>
          </cell>
        </row>
        <row r="43">
          <cell r="B43" t="str">
            <v>Nguyeãn Ngoïc Bieân</v>
          </cell>
          <cell r="D43">
            <v>1.2749428571428572</v>
          </cell>
          <cell r="E43">
            <v>156</v>
          </cell>
          <cell r="F43">
            <v>1.4</v>
          </cell>
        </row>
        <row r="44">
          <cell r="B44" t="str">
            <v>Trònh Hoaøi Phöông</v>
          </cell>
          <cell r="D44">
            <v>1.2408166666666667</v>
          </cell>
          <cell r="E44">
            <v>156</v>
          </cell>
          <cell r="F44">
            <v>1.4</v>
          </cell>
        </row>
        <row r="45">
          <cell r="B45" t="str">
            <v>Ñaøo Duy Haûi</v>
          </cell>
          <cell r="D45">
            <v>1.2184952380952381</v>
          </cell>
          <cell r="E45">
            <v>155</v>
          </cell>
          <cell r="F45">
            <v>1.2</v>
          </cell>
        </row>
        <row r="46">
          <cell r="B46" t="str">
            <v>Ngoâ Quoác Maïnh</v>
          </cell>
          <cell r="D46">
            <v>1.1825619047619049</v>
          </cell>
          <cell r="E46">
            <v>155</v>
          </cell>
          <cell r="F46">
            <v>1.4</v>
          </cell>
        </row>
        <row r="47">
          <cell r="B47" t="str">
            <v>Traàn khaéc Ñieàu</v>
          </cell>
          <cell r="D47">
            <v>1.2184952380952381</v>
          </cell>
          <cell r="E47">
            <v>156</v>
          </cell>
          <cell r="F47">
            <v>1.4</v>
          </cell>
        </row>
        <row r="48">
          <cell r="B48" t="str">
            <v>Nguyeãn Thanh Hoàng</v>
          </cell>
          <cell r="D48">
            <v>1.2184952380952381</v>
          </cell>
          <cell r="E48">
            <v>155</v>
          </cell>
          <cell r="F48">
            <v>1.4</v>
          </cell>
        </row>
        <row r="49">
          <cell r="B49" t="str">
            <v>Trieäu Quang Thanh</v>
          </cell>
          <cell r="D49">
            <v>1.213742857142857</v>
          </cell>
          <cell r="E49">
            <v>97</v>
          </cell>
          <cell r="F49">
            <v>1.4</v>
          </cell>
        </row>
        <row r="50">
          <cell r="B50" t="str">
            <v>Nguyeãn Quang Vinh</v>
          </cell>
          <cell r="D50">
            <v>1.3249428571428572</v>
          </cell>
          <cell r="E50">
            <v>139</v>
          </cell>
          <cell r="F50">
            <v>1.6</v>
          </cell>
        </row>
        <row r="51">
          <cell r="B51" t="str">
            <v>Nguyeãn Thanh Sôn</v>
          </cell>
          <cell r="D51">
            <v>1.2999428571428571</v>
          </cell>
          <cell r="E51">
            <v>155</v>
          </cell>
          <cell r="F51">
            <v>1.6</v>
          </cell>
        </row>
        <row r="52">
          <cell r="B52" t="str">
            <v>Traàn Thanh Tuøng</v>
          </cell>
          <cell r="D52">
            <v>1.2184952380952381</v>
          </cell>
          <cell r="E52">
            <v>154</v>
          </cell>
          <cell r="F52">
            <v>1.4</v>
          </cell>
        </row>
        <row r="53">
          <cell r="B53" t="str">
            <v>Nguyeãn Höõu Taøi</v>
          </cell>
          <cell r="D53">
            <v>1.2184952380952381</v>
          </cell>
          <cell r="E53">
            <v>155</v>
          </cell>
          <cell r="F53">
            <v>1.4</v>
          </cell>
        </row>
        <row r="54">
          <cell r="B54" t="str">
            <v>Leâ Phaùt Ñaït</v>
          </cell>
          <cell r="D54">
            <v>1.2184952380952381</v>
          </cell>
          <cell r="E54">
            <v>156</v>
          </cell>
          <cell r="F54">
            <v>1.6</v>
          </cell>
        </row>
        <row r="55">
          <cell r="B55" t="str">
            <v>Nam Taán Löïc</v>
          </cell>
          <cell r="D55">
            <v>1.3</v>
          </cell>
          <cell r="E55">
            <v>154</v>
          </cell>
          <cell r="F55">
            <v>1.2</v>
          </cell>
        </row>
        <row r="56">
          <cell r="B56" t="str">
            <v>Huyønh Quoác Söû</v>
          </cell>
          <cell r="D56">
            <v>1.1499999999999999</v>
          </cell>
          <cell r="E56">
            <v>156</v>
          </cell>
          <cell r="F56">
            <v>1.4</v>
          </cell>
        </row>
        <row r="57">
          <cell r="B57" t="str">
            <v>Trònh Vaên Luøng</v>
          </cell>
          <cell r="D57">
            <v>1.1499999999999999</v>
          </cell>
          <cell r="E57">
            <v>151</v>
          </cell>
          <cell r="F57">
            <v>1.2</v>
          </cell>
        </row>
        <row r="58">
          <cell r="B58" t="str">
            <v>Taøo Chís Sal</v>
          </cell>
          <cell r="D58">
            <v>1.1499999999999999</v>
          </cell>
          <cell r="E58">
            <v>149</v>
          </cell>
          <cell r="F58">
            <v>1.4</v>
          </cell>
        </row>
        <row r="59">
          <cell r="B59" t="str">
            <v>Leâ Tröôøng Sa</v>
          </cell>
          <cell r="D59">
            <v>1.1499999999999999</v>
          </cell>
          <cell r="E59">
            <v>153</v>
          </cell>
          <cell r="F59">
            <v>1.2</v>
          </cell>
        </row>
        <row r="60">
          <cell r="B60" t="str">
            <v>Ñoã Trung Thöï</v>
          </cell>
          <cell r="D60">
            <v>1.3</v>
          </cell>
          <cell r="E60">
            <v>155</v>
          </cell>
          <cell r="F60">
            <v>1.6</v>
          </cell>
        </row>
        <row r="61">
          <cell r="B61" t="str">
            <v>Trònh Xuaân Thaéng</v>
          </cell>
          <cell r="D61">
            <v>1.1499999999999999</v>
          </cell>
          <cell r="E61">
            <v>155</v>
          </cell>
          <cell r="F61">
            <v>1.4</v>
          </cell>
        </row>
        <row r="62">
          <cell r="B62" t="str">
            <v>Nguyeãn Vaên Thaém</v>
          </cell>
          <cell r="D62">
            <v>1.1499999999999999</v>
          </cell>
          <cell r="E62">
            <v>156</v>
          </cell>
          <cell r="F62">
            <v>1.4</v>
          </cell>
        </row>
        <row r="63">
          <cell r="B63" t="str">
            <v>Leâ Coâng Luaän</v>
          </cell>
          <cell r="D63">
            <v>1.1499999999999999</v>
          </cell>
          <cell r="E63">
            <v>144</v>
          </cell>
          <cell r="F63">
            <v>1.2</v>
          </cell>
        </row>
        <row r="64">
          <cell r="B64" t="str">
            <v>Traàn Vaên Tieån</v>
          </cell>
          <cell r="D64">
            <v>1.1499999999999999</v>
          </cell>
          <cell r="E64">
            <v>156</v>
          </cell>
          <cell r="F64">
            <v>1.4</v>
          </cell>
        </row>
        <row r="65">
          <cell r="B65" t="str">
            <v>Leâ Thaùi Bình</v>
          </cell>
          <cell r="D65">
            <v>1.3</v>
          </cell>
          <cell r="E65">
            <v>156</v>
          </cell>
          <cell r="F65">
            <v>1.4</v>
          </cell>
        </row>
        <row r="66">
          <cell r="B66" t="str">
            <v>Nguyeãn Khaéc Vuõ</v>
          </cell>
          <cell r="D66">
            <v>1.1499999999999999</v>
          </cell>
          <cell r="E66">
            <v>156</v>
          </cell>
          <cell r="F66">
            <v>1.6</v>
          </cell>
        </row>
        <row r="67">
          <cell r="B67" t="str">
            <v>Hoà Quoác Böûu</v>
          </cell>
          <cell r="D67">
            <v>1.1499999999999999</v>
          </cell>
          <cell r="E67">
            <v>156</v>
          </cell>
          <cell r="F67">
            <v>1.4</v>
          </cell>
        </row>
        <row r="68">
          <cell r="B68" t="str">
            <v>Ngoâ Minh Taâm</v>
          </cell>
          <cell r="D68">
            <v>1.1499999999999999</v>
          </cell>
          <cell r="E68">
            <v>154</v>
          </cell>
          <cell r="F68">
            <v>1.4</v>
          </cell>
        </row>
        <row r="69">
          <cell r="B69" t="str">
            <v>Nguyeãn Vaên Ñoâng</v>
          </cell>
          <cell r="D69">
            <v>1.1499999999999999</v>
          </cell>
          <cell r="E69">
            <v>153</v>
          </cell>
          <cell r="F69">
            <v>1.2</v>
          </cell>
        </row>
        <row r="70">
          <cell r="B70" t="str">
            <v>Vuõ Duy Thaêng</v>
          </cell>
          <cell r="D70">
            <v>1.3657885304659498</v>
          </cell>
          <cell r="E70">
            <v>156</v>
          </cell>
          <cell r="F70">
            <v>1.6</v>
          </cell>
        </row>
        <row r="71">
          <cell r="B71" t="str">
            <v>Nguyeãn Nhö  Chöôøng</v>
          </cell>
          <cell r="C71" t="str">
            <v>CP</v>
          </cell>
          <cell r="D71">
            <v>1.3367293906810034</v>
          </cell>
          <cell r="E71">
            <v>133</v>
          </cell>
          <cell r="F71">
            <v>1.6</v>
          </cell>
        </row>
        <row r="72">
          <cell r="B72" t="str">
            <v>Löu Ñöùc Ñònh</v>
          </cell>
          <cell r="D72">
            <v>1.3542019713261648</v>
          </cell>
          <cell r="E72">
            <v>156</v>
          </cell>
          <cell r="F72">
            <v>1.6</v>
          </cell>
        </row>
        <row r="73">
          <cell r="B73" t="str">
            <v>Phaïm Thaùi Hoaø</v>
          </cell>
          <cell r="D73">
            <v>1.2265053763440861</v>
          </cell>
          <cell r="E73">
            <v>154</v>
          </cell>
          <cell r="F73">
            <v>1.4</v>
          </cell>
        </row>
        <row r="74">
          <cell r="B74" t="str">
            <v>Dö Minh Taâm</v>
          </cell>
          <cell r="D74">
            <v>1.2979928315412186</v>
          </cell>
          <cell r="E74">
            <v>156</v>
          </cell>
          <cell r="F74">
            <v>1.2</v>
          </cell>
        </row>
        <row r="75">
          <cell r="B75" t="str">
            <v>Nguyeãn Anh Tuaán A</v>
          </cell>
          <cell r="D75">
            <v>1.2205376344086021</v>
          </cell>
          <cell r="E75">
            <v>152</v>
          </cell>
          <cell r="F75">
            <v>1.4</v>
          </cell>
        </row>
        <row r="76">
          <cell r="B76" t="str">
            <v>Nguyeãn Xuaân Möôøi</v>
          </cell>
          <cell r="D76">
            <v>1.2575075268817206</v>
          </cell>
          <cell r="E76">
            <v>155</v>
          </cell>
          <cell r="F76">
            <v>1.4</v>
          </cell>
        </row>
        <row r="77">
          <cell r="B77" t="str">
            <v>Ngoâ Xuaân Tueä</v>
          </cell>
          <cell r="D77">
            <v>1.2758691756272402</v>
          </cell>
          <cell r="E77">
            <v>153</v>
          </cell>
          <cell r="F77">
            <v>1.2</v>
          </cell>
        </row>
        <row r="78">
          <cell r="B78" t="str">
            <v>Nguyeãn Tieán Duõng</v>
          </cell>
          <cell r="D78">
            <v>1.2187853046594981</v>
          </cell>
          <cell r="E78">
            <v>154</v>
          </cell>
          <cell r="F78">
            <v>1.4</v>
          </cell>
        </row>
        <row r="79">
          <cell r="B79" t="str">
            <v>Trònh Ngoïc Toaøn</v>
          </cell>
          <cell r="D79">
            <v>1.1776254480286739</v>
          </cell>
          <cell r="E79">
            <v>152</v>
          </cell>
          <cell r="F79">
            <v>1.4</v>
          </cell>
        </row>
        <row r="80">
          <cell r="B80" t="str">
            <v>Nguyeãn Coâng Danh</v>
          </cell>
          <cell r="D80">
            <v>1.2348207885304658</v>
          </cell>
          <cell r="E80">
            <v>155</v>
          </cell>
          <cell r="F80">
            <v>1.4</v>
          </cell>
        </row>
        <row r="81">
          <cell r="B81" t="str">
            <v>Cao Vaên Döông</v>
          </cell>
          <cell r="C81" t="str">
            <v>CT</v>
          </cell>
          <cell r="D81">
            <v>1.3359139784946237</v>
          </cell>
          <cell r="E81">
            <v>154</v>
          </cell>
          <cell r="F81">
            <v>1.6</v>
          </cell>
        </row>
        <row r="82">
          <cell r="B82" t="str">
            <v>Hoaøng Minh Taân</v>
          </cell>
          <cell r="D82">
            <v>1.2991666666666666</v>
          </cell>
          <cell r="E82">
            <v>151</v>
          </cell>
          <cell r="F82">
            <v>1.4</v>
          </cell>
        </row>
        <row r="83">
          <cell r="B83" t="str">
            <v>Nguyeãn Tuaán Anh</v>
          </cell>
          <cell r="D83">
            <v>1.3276168458781361</v>
          </cell>
          <cell r="E83">
            <v>156</v>
          </cell>
          <cell r="F83">
            <v>1.4</v>
          </cell>
        </row>
        <row r="84">
          <cell r="B84" t="str">
            <v>Phan Sinh Ngaân</v>
          </cell>
          <cell r="D84">
            <v>1.3520514336917564</v>
          </cell>
          <cell r="E84">
            <v>153</v>
          </cell>
          <cell r="F84">
            <v>1.4</v>
          </cell>
        </row>
        <row r="85">
          <cell r="B85" t="str">
            <v>Cao Vaên Thaønh</v>
          </cell>
          <cell r="D85">
            <v>1.2645878136200717</v>
          </cell>
          <cell r="E85">
            <v>156</v>
          </cell>
          <cell r="F85">
            <v>1.4</v>
          </cell>
        </row>
        <row r="86">
          <cell r="B86" t="str">
            <v>Huyønh Quoác Phuù</v>
          </cell>
          <cell r="D86">
            <v>1.267706093189964</v>
          </cell>
          <cell r="E86">
            <v>156</v>
          </cell>
          <cell r="F86">
            <v>1.4</v>
          </cell>
        </row>
        <row r="87">
          <cell r="B87" t="str">
            <v>Danh Quang</v>
          </cell>
          <cell r="D87">
            <v>1.2841884280593956</v>
          </cell>
          <cell r="E87">
            <v>154</v>
          </cell>
          <cell r="F87">
            <v>1.4</v>
          </cell>
        </row>
        <row r="88">
          <cell r="B88" t="str">
            <v>Ñoã Minh Taâm</v>
          </cell>
          <cell r="D88">
            <v>1.1675806451612902</v>
          </cell>
          <cell r="E88">
            <v>156</v>
          </cell>
          <cell r="F88">
            <v>1.4</v>
          </cell>
        </row>
        <row r="89">
          <cell r="B89" t="str">
            <v>Huyønh Chí Trung</v>
          </cell>
          <cell r="D89">
            <v>1.1558781362007169</v>
          </cell>
          <cell r="E89">
            <v>153</v>
          </cell>
          <cell r="F89">
            <v>1.4</v>
          </cell>
        </row>
        <row r="90">
          <cell r="B90" t="str">
            <v>Nguyeãn Thaùi Vieät</v>
          </cell>
          <cell r="D90">
            <v>1.1696071428571428</v>
          </cell>
          <cell r="E90">
            <v>156</v>
          </cell>
          <cell r="F90">
            <v>1.4</v>
          </cell>
        </row>
        <row r="91">
          <cell r="B91" t="str">
            <v>Traàn Vaên Tieán</v>
          </cell>
          <cell r="D91">
            <v>1.1572222222222222</v>
          </cell>
          <cell r="E91">
            <v>156</v>
          </cell>
          <cell r="F91">
            <v>1.2</v>
          </cell>
        </row>
        <row r="92">
          <cell r="B92" t="str">
            <v>Phaïm Taán Giaøu</v>
          </cell>
          <cell r="C92" t="str">
            <v>CT</v>
          </cell>
          <cell r="D92">
            <v>1.3337275985663082</v>
          </cell>
          <cell r="E92">
            <v>156</v>
          </cell>
          <cell r="F92">
            <v>1.4</v>
          </cell>
        </row>
        <row r="93">
          <cell r="B93" t="str">
            <v>Taï Vaên Beâ</v>
          </cell>
          <cell r="C93" t="str">
            <v>CP</v>
          </cell>
          <cell r="D93">
            <v>1.2983602150537634</v>
          </cell>
          <cell r="E93">
            <v>156</v>
          </cell>
          <cell r="F93">
            <v>1.4</v>
          </cell>
        </row>
        <row r="94">
          <cell r="B94" t="str">
            <v>Cao Trí Duõng</v>
          </cell>
          <cell r="D94">
            <v>1.2560573476702508</v>
          </cell>
          <cell r="E94">
            <v>156</v>
          </cell>
          <cell r="F94">
            <v>1.4</v>
          </cell>
        </row>
        <row r="95">
          <cell r="B95" t="str">
            <v>Söû Hoaøng Vinh</v>
          </cell>
          <cell r="D95">
            <v>1.2624532770097285</v>
          </cell>
          <cell r="E95">
            <v>151</v>
          </cell>
          <cell r="F95">
            <v>1.4</v>
          </cell>
        </row>
        <row r="96">
          <cell r="B96" t="str">
            <v>Nguyeãn Tuaán Höng</v>
          </cell>
          <cell r="D96">
            <v>1.3002963645673322</v>
          </cell>
          <cell r="E96">
            <v>156</v>
          </cell>
          <cell r="F96">
            <v>1.4</v>
          </cell>
        </row>
        <row r="97">
          <cell r="B97" t="str">
            <v>Tröông Tieán Huøng</v>
          </cell>
          <cell r="D97">
            <v>1.2719982078853047</v>
          </cell>
          <cell r="E97">
            <v>155</v>
          </cell>
          <cell r="F97">
            <v>1.4</v>
          </cell>
        </row>
        <row r="98">
          <cell r="B98" t="str">
            <v>Cao Vaên UÙt</v>
          </cell>
          <cell r="D98">
            <v>1.252616487455197</v>
          </cell>
          <cell r="E98">
            <v>155</v>
          </cell>
          <cell r="F98">
            <v>1.4</v>
          </cell>
        </row>
        <row r="99">
          <cell r="B99" t="str">
            <v>Nguyeãn Thanh Huøng</v>
          </cell>
          <cell r="D99">
            <v>1.2778218125960064</v>
          </cell>
          <cell r="E99">
            <v>153</v>
          </cell>
          <cell r="F99">
            <v>1.4</v>
          </cell>
        </row>
        <row r="100">
          <cell r="B100" t="str">
            <v>Vuõ Duy Theá</v>
          </cell>
          <cell r="D100">
            <v>1.2768996415770608</v>
          </cell>
          <cell r="E100">
            <v>156</v>
          </cell>
          <cell r="F100">
            <v>1.4</v>
          </cell>
        </row>
        <row r="101">
          <cell r="B101" t="str">
            <v>Traàn Ngoïc Ñoâng</v>
          </cell>
          <cell r="D101">
            <v>1.2266571684587813</v>
          </cell>
          <cell r="E101">
            <v>155</v>
          </cell>
          <cell r="F101">
            <v>1.4</v>
          </cell>
        </row>
        <row r="102">
          <cell r="B102" t="str">
            <v>Leâ Baù Vöông</v>
          </cell>
          <cell r="D102">
            <v>1.178431899641577</v>
          </cell>
          <cell r="E102">
            <v>156</v>
          </cell>
          <cell r="F102">
            <v>1.4</v>
          </cell>
        </row>
        <row r="103">
          <cell r="B103" t="str">
            <v>Nguyeãn Vaên Loäc</v>
          </cell>
          <cell r="D103">
            <v>1.1480017921146952</v>
          </cell>
          <cell r="E103">
            <v>153</v>
          </cell>
          <cell r="F103">
            <v>1.4</v>
          </cell>
        </row>
        <row r="104">
          <cell r="B104" t="str">
            <v>Phaïm Vaên Haûi</v>
          </cell>
          <cell r="C104" t="str">
            <v>TT</v>
          </cell>
          <cell r="D104">
            <v>1.375</v>
          </cell>
          <cell r="E104">
            <v>144</v>
          </cell>
          <cell r="F104">
            <v>1.6</v>
          </cell>
        </row>
        <row r="105">
          <cell r="B105" t="str">
            <v>Phan Vaên Naâng</v>
          </cell>
          <cell r="C105" t="str">
            <v>TP</v>
          </cell>
          <cell r="D105">
            <v>1.3</v>
          </cell>
          <cell r="E105">
            <v>151</v>
          </cell>
          <cell r="F105">
            <v>1.6</v>
          </cell>
        </row>
        <row r="106">
          <cell r="B106" t="str">
            <v>Ñaøm Ñöùc Minh</v>
          </cell>
          <cell r="C106" t="str">
            <v>TT</v>
          </cell>
          <cell r="D106">
            <v>1.25</v>
          </cell>
          <cell r="E106">
            <v>150</v>
          </cell>
          <cell r="F106">
            <v>1.4</v>
          </cell>
        </row>
        <row r="107">
          <cell r="B107" t="str">
            <v>Döông Thanh Sôn</v>
          </cell>
          <cell r="C107" t="str">
            <v>TP</v>
          </cell>
          <cell r="D107">
            <v>1.2916666666666665</v>
          </cell>
          <cell r="E107">
            <v>147</v>
          </cell>
          <cell r="F107">
            <v>1.4</v>
          </cell>
        </row>
        <row r="108">
          <cell r="B108" t="str">
            <v>Nguyeãn Vaên Hoaø</v>
          </cell>
          <cell r="D108">
            <v>1.3</v>
          </cell>
          <cell r="E108">
            <v>150</v>
          </cell>
          <cell r="F108">
            <v>1.6</v>
          </cell>
        </row>
        <row r="109">
          <cell r="B109" t="str">
            <v>Nguyeãn Taán Cöôøng</v>
          </cell>
          <cell r="D109">
            <v>1.25</v>
          </cell>
          <cell r="E109">
            <v>148</v>
          </cell>
          <cell r="F109">
            <v>1.6</v>
          </cell>
        </row>
        <row r="110">
          <cell r="B110" t="str">
            <v>Danh Höôøng</v>
          </cell>
          <cell r="D110">
            <v>1.25</v>
          </cell>
          <cell r="E110">
            <v>150</v>
          </cell>
          <cell r="F110">
            <v>1.6</v>
          </cell>
        </row>
        <row r="111">
          <cell r="B111" t="str">
            <v>Thaùi Truyeàn Thoáng</v>
          </cell>
          <cell r="D111">
            <v>1.25</v>
          </cell>
          <cell r="E111">
            <v>151</v>
          </cell>
          <cell r="F111">
            <v>1.4</v>
          </cell>
        </row>
        <row r="112">
          <cell r="B112" t="str">
            <v>Ng Thanh Sang</v>
          </cell>
          <cell r="D112">
            <v>1.25</v>
          </cell>
          <cell r="E112">
            <v>151</v>
          </cell>
          <cell r="F112">
            <v>1.4</v>
          </cell>
        </row>
        <row r="113">
          <cell r="B113" t="str">
            <v>Phaïm vaên Phuù</v>
          </cell>
          <cell r="D113">
            <v>1.25</v>
          </cell>
          <cell r="E113">
            <v>151</v>
          </cell>
          <cell r="F113">
            <v>1.4</v>
          </cell>
        </row>
        <row r="114">
          <cell r="B114" t="str">
            <v>Voõ ngoïc Phöôùc</v>
          </cell>
          <cell r="D114">
            <v>1.25</v>
          </cell>
          <cell r="E114">
            <v>147</v>
          </cell>
          <cell r="F114">
            <v>1.4</v>
          </cell>
        </row>
        <row r="115">
          <cell r="B115" t="str">
            <v>Buøi Ñình Giaùp</v>
          </cell>
          <cell r="D115">
            <v>1.25</v>
          </cell>
          <cell r="E115">
            <v>156</v>
          </cell>
          <cell r="F115">
            <v>1.6</v>
          </cell>
        </row>
        <row r="116">
          <cell r="B116" t="str">
            <v>Laâm Vaên Giang</v>
          </cell>
          <cell r="D116">
            <v>1.25</v>
          </cell>
          <cell r="E116">
            <v>156</v>
          </cell>
          <cell r="F116">
            <v>1.4</v>
          </cell>
        </row>
        <row r="117">
          <cell r="B117" t="str">
            <v>Trieäu Quang Höng</v>
          </cell>
          <cell r="D117">
            <v>1.25</v>
          </cell>
          <cell r="E117">
            <v>156</v>
          </cell>
          <cell r="F117">
            <v>1.4</v>
          </cell>
        </row>
        <row r="118">
          <cell r="B118" t="str">
            <v>Traàn ñình Long</v>
          </cell>
          <cell r="D118">
            <v>1.25</v>
          </cell>
          <cell r="E118">
            <v>156</v>
          </cell>
          <cell r="F118">
            <v>1.4</v>
          </cell>
        </row>
        <row r="119">
          <cell r="B119" t="str">
            <v>Nguyeãn Vaên Laäp</v>
          </cell>
          <cell r="D119">
            <v>1.25</v>
          </cell>
          <cell r="E119">
            <v>154</v>
          </cell>
          <cell r="F119">
            <v>1.4</v>
          </cell>
        </row>
        <row r="120">
          <cell r="B120" t="str">
            <v>Nguyeãn Phuù Tuùc</v>
          </cell>
          <cell r="D120">
            <v>1.2170000000000001</v>
          </cell>
          <cell r="E120">
            <v>156</v>
          </cell>
          <cell r="F120">
            <v>1.4</v>
          </cell>
        </row>
        <row r="121">
          <cell r="B121" t="str">
            <v>Leâ Ngoïc Bieân</v>
          </cell>
          <cell r="D121">
            <v>1.25</v>
          </cell>
          <cell r="E121">
            <v>156</v>
          </cell>
          <cell r="F121">
            <v>1</v>
          </cell>
        </row>
        <row r="122">
          <cell r="B122" t="str">
            <v>Toâ Ngoïc Mai</v>
          </cell>
          <cell r="D122">
            <v>1.3</v>
          </cell>
          <cell r="E122">
            <v>154</v>
          </cell>
          <cell r="F122">
            <v>1.6</v>
          </cell>
        </row>
        <row r="123">
          <cell r="B123" t="str">
            <v>Ng  Coâng Laønh</v>
          </cell>
          <cell r="D123">
            <v>1.25</v>
          </cell>
          <cell r="E123">
            <v>148</v>
          </cell>
          <cell r="F123">
            <v>1.4</v>
          </cell>
        </row>
        <row r="124">
          <cell r="B124" t="str">
            <v>Nguyeãn Vaên Ñöông</v>
          </cell>
          <cell r="D124">
            <v>1.25</v>
          </cell>
          <cell r="E124">
            <v>156</v>
          </cell>
          <cell r="F124">
            <v>1.4</v>
          </cell>
        </row>
        <row r="125">
          <cell r="B125" t="str">
            <v>Mai Vaên Tröïc</v>
          </cell>
          <cell r="D125">
            <v>1.25</v>
          </cell>
          <cell r="E125">
            <v>156</v>
          </cell>
          <cell r="F125">
            <v>1.4</v>
          </cell>
        </row>
        <row r="126">
          <cell r="B126" t="str">
            <v>Ng Vaên UÙt</v>
          </cell>
          <cell r="D126">
            <v>1.1499999999999999</v>
          </cell>
          <cell r="E126">
            <v>141</v>
          </cell>
          <cell r="F126">
            <v>1.4</v>
          </cell>
        </row>
        <row r="127">
          <cell r="B127" t="str">
            <v>Mai Vaên Haûi</v>
          </cell>
          <cell r="D127">
            <v>1.1499999999999999</v>
          </cell>
          <cell r="E127">
            <v>156</v>
          </cell>
          <cell r="F127">
            <v>1.4</v>
          </cell>
        </row>
        <row r="128">
          <cell r="B128" t="str">
            <v>Nguyeãn Thaønh Thaéng A</v>
          </cell>
          <cell r="D128">
            <v>1.1499999999999999</v>
          </cell>
          <cell r="E128">
            <v>156</v>
          </cell>
          <cell r="F128">
            <v>1.4</v>
          </cell>
        </row>
        <row r="129">
          <cell r="B129" t="str">
            <v>Nguyeãn Thaønh Thaéng B</v>
          </cell>
          <cell r="D129">
            <v>1.1499999999999999</v>
          </cell>
          <cell r="E129">
            <v>156</v>
          </cell>
          <cell r="F129">
            <v>1.4</v>
          </cell>
        </row>
        <row r="130">
          <cell r="B130" t="str">
            <v>Traàn Vaên Töôøng</v>
          </cell>
          <cell r="D130">
            <v>1.1499999999999999</v>
          </cell>
          <cell r="E130">
            <v>156</v>
          </cell>
          <cell r="F130">
            <v>1.4</v>
          </cell>
        </row>
        <row r="131">
          <cell r="B131" t="str">
            <v>Nguyeãn Thò Thu Vaân</v>
          </cell>
          <cell r="D131">
            <v>1.1499999999999999</v>
          </cell>
          <cell r="E131">
            <v>156</v>
          </cell>
          <cell r="F131">
            <v>1.4</v>
          </cell>
        </row>
        <row r="132">
          <cell r="B132" t="str">
            <v>Nguyeãn Thò Kim Hueä</v>
          </cell>
          <cell r="D132">
            <v>1.1499999999999999</v>
          </cell>
          <cell r="E132">
            <v>87</v>
          </cell>
          <cell r="F132">
            <v>1.4</v>
          </cell>
        </row>
        <row r="133">
          <cell r="B133" t="str">
            <v>Laâm Vaên Sang</v>
          </cell>
          <cell r="C133" t="str">
            <v>CT</v>
          </cell>
          <cell r="D133">
            <v>1.3</v>
          </cell>
          <cell r="E133">
            <v>156</v>
          </cell>
          <cell r="F133">
            <v>1.6</v>
          </cell>
        </row>
        <row r="134">
          <cell r="B134" t="str">
            <v>Buøi Huy Chöông</v>
          </cell>
          <cell r="D134">
            <v>1.1499999999999999</v>
          </cell>
          <cell r="E134">
            <v>141</v>
          </cell>
          <cell r="F134">
            <v>1.4</v>
          </cell>
        </row>
        <row r="135">
          <cell r="B135" t="str">
            <v>Nguyeãn Höõu Thaïnh</v>
          </cell>
          <cell r="D135">
            <v>1.1499999999999999</v>
          </cell>
          <cell r="E135">
            <v>156</v>
          </cell>
          <cell r="F135">
            <v>1.2</v>
          </cell>
        </row>
        <row r="136">
          <cell r="B136" t="str">
            <v>Nguyeãn Duyeân Thuaán</v>
          </cell>
          <cell r="D136">
            <v>1.1997261904761904</v>
          </cell>
          <cell r="E136">
            <v>156</v>
          </cell>
          <cell r="F136">
            <v>1.4</v>
          </cell>
        </row>
        <row r="137">
          <cell r="B137" t="str">
            <v>Traàn Vaên Ñaït</v>
          </cell>
          <cell r="D137">
            <v>1.1499999999999999</v>
          </cell>
          <cell r="E137">
            <v>153</v>
          </cell>
          <cell r="F137">
            <v>1.4</v>
          </cell>
        </row>
        <row r="138">
          <cell r="B138" t="str">
            <v>Leâ Kim Chuyeån</v>
          </cell>
          <cell r="C138" t="str">
            <v>CT</v>
          </cell>
          <cell r="D138">
            <v>1.3</v>
          </cell>
          <cell r="E138">
            <v>144</v>
          </cell>
          <cell r="F138">
            <v>1.6</v>
          </cell>
        </row>
        <row r="139">
          <cell r="B139" t="str">
            <v>Nguyeãn Hoaøng Nam</v>
          </cell>
          <cell r="D139">
            <v>1.1499999999999999</v>
          </cell>
          <cell r="E139">
            <v>148</v>
          </cell>
          <cell r="F139">
            <v>1.4</v>
          </cell>
        </row>
        <row r="140">
          <cell r="B140" t="str">
            <v>Traàn Anh Tuaán</v>
          </cell>
          <cell r="D140">
            <v>1.1499999999999999</v>
          </cell>
          <cell r="E140">
            <v>145</v>
          </cell>
          <cell r="F140">
            <v>1.4</v>
          </cell>
        </row>
        <row r="141">
          <cell r="B141" t="str">
            <v>Ñoã Ñaêng Khoa</v>
          </cell>
          <cell r="D141">
            <v>1.1499999999999999</v>
          </cell>
          <cell r="E141">
            <v>155</v>
          </cell>
          <cell r="F141">
            <v>1.4</v>
          </cell>
        </row>
        <row r="142">
          <cell r="B142" t="str">
            <v>Ñaøo Vaên Phuùc</v>
          </cell>
          <cell r="D142">
            <v>1.1499999999999999</v>
          </cell>
          <cell r="E142">
            <v>156</v>
          </cell>
          <cell r="F142">
            <v>1.4</v>
          </cell>
        </row>
        <row r="143">
          <cell r="B143" t="str">
            <v>Buøi Ñöùc Bieàn</v>
          </cell>
          <cell r="D143">
            <v>1.1753333333333333</v>
          </cell>
          <cell r="E143">
            <v>155</v>
          </cell>
          <cell r="F143">
            <v>1.4</v>
          </cell>
        </row>
        <row r="144">
          <cell r="B144" t="str">
            <v>Traàn Vieät Quoác</v>
          </cell>
          <cell r="C144" t="str">
            <v>CT</v>
          </cell>
          <cell r="D144">
            <v>1.3</v>
          </cell>
          <cell r="E144">
            <v>155</v>
          </cell>
          <cell r="F144">
            <v>1.4</v>
          </cell>
        </row>
        <row r="145">
          <cell r="B145" t="str">
            <v>Nguyeãn Anh Tuaán B</v>
          </cell>
          <cell r="D145">
            <v>1.185904761904762</v>
          </cell>
          <cell r="E145">
            <v>156</v>
          </cell>
          <cell r="F145">
            <v>1.4</v>
          </cell>
        </row>
        <row r="146">
          <cell r="B146" t="str">
            <v>Trieäu Vaên Long</v>
          </cell>
          <cell r="D146">
            <v>1.1499999999999999</v>
          </cell>
          <cell r="E146">
            <v>155</v>
          </cell>
          <cell r="F146">
            <v>1.4</v>
          </cell>
        </row>
        <row r="147">
          <cell r="B147" t="str">
            <v>Huyønh Chí Chaùnh</v>
          </cell>
          <cell r="D147">
            <v>1.1793333333333333</v>
          </cell>
          <cell r="E147">
            <v>156</v>
          </cell>
          <cell r="F147">
            <v>1.2</v>
          </cell>
        </row>
        <row r="149">
          <cell r="B149" t="str">
            <v>Buøi Huy Trung</v>
          </cell>
          <cell r="D149">
            <v>1.1499999999999999</v>
          </cell>
          <cell r="E149">
            <v>151</v>
          </cell>
          <cell r="F149">
            <v>1.4</v>
          </cell>
        </row>
        <row r="150">
          <cell r="B150" t="str">
            <v>Huyønh Vaên Quyù</v>
          </cell>
          <cell r="D150">
            <v>1.45</v>
          </cell>
          <cell r="E150">
            <v>151</v>
          </cell>
          <cell r="F150">
            <v>1.4</v>
          </cell>
        </row>
        <row r="151">
          <cell r="B151" t="str">
            <v>Traàn Vaên Teá</v>
          </cell>
          <cell r="D151">
            <v>1.4</v>
          </cell>
          <cell r="E151">
            <v>152</v>
          </cell>
          <cell r="F151">
            <v>1.6</v>
          </cell>
        </row>
        <row r="152">
          <cell r="B152" t="str">
            <v>Phaïm Nhö Thuaàn</v>
          </cell>
          <cell r="C152" t="str">
            <v>TT</v>
          </cell>
          <cell r="D152">
            <v>1.4</v>
          </cell>
          <cell r="E152">
            <v>151</v>
          </cell>
          <cell r="F152">
            <v>1.4</v>
          </cell>
        </row>
        <row r="153">
          <cell r="B153" t="str">
            <v>Huyønh Hoàng Ñöùc</v>
          </cell>
          <cell r="D153">
            <v>1.4</v>
          </cell>
          <cell r="E153">
            <v>150</v>
          </cell>
          <cell r="F153">
            <v>1.4</v>
          </cell>
        </row>
        <row r="154">
          <cell r="B154" t="str">
            <v>Traàn Phöông Anh</v>
          </cell>
          <cell r="D154">
            <v>1.4</v>
          </cell>
          <cell r="E154">
            <v>151</v>
          </cell>
          <cell r="F154">
            <v>1.4</v>
          </cell>
        </row>
        <row r="155">
          <cell r="B155" t="str">
            <v>Traàn Bình Trong</v>
          </cell>
          <cell r="D155">
            <v>1.4</v>
          </cell>
          <cell r="E155">
            <v>151</v>
          </cell>
          <cell r="F155">
            <v>1.4</v>
          </cell>
        </row>
        <row r="156">
          <cell r="B156" t="str">
            <v>Laâm Höõu Thöùc</v>
          </cell>
          <cell r="D156">
            <v>1.2</v>
          </cell>
          <cell r="E156">
            <v>139</v>
          </cell>
          <cell r="F156">
            <v>1.2</v>
          </cell>
        </row>
        <row r="157">
          <cell r="B157" t="str">
            <v>Huyønh Thieän Phuùc</v>
          </cell>
          <cell r="D157">
            <v>1.2</v>
          </cell>
          <cell r="E157">
            <v>149</v>
          </cell>
          <cell r="F157">
            <v>1.4</v>
          </cell>
        </row>
        <row r="158">
          <cell r="B158" t="str">
            <v>Nguyeãn Ngoïc Löôïng</v>
          </cell>
          <cell r="D158">
            <v>1.2</v>
          </cell>
          <cell r="E158">
            <v>156</v>
          </cell>
          <cell r="F158">
            <v>1.4</v>
          </cell>
        </row>
        <row r="159">
          <cell r="B159" t="str">
            <v>Phaïm Quoác Huøng</v>
          </cell>
          <cell r="C159" t="str">
            <v>VSCN</v>
          </cell>
          <cell r="D159">
            <v>1</v>
          </cell>
          <cell r="E159">
            <v>153</v>
          </cell>
          <cell r="F159">
            <v>1.4</v>
          </cell>
        </row>
        <row r="160">
          <cell r="B160" t="str">
            <v>Voõ Vaên Huøng</v>
          </cell>
          <cell r="C160" t="str">
            <v>VSCN</v>
          </cell>
          <cell r="D160">
            <v>1.0220476190476191</v>
          </cell>
          <cell r="E160">
            <v>154</v>
          </cell>
          <cell r="F160">
            <v>1.4</v>
          </cell>
        </row>
        <row r="161">
          <cell r="B161" t="str">
            <v>Ng. V. Quoác Ñaèng</v>
          </cell>
          <cell r="C161" t="str">
            <v>VSCN</v>
          </cell>
          <cell r="D161">
            <v>1.0017833333333332</v>
          </cell>
          <cell r="E161">
            <v>143</v>
          </cell>
          <cell r="F161">
            <v>1.2</v>
          </cell>
        </row>
        <row r="162">
          <cell r="B162" t="str">
            <v>Thaân Hoaøng Tieán</v>
          </cell>
          <cell r="C162" t="str">
            <v>VSCN</v>
          </cell>
          <cell r="D162">
            <v>1.0017833333333332</v>
          </cell>
          <cell r="E162">
            <v>148</v>
          </cell>
          <cell r="F162">
            <v>1.2</v>
          </cell>
        </row>
        <row r="164">
          <cell r="B164" t="str">
            <v>Phaïm Minh Taâm</v>
          </cell>
          <cell r="C164" t="str">
            <v>Tr.Phoøng</v>
          </cell>
          <cell r="D164">
            <v>1.75</v>
          </cell>
          <cell r="E164">
            <v>153</v>
          </cell>
          <cell r="F164">
            <v>1.6</v>
          </cell>
        </row>
        <row r="165">
          <cell r="B165" t="str">
            <v>Traàn Thò Lan Höông</v>
          </cell>
          <cell r="C165" t="str">
            <v>PP</v>
          </cell>
          <cell r="D165">
            <v>1.6</v>
          </cell>
          <cell r="E165">
            <v>153</v>
          </cell>
          <cell r="F165">
            <v>1.6</v>
          </cell>
        </row>
        <row r="166">
          <cell r="B166" t="str">
            <v>Traàn Tuaán Vieät</v>
          </cell>
          <cell r="C166" t="str">
            <v>PP</v>
          </cell>
          <cell r="D166">
            <v>1.6</v>
          </cell>
          <cell r="E166">
            <v>153</v>
          </cell>
          <cell r="F166">
            <v>1.6</v>
          </cell>
        </row>
        <row r="167">
          <cell r="B167" t="str">
            <v>Nguyeãn Höõu Hieáu</v>
          </cell>
          <cell r="C167" t="str">
            <v>TK.</v>
          </cell>
          <cell r="D167">
            <v>1.25</v>
          </cell>
          <cell r="E167">
            <v>154</v>
          </cell>
          <cell r="F167">
            <v>1.6</v>
          </cell>
        </row>
        <row r="168">
          <cell r="B168" t="str">
            <v>Taï Thò Hieàn</v>
          </cell>
          <cell r="C168" t="str">
            <v>Toå PT</v>
          </cell>
          <cell r="D168">
            <v>1.26</v>
          </cell>
          <cell r="E168">
            <v>153</v>
          </cell>
          <cell r="F168">
            <v>1.4</v>
          </cell>
        </row>
        <row r="169">
          <cell r="B169" t="str">
            <v>Nguyeãn Thò Hoàng</v>
          </cell>
          <cell r="C169" t="str">
            <v>"</v>
          </cell>
          <cell r="D169">
            <v>1.26</v>
          </cell>
          <cell r="E169">
            <v>139</v>
          </cell>
          <cell r="F169">
            <v>1.4</v>
          </cell>
        </row>
        <row r="170">
          <cell r="B170" t="str">
            <v>Traàn Thò Thaïch</v>
          </cell>
          <cell r="C170" t="str">
            <v>"</v>
          </cell>
          <cell r="D170">
            <v>1.31</v>
          </cell>
          <cell r="E170">
            <v>153</v>
          </cell>
          <cell r="F170">
            <v>1.6</v>
          </cell>
        </row>
        <row r="171">
          <cell r="B171" t="str">
            <v>Traàn Thò Hoàng Vaân</v>
          </cell>
          <cell r="C171" t="str">
            <v>"</v>
          </cell>
          <cell r="D171">
            <v>1.26</v>
          </cell>
          <cell r="E171">
            <v>153</v>
          </cell>
          <cell r="F171">
            <v>1.4</v>
          </cell>
        </row>
        <row r="172">
          <cell r="B172" t="str">
            <v>Phan Hoàng Huyønh</v>
          </cell>
          <cell r="C172" t="str">
            <v>"</v>
          </cell>
          <cell r="D172">
            <v>1.26</v>
          </cell>
          <cell r="E172">
            <v>152</v>
          </cell>
          <cell r="F172">
            <v>1.4</v>
          </cell>
        </row>
        <row r="173">
          <cell r="B173" t="str">
            <v>Nguyeãn Thanh Laâm</v>
          </cell>
          <cell r="C173" t="str">
            <v>"</v>
          </cell>
          <cell r="D173">
            <v>1.25</v>
          </cell>
          <cell r="E173">
            <v>151</v>
          </cell>
          <cell r="F173">
            <v>1.4</v>
          </cell>
        </row>
        <row r="174">
          <cell r="B174" t="str">
            <v>Ñinh Kieân Giang</v>
          </cell>
          <cell r="C174" t="str">
            <v>"</v>
          </cell>
          <cell r="D174">
            <v>1.25</v>
          </cell>
          <cell r="E174">
            <v>151</v>
          </cell>
          <cell r="F174">
            <v>1.4</v>
          </cell>
        </row>
        <row r="175">
          <cell r="B175" t="str">
            <v>Leâ Vaên Theâm</v>
          </cell>
          <cell r="C175" t="str">
            <v>"</v>
          </cell>
          <cell r="D175">
            <v>1.26</v>
          </cell>
          <cell r="E175">
            <v>153</v>
          </cell>
          <cell r="F175">
            <v>1.4</v>
          </cell>
        </row>
        <row r="176">
          <cell r="B176" t="str">
            <v>Ñoã Phöôùc Hieáu</v>
          </cell>
          <cell r="C176" t="str">
            <v>Toå C.lyù</v>
          </cell>
          <cell r="D176">
            <v>1.25</v>
          </cell>
          <cell r="E176">
            <v>151</v>
          </cell>
          <cell r="F176">
            <v>1.4</v>
          </cell>
        </row>
        <row r="177">
          <cell r="B177" t="str">
            <v>Nguyeãn Thanh Ñieàn</v>
          </cell>
          <cell r="C177" t="str">
            <v>"</v>
          </cell>
          <cell r="D177">
            <v>1.25</v>
          </cell>
          <cell r="E177">
            <v>154</v>
          </cell>
          <cell r="F177">
            <v>1.4</v>
          </cell>
        </row>
        <row r="178">
          <cell r="B178" t="str">
            <v>Tröông Myõ Tieân</v>
          </cell>
          <cell r="C178" t="str">
            <v>"</v>
          </cell>
          <cell r="D178">
            <v>1.25</v>
          </cell>
          <cell r="E178">
            <v>154</v>
          </cell>
          <cell r="F178">
            <v>1.6</v>
          </cell>
        </row>
        <row r="179">
          <cell r="B179" t="str">
            <v>Buøi Anh Ñöùc</v>
          </cell>
          <cell r="C179" t="str">
            <v>"</v>
          </cell>
          <cell r="D179">
            <v>1.3</v>
          </cell>
          <cell r="E179">
            <v>154</v>
          </cell>
          <cell r="F179">
            <v>1.6</v>
          </cell>
        </row>
        <row r="180">
          <cell r="B180" t="str">
            <v>Ñinh Quang Sôn</v>
          </cell>
          <cell r="C180" t="str">
            <v>"</v>
          </cell>
          <cell r="D180">
            <v>1.25</v>
          </cell>
          <cell r="E180">
            <v>149</v>
          </cell>
          <cell r="F180">
            <v>1.4</v>
          </cell>
        </row>
        <row r="181">
          <cell r="B181" t="str">
            <v>Thaùi Hoaøng Heân</v>
          </cell>
          <cell r="C181" t="str">
            <v>"</v>
          </cell>
          <cell r="D181">
            <v>1.25</v>
          </cell>
          <cell r="E181">
            <v>155</v>
          </cell>
          <cell r="F181">
            <v>1.4</v>
          </cell>
        </row>
        <row r="182">
          <cell r="B182" t="str">
            <v>Phuøng Minh Lyù</v>
          </cell>
          <cell r="C182" t="str">
            <v>Toå K.C</v>
          </cell>
          <cell r="D182">
            <v>1.3</v>
          </cell>
          <cell r="E182">
            <v>156</v>
          </cell>
          <cell r="F182">
            <v>1.6</v>
          </cell>
        </row>
        <row r="183">
          <cell r="B183" t="str">
            <v>Trònh Myõ Trang</v>
          </cell>
          <cell r="C183" t="str">
            <v>"</v>
          </cell>
          <cell r="D183">
            <v>1.25</v>
          </cell>
          <cell r="E183">
            <v>148</v>
          </cell>
          <cell r="F183">
            <v>1.4</v>
          </cell>
        </row>
        <row r="184">
          <cell r="B184" t="str">
            <v>Traàn Duõng Thaéng</v>
          </cell>
          <cell r="C184" t="str">
            <v>"</v>
          </cell>
          <cell r="D184">
            <v>1.25</v>
          </cell>
          <cell r="E184">
            <v>156</v>
          </cell>
          <cell r="F184">
            <v>1.4</v>
          </cell>
        </row>
        <row r="185">
          <cell r="B185" t="str">
            <v>Vuõ Thanh Tuøng</v>
          </cell>
          <cell r="C185" t="str">
            <v>"</v>
          </cell>
          <cell r="D185">
            <v>1.25</v>
          </cell>
          <cell r="E185">
            <v>155</v>
          </cell>
          <cell r="F185">
            <v>1.4</v>
          </cell>
        </row>
        <row r="186">
          <cell r="B186" t="str">
            <v>Phan Thò Löïu</v>
          </cell>
          <cell r="C186" t="str">
            <v>"</v>
          </cell>
          <cell r="D186">
            <v>1.25</v>
          </cell>
          <cell r="E186">
            <v>155</v>
          </cell>
          <cell r="F186">
            <v>1.4</v>
          </cell>
        </row>
        <row r="187">
          <cell r="B187" t="str">
            <v>Ng. T. Hoàng Hueá</v>
          </cell>
          <cell r="C187" t="str">
            <v>"</v>
          </cell>
          <cell r="D187">
            <v>1.25</v>
          </cell>
          <cell r="E187">
            <v>151</v>
          </cell>
          <cell r="F187">
            <v>1.4</v>
          </cell>
        </row>
        <row r="188">
          <cell r="B188" t="str">
            <v>Phuøng Höõu Thònh</v>
          </cell>
          <cell r="C188" t="str">
            <v>TP</v>
          </cell>
          <cell r="D188">
            <v>1.9</v>
          </cell>
          <cell r="E188">
            <v>153</v>
          </cell>
          <cell r="F188">
            <v>1.6</v>
          </cell>
        </row>
        <row r="189">
          <cell r="B189" t="str">
            <v>Huyønh Quang Vöõng</v>
          </cell>
          <cell r="C189" t="str">
            <v>PP</v>
          </cell>
          <cell r="D189">
            <v>1.75</v>
          </cell>
          <cell r="E189">
            <v>152</v>
          </cell>
          <cell r="F189">
            <v>1.6</v>
          </cell>
        </row>
        <row r="190">
          <cell r="B190" t="str">
            <v>Nguyeãn Thoaïi Oanh</v>
          </cell>
          <cell r="C190" t="str">
            <v>PP</v>
          </cell>
          <cell r="D190">
            <v>1.75</v>
          </cell>
          <cell r="E190">
            <v>152</v>
          </cell>
          <cell r="F190">
            <v>1.6</v>
          </cell>
        </row>
        <row r="191">
          <cell r="B191" t="str">
            <v>Nguyeãn Thò Kim Anh</v>
          </cell>
          <cell r="C191" t="str">
            <v>N.V</v>
          </cell>
          <cell r="D191">
            <v>1.3</v>
          </cell>
          <cell r="E191">
            <v>151</v>
          </cell>
          <cell r="F191">
            <v>1.6</v>
          </cell>
        </row>
        <row r="192">
          <cell r="B192" t="str">
            <v>Nguyeãn Baù Toång</v>
          </cell>
          <cell r="C192" t="str">
            <v>N.V</v>
          </cell>
          <cell r="D192">
            <v>1.25</v>
          </cell>
          <cell r="E192">
            <v>151</v>
          </cell>
          <cell r="F192">
            <v>1.2</v>
          </cell>
        </row>
        <row r="193">
          <cell r="B193" t="str">
            <v>Mai Thaønh Chính</v>
          </cell>
          <cell r="C193" t="str">
            <v>N.V</v>
          </cell>
          <cell r="D193">
            <v>1.25</v>
          </cell>
          <cell r="E193">
            <v>151</v>
          </cell>
          <cell r="F193">
            <v>1.2</v>
          </cell>
        </row>
        <row r="194">
          <cell r="B194" t="str">
            <v>Nguyeãn Vaên Hoaøng</v>
          </cell>
          <cell r="C194" t="str">
            <v>AÙp taûi</v>
          </cell>
          <cell r="D194">
            <v>1.1000000000000001</v>
          </cell>
          <cell r="E194">
            <v>142</v>
          </cell>
          <cell r="F194">
            <v>1.4</v>
          </cell>
        </row>
        <row r="195">
          <cell r="B195" t="str">
            <v>Huyønh Vaên Bình</v>
          </cell>
          <cell r="C195" t="str">
            <v>AÙp taûi</v>
          </cell>
          <cell r="D195">
            <v>1.1000000000000001</v>
          </cell>
          <cell r="E195">
            <v>151</v>
          </cell>
          <cell r="F195">
            <v>1.4</v>
          </cell>
        </row>
        <row r="196">
          <cell r="B196" t="str">
            <v>Tröông Thaønh Taâm</v>
          </cell>
          <cell r="C196" t="str">
            <v>AÙp taûi</v>
          </cell>
          <cell r="D196">
            <v>1.1000000000000001</v>
          </cell>
          <cell r="E196">
            <v>151</v>
          </cell>
          <cell r="F196">
            <v>1.4</v>
          </cell>
        </row>
        <row r="197">
          <cell r="B197" t="str">
            <v>Laâm Anh Duõng</v>
          </cell>
          <cell r="C197" t="str">
            <v>AÙp taûi</v>
          </cell>
          <cell r="D197">
            <v>1.1000000000000001</v>
          </cell>
          <cell r="E197">
            <v>151</v>
          </cell>
          <cell r="F197">
            <v>1.4</v>
          </cell>
        </row>
        <row r="198">
          <cell r="B198" t="str">
            <v>Huyønh Thieän Phong</v>
          </cell>
          <cell r="C198" t="str">
            <v>AÙp taûi</v>
          </cell>
          <cell r="D198">
            <v>1.1000000000000001</v>
          </cell>
          <cell r="E198">
            <v>145</v>
          </cell>
          <cell r="F198">
            <v>1.4</v>
          </cell>
        </row>
        <row r="199">
          <cell r="B199" t="str">
            <v>Vuõ Quoác Vieät</v>
          </cell>
          <cell r="C199" t="str">
            <v>AÙp taûi</v>
          </cell>
          <cell r="D199">
            <v>1.1000000000000001</v>
          </cell>
          <cell r="E199">
            <v>151</v>
          </cell>
          <cell r="F199">
            <v>1.4</v>
          </cell>
        </row>
        <row r="200">
          <cell r="B200" t="str">
            <v>Nguyeãn Phöông Phan</v>
          </cell>
          <cell r="C200" t="str">
            <v>AÙp taûi</v>
          </cell>
          <cell r="D200">
            <v>1.1000000000000001</v>
          </cell>
          <cell r="E200">
            <v>151</v>
          </cell>
          <cell r="F200">
            <v>1.4</v>
          </cell>
        </row>
        <row r="201">
          <cell r="B201" t="str">
            <v>Nguyeãn Quoác Maïnh</v>
          </cell>
          <cell r="C201" t="str">
            <v>AÙp taûi</v>
          </cell>
          <cell r="D201">
            <v>1.1000000000000001</v>
          </cell>
          <cell r="E201">
            <v>151</v>
          </cell>
          <cell r="F201">
            <v>1.4</v>
          </cell>
        </row>
        <row r="202">
          <cell r="B202" t="str">
            <v>Laâm Minh Vöông</v>
          </cell>
          <cell r="C202" t="str">
            <v>T.CN</v>
          </cell>
          <cell r="D202">
            <v>1.6</v>
          </cell>
          <cell r="E202">
            <v>152</v>
          </cell>
          <cell r="F202">
            <v>1.6</v>
          </cell>
        </row>
        <row r="203">
          <cell r="B203" t="str">
            <v>Leâ Thaønh Líp</v>
          </cell>
          <cell r="C203" t="str">
            <v>KT</v>
          </cell>
          <cell r="D203">
            <v>1.3</v>
          </cell>
          <cell r="E203">
            <v>153</v>
          </cell>
          <cell r="F203">
            <v>1.6</v>
          </cell>
        </row>
        <row r="204">
          <cell r="B204" t="str">
            <v>Voõ Hoaøng Trung</v>
          </cell>
          <cell r="C204" t="str">
            <v>NV</v>
          </cell>
          <cell r="D204">
            <v>1.25</v>
          </cell>
          <cell r="E204">
            <v>151</v>
          </cell>
          <cell r="F204">
            <v>1.6</v>
          </cell>
        </row>
        <row r="205">
          <cell r="B205" t="str">
            <v>Voõ Thoáng Nhaát</v>
          </cell>
          <cell r="C205" t="str">
            <v>Thuû quyõ</v>
          </cell>
          <cell r="D205">
            <v>1.2</v>
          </cell>
          <cell r="E205">
            <v>151</v>
          </cell>
          <cell r="F205">
            <v>1.4</v>
          </cell>
        </row>
        <row r="206">
          <cell r="B206" t="str">
            <v>Voõ Hoàng Taâm</v>
          </cell>
          <cell r="C206" t="str">
            <v>Thuû quyõ</v>
          </cell>
          <cell r="D206">
            <v>1.2</v>
          </cell>
          <cell r="E206">
            <v>153</v>
          </cell>
          <cell r="F206">
            <v>1.6</v>
          </cell>
        </row>
        <row r="207">
          <cell r="B207" t="str">
            <v>Nguyeãn Thaønh Thaân</v>
          </cell>
          <cell r="C207" t="str">
            <v>KT</v>
          </cell>
          <cell r="D207">
            <v>1.2</v>
          </cell>
          <cell r="E207">
            <v>105</v>
          </cell>
          <cell r="F207">
            <v>1.4</v>
          </cell>
        </row>
        <row r="208">
          <cell r="B208" t="str">
            <v>Ñinh Ñöùc Chính</v>
          </cell>
          <cell r="C208" t="str">
            <v>L.Xe</v>
          </cell>
          <cell r="D208">
            <v>1.1666666666666667</v>
          </cell>
          <cell r="E208">
            <v>152</v>
          </cell>
          <cell r="F208">
            <v>1.4</v>
          </cell>
        </row>
        <row r="209">
          <cell r="B209" t="str">
            <v>Buøi Tieán Coâng</v>
          </cell>
          <cell r="C209" t="str">
            <v>"</v>
          </cell>
          <cell r="D209">
            <v>1.2</v>
          </cell>
          <cell r="E209">
            <v>153</v>
          </cell>
          <cell r="F209">
            <v>1.4</v>
          </cell>
        </row>
        <row r="210">
          <cell r="B210" t="str">
            <v>Phaïm Vaên Nhieàu</v>
          </cell>
          <cell r="C210" t="str">
            <v>"</v>
          </cell>
          <cell r="D210">
            <v>1.2</v>
          </cell>
          <cell r="E210">
            <v>150</v>
          </cell>
          <cell r="F210">
            <v>1.4</v>
          </cell>
        </row>
        <row r="211">
          <cell r="B211" t="str">
            <v>Ngoâ Thaønh Phöôùc</v>
          </cell>
          <cell r="C211" t="str">
            <v>"</v>
          </cell>
          <cell r="D211">
            <v>1.2</v>
          </cell>
          <cell r="E211">
            <v>150</v>
          </cell>
          <cell r="F211">
            <v>1.4</v>
          </cell>
        </row>
        <row r="212">
          <cell r="B212" t="str">
            <v>Phaïm Anh Huøng</v>
          </cell>
          <cell r="C212" t="str">
            <v>"</v>
          </cell>
          <cell r="D212">
            <v>1.2</v>
          </cell>
          <cell r="E212">
            <v>150</v>
          </cell>
          <cell r="F212">
            <v>1.4</v>
          </cell>
        </row>
        <row r="213">
          <cell r="B213" t="str">
            <v>Nguyeãn Thanh Phong</v>
          </cell>
          <cell r="C213" t="str">
            <v>"</v>
          </cell>
          <cell r="D213">
            <v>1.2</v>
          </cell>
          <cell r="E213">
            <v>136</v>
          </cell>
          <cell r="F213">
            <v>1.4</v>
          </cell>
        </row>
        <row r="214">
          <cell r="B214" t="str">
            <v>Ñaøo Ngoïc Höông</v>
          </cell>
          <cell r="C214" t="str">
            <v>"</v>
          </cell>
          <cell r="D214">
            <v>1.2</v>
          </cell>
          <cell r="E214">
            <v>150</v>
          </cell>
          <cell r="F214">
            <v>1.6</v>
          </cell>
        </row>
        <row r="215">
          <cell r="B215" t="str">
            <v>Voõ Thaønh Nhaân</v>
          </cell>
          <cell r="C215" t="str">
            <v>"</v>
          </cell>
          <cell r="D215">
            <v>1.2</v>
          </cell>
          <cell r="E215">
            <v>72</v>
          </cell>
          <cell r="F215">
            <v>1.2</v>
          </cell>
        </row>
        <row r="216">
          <cell r="B216" t="str">
            <v>Ñoaøn ngoïc Thònh</v>
          </cell>
          <cell r="C216" t="str">
            <v>"</v>
          </cell>
          <cell r="D216">
            <v>1.2</v>
          </cell>
          <cell r="E216">
            <v>21</v>
          </cell>
          <cell r="F216">
            <v>1</v>
          </cell>
        </row>
        <row r="217">
          <cell r="B217" t="str">
            <v>Leâ Vaên Boán</v>
          </cell>
          <cell r="C217" t="str">
            <v>QÑPX</v>
          </cell>
          <cell r="D217">
            <v>1.75</v>
          </cell>
          <cell r="E217">
            <v>139</v>
          </cell>
          <cell r="F217">
            <v>1.6</v>
          </cell>
        </row>
        <row r="218">
          <cell r="B218" t="str">
            <v>Döông Kim Chi</v>
          </cell>
          <cell r="C218" t="str">
            <v>TK-PX</v>
          </cell>
          <cell r="D218">
            <v>1.2</v>
          </cell>
          <cell r="E218">
            <v>147</v>
          </cell>
          <cell r="F218">
            <v>1.4</v>
          </cell>
        </row>
        <row r="219">
          <cell r="B219" t="str">
            <v>Nguyeãn Khaéc Haûi</v>
          </cell>
          <cell r="C219" t="str">
            <v>CK.V/h</v>
          </cell>
          <cell r="D219">
            <v>1.25</v>
          </cell>
          <cell r="E219">
            <v>152</v>
          </cell>
          <cell r="F219">
            <v>1.4</v>
          </cell>
        </row>
        <row r="220">
          <cell r="B220" t="str">
            <v>Leâ Minh  Ñöùc</v>
          </cell>
          <cell r="C220" t="str">
            <v>TT.Khoan</v>
          </cell>
          <cell r="D220">
            <v>1.35</v>
          </cell>
          <cell r="E220">
            <v>152</v>
          </cell>
          <cell r="F220">
            <v>1.6</v>
          </cell>
        </row>
        <row r="221">
          <cell r="B221" t="str">
            <v>Giang Vaên Tónh</v>
          </cell>
          <cell r="C221" t="str">
            <v>Thôï khoan</v>
          </cell>
          <cell r="D221">
            <v>1.3</v>
          </cell>
          <cell r="E221">
            <v>151</v>
          </cell>
          <cell r="F221">
            <v>1.4</v>
          </cell>
        </row>
        <row r="222">
          <cell r="B222" t="str">
            <v>Trình Xuaân Baûng</v>
          </cell>
          <cell r="C222" t="str">
            <v>"</v>
          </cell>
          <cell r="D222">
            <v>1.3</v>
          </cell>
          <cell r="E222">
            <v>153</v>
          </cell>
          <cell r="F222">
            <v>1.4</v>
          </cell>
        </row>
        <row r="223">
          <cell r="B223" t="str">
            <v>Buøi Trung Tuaán</v>
          </cell>
          <cell r="C223" t="str">
            <v>"</v>
          </cell>
          <cell r="D223">
            <v>1.3</v>
          </cell>
          <cell r="E223">
            <v>151</v>
          </cell>
          <cell r="F223">
            <v>1.4</v>
          </cell>
        </row>
        <row r="224">
          <cell r="B224" t="str">
            <v>Phaïm Ngoïc Sôn</v>
          </cell>
          <cell r="C224" t="str">
            <v>"</v>
          </cell>
          <cell r="D224">
            <v>1.3</v>
          </cell>
          <cell r="E224">
            <v>151</v>
          </cell>
          <cell r="F224">
            <v>1.4</v>
          </cell>
        </row>
        <row r="225">
          <cell r="B225" t="str">
            <v>Ng. Ñình Nguyeân</v>
          </cell>
          <cell r="C225" t="str">
            <v>"</v>
          </cell>
          <cell r="D225">
            <v>1.3</v>
          </cell>
          <cell r="E225">
            <v>151</v>
          </cell>
          <cell r="F225">
            <v>1.4</v>
          </cell>
        </row>
        <row r="226">
          <cell r="B226" t="str">
            <v>Laïi Vaên Huyeân</v>
          </cell>
          <cell r="C226" t="str">
            <v>TT Pha boå</v>
          </cell>
          <cell r="D226">
            <v>1.2</v>
          </cell>
          <cell r="E226">
            <v>152</v>
          </cell>
          <cell r="F226">
            <v>1.6</v>
          </cell>
        </row>
        <row r="227">
          <cell r="B227" t="str">
            <v>Nguyeãn vaên Chaët</v>
          </cell>
          <cell r="C227" t="str">
            <v>CN Pha boå</v>
          </cell>
          <cell r="D227">
            <v>1.1499999999999999</v>
          </cell>
          <cell r="E227">
            <v>140</v>
          </cell>
          <cell r="F227">
            <v>1.2</v>
          </cell>
        </row>
        <row r="228">
          <cell r="B228" t="str">
            <v>Chaâu Thanh Lieâm</v>
          </cell>
          <cell r="C228" t="str">
            <v>"</v>
          </cell>
          <cell r="D228">
            <v>1.1499999999999999</v>
          </cell>
          <cell r="E228">
            <v>151</v>
          </cell>
          <cell r="F228">
            <v>1.4</v>
          </cell>
        </row>
        <row r="229">
          <cell r="B229" t="str">
            <v>Ong Döông Haûi</v>
          </cell>
          <cell r="C229" t="str">
            <v>"</v>
          </cell>
          <cell r="D229">
            <v>1.1499999999999999</v>
          </cell>
          <cell r="E229">
            <v>151</v>
          </cell>
          <cell r="F229">
            <v>1.2</v>
          </cell>
        </row>
        <row r="230">
          <cell r="B230" t="str">
            <v>Lyù Vaên Thaønh</v>
          </cell>
          <cell r="C230" t="str">
            <v>"</v>
          </cell>
          <cell r="D230">
            <v>1.1499999999999999</v>
          </cell>
          <cell r="E230">
            <v>151</v>
          </cell>
          <cell r="F230">
            <v>1.4</v>
          </cell>
        </row>
        <row r="231">
          <cell r="B231" t="str">
            <v>Danh Chung</v>
          </cell>
          <cell r="C231" t="str">
            <v>"</v>
          </cell>
          <cell r="D231">
            <v>1.1499999999999999</v>
          </cell>
          <cell r="E231">
            <v>145</v>
          </cell>
          <cell r="F231">
            <v>1.4</v>
          </cell>
        </row>
        <row r="232">
          <cell r="B232" t="str">
            <v>Laïi Vaên Tình</v>
          </cell>
          <cell r="C232" t="str">
            <v>"</v>
          </cell>
          <cell r="D232">
            <v>1.1499999999999999</v>
          </cell>
          <cell r="E232">
            <v>151</v>
          </cell>
          <cell r="F232">
            <v>1.4</v>
          </cell>
        </row>
        <row r="233">
          <cell r="B233" t="str">
            <v>Danh Xuaân</v>
          </cell>
          <cell r="C233" t="str">
            <v>"</v>
          </cell>
          <cell r="D233">
            <v>1.1499999999999999</v>
          </cell>
          <cell r="E233">
            <v>151</v>
          </cell>
          <cell r="F233">
            <v>1.4</v>
          </cell>
        </row>
        <row r="234">
          <cell r="B234" t="str">
            <v>Höùa Vaên Meán</v>
          </cell>
          <cell r="C234" t="str">
            <v>"</v>
          </cell>
          <cell r="D234">
            <v>1.1499999999999999</v>
          </cell>
          <cell r="E234">
            <v>151</v>
          </cell>
          <cell r="F234">
            <v>1.4</v>
          </cell>
        </row>
        <row r="235">
          <cell r="B235" t="str">
            <v>Du  Kim Thaønh</v>
          </cell>
          <cell r="C235" t="str">
            <v>"</v>
          </cell>
          <cell r="D235">
            <v>1.1499999999999999</v>
          </cell>
          <cell r="E235">
            <v>151</v>
          </cell>
          <cell r="F235">
            <v>1.4</v>
          </cell>
        </row>
        <row r="236">
          <cell r="B236" t="str">
            <v>Döông Vaên Tuaán</v>
          </cell>
          <cell r="C236" t="str">
            <v>CN</v>
          </cell>
          <cell r="D236">
            <v>1.1499999999999999</v>
          </cell>
          <cell r="E236">
            <v>153</v>
          </cell>
          <cell r="F236">
            <v>1.4</v>
          </cell>
        </row>
        <row r="237">
          <cell r="B237" t="str">
            <v>Hoà Vaên Em</v>
          </cell>
          <cell r="C237" t="str">
            <v>"</v>
          </cell>
          <cell r="D237">
            <v>1.1499999999999999</v>
          </cell>
          <cell r="E237">
            <v>151</v>
          </cell>
          <cell r="F237">
            <v>1.4</v>
          </cell>
        </row>
        <row r="238">
          <cell r="B238" t="str">
            <v>Cao Hoaøi Thanh</v>
          </cell>
          <cell r="C238" t="str">
            <v>"</v>
          </cell>
          <cell r="D238">
            <v>1.1499999999999999</v>
          </cell>
          <cell r="E238">
            <v>151</v>
          </cell>
          <cell r="F238">
            <v>1.4</v>
          </cell>
        </row>
        <row r="239">
          <cell r="B239" t="str">
            <v>Höùa Vaên Sao</v>
          </cell>
          <cell r="C239" t="str">
            <v>"</v>
          </cell>
          <cell r="D239">
            <v>1.1499999999999999</v>
          </cell>
          <cell r="E239">
            <v>151</v>
          </cell>
          <cell r="F239">
            <v>1.4</v>
          </cell>
        </row>
        <row r="240">
          <cell r="B240" t="str">
            <v>Trònh Xuaân Tröôûng</v>
          </cell>
          <cell r="C240" t="str">
            <v>"</v>
          </cell>
          <cell r="D240">
            <v>1.1499999999999999</v>
          </cell>
          <cell r="E240">
            <v>150</v>
          </cell>
          <cell r="F240">
            <v>1.4</v>
          </cell>
        </row>
        <row r="241">
          <cell r="B241" t="str">
            <v>Döông Phuùc Ñaït</v>
          </cell>
          <cell r="C241" t="str">
            <v>"</v>
          </cell>
          <cell r="D241">
            <v>1.1499999999999999</v>
          </cell>
          <cell r="E241">
            <v>141</v>
          </cell>
          <cell r="F241">
            <v>1.6</v>
          </cell>
        </row>
        <row r="242">
          <cell r="B242" t="str">
            <v>Nguyeãn Vaên Thaéng</v>
          </cell>
          <cell r="C242" t="str">
            <v>B.Veä</v>
          </cell>
          <cell r="D242">
            <v>0.95</v>
          </cell>
          <cell r="E242">
            <v>151</v>
          </cell>
          <cell r="F242">
            <v>1.4</v>
          </cell>
        </row>
        <row r="243">
          <cell r="B243" t="str">
            <v>Traàn Thuaän Phong</v>
          </cell>
          <cell r="C243" t="str">
            <v>B.Veä</v>
          </cell>
          <cell r="D243">
            <v>0.95</v>
          </cell>
          <cell r="E243">
            <v>153</v>
          </cell>
          <cell r="F243">
            <v>1.6</v>
          </cell>
        </row>
        <row r="244">
          <cell r="B244" t="str">
            <v>Leâ Vaên Quyeát</v>
          </cell>
          <cell r="C244" t="str">
            <v>B.Veä</v>
          </cell>
          <cell r="D244">
            <v>0.95</v>
          </cell>
          <cell r="E244">
            <v>153</v>
          </cell>
          <cell r="F244">
            <v>1.4</v>
          </cell>
        </row>
        <row r="245">
          <cell r="B245" t="str">
            <v xml:space="preserve">Vuõ Ñình Thaønh </v>
          </cell>
          <cell r="C245" t="str">
            <v>B.Veä</v>
          </cell>
          <cell r="D245">
            <v>0.95</v>
          </cell>
          <cell r="E245">
            <v>153</v>
          </cell>
          <cell r="F245">
            <v>1.4</v>
          </cell>
        </row>
        <row r="246">
          <cell r="B246" t="str">
            <v>Leâ Thò Kim Loan</v>
          </cell>
          <cell r="C246" t="str">
            <v>P.Vuï</v>
          </cell>
          <cell r="D246">
            <v>0.9</v>
          </cell>
          <cell r="E246">
            <v>151</v>
          </cell>
          <cell r="F246">
            <v>1.6</v>
          </cell>
        </row>
        <row r="247">
          <cell r="B247" t="str">
            <v>Ñaøo Troïng Ñaït</v>
          </cell>
          <cell r="C247" t="str">
            <v>PP</v>
          </cell>
          <cell r="D247">
            <v>1.75</v>
          </cell>
          <cell r="E247">
            <v>152</v>
          </cell>
          <cell r="F247">
            <v>1.6</v>
          </cell>
        </row>
        <row r="248">
          <cell r="B248" t="str">
            <v>Nguyeãn Vaên Hieån</v>
          </cell>
          <cell r="C248" t="str">
            <v>N.V</v>
          </cell>
          <cell r="D248">
            <v>1.3</v>
          </cell>
          <cell r="E248">
            <v>151</v>
          </cell>
          <cell r="F248">
            <v>1.4</v>
          </cell>
        </row>
        <row r="249">
          <cell r="B249" t="str">
            <v>Trònh Hoaøng Laâm</v>
          </cell>
          <cell r="C249" t="str">
            <v>N.V</v>
          </cell>
          <cell r="D249">
            <v>1.25</v>
          </cell>
          <cell r="E249">
            <v>151</v>
          </cell>
          <cell r="F249">
            <v>1.4</v>
          </cell>
        </row>
        <row r="250">
          <cell r="B250" t="str">
            <v>Döông Vaên Thaûo</v>
          </cell>
          <cell r="C250" t="str">
            <v>N.V</v>
          </cell>
          <cell r="D250">
            <v>1.25</v>
          </cell>
          <cell r="E250">
            <v>151</v>
          </cell>
          <cell r="F250">
            <v>1.6</v>
          </cell>
        </row>
        <row r="251">
          <cell r="B251" t="str">
            <v>Nguyeãn Thu Laøi</v>
          </cell>
          <cell r="C251" t="str">
            <v>N.V</v>
          </cell>
          <cell r="D251">
            <v>1.2</v>
          </cell>
          <cell r="E251">
            <v>151</v>
          </cell>
          <cell r="F251">
            <v>1.4</v>
          </cell>
        </row>
        <row r="253">
          <cell r="B253" t="str">
            <v>Laâm Duy Khaùnh</v>
          </cell>
          <cell r="C253" t="str">
            <v>T.P</v>
          </cell>
          <cell r="D253">
            <v>1.9</v>
          </cell>
          <cell r="E253">
            <v>152</v>
          </cell>
          <cell r="F253">
            <v>1.6</v>
          </cell>
        </row>
        <row r="254">
          <cell r="B254" t="str">
            <v>Hoà Nam Giang</v>
          </cell>
          <cell r="C254" t="str">
            <v>PP</v>
          </cell>
          <cell r="D254">
            <v>1.75</v>
          </cell>
          <cell r="E254">
            <v>152</v>
          </cell>
          <cell r="F254">
            <v>1.6</v>
          </cell>
        </row>
        <row r="255">
          <cell r="B255" t="str">
            <v>Traàn Chinh Chieán</v>
          </cell>
          <cell r="C255" t="str">
            <v>PP</v>
          </cell>
          <cell r="D255">
            <v>1.75</v>
          </cell>
          <cell r="E255">
            <v>152</v>
          </cell>
          <cell r="F255">
            <v>1.6</v>
          </cell>
        </row>
        <row r="256">
          <cell r="B256" t="str">
            <v>Nguyeãn Xuaân Trieäu</v>
          </cell>
          <cell r="C256" t="str">
            <v>NV</v>
          </cell>
          <cell r="D256">
            <v>1.2</v>
          </cell>
          <cell r="E256">
            <v>151</v>
          </cell>
          <cell r="F256">
            <v>1.2</v>
          </cell>
        </row>
        <row r="257">
          <cell r="B257" t="str">
            <v>Vaên Minh Maät</v>
          </cell>
          <cell r="C257" t="str">
            <v>ÑTVT</v>
          </cell>
          <cell r="D257">
            <v>1.3167</v>
          </cell>
          <cell r="E257">
            <v>151</v>
          </cell>
          <cell r="F257">
            <v>1.4</v>
          </cell>
        </row>
        <row r="258">
          <cell r="B258" t="str">
            <v>Maïc Thanh Duõng</v>
          </cell>
          <cell r="C258" t="str">
            <v>N.V</v>
          </cell>
          <cell r="D258">
            <v>1.3</v>
          </cell>
          <cell r="E258">
            <v>151</v>
          </cell>
          <cell r="F258">
            <v>1.6</v>
          </cell>
        </row>
        <row r="259">
          <cell r="B259" t="str">
            <v>Nguyeãn Vaên Thôm</v>
          </cell>
          <cell r="C259" t="str">
            <v>N.V</v>
          </cell>
          <cell r="D259">
            <v>1.35</v>
          </cell>
          <cell r="E259">
            <v>151</v>
          </cell>
          <cell r="F259">
            <v>1.6</v>
          </cell>
        </row>
        <row r="260">
          <cell r="B260" t="str">
            <v>Nguyeãn Thanh Bình</v>
          </cell>
          <cell r="C260" t="str">
            <v>T.Caân</v>
          </cell>
          <cell r="D260">
            <v>1.1000000000000001</v>
          </cell>
          <cell r="E260">
            <v>157</v>
          </cell>
          <cell r="F260">
            <v>1.4</v>
          </cell>
        </row>
        <row r="261">
          <cell r="B261" t="str">
            <v>Voõ Daân Quyeàn</v>
          </cell>
          <cell r="C261" t="str">
            <v>T.Caân</v>
          </cell>
          <cell r="D261">
            <v>1.1000000000000001</v>
          </cell>
          <cell r="E261">
            <v>157</v>
          </cell>
          <cell r="F261">
            <v>1.4</v>
          </cell>
        </row>
        <row r="262">
          <cell r="B262" t="str">
            <v>Huyønh Thanh Cöôøng</v>
          </cell>
          <cell r="C262" t="str">
            <v>"</v>
          </cell>
          <cell r="D262">
            <v>1.1000000000000001</v>
          </cell>
          <cell r="E262">
            <v>157</v>
          </cell>
          <cell r="F262">
            <v>1.4</v>
          </cell>
        </row>
        <row r="263">
          <cell r="B263" t="str">
            <v>Nguyeãn Sôn Haø</v>
          </cell>
          <cell r="C263" t="str">
            <v>T.BH</v>
          </cell>
          <cell r="D263">
            <v>1.35</v>
          </cell>
          <cell r="E263">
            <v>153</v>
          </cell>
          <cell r="F263">
            <v>1.4</v>
          </cell>
        </row>
        <row r="264">
          <cell r="B264" t="str">
            <v>Tröông Ngoïc Maãn</v>
          </cell>
          <cell r="C264" t="str">
            <v>T.BH</v>
          </cell>
          <cell r="D264">
            <v>1.35</v>
          </cell>
          <cell r="E264">
            <v>153</v>
          </cell>
          <cell r="F264">
            <v>1.6</v>
          </cell>
        </row>
        <row r="265">
          <cell r="B265" t="str">
            <v>Huyønh Thanh Lieâm</v>
          </cell>
          <cell r="C265" t="str">
            <v>TKVT</v>
          </cell>
          <cell r="D265">
            <v>1.25</v>
          </cell>
          <cell r="E265">
            <v>151</v>
          </cell>
          <cell r="F265">
            <v>1.4</v>
          </cell>
        </row>
        <row r="266">
          <cell r="B266" t="str">
            <v>Phuøng Höõu Ñaït</v>
          </cell>
          <cell r="C266" t="str">
            <v>TKXM</v>
          </cell>
          <cell r="D266">
            <v>1.45</v>
          </cell>
          <cell r="E266">
            <v>151</v>
          </cell>
          <cell r="F266">
            <v>1.6</v>
          </cell>
        </row>
        <row r="267">
          <cell r="B267" t="str">
            <v>Laâm Hoàng Haûi</v>
          </cell>
          <cell r="C267" t="str">
            <v>TKVLN</v>
          </cell>
          <cell r="D267">
            <v>1.35</v>
          </cell>
          <cell r="E267">
            <v>151</v>
          </cell>
          <cell r="F267">
            <v>1.4</v>
          </cell>
        </row>
        <row r="268">
          <cell r="B268" t="str">
            <v>Nguyeãn Ngoïc Duy</v>
          </cell>
          <cell r="C268" t="str">
            <v>NV</v>
          </cell>
          <cell r="D268">
            <v>1.2</v>
          </cell>
          <cell r="E268">
            <v>72</v>
          </cell>
          <cell r="F268">
            <v>1.4</v>
          </cell>
        </row>
        <row r="269">
          <cell r="B269" t="str">
            <v>Leâ Hoaøng Baù</v>
          </cell>
          <cell r="C269" t="str">
            <v>NV</v>
          </cell>
          <cell r="D269">
            <v>1.1000000000000001</v>
          </cell>
          <cell r="E269">
            <v>12</v>
          </cell>
          <cell r="F269">
            <v>1.4</v>
          </cell>
        </row>
        <row r="270">
          <cell r="B270" t="str">
            <v>Traàn Huy Thaïch</v>
          </cell>
          <cell r="C270" t="str">
            <v>NV</v>
          </cell>
          <cell r="D270">
            <v>1.1000000000000001</v>
          </cell>
          <cell r="E270">
            <v>9</v>
          </cell>
          <cell r="F270">
            <v>1.4</v>
          </cell>
        </row>
        <row r="271">
          <cell r="B271" t="str">
            <v>Traàn phuù Thuyû</v>
          </cell>
          <cell r="C271" t="str">
            <v>NV</v>
          </cell>
          <cell r="D271">
            <v>1.2</v>
          </cell>
          <cell r="E271">
            <v>151</v>
          </cell>
          <cell r="F271">
            <v>1.6</v>
          </cell>
        </row>
        <row r="272">
          <cell r="B272" t="str">
            <v>Nguyeãn Vaên Haûi</v>
          </cell>
          <cell r="C272" t="str">
            <v>BQL-DA</v>
          </cell>
          <cell r="D272">
            <v>1.25</v>
          </cell>
          <cell r="E272">
            <v>151</v>
          </cell>
          <cell r="F272">
            <v>1.4</v>
          </cell>
        </row>
        <row r="273">
          <cell r="B273" t="str">
            <v>Hoà Thò Caåm Huyønh</v>
          </cell>
          <cell r="C273" t="str">
            <v>BQL-DA</v>
          </cell>
          <cell r="D273">
            <v>1.25</v>
          </cell>
          <cell r="E273">
            <v>151</v>
          </cell>
          <cell r="F273">
            <v>1.4</v>
          </cell>
        </row>
        <row r="274">
          <cell r="B274" t="str">
            <v>Nguyeãn Vaên Cöôøng</v>
          </cell>
          <cell r="C274" t="str">
            <v>TT</v>
          </cell>
          <cell r="D274">
            <v>1.4</v>
          </cell>
          <cell r="E274">
            <v>154</v>
          </cell>
          <cell r="F274">
            <v>1.6</v>
          </cell>
        </row>
        <row r="275">
          <cell r="B275" t="str">
            <v>Phan Vaên Hoàng</v>
          </cell>
          <cell r="C275" t="str">
            <v>Toå Phoù</v>
          </cell>
          <cell r="D275">
            <v>1.3</v>
          </cell>
          <cell r="E275">
            <v>154</v>
          </cell>
          <cell r="F275">
            <v>1.6</v>
          </cell>
        </row>
        <row r="276">
          <cell r="B276" t="str">
            <v>Taï Quoác Quyønh</v>
          </cell>
          <cell r="C276" t="str">
            <v>CN</v>
          </cell>
          <cell r="D276">
            <v>1.25</v>
          </cell>
          <cell r="E276">
            <v>154</v>
          </cell>
          <cell r="F276">
            <v>1.4</v>
          </cell>
        </row>
        <row r="277">
          <cell r="B277" t="str">
            <v>Phan Vaên Hieàn</v>
          </cell>
          <cell r="C277" t="str">
            <v>"</v>
          </cell>
          <cell r="D277">
            <v>1.25</v>
          </cell>
          <cell r="E277">
            <v>154</v>
          </cell>
          <cell r="F277">
            <v>1.4</v>
          </cell>
        </row>
        <row r="278">
          <cell r="B278" t="str">
            <v>Leâ Töï Thieän</v>
          </cell>
          <cell r="C278" t="str">
            <v>"</v>
          </cell>
          <cell r="D278">
            <v>1.25</v>
          </cell>
          <cell r="E278">
            <v>154</v>
          </cell>
          <cell r="F278">
            <v>1.4</v>
          </cell>
        </row>
        <row r="279">
          <cell r="B279" t="str">
            <v>Phaïm Gia Bình</v>
          </cell>
          <cell r="C279" t="str">
            <v>"</v>
          </cell>
          <cell r="D279">
            <v>1.25</v>
          </cell>
          <cell r="E279">
            <v>155</v>
          </cell>
          <cell r="F279">
            <v>1.2</v>
          </cell>
        </row>
        <row r="280">
          <cell r="B280" t="str">
            <v>Nguyeãn Ngoïc Sôn</v>
          </cell>
          <cell r="C280" t="str">
            <v>"</v>
          </cell>
          <cell r="D280">
            <v>1.25</v>
          </cell>
          <cell r="E280">
            <v>154</v>
          </cell>
          <cell r="F280">
            <v>1.4</v>
          </cell>
        </row>
        <row r="281">
          <cell r="B281" t="str">
            <v>Nguyeãn Troïng Taøi</v>
          </cell>
          <cell r="C281" t="str">
            <v>"</v>
          </cell>
          <cell r="D281">
            <v>1.25</v>
          </cell>
          <cell r="E281">
            <v>154</v>
          </cell>
          <cell r="F281">
            <v>1.4</v>
          </cell>
        </row>
        <row r="282">
          <cell r="B282" t="str">
            <v>Phan Phöôùc Lôïi</v>
          </cell>
          <cell r="C282" t="str">
            <v>"</v>
          </cell>
          <cell r="D282">
            <v>1.25</v>
          </cell>
          <cell r="E282">
            <v>153</v>
          </cell>
          <cell r="F282">
            <v>1.4</v>
          </cell>
        </row>
        <row r="283">
          <cell r="B283" t="str">
            <v>Nguyeãn Hoàng Hoaøng</v>
          </cell>
          <cell r="C283" t="str">
            <v>L.xe taûi</v>
          </cell>
          <cell r="D283">
            <v>1.2</v>
          </cell>
          <cell r="E283">
            <v>153</v>
          </cell>
          <cell r="F283">
            <v>1.6</v>
          </cell>
        </row>
        <row r="284">
          <cell r="B284" t="str">
            <v>Traàn Ngoïc Phöông</v>
          </cell>
          <cell r="C284" t="str">
            <v>"</v>
          </cell>
          <cell r="D284">
            <v>1.2</v>
          </cell>
          <cell r="E284">
            <v>151</v>
          </cell>
          <cell r="F284">
            <v>1.4</v>
          </cell>
        </row>
        <row r="285">
          <cell r="B285" t="str">
            <v>Ñoã Vaên Loäc</v>
          </cell>
          <cell r="C285" t="str">
            <v>"</v>
          </cell>
          <cell r="D285">
            <v>1.2</v>
          </cell>
          <cell r="E285">
            <v>151</v>
          </cell>
          <cell r="F285">
            <v>1.4</v>
          </cell>
        </row>
        <row r="286">
          <cell r="B286" t="str">
            <v>Ñaëng Quoác Trung</v>
          </cell>
          <cell r="C286" t="str">
            <v>"</v>
          </cell>
          <cell r="D286">
            <v>1.2</v>
          </cell>
          <cell r="E286">
            <v>151</v>
          </cell>
          <cell r="F286">
            <v>1.4</v>
          </cell>
        </row>
        <row r="287">
          <cell r="B287" t="str">
            <v>Nguyeãn Thaønh Haûo</v>
          </cell>
          <cell r="C287" t="str">
            <v>"</v>
          </cell>
          <cell r="D287">
            <v>1.2</v>
          </cell>
          <cell r="E287">
            <v>150</v>
          </cell>
          <cell r="F287">
            <v>1.4</v>
          </cell>
        </row>
        <row r="288">
          <cell r="B288" t="str">
            <v>Phaïm Quoác Huy</v>
          </cell>
          <cell r="C288" t="str">
            <v>"</v>
          </cell>
          <cell r="D288">
            <v>1.2</v>
          </cell>
          <cell r="E288">
            <v>117</v>
          </cell>
          <cell r="F288">
            <v>1.4</v>
          </cell>
        </row>
        <row r="289">
          <cell r="B289" t="str">
            <v>Tröông Hoaøi Phong</v>
          </cell>
          <cell r="C289" t="str">
            <v>"</v>
          </cell>
          <cell r="D289">
            <v>1.2</v>
          </cell>
          <cell r="E289">
            <v>151</v>
          </cell>
          <cell r="F289">
            <v>1.4</v>
          </cell>
        </row>
        <row r="290">
          <cell r="B290" t="str">
            <v>Nguyeãn vaên Yeân</v>
          </cell>
          <cell r="C290" t="str">
            <v>"</v>
          </cell>
          <cell r="D290">
            <v>1.2</v>
          </cell>
          <cell r="E290">
            <v>151</v>
          </cell>
          <cell r="F290">
            <v>1.4</v>
          </cell>
        </row>
        <row r="291">
          <cell r="B291" t="str">
            <v>Ñaëng Quoác Duõng</v>
          </cell>
          <cell r="C291" t="str">
            <v>"</v>
          </cell>
          <cell r="D291">
            <v>1.2</v>
          </cell>
          <cell r="E291">
            <v>148</v>
          </cell>
          <cell r="F291">
            <v>1.4</v>
          </cell>
        </row>
        <row r="292">
          <cell r="B292" t="str">
            <v>Nguyeãn Thanh Tuaán</v>
          </cell>
          <cell r="C292" t="str">
            <v>Laùi caåu</v>
          </cell>
          <cell r="D292">
            <v>1.3</v>
          </cell>
          <cell r="E292">
            <v>150</v>
          </cell>
          <cell r="F292">
            <v>1.4</v>
          </cell>
        </row>
        <row r="293">
          <cell r="B293" t="str">
            <v>Traàn Vaên Sôn</v>
          </cell>
          <cell r="C293" t="str">
            <v>"</v>
          </cell>
          <cell r="D293">
            <v>1.3</v>
          </cell>
          <cell r="E293">
            <v>149</v>
          </cell>
          <cell r="F293">
            <v>1.2</v>
          </cell>
        </row>
        <row r="294">
          <cell r="B294" t="str">
            <v>Ñaøo Vaên Minh</v>
          </cell>
          <cell r="C294" t="str">
            <v>Laùi cuoác</v>
          </cell>
          <cell r="D294">
            <v>1.3</v>
          </cell>
          <cell r="E294">
            <v>152</v>
          </cell>
          <cell r="F294">
            <v>1.6</v>
          </cell>
        </row>
        <row r="295">
          <cell r="B295" t="str">
            <v>Phaïm Ñöùc Thieäp</v>
          </cell>
          <cell r="C295" t="str">
            <v>Xe xuùc</v>
          </cell>
          <cell r="D295">
            <v>1.2</v>
          </cell>
          <cell r="E295">
            <v>151</v>
          </cell>
          <cell r="F295">
            <v>1.4</v>
          </cell>
        </row>
        <row r="296">
          <cell r="B296" t="str">
            <v>Nguyeãn Xuaân Thaønh</v>
          </cell>
          <cell r="C296" t="str">
            <v>"</v>
          </cell>
          <cell r="D296">
            <v>1.2</v>
          </cell>
          <cell r="E296">
            <v>151</v>
          </cell>
          <cell r="F296">
            <v>1.4</v>
          </cell>
        </row>
        <row r="297">
          <cell r="B297" t="str">
            <v>Nguyeãn Ñöùc Thaéng</v>
          </cell>
          <cell r="C297" t="str">
            <v>X.xuùc 300</v>
          </cell>
          <cell r="D297">
            <v>1.2</v>
          </cell>
          <cell r="E297">
            <v>150</v>
          </cell>
          <cell r="F297">
            <v>1.6</v>
          </cell>
        </row>
        <row r="298">
          <cell r="B298" t="str">
            <v>Nguyeãn Thaønh Thoaïi</v>
          </cell>
          <cell r="C298" t="str">
            <v>Daewoo</v>
          </cell>
          <cell r="D298">
            <v>1.2</v>
          </cell>
          <cell r="E298">
            <v>138</v>
          </cell>
          <cell r="F298">
            <v>1.4</v>
          </cell>
        </row>
        <row r="299">
          <cell r="B299" t="str">
            <v>Ngoâ Vaên Taân</v>
          </cell>
          <cell r="C299" t="str">
            <v>Xe cuoác</v>
          </cell>
          <cell r="D299">
            <v>1.2</v>
          </cell>
          <cell r="E299">
            <v>153</v>
          </cell>
          <cell r="F299">
            <v>1.6</v>
          </cell>
        </row>
        <row r="300">
          <cell r="B300" t="str">
            <v>Buøi Quang Baèng</v>
          </cell>
          <cell r="C300" t="str">
            <v>Xe naâng</v>
          </cell>
          <cell r="D300">
            <v>1.2</v>
          </cell>
          <cell r="E300">
            <v>149</v>
          </cell>
          <cell r="F300">
            <v>1.4</v>
          </cell>
        </row>
        <row r="301">
          <cell r="B301" t="str">
            <v>Ngoâ Vaên Thaân</v>
          </cell>
          <cell r="C301" t="str">
            <v>Xe naâng</v>
          </cell>
          <cell r="D301">
            <v>1.2</v>
          </cell>
          <cell r="E301">
            <v>134</v>
          </cell>
          <cell r="F301">
            <v>1.2</v>
          </cell>
        </row>
        <row r="302">
          <cell r="B302" t="str">
            <v>Buøi Quang Laäp</v>
          </cell>
          <cell r="C302" t="str">
            <v>Xe naâng</v>
          </cell>
          <cell r="D302">
            <v>1.2</v>
          </cell>
          <cell r="E302">
            <v>150</v>
          </cell>
          <cell r="F302">
            <v>1.2</v>
          </cell>
        </row>
        <row r="303">
          <cell r="B303" t="str">
            <v>Phan Thanh Trung</v>
          </cell>
          <cell r="C303" t="str">
            <v>Xe naâng</v>
          </cell>
          <cell r="D303">
            <v>1.2</v>
          </cell>
          <cell r="E303">
            <v>149</v>
          </cell>
          <cell r="F303">
            <v>1.4</v>
          </cell>
        </row>
        <row r="304">
          <cell r="B304" t="str">
            <v>Laâm Hoàng Thu</v>
          </cell>
          <cell r="C304" t="str">
            <v>Xe naâng</v>
          </cell>
          <cell r="D304">
            <v>1.2</v>
          </cell>
          <cell r="E304">
            <v>18</v>
          </cell>
          <cell r="F304">
            <v>1.4</v>
          </cell>
        </row>
        <row r="306">
          <cell r="B306" t="str">
            <v>Phaïm Vuõ Hoàng</v>
          </cell>
          <cell r="C306" t="str">
            <v>Giaùm ñoác</v>
          </cell>
          <cell r="D306">
            <v>3.6</v>
          </cell>
          <cell r="E306">
            <v>152</v>
          </cell>
          <cell r="F306">
            <v>1.6</v>
          </cell>
        </row>
        <row r="307">
          <cell r="B307" t="str">
            <v>Nguyeãn Vaên Huøng</v>
          </cell>
          <cell r="C307" t="str">
            <v>P.GÑ</v>
          </cell>
          <cell r="D307">
            <v>3</v>
          </cell>
          <cell r="E307">
            <v>152</v>
          </cell>
          <cell r="F307">
            <v>1.6</v>
          </cell>
        </row>
        <row r="308">
          <cell r="B308" t="str">
            <v>Nguyeãn Vaên Tuoát</v>
          </cell>
          <cell r="C308" t="str">
            <v>KTT</v>
          </cell>
          <cell r="D308">
            <v>3</v>
          </cell>
          <cell r="E308">
            <v>151</v>
          </cell>
          <cell r="F308">
            <v>1.6</v>
          </cell>
        </row>
        <row r="309">
          <cell r="B309" t="str">
            <v>Coäng:</v>
          </cell>
          <cell r="D309">
            <v>373.74701472094171</v>
          </cell>
          <cell r="E309">
            <v>44160</v>
          </cell>
        </row>
      </sheetData>
      <sheetData sheetId="1">
        <row r="6">
          <cell r="B6" t="str">
            <v>Traàn Vaên Nuoâi</v>
          </cell>
          <cell r="C6" t="str">
            <v>Tr.P</v>
          </cell>
          <cell r="D6">
            <v>152</v>
          </cell>
          <cell r="E6">
            <v>21</v>
          </cell>
          <cell r="F6">
            <v>27</v>
          </cell>
          <cell r="G6">
            <v>25</v>
          </cell>
          <cell r="H6">
            <v>27</v>
          </cell>
          <cell r="I6">
            <v>26</v>
          </cell>
          <cell r="J6">
            <v>26</v>
          </cell>
          <cell r="K6">
            <v>152</v>
          </cell>
          <cell r="L6">
            <v>304</v>
          </cell>
          <cell r="M6">
            <v>1.8</v>
          </cell>
          <cell r="N6" t="str">
            <v>Xuaát saéc</v>
          </cell>
          <cell r="O6">
            <v>1.6</v>
          </cell>
          <cell r="Q6" t="str">
            <v xml:space="preserve"> (pheùp naêm + cöôùi con =5 ngaøy)</v>
          </cell>
          <cell r="R6" t="str">
            <v>Xuaát saéc</v>
          </cell>
          <cell r="S6">
            <v>1.6</v>
          </cell>
        </row>
        <row r="7">
          <cell r="B7" t="str">
            <v>Nguyeãn Thanh Nhaõ</v>
          </cell>
          <cell r="C7" t="str">
            <v>PP.</v>
          </cell>
          <cell r="D7">
            <v>135</v>
          </cell>
          <cell r="E7">
            <v>26</v>
          </cell>
          <cell r="F7">
            <v>27</v>
          </cell>
          <cell r="G7">
            <v>25</v>
          </cell>
          <cell r="H7">
            <v>27</v>
          </cell>
          <cell r="I7">
            <v>26</v>
          </cell>
          <cell r="J7">
            <v>26</v>
          </cell>
          <cell r="K7">
            <v>157</v>
          </cell>
          <cell r="L7">
            <v>292</v>
          </cell>
          <cell r="M7">
            <v>1.65</v>
          </cell>
          <cell r="N7" t="str">
            <v>Xuaát saéc</v>
          </cell>
          <cell r="O7">
            <v>1.6</v>
          </cell>
          <cell r="R7" t="str">
            <v>A</v>
          </cell>
          <cell r="S7">
            <v>1.4</v>
          </cell>
        </row>
        <row r="8">
          <cell r="B8" t="str">
            <v>Löu Thaùi Nhaïc</v>
          </cell>
          <cell r="C8" t="str">
            <v xml:space="preserve">CB </v>
          </cell>
          <cell r="E8">
            <v>26</v>
          </cell>
          <cell r="F8">
            <v>18</v>
          </cell>
          <cell r="K8">
            <v>44</v>
          </cell>
          <cell r="L8">
            <v>44</v>
          </cell>
          <cell r="M8">
            <v>1.3</v>
          </cell>
          <cell r="N8" t="str">
            <v>C</v>
          </cell>
          <cell r="O8">
            <v>1</v>
          </cell>
          <cell r="Q8" t="str">
            <v>Nghæ vieäc</v>
          </cell>
          <cell r="R8" t="str">
            <v>B</v>
          </cell>
          <cell r="S8">
            <v>1.2</v>
          </cell>
        </row>
        <row r="9">
          <cell r="B9" t="str">
            <v>Voõ Vaên Phuïng</v>
          </cell>
          <cell r="C9" t="str">
            <v>NV</v>
          </cell>
          <cell r="D9">
            <v>151</v>
          </cell>
          <cell r="E9">
            <v>26</v>
          </cell>
          <cell r="F9">
            <v>27</v>
          </cell>
          <cell r="G9">
            <v>25</v>
          </cell>
          <cell r="H9">
            <v>27</v>
          </cell>
          <cell r="I9">
            <v>26</v>
          </cell>
          <cell r="J9">
            <v>26</v>
          </cell>
          <cell r="K9">
            <v>157</v>
          </cell>
          <cell r="L9">
            <v>308</v>
          </cell>
          <cell r="M9">
            <v>1.2</v>
          </cell>
          <cell r="N9" t="str">
            <v>Xuaát saéc</v>
          </cell>
          <cell r="O9">
            <v>1.6</v>
          </cell>
          <cell r="R9" t="str">
            <v>C</v>
          </cell>
          <cell r="S9">
            <v>1</v>
          </cell>
        </row>
        <row r="10">
          <cell r="B10" t="str">
            <v>Ñoã Thuyû Tieân</v>
          </cell>
          <cell r="C10" t="str">
            <v>"</v>
          </cell>
          <cell r="D10">
            <v>150</v>
          </cell>
          <cell r="E10">
            <v>26</v>
          </cell>
          <cell r="F10">
            <v>27</v>
          </cell>
          <cell r="G10">
            <v>25</v>
          </cell>
          <cell r="H10">
            <v>27</v>
          </cell>
          <cell r="I10">
            <v>26</v>
          </cell>
          <cell r="J10">
            <v>26</v>
          </cell>
          <cell r="K10">
            <v>157</v>
          </cell>
          <cell r="L10">
            <v>307</v>
          </cell>
          <cell r="M10">
            <v>1.1000000000000001</v>
          </cell>
          <cell r="N10" t="str">
            <v>A</v>
          </cell>
          <cell r="O10">
            <v>1.4</v>
          </cell>
        </row>
        <row r="11">
          <cell r="B11" t="str">
            <v>Traàn Phuù Quoác</v>
          </cell>
          <cell r="C11" t="str">
            <v>L.xe</v>
          </cell>
          <cell r="D11">
            <v>155</v>
          </cell>
          <cell r="E11">
            <v>26</v>
          </cell>
          <cell r="F11">
            <v>27</v>
          </cell>
          <cell r="G11">
            <v>25</v>
          </cell>
          <cell r="H11">
            <v>27</v>
          </cell>
          <cell r="I11">
            <v>26</v>
          </cell>
          <cell r="J11">
            <v>26</v>
          </cell>
          <cell r="K11">
            <v>157</v>
          </cell>
          <cell r="L11">
            <v>312</v>
          </cell>
          <cell r="M11">
            <v>1.2</v>
          </cell>
          <cell r="N11" t="str">
            <v>Xuaát saéc</v>
          </cell>
          <cell r="O11">
            <v>1.6</v>
          </cell>
        </row>
        <row r="12">
          <cell r="B12" t="str">
            <v>Traàn Vaên Tö</v>
          </cell>
          <cell r="C12" t="str">
            <v>"</v>
          </cell>
          <cell r="D12">
            <v>154</v>
          </cell>
          <cell r="E12">
            <v>26</v>
          </cell>
          <cell r="F12">
            <v>27</v>
          </cell>
          <cell r="G12">
            <v>25</v>
          </cell>
          <cell r="H12">
            <v>27</v>
          </cell>
          <cell r="I12">
            <v>26</v>
          </cell>
          <cell r="J12">
            <v>26</v>
          </cell>
          <cell r="K12">
            <v>157</v>
          </cell>
          <cell r="L12">
            <v>311</v>
          </cell>
          <cell r="M12">
            <v>1.2</v>
          </cell>
          <cell r="N12" t="str">
            <v>Xuaát saéc</v>
          </cell>
          <cell r="O12">
            <v>1.6</v>
          </cell>
        </row>
        <row r="13">
          <cell r="B13" t="str">
            <v>Huyønh Vaên Haø</v>
          </cell>
          <cell r="C13" t="str">
            <v>"</v>
          </cell>
          <cell r="D13">
            <v>49</v>
          </cell>
          <cell r="E13">
            <v>26</v>
          </cell>
          <cell r="F13">
            <v>27</v>
          </cell>
          <cell r="G13">
            <v>25</v>
          </cell>
          <cell r="H13">
            <v>27</v>
          </cell>
          <cell r="I13">
            <v>26</v>
          </cell>
          <cell r="J13">
            <v>26</v>
          </cell>
          <cell r="K13">
            <v>157</v>
          </cell>
          <cell r="L13">
            <v>206</v>
          </cell>
          <cell r="M13">
            <v>1.2</v>
          </cell>
          <cell r="N13" t="str">
            <v>A</v>
          </cell>
          <cell r="O13">
            <v>1.4</v>
          </cell>
        </row>
        <row r="14">
          <cell r="B14" t="str">
            <v>Nguyeãn Trung Hieàn</v>
          </cell>
          <cell r="C14" t="str">
            <v>"</v>
          </cell>
          <cell r="D14">
            <v>150</v>
          </cell>
          <cell r="E14">
            <v>26</v>
          </cell>
          <cell r="F14">
            <v>27</v>
          </cell>
          <cell r="G14">
            <v>25</v>
          </cell>
          <cell r="H14">
            <v>27</v>
          </cell>
          <cell r="I14">
            <v>26</v>
          </cell>
          <cell r="J14">
            <v>26</v>
          </cell>
          <cell r="K14">
            <v>157</v>
          </cell>
          <cell r="L14">
            <v>307</v>
          </cell>
          <cell r="M14">
            <v>1.1000000000000001</v>
          </cell>
          <cell r="N14" t="str">
            <v>B</v>
          </cell>
          <cell r="O14">
            <v>1.2</v>
          </cell>
        </row>
        <row r="15">
          <cell r="B15" t="str">
            <v>Trònh Thanh Thuûy</v>
          </cell>
          <cell r="C15" t="str">
            <v>YT</v>
          </cell>
          <cell r="D15">
            <v>59</v>
          </cell>
          <cell r="E15">
            <v>26</v>
          </cell>
          <cell r="F15">
            <v>27</v>
          </cell>
          <cell r="G15">
            <v>25</v>
          </cell>
          <cell r="H15">
            <v>27</v>
          </cell>
          <cell r="I15">
            <v>26</v>
          </cell>
          <cell r="J15">
            <v>26</v>
          </cell>
          <cell r="K15">
            <v>157</v>
          </cell>
          <cell r="L15">
            <v>216</v>
          </cell>
          <cell r="M15">
            <v>1.1000000000000001</v>
          </cell>
          <cell r="N15" t="str">
            <v>A</v>
          </cell>
          <cell r="O15">
            <v>1.4</v>
          </cell>
          <cell r="Q15" t="str">
            <v>ñaõ höôûng TS 30 c 6T ñaàu</v>
          </cell>
        </row>
        <row r="16">
          <cell r="B16" t="str">
            <v>Ñaëng Coâng Chaâu</v>
          </cell>
          <cell r="C16" t="str">
            <v>BV</v>
          </cell>
          <cell r="D16">
            <v>144</v>
          </cell>
          <cell r="E16">
            <v>26</v>
          </cell>
          <cell r="F16">
            <v>27</v>
          </cell>
          <cell r="G16">
            <v>25</v>
          </cell>
          <cell r="H16">
            <v>27</v>
          </cell>
          <cell r="I16">
            <v>26</v>
          </cell>
          <cell r="J16">
            <v>26</v>
          </cell>
          <cell r="K16">
            <v>157</v>
          </cell>
          <cell r="L16">
            <v>301</v>
          </cell>
          <cell r="M16">
            <v>0.95</v>
          </cell>
          <cell r="N16" t="str">
            <v>A</v>
          </cell>
          <cell r="O16">
            <v>1.4</v>
          </cell>
        </row>
        <row r="17">
          <cell r="B17" t="str">
            <v>Phuøng Thanh Phong</v>
          </cell>
          <cell r="C17" t="str">
            <v>"</v>
          </cell>
          <cell r="D17">
            <v>157</v>
          </cell>
          <cell r="F17">
            <v>27</v>
          </cell>
          <cell r="G17">
            <v>25</v>
          </cell>
          <cell r="H17">
            <v>27</v>
          </cell>
          <cell r="I17">
            <v>26</v>
          </cell>
          <cell r="J17">
            <v>26</v>
          </cell>
          <cell r="K17">
            <v>131</v>
          </cell>
          <cell r="L17">
            <v>288</v>
          </cell>
          <cell r="M17">
            <v>0.95</v>
          </cell>
          <cell r="N17" t="str">
            <v>B</v>
          </cell>
          <cell r="O17">
            <v>1.2</v>
          </cell>
        </row>
        <row r="18">
          <cell r="B18" t="str">
            <v>Ngoâ Vaên Naøm</v>
          </cell>
          <cell r="C18" t="str">
            <v>"</v>
          </cell>
          <cell r="D18">
            <v>157</v>
          </cell>
          <cell r="E18">
            <v>26</v>
          </cell>
          <cell r="F18">
            <v>21</v>
          </cell>
          <cell r="G18">
            <v>25</v>
          </cell>
          <cell r="H18">
            <v>27</v>
          </cell>
          <cell r="I18">
            <v>26</v>
          </cell>
          <cell r="J18">
            <v>26</v>
          </cell>
          <cell r="K18">
            <v>151</v>
          </cell>
          <cell r="L18">
            <v>308</v>
          </cell>
          <cell r="M18">
            <v>0.95</v>
          </cell>
          <cell r="N18" t="str">
            <v>A</v>
          </cell>
          <cell r="O18">
            <v>1.4</v>
          </cell>
        </row>
        <row r="19">
          <cell r="B19" t="str">
            <v>Traàn Vaên Thaønh</v>
          </cell>
          <cell r="C19" t="str">
            <v>"</v>
          </cell>
          <cell r="D19">
            <v>148</v>
          </cell>
          <cell r="E19">
            <v>26</v>
          </cell>
          <cell r="F19">
            <v>27</v>
          </cell>
          <cell r="G19">
            <v>25</v>
          </cell>
          <cell r="H19">
            <v>27</v>
          </cell>
          <cell r="I19">
            <v>26</v>
          </cell>
          <cell r="J19">
            <v>26</v>
          </cell>
          <cell r="K19">
            <v>157</v>
          </cell>
          <cell r="L19">
            <v>305</v>
          </cell>
          <cell r="M19">
            <v>0.95</v>
          </cell>
          <cell r="N19" t="str">
            <v>Xuaát saéc</v>
          </cell>
          <cell r="O19">
            <v>1.6</v>
          </cell>
        </row>
        <row r="20">
          <cell r="B20" t="str">
            <v>Nguyeãn Hoaøng Ñaëng</v>
          </cell>
          <cell r="C20" t="str">
            <v>"</v>
          </cell>
          <cell r="D20">
            <v>157</v>
          </cell>
          <cell r="E20">
            <v>26</v>
          </cell>
          <cell r="F20">
            <v>27</v>
          </cell>
          <cell r="G20">
            <v>25</v>
          </cell>
          <cell r="H20">
            <v>27</v>
          </cell>
          <cell r="I20">
            <v>26</v>
          </cell>
          <cell r="J20">
            <v>26</v>
          </cell>
          <cell r="K20">
            <v>157</v>
          </cell>
          <cell r="L20">
            <v>314</v>
          </cell>
          <cell r="M20">
            <v>1.05</v>
          </cell>
          <cell r="N20" t="str">
            <v>A</v>
          </cell>
          <cell r="O20">
            <v>1.4</v>
          </cell>
        </row>
        <row r="21">
          <cell r="B21" t="str">
            <v>Tröông Minh Duõng</v>
          </cell>
          <cell r="C21" t="str">
            <v>"</v>
          </cell>
          <cell r="D21">
            <v>157</v>
          </cell>
          <cell r="E21">
            <v>26</v>
          </cell>
          <cell r="F21">
            <v>26</v>
          </cell>
          <cell r="G21">
            <v>25</v>
          </cell>
          <cell r="H21">
            <v>27</v>
          </cell>
          <cell r="I21">
            <v>26</v>
          </cell>
          <cell r="J21">
            <v>26</v>
          </cell>
          <cell r="K21">
            <v>156</v>
          </cell>
          <cell r="L21">
            <v>313</v>
          </cell>
          <cell r="M21">
            <v>0.95</v>
          </cell>
          <cell r="N21" t="str">
            <v>A</v>
          </cell>
          <cell r="O21">
            <v>1.4</v>
          </cell>
        </row>
        <row r="22">
          <cell r="B22" t="str">
            <v>Nguyeãn Tuaán Haûi</v>
          </cell>
          <cell r="C22" t="str">
            <v>"</v>
          </cell>
          <cell r="D22">
            <v>155</v>
          </cell>
          <cell r="E22">
            <v>26</v>
          </cell>
          <cell r="F22">
            <v>27</v>
          </cell>
          <cell r="G22">
            <v>25</v>
          </cell>
          <cell r="H22">
            <v>27</v>
          </cell>
          <cell r="I22">
            <v>26</v>
          </cell>
          <cell r="J22">
            <v>26</v>
          </cell>
          <cell r="K22">
            <v>157</v>
          </cell>
          <cell r="L22">
            <v>312</v>
          </cell>
          <cell r="M22">
            <v>0.95</v>
          </cell>
          <cell r="N22" t="str">
            <v>A</v>
          </cell>
          <cell r="O22">
            <v>1.4</v>
          </cell>
        </row>
        <row r="23">
          <cell r="B23" t="str">
            <v>Ng. Thò Ngoïc Ñieäp</v>
          </cell>
          <cell r="C23" t="str">
            <v>CDöôõng</v>
          </cell>
          <cell r="D23">
            <v>154</v>
          </cell>
          <cell r="E23">
            <v>26</v>
          </cell>
          <cell r="F23">
            <v>27</v>
          </cell>
          <cell r="G23">
            <v>25</v>
          </cell>
          <cell r="H23">
            <v>27</v>
          </cell>
          <cell r="I23">
            <v>26</v>
          </cell>
          <cell r="J23">
            <v>26</v>
          </cell>
          <cell r="K23">
            <v>157</v>
          </cell>
          <cell r="L23">
            <v>311</v>
          </cell>
          <cell r="M23">
            <v>0.9</v>
          </cell>
          <cell r="N23" t="str">
            <v>B</v>
          </cell>
          <cell r="O23">
            <v>1.2</v>
          </cell>
        </row>
        <row r="24">
          <cell r="B24" t="str">
            <v>Toáng Thò Nguyeân</v>
          </cell>
          <cell r="C24" t="str">
            <v>"</v>
          </cell>
          <cell r="D24">
            <v>150</v>
          </cell>
          <cell r="E24">
            <v>26</v>
          </cell>
          <cell r="F24">
            <v>27</v>
          </cell>
          <cell r="G24">
            <v>25</v>
          </cell>
          <cell r="H24">
            <v>10</v>
          </cell>
          <cell r="I24">
            <v>25</v>
          </cell>
          <cell r="J24">
            <v>26</v>
          </cell>
          <cell r="K24">
            <v>139</v>
          </cell>
          <cell r="L24">
            <v>289</v>
          </cell>
          <cell r="M24">
            <v>0.9</v>
          </cell>
          <cell r="N24" t="str">
            <v>A</v>
          </cell>
          <cell r="O24">
            <v>1.4</v>
          </cell>
          <cell r="Q24" t="str">
            <v>6 pheùp</v>
          </cell>
        </row>
        <row r="25">
          <cell r="B25" t="str">
            <v>Leâ Vaên Phaùt</v>
          </cell>
          <cell r="C25" t="str">
            <v>"</v>
          </cell>
          <cell r="D25">
            <v>152</v>
          </cell>
          <cell r="E25">
            <v>26</v>
          </cell>
          <cell r="F25">
            <v>27</v>
          </cell>
          <cell r="G25">
            <v>25</v>
          </cell>
          <cell r="H25">
            <v>27</v>
          </cell>
          <cell r="I25">
            <v>26</v>
          </cell>
          <cell r="J25">
            <v>26</v>
          </cell>
          <cell r="K25">
            <v>157</v>
          </cell>
          <cell r="L25">
            <v>309</v>
          </cell>
          <cell r="M25">
            <v>1</v>
          </cell>
          <cell r="N25" t="str">
            <v>B</v>
          </cell>
          <cell r="O25">
            <v>1.2</v>
          </cell>
        </row>
        <row r="26">
          <cell r="B26" t="str">
            <v>Lö  Hoàng Trang</v>
          </cell>
          <cell r="C26" t="str">
            <v>"</v>
          </cell>
          <cell r="D26">
            <v>150</v>
          </cell>
          <cell r="E26">
            <v>26</v>
          </cell>
          <cell r="F26">
            <v>27</v>
          </cell>
          <cell r="G26">
            <v>25</v>
          </cell>
          <cell r="H26">
            <v>27</v>
          </cell>
          <cell r="I26">
            <v>26</v>
          </cell>
          <cell r="J26">
            <v>26</v>
          </cell>
          <cell r="K26">
            <v>157</v>
          </cell>
          <cell r="L26">
            <v>307</v>
          </cell>
          <cell r="M26">
            <v>0.9</v>
          </cell>
          <cell r="N26" t="str">
            <v>A</v>
          </cell>
          <cell r="O26">
            <v>1.4</v>
          </cell>
        </row>
        <row r="27">
          <cell r="B27" t="str">
            <v>Leâ Thò Kim Thanh</v>
          </cell>
          <cell r="C27" t="str">
            <v>"</v>
          </cell>
          <cell r="E27">
            <v>26</v>
          </cell>
          <cell r="F27">
            <v>26</v>
          </cell>
          <cell r="K27">
            <v>52</v>
          </cell>
          <cell r="L27">
            <v>52</v>
          </cell>
          <cell r="M27">
            <v>0.9</v>
          </cell>
          <cell r="N27" t="str">
            <v>C</v>
          </cell>
          <cell r="O27">
            <v>1</v>
          </cell>
          <cell r="Q27" t="str">
            <v>Nghæ vieäc</v>
          </cell>
        </row>
        <row r="28">
          <cell r="B28" t="str">
            <v>Nguyeãn Thò Kim Oanh</v>
          </cell>
          <cell r="C28" t="str">
            <v>"</v>
          </cell>
          <cell r="G28">
            <v>22</v>
          </cell>
          <cell r="H28">
            <v>27</v>
          </cell>
          <cell r="I28">
            <v>26</v>
          </cell>
          <cell r="J28">
            <v>26</v>
          </cell>
          <cell r="K28">
            <v>101</v>
          </cell>
          <cell r="L28">
            <v>101</v>
          </cell>
          <cell r="M28">
            <v>0.9</v>
          </cell>
          <cell r="N28" t="str">
            <v>A</v>
          </cell>
          <cell r="O28">
            <v>1.4</v>
          </cell>
        </row>
        <row r="29">
          <cell r="B29" t="str">
            <v>Nguyeãn Hoaøng Lyù</v>
          </cell>
          <cell r="C29" t="str">
            <v>NV</v>
          </cell>
          <cell r="J29">
            <v>17.5</v>
          </cell>
          <cell r="K29">
            <v>17.5</v>
          </cell>
          <cell r="L29">
            <v>17.5</v>
          </cell>
          <cell r="M29">
            <v>0.97500000000000009</v>
          </cell>
          <cell r="N29" t="str">
            <v>A</v>
          </cell>
          <cell r="O29">
            <v>1.4</v>
          </cell>
          <cell r="Q29" t="str">
            <v>HÑ môùi</v>
          </cell>
        </row>
        <row r="30">
          <cell r="B30" t="str">
            <v>Nguyeãn T. Bình Cheùp</v>
          </cell>
          <cell r="C30" t="str">
            <v>T/vuï</v>
          </cell>
          <cell r="D30">
            <v>153</v>
          </cell>
          <cell r="E30">
            <v>26</v>
          </cell>
          <cell r="F30">
            <v>27</v>
          </cell>
          <cell r="G30">
            <v>25</v>
          </cell>
          <cell r="H30">
            <v>27</v>
          </cell>
          <cell r="I30">
            <v>26</v>
          </cell>
          <cell r="J30">
            <v>26</v>
          </cell>
          <cell r="K30">
            <v>157</v>
          </cell>
          <cell r="L30">
            <v>310</v>
          </cell>
          <cell r="M30">
            <v>0.9</v>
          </cell>
          <cell r="N30" t="str">
            <v>A</v>
          </cell>
          <cell r="O30">
            <v>1.4</v>
          </cell>
        </row>
        <row r="31">
          <cell r="B31" t="str">
            <v>Vuõ Thò Haûi</v>
          </cell>
          <cell r="C31" t="str">
            <v>"</v>
          </cell>
          <cell r="D31">
            <v>153</v>
          </cell>
          <cell r="E31">
            <v>26</v>
          </cell>
          <cell r="F31">
            <v>27</v>
          </cell>
          <cell r="G31">
            <v>25</v>
          </cell>
          <cell r="H31">
            <v>27</v>
          </cell>
          <cell r="I31">
            <v>26</v>
          </cell>
          <cell r="J31">
            <v>26</v>
          </cell>
          <cell r="K31">
            <v>157</v>
          </cell>
          <cell r="L31">
            <v>310</v>
          </cell>
          <cell r="M31">
            <v>0.9</v>
          </cell>
          <cell r="N31" t="str">
            <v>A</v>
          </cell>
          <cell r="O31">
            <v>1.4</v>
          </cell>
        </row>
        <row r="32">
          <cell r="B32" t="str">
            <v>Coäng:</v>
          </cell>
        </row>
        <row r="34">
          <cell r="B34" t="str">
            <v xml:space="preserve"> - Löu Thaùi Nhaïc</v>
          </cell>
          <cell r="C34" t="str">
            <v>Nghæ vieäc (1/9/2001)</v>
          </cell>
          <cell r="N34" t="str">
            <v>Ngaøy ____ thaùng _____ naêm 2001</v>
          </cell>
        </row>
        <row r="35">
          <cell r="B35" t="str">
            <v xml:space="preserve"> - Leâ T. Kim Thanh</v>
          </cell>
          <cell r="C35" t="str">
            <v>Nghæ vieäc (1/9/2001)</v>
          </cell>
          <cell r="N35" t="str">
            <v>Phuï traùch boä phaän</v>
          </cell>
        </row>
        <row r="36">
          <cell r="N36" t="str">
            <v>(Kyù ghi hoï teân)</v>
          </cell>
        </row>
        <row r="37">
          <cell r="B37" t="str">
            <v xml:space="preserve"> - Tröôûng, phoù boä phaän =</v>
          </cell>
          <cell r="D37" t="str">
            <v xml:space="preserve"> (Nuoâi; Nhaõ)</v>
          </cell>
        </row>
        <row r="38">
          <cell r="B38" t="str">
            <v xml:space="preserve"> - Loaïi xuaát saéc             =</v>
          </cell>
          <cell r="C38">
            <v>6</v>
          </cell>
          <cell r="D38" t="str">
            <v>(Nuoâi; Nhaõ; Quoác; Tö; Phuïng; Thaønh)</v>
          </cell>
        </row>
        <row r="39">
          <cell r="B39" t="str">
            <v xml:space="preserve"> - Loaïi A                        =</v>
          </cell>
          <cell r="C39">
            <v>14</v>
          </cell>
        </row>
        <row r="40">
          <cell r="B40" t="str">
            <v xml:space="preserve"> - Loaïi B                        =</v>
          </cell>
          <cell r="C40">
            <v>4</v>
          </cell>
          <cell r="D40" t="str">
            <v xml:space="preserve"> (Hieàn; Phaùt; Ñieäp; Phong)</v>
          </cell>
        </row>
        <row r="41">
          <cell r="B41" t="str">
            <v xml:space="preserve"> - Loaïi C                        =</v>
          </cell>
          <cell r="C41">
            <v>2</v>
          </cell>
        </row>
        <row r="42">
          <cell r="B42" t="str">
            <v xml:space="preserve"> - Khoâng xeùt                  =</v>
          </cell>
        </row>
        <row r="43">
          <cell r="C43">
            <v>26</v>
          </cell>
        </row>
        <row r="56">
          <cell r="B56" t="str">
            <v xml:space="preserve">                                                          BAÛNG TOÅNG HÔÏP NGAØY COÂNG NAÊM 2001</v>
          </cell>
        </row>
        <row r="58">
          <cell r="B58" t="str">
            <v>HOÏ VAØ TEÂN</v>
          </cell>
          <cell r="C58" t="str">
            <v>Chöùc vuï</v>
          </cell>
          <cell r="D58" t="str">
            <v>NC. 6T ñaàu naêm</v>
          </cell>
          <cell r="E58" t="str">
            <v>Ngaøy coâng 6 thaùng cuoái naêm</v>
          </cell>
          <cell r="L58" t="str">
            <v>Toång NC caû naêm</v>
          </cell>
          <cell r="M58" t="str">
            <v>HSCV</v>
          </cell>
          <cell r="N58" t="str">
            <v>Xeáp loaïi    A-B-C</v>
          </cell>
          <cell r="O58" t="str">
            <v>Xeáp loaïi HS</v>
          </cell>
          <cell r="P58" t="str">
            <v>XL.Xuaát saéc</v>
          </cell>
          <cell r="Q58" t="str">
            <v>Ghi chuù</v>
          </cell>
        </row>
        <row r="59">
          <cell r="E59">
            <v>7</v>
          </cell>
          <cell r="F59">
            <v>8</v>
          </cell>
          <cell r="G59">
            <v>9</v>
          </cell>
          <cell r="H59">
            <v>10</v>
          </cell>
          <cell r="I59">
            <v>11</v>
          </cell>
          <cell r="J59">
            <v>12</v>
          </cell>
          <cell r="K59" t="str">
            <v>Coäng</v>
          </cell>
        </row>
        <row r="60">
          <cell r="B60" t="str">
            <v>Laâm Duy Khaùnh</v>
          </cell>
          <cell r="C60" t="str">
            <v>T.P</v>
          </cell>
          <cell r="D60">
            <v>152</v>
          </cell>
          <cell r="E60">
            <v>26</v>
          </cell>
          <cell r="F60">
            <v>27</v>
          </cell>
          <cell r="G60">
            <v>25</v>
          </cell>
          <cell r="H60">
            <v>27</v>
          </cell>
          <cell r="I60">
            <v>26</v>
          </cell>
          <cell r="J60">
            <v>26</v>
          </cell>
          <cell r="K60">
            <v>157</v>
          </cell>
          <cell r="L60">
            <v>309</v>
          </cell>
          <cell r="M60">
            <v>1.9</v>
          </cell>
          <cell r="N60" t="str">
            <v>Xuaát saéc</v>
          </cell>
          <cell r="O60">
            <v>1.6</v>
          </cell>
        </row>
        <row r="61">
          <cell r="B61" t="str">
            <v>Hoà Nam Giang</v>
          </cell>
          <cell r="C61" t="str">
            <v>PP</v>
          </cell>
          <cell r="D61">
            <v>152</v>
          </cell>
          <cell r="E61">
            <v>26</v>
          </cell>
          <cell r="F61">
            <v>27</v>
          </cell>
          <cell r="G61">
            <v>25</v>
          </cell>
          <cell r="H61">
            <v>27</v>
          </cell>
          <cell r="I61">
            <v>26</v>
          </cell>
          <cell r="J61">
            <v>26</v>
          </cell>
          <cell r="K61">
            <v>157</v>
          </cell>
          <cell r="L61">
            <v>309</v>
          </cell>
          <cell r="M61">
            <v>1.75</v>
          </cell>
          <cell r="N61" t="str">
            <v>Xuaát saéc</v>
          </cell>
          <cell r="O61">
            <v>1.6</v>
          </cell>
          <cell r="Q61" t="str">
            <v>(oùm thaùng 11- 4 ngaøy)</v>
          </cell>
        </row>
        <row r="62">
          <cell r="B62" t="str">
            <v>Traàn Chinh Chieán</v>
          </cell>
          <cell r="C62" t="str">
            <v>PP</v>
          </cell>
          <cell r="D62">
            <v>152</v>
          </cell>
          <cell r="E62">
            <v>26</v>
          </cell>
          <cell r="F62">
            <v>27</v>
          </cell>
          <cell r="G62">
            <v>25</v>
          </cell>
          <cell r="H62">
            <v>27</v>
          </cell>
          <cell r="I62">
            <v>26</v>
          </cell>
          <cell r="J62">
            <v>26</v>
          </cell>
          <cell r="K62">
            <v>157</v>
          </cell>
          <cell r="L62">
            <v>309</v>
          </cell>
          <cell r="M62">
            <v>1.75</v>
          </cell>
          <cell r="N62" t="str">
            <v>Xuaát saéc</v>
          </cell>
          <cell r="O62">
            <v>1.6</v>
          </cell>
        </row>
        <row r="63">
          <cell r="B63" t="str">
            <v>Nguyeãn Xuaân Trieäu</v>
          </cell>
          <cell r="C63" t="str">
            <v>NV</v>
          </cell>
          <cell r="D63">
            <v>151</v>
          </cell>
          <cell r="E63">
            <v>26</v>
          </cell>
          <cell r="F63">
            <v>27</v>
          </cell>
          <cell r="G63">
            <v>25</v>
          </cell>
          <cell r="H63">
            <v>27</v>
          </cell>
          <cell r="I63">
            <v>25</v>
          </cell>
          <cell r="J63">
            <v>26</v>
          </cell>
          <cell r="K63">
            <v>156</v>
          </cell>
          <cell r="L63">
            <v>307</v>
          </cell>
          <cell r="M63">
            <v>1.1500000000000001</v>
          </cell>
          <cell r="N63" t="str">
            <v>B</v>
          </cell>
          <cell r="O63">
            <v>1.2</v>
          </cell>
          <cell r="Q63" t="str">
            <v>(P.KD chuyeån veà 67c)</v>
          </cell>
        </row>
        <row r="64">
          <cell r="B64" t="str">
            <v>Maïc Thanh Duõng</v>
          </cell>
          <cell r="C64" t="str">
            <v>N.V</v>
          </cell>
          <cell r="D64">
            <v>151</v>
          </cell>
          <cell r="E64">
            <v>26</v>
          </cell>
          <cell r="F64">
            <v>27</v>
          </cell>
          <cell r="G64">
            <v>25</v>
          </cell>
          <cell r="H64">
            <v>27</v>
          </cell>
          <cell r="I64">
            <v>26</v>
          </cell>
          <cell r="J64">
            <v>26</v>
          </cell>
          <cell r="K64">
            <v>157</v>
          </cell>
          <cell r="L64">
            <v>308</v>
          </cell>
          <cell r="M64">
            <v>1.3</v>
          </cell>
          <cell r="N64" t="str">
            <v>Xuaát saéc</v>
          </cell>
          <cell r="O64">
            <v>1.6</v>
          </cell>
          <cell r="Q64" t="str">
            <v>3 Dl</v>
          </cell>
        </row>
        <row r="65">
          <cell r="B65" t="str">
            <v>Nguyeãn Vaên Thôm</v>
          </cell>
          <cell r="C65" t="str">
            <v>N.V</v>
          </cell>
          <cell r="D65">
            <v>151</v>
          </cell>
          <cell r="E65">
            <v>26</v>
          </cell>
          <cell r="F65">
            <v>27</v>
          </cell>
          <cell r="G65">
            <v>25</v>
          </cell>
          <cell r="H65">
            <v>27</v>
          </cell>
          <cell r="I65">
            <v>26</v>
          </cell>
          <cell r="J65">
            <v>26</v>
          </cell>
          <cell r="K65">
            <v>157</v>
          </cell>
          <cell r="L65">
            <v>308</v>
          </cell>
          <cell r="M65">
            <v>1.35</v>
          </cell>
          <cell r="N65" t="str">
            <v>A</v>
          </cell>
          <cell r="O65">
            <v>1.4</v>
          </cell>
        </row>
        <row r="66">
          <cell r="B66" t="str">
            <v>Nguyeãn Thanh Bình</v>
          </cell>
          <cell r="C66" t="str">
            <v>T.Caân</v>
          </cell>
          <cell r="D66">
            <v>157</v>
          </cell>
          <cell r="E66">
            <v>26</v>
          </cell>
          <cell r="F66">
            <v>27</v>
          </cell>
          <cell r="G66">
            <v>25</v>
          </cell>
          <cell r="H66">
            <v>27</v>
          </cell>
          <cell r="I66">
            <v>26</v>
          </cell>
          <cell r="J66">
            <v>26</v>
          </cell>
          <cell r="K66">
            <v>157</v>
          </cell>
          <cell r="L66">
            <v>314</v>
          </cell>
          <cell r="M66">
            <v>1.1000000000000001</v>
          </cell>
          <cell r="N66" t="str">
            <v>B</v>
          </cell>
          <cell r="O66">
            <v>1.2</v>
          </cell>
        </row>
        <row r="67">
          <cell r="B67" t="str">
            <v>Voõ Daân Quyeàn</v>
          </cell>
          <cell r="C67" t="str">
            <v>T.Caân</v>
          </cell>
          <cell r="D67">
            <v>157</v>
          </cell>
          <cell r="E67">
            <v>26</v>
          </cell>
          <cell r="F67">
            <v>27</v>
          </cell>
          <cell r="G67">
            <v>25</v>
          </cell>
          <cell r="H67">
            <v>27</v>
          </cell>
          <cell r="I67">
            <v>26</v>
          </cell>
          <cell r="J67">
            <v>26</v>
          </cell>
          <cell r="K67">
            <v>157</v>
          </cell>
          <cell r="L67">
            <v>314</v>
          </cell>
          <cell r="M67">
            <v>1.1000000000000001</v>
          </cell>
          <cell r="N67" t="str">
            <v>B</v>
          </cell>
          <cell r="O67">
            <v>1.2</v>
          </cell>
          <cell r="Q67" t="str">
            <v>3DL</v>
          </cell>
        </row>
        <row r="68">
          <cell r="B68" t="str">
            <v>Huyønh Thanh Cöôøng</v>
          </cell>
          <cell r="C68" t="str">
            <v>"</v>
          </cell>
          <cell r="D68">
            <v>157</v>
          </cell>
          <cell r="E68">
            <v>26</v>
          </cell>
          <cell r="F68">
            <v>27</v>
          </cell>
          <cell r="G68">
            <v>25</v>
          </cell>
          <cell r="H68">
            <v>27</v>
          </cell>
          <cell r="I68">
            <v>26</v>
          </cell>
          <cell r="J68">
            <v>26</v>
          </cell>
          <cell r="K68">
            <v>157</v>
          </cell>
          <cell r="L68">
            <v>314</v>
          </cell>
          <cell r="M68">
            <v>1.1000000000000001</v>
          </cell>
          <cell r="N68" t="str">
            <v>B</v>
          </cell>
          <cell r="O68">
            <v>1.2</v>
          </cell>
        </row>
        <row r="69">
          <cell r="B69" t="str">
            <v>Nguyeãn Sôn Haø</v>
          </cell>
          <cell r="C69" t="str">
            <v>T.BH</v>
          </cell>
          <cell r="D69">
            <v>153</v>
          </cell>
          <cell r="E69">
            <v>26</v>
          </cell>
          <cell r="F69">
            <v>27</v>
          </cell>
          <cell r="G69">
            <v>25</v>
          </cell>
          <cell r="H69">
            <v>27</v>
          </cell>
          <cell r="I69">
            <v>26</v>
          </cell>
          <cell r="J69">
            <v>26</v>
          </cell>
          <cell r="K69">
            <v>157</v>
          </cell>
          <cell r="L69">
            <v>310</v>
          </cell>
          <cell r="M69">
            <v>1.35</v>
          </cell>
          <cell r="N69" t="str">
            <v>A</v>
          </cell>
          <cell r="O69">
            <v>1.4</v>
          </cell>
        </row>
        <row r="70">
          <cell r="B70" t="str">
            <v>Tröông Ngoïc Maãn</v>
          </cell>
          <cell r="C70" t="str">
            <v>T.BH</v>
          </cell>
          <cell r="D70">
            <v>153</v>
          </cell>
          <cell r="E70">
            <v>26</v>
          </cell>
          <cell r="F70">
            <v>27</v>
          </cell>
          <cell r="G70">
            <v>25</v>
          </cell>
          <cell r="H70">
            <v>27</v>
          </cell>
          <cell r="I70">
            <v>26</v>
          </cell>
          <cell r="J70">
            <v>26</v>
          </cell>
          <cell r="K70">
            <v>157</v>
          </cell>
          <cell r="L70">
            <v>310</v>
          </cell>
          <cell r="M70">
            <v>1.2666666666666666</v>
          </cell>
          <cell r="N70" t="str">
            <v>C</v>
          </cell>
          <cell r="O70">
            <v>1</v>
          </cell>
        </row>
        <row r="71">
          <cell r="B71" t="str">
            <v>Huyønh Thanh Lieâm</v>
          </cell>
          <cell r="C71" t="str">
            <v>TKVT</v>
          </cell>
          <cell r="D71">
            <v>151</v>
          </cell>
          <cell r="E71">
            <v>26</v>
          </cell>
          <cell r="F71">
            <v>27</v>
          </cell>
          <cell r="G71">
            <v>25</v>
          </cell>
          <cell r="H71">
            <v>27</v>
          </cell>
          <cell r="I71">
            <v>26</v>
          </cell>
          <cell r="J71">
            <v>26</v>
          </cell>
          <cell r="K71">
            <v>157</v>
          </cell>
          <cell r="L71">
            <v>308</v>
          </cell>
          <cell r="M71">
            <v>1.25</v>
          </cell>
          <cell r="N71" t="str">
            <v>A</v>
          </cell>
          <cell r="O71">
            <v>1.4</v>
          </cell>
        </row>
        <row r="72">
          <cell r="B72" t="str">
            <v>Phuøng Höõu Ñaït</v>
          </cell>
          <cell r="C72" t="str">
            <v>TKXM</v>
          </cell>
          <cell r="D72">
            <v>151</v>
          </cell>
          <cell r="E72">
            <v>26</v>
          </cell>
          <cell r="F72">
            <v>27</v>
          </cell>
          <cell r="G72">
            <v>25</v>
          </cell>
          <cell r="H72">
            <v>27</v>
          </cell>
          <cell r="I72">
            <v>26</v>
          </cell>
          <cell r="J72">
            <v>26</v>
          </cell>
          <cell r="K72">
            <v>157</v>
          </cell>
          <cell r="L72">
            <v>308</v>
          </cell>
          <cell r="M72">
            <v>1.45</v>
          </cell>
          <cell r="N72" t="str">
            <v>Xuaát saéc</v>
          </cell>
          <cell r="O72">
            <v>1.6</v>
          </cell>
        </row>
        <row r="73">
          <cell r="B73" t="str">
            <v>Laâm Hoàng Haûi</v>
          </cell>
          <cell r="C73" t="str">
            <v>TKVLN</v>
          </cell>
          <cell r="D73">
            <v>151</v>
          </cell>
          <cell r="E73">
            <v>26</v>
          </cell>
          <cell r="F73">
            <v>27</v>
          </cell>
          <cell r="G73">
            <v>25</v>
          </cell>
          <cell r="H73">
            <v>27</v>
          </cell>
          <cell r="I73">
            <v>26</v>
          </cell>
          <cell r="J73">
            <v>26</v>
          </cell>
          <cell r="K73">
            <v>157</v>
          </cell>
          <cell r="L73">
            <v>308</v>
          </cell>
          <cell r="M73">
            <v>1.35</v>
          </cell>
          <cell r="N73" t="str">
            <v>A</v>
          </cell>
          <cell r="O73">
            <v>1.4</v>
          </cell>
          <cell r="Q73" t="str">
            <v>3DL</v>
          </cell>
        </row>
        <row r="74">
          <cell r="B74" t="str">
            <v>Nguyeãn Ngoïc Duy</v>
          </cell>
          <cell r="C74" t="str">
            <v>NV</v>
          </cell>
          <cell r="D74">
            <v>72</v>
          </cell>
          <cell r="E74">
            <v>26</v>
          </cell>
          <cell r="F74">
            <v>27</v>
          </cell>
          <cell r="G74">
            <v>25</v>
          </cell>
          <cell r="H74">
            <v>27</v>
          </cell>
          <cell r="I74">
            <v>26</v>
          </cell>
          <cell r="J74">
            <v>26</v>
          </cell>
          <cell r="K74">
            <v>157</v>
          </cell>
          <cell r="L74">
            <v>229</v>
          </cell>
          <cell r="M74">
            <v>1.2</v>
          </cell>
          <cell r="N74" t="str">
            <v>Xuaát saéc</v>
          </cell>
          <cell r="O74">
            <v>1.6</v>
          </cell>
          <cell r="Q74" t="str">
            <v>3DL</v>
          </cell>
        </row>
        <row r="75">
          <cell r="B75" t="str">
            <v>Leâ Hoaøng Baù</v>
          </cell>
          <cell r="C75" t="str">
            <v>NV</v>
          </cell>
          <cell r="D75">
            <v>12</v>
          </cell>
          <cell r="E75">
            <v>26</v>
          </cell>
          <cell r="F75">
            <v>27</v>
          </cell>
          <cell r="G75">
            <v>25</v>
          </cell>
          <cell r="H75">
            <v>27</v>
          </cell>
          <cell r="I75">
            <v>26</v>
          </cell>
          <cell r="J75">
            <v>26</v>
          </cell>
          <cell r="K75">
            <v>157</v>
          </cell>
          <cell r="L75">
            <v>169</v>
          </cell>
          <cell r="M75">
            <v>1.2249999999999999</v>
          </cell>
          <cell r="N75" t="str">
            <v>A</v>
          </cell>
          <cell r="O75">
            <v>1.4</v>
          </cell>
        </row>
        <row r="76">
          <cell r="B76" t="str">
            <v>Traàn Huy Thaïch</v>
          </cell>
          <cell r="C76" t="str">
            <v>NV</v>
          </cell>
          <cell r="D76">
            <v>9</v>
          </cell>
          <cell r="E76">
            <v>26</v>
          </cell>
          <cell r="F76">
            <v>27</v>
          </cell>
          <cell r="G76">
            <v>25</v>
          </cell>
          <cell r="H76">
            <v>27</v>
          </cell>
          <cell r="I76">
            <v>26</v>
          </cell>
          <cell r="J76">
            <v>26</v>
          </cell>
          <cell r="K76">
            <v>157</v>
          </cell>
          <cell r="L76">
            <v>166</v>
          </cell>
          <cell r="M76">
            <v>1.1833333333333333</v>
          </cell>
          <cell r="N76" t="str">
            <v>A</v>
          </cell>
          <cell r="O76">
            <v>1.4</v>
          </cell>
        </row>
        <row r="77">
          <cell r="B77" t="str">
            <v>Nguyeãn Vaên Haûi</v>
          </cell>
          <cell r="C77" t="str">
            <v>BQL-DA</v>
          </cell>
          <cell r="D77">
            <v>151</v>
          </cell>
          <cell r="E77">
            <v>26</v>
          </cell>
          <cell r="F77">
            <v>27</v>
          </cell>
          <cell r="G77">
            <v>25</v>
          </cell>
          <cell r="H77">
            <v>27</v>
          </cell>
          <cell r="I77">
            <v>26</v>
          </cell>
          <cell r="J77">
            <v>26</v>
          </cell>
          <cell r="K77">
            <v>157</v>
          </cell>
          <cell r="L77">
            <v>308</v>
          </cell>
          <cell r="M77">
            <v>1.25</v>
          </cell>
          <cell r="N77" t="str">
            <v>A</v>
          </cell>
          <cell r="O77">
            <v>1.4</v>
          </cell>
        </row>
        <row r="78">
          <cell r="B78" t="str">
            <v>Hoà Thò Caåm Huyønh</v>
          </cell>
          <cell r="C78" t="str">
            <v>BQL-DA</v>
          </cell>
          <cell r="D78">
            <v>151</v>
          </cell>
          <cell r="E78">
            <v>26</v>
          </cell>
          <cell r="F78">
            <v>27</v>
          </cell>
          <cell r="G78">
            <v>25</v>
          </cell>
          <cell r="H78">
            <v>27</v>
          </cell>
          <cell r="I78">
            <v>26</v>
          </cell>
          <cell r="J78">
            <v>26</v>
          </cell>
          <cell r="K78">
            <v>157</v>
          </cell>
          <cell r="L78">
            <v>308</v>
          </cell>
          <cell r="M78">
            <v>1.25</v>
          </cell>
          <cell r="N78" t="str">
            <v>A</v>
          </cell>
          <cell r="O78">
            <v>1.4</v>
          </cell>
        </row>
        <row r="79">
          <cell r="B79" t="str">
            <v>Nguyeãn Vaên Cöôøng</v>
          </cell>
          <cell r="C79" t="str">
            <v>TT</v>
          </cell>
          <cell r="D79">
            <v>154</v>
          </cell>
          <cell r="E79">
            <v>26</v>
          </cell>
          <cell r="F79">
            <v>27</v>
          </cell>
          <cell r="G79">
            <v>25</v>
          </cell>
          <cell r="H79">
            <v>27</v>
          </cell>
          <cell r="I79">
            <v>26</v>
          </cell>
          <cell r="J79">
            <v>26</v>
          </cell>
          <cell r="K79">
            <v>157</v>
          </cell>
          <cell r="L79">
            <v>311</v>
          </cell>
          <cell r="M79">
            <v>1.4</v>
          </cell>
          <cell r="N79" t="str">
            <v>Xuaát saéc</v>
          </cell>
          <cell r="O79">
            <v>1.6</v>
          </cell>
        </row>
        <row r="80">
          <cell r="B80" t="str">
            <v>Phan Vaên Hoàng</v>
          </cell>
          <cell r="C80" t="str">
            <v>Toå Phoù</v>
          </cell>
          <cell r="D80">
            <v>154</v>
          </cell>
          <cell r="E80">
            <v>26</v>
          </cell>
          <cell r="F80">
            <v>27</v>
          </cell>
          <cell r="G80">
            <v>22</v>
          </cell>
          <cell r="H80">
            <v>27</v>
          </cell>
          <cell r="I80">
            <v>26</v>
          </cell>
          <cell r="J80">
            <v>26</v>
          </cell>
          <cell r="K80">
            <v>154</v>
          </cell>
          <cell r="L80">
            <v>308</v>
          </cell>
          <cell r="M80">
            <v>1.3</v>
          </cell>
          <cell r="N80" t="str">
            <v>A</v>
          </cell>
          <cell r="O80">
            <v>1.4</v>
          </cell>
        </row>
        <row r="81">
          <cell r="B81" t="str">
            <v>Taï Quoác Quyønh</v>
          </cell>
          <cell r="C81" t="str">
            <v>CN</v>
          </cell>
          <cell r="D81">
            <v>154</v>
          </cell>
          <cell r="E81">
            <v>26</v>
          </cell>
          <cell r="F81">
            <v>25</v>
          </cell>
          <cell r="G81">
            <v>25</v>
          </cell>
          <cell r="H81">
            <v>27</v>
          </cell>
          <cell r="I81">
            <v>26</v>
          </cell>
          <cell r="J81">
            <v>26</v>
          </cell>
          <cell r="K81">
            <v>155</v>
          </cell>
          <cell r="L81">
            <v>309</v>
          </cell>
          <cell r="M81">
            <v>1.25</v>
          </cell>
          <cell r="N81" t="str">
            <v>Xuaát saéc</v>
          </cell>
          <cell r="O81">
            <v>1.6</v>
          </cell>
        </row>
        <row r="82">
          <cell r="B82" t="str">
            <v>Phan Vaên Hieàn</v>
          </cell>
          <cell r="C82" t="str">
            <v>"</v>
          </cell>
          <cell r="D82">
            <v>154</v>
          </cell>
          <cell r="E82">
            <v>26</v>
          </cell>
          <cell r="F82">
            <v>27</v>
          </cell>
          <cell r="G82">
            <v>25</v>
          </cell>
          <cell r="H82">
            <v>27</v>
          </cell>
          <cell r="I82">
            <v>26</v>
          </cell>
          <cell r="J82">
            <v>26</v>
          </cell>
          <cell r="K82">
            <v>157</v>
          </cell>
          <cell r="L82">
            <v>311</v>
          </cell>
          <cell r="M82">
            <v>1.25</v>
          </cell>
          <cell r="N82" t="str">
            <v>B</v>
          </cell>
          <cell r="O82">
            <v>1.2</v>
          </cell>
        </row>
        <row r="83">
          <cell r="B83" t="str">
            <v>Leâ Töï Thieän</v>
          </cell>
          <cell r="C83" t="str">
            <v>"</v>
          </cell>
          <cell r="D83">
            <v>154</v>
          </cell>
          <cell r="E83">
            <v>26</v>
          </cell>
          <cell r="F83">
            <v>27</v>
          </cell>
          <cell r="G83">
            <v>25</v>
          </cell>
          <cell r="H83">
            <v>26</v>
          </cell>
          <cell r="I83">
            <v>26</v>
          </cell>
          <cell r="J83">
            <v>26</v>
          </cell>
          <cell r="K83">
            <v>156</v>
          </cell>
          <cell r="L83">
            <v>310</v>
          </cell>
          <cell r="M83">
            <v>1.25</v>
          </cell>
          <cell r="N83" t="str">
            <v>A</v>
          </cell>
          <cell r="O83">
            <v>1.4</v>
          </cell>
        </row>
        <row r="84">
          <cell r="B84" t="str">
            <v>Phaïm Gia Bình</v>
          </cell>
          <cell r="C84" t="str">
            <v>"</v>
          </cell>
          <cell r="D84">
            <v>155</v>
          </cell>
          <cell r="E84">
            <v>26</v>
          </cell>
          <cell r="F84">
            <v>27</v>
          </cell>
          <cell r="G84">
            <v>25</v>
          </cell>
          <cell r="H84">
            <v>27</v>
          </cell>
          <cell r="I84">
            <v>26</v>
          </cell>
          <cell r="J84">
            <v>25</v>
          </cell>
          <cell r="K84">
            <v>156</v>
          </cell>
          <cell r="L84">
            <v>311</v>
          </cell>
          <cell r="M84">
            <v>1.25</v>
          </cell>
          <cell r="N84" t="str">
            <v>B</v>
          </cell>
          <cell r="O84">
            <v>1.2</v>
          </cell>
        </row>
        <row r="85">
          <cell r="B85" t="str">
            <v>Nguyeãn Ngoïc Sôn</v>
          </cell>
          <cell r="C85" t="str">
            <v>"</v>
          </cell>
          <cell r="D85">
            <v>154</v>
          </cell>
          <cell r="E85">
            <v>26</v>
          </cell>
          <cell r="F85">
            <v>25</v>
          </cell>
          <cell r="G85">
            <v>23</v>
          </cell>
          <cell r="H85">
            <v>27</v>
          </cell>
          <cell r="I85">
            <v>24</v>
          </cell>
          <cell r="J85">
            <v>22</v>
          </cell>
          <cell r="K85">
            <v>147</v>
          </cell>
          <cell r="L85">
            <v>301</v>
          </cell>
          <cell r="M85">
            <v>1.25</v>
          </cell>
          <cell r="N85" t="str">
            <v>A</v>
          </cell>
          <cell r="O85">
            <v>1.4</v>
          </cell>
        </row>
        <row r="86">
          <cell r="B86" t="str">
            <v>Nguyeãn Troïng Taøi</v>
          </cell>
          <cell r="C86" t="str">
            <v>"</v>
          </cell>
          <cell r="D86">
            <v>154</v>
          </cell>
          <cell r="E86">
            <v>26</v>
          </cell>
          <cell r="F86">
            <v>27</v>
          </cell>
          <cell r="G86">
            <v>25</v>
          </cell>
          <cell r="H86">
            <v>27</v>
          </cell>
          <cell r="I86">
            <v>26</v>
          </cell>
          <cell r="J86">
            <v>26</v>
          </cell>
          <cell r="K86">
            <v>157</v>
          </cell>
          <cell r="L86">
            <v>311</v>
          </cell>
          <cell r="M86">
            <v>1.25</v>
          </cell>
          <cell r="N86" t="str">
            <v>B</v>
          </cell>
          <cell r="O86">
            <v>1.2</v>
          </cell>
        </row>
        <row r="87">
          <cell r="B87" t="str">
            <v>Phan Phöôùc Lôïi</v>
          </cell>
          <cell r="C87" t="str">
            <v>"</v>
          </cell>
          <cell r="D87">
            <v>153</v>
          </cell>
          <cell r="E87">
            <v>26</v>
          </cell>
          <cell r="F87">
            <v>27</v>
          </cell>
          <cell r="G87">
            <v>23</v>
          </cell>
          <cell r="H87">
            <v>27</v>
          </cell>
          <cell r="I87">
            <v>3</v>
          </cell>
          <cell r="J87">
            <v>26</v>
          </cell>
          <cell r="K87">
            <v>132</v>
          </cell>
          <cell r="L87">
            <v>285</v>
          </cell>
          <cell r="M87">
            <v>1.25</v>
          </cell>
          <cell r="N87" t="str">
            <v>B</v>
          </cell>
          <cell r="O87">
            <v>1.2</v>
          </cell>
          <cell r="Q87" t="str">
            <v>(TNGT-Ngoaøi giôø)</v>
          </cell>
        </row>
        <row r="88">
          <cell r="B88" t="str">
            <v>Nguyeãn Vaên Ñöông</v>
          </cell>
          <cell r="C88" t="str">
            <v>"</v>
          </cell>
          <cell r="D88">
            <v>156</v>
          </cell>
          <cell r="E88">
            <v>26</v>
          </cell>
          <cell r="F88">
            <v>27</v>
          </cell>
          <cell r="G88">
            <v>25</v>
          </cell>
          <cell r="H88">
            <v>27</v>
          </cell>
          <cell r="I88">
            <v>26</v>
          </cell>
          <cell r="J88">
            <v>26</v>
          </cell>
          <cell r="K88">
            <v>157</v>
          </cell>
          <cell r="L88">
            <v>313</v>
          </cell>
          <cell r="M88">
            <v>1.25</v>
          </cell>
          <cell r="N88" t="str">
            <v>A</v>
          </cell>
          <cell r="O88">
            <v>1.4</v>
          </cell>
        </row>
        <row r="89">
          <cell r="B89" t="str">
            <v>Löõ Thanh Ñieàn</v>
          </cell>
          <cell r="C89" t="str">
            <v>"</v>
          </cell>
          <cell r="H89">
            <v>24</v>
          </cell>
          <cell r="I89">
            <v>26</v>
          </cell>
          <cell r="J89">
            <v>26</v>
          </cell>
          <cell r="K89">
            <v>76</v>
          </cell>
          <cell r="L89">
            <v>76</v>
          </cell>
          <cell r="M89">
            <v>0.9375</v>
          </cell>
          <cell r="N89" t="str">
            <v>A</v>
          </cell>
          <cell r="O89">
            <v>1.4</v>
          </cell>
        </row>
        <row r="90">
          <cell r="B90" t="str">
            <v>Phan Vaên Loäc</v>
          </cell>
          <cell r="C90" t="str">
            <v>"</v>
          </cell>
          <cell r="H90">
            <v>25</v>
          </cell>
          <cell r="I90">
            <v>26</v>
          </cell>
          <cell r="J90">
            <v>26</v>
          </cell>
          <cell r="K90">
            <v>77</v>
          </cell>
          <cell r="L90">
            <v>77</v>
          </cell>
          <cell r="M90">
            <v>0.9375</v>
          </cell>
          <cell r="N90" t="str">
            <v>A</v>
          </cell>
          <cell r="O90">
            <v>1.4</v>
          </cell>
        </row>
        <row r="91">
          <cell r="B91" t="str">
            <v>Traàn Thanh Sang</v>
          </cell>
          <cell r="C91" t="str">
            <v>"</v>
          </cell>
          <cell r="J91">
            <v>13</v>
          </cell>
          <cell r="K91">
            <v>13</v>
          </cell>
          <cell r="L91">
            <v>13</v>
          </cell>
          <cell r="M91">
            <v>0.9375</v>
          </cell>
          <cell r="N91" t="str">
            <v>B</v>
          </cell>
          <cell r="O91">
            <v>1.2</v>
          </cell>
          <cell r="Q91" t="str">
            <v>(HÑ môùi T.12)</v>
          </cell>
        </row>
        <row r="92">
          <cell r="B92" t="str">
            <v>Nguyeãn Hoàng Hoaøng</v>
          </cell>
          <cell r="C92" t="str">
            <v>L.xe taûi</v>
          </cell>
          <cell r="D92">
            <v>153</v>
          </cell>
          <cell r="E92">
            <v>26</v>
          </cell>
          <cell r="F92">
            <v>27</v>
          </cell>
          <cell r="G92">
            <v>25</v>
          </cell>
          <cell r="H92">
            <v>27</v>
          </cell>
          <cell r="I92">
            <v>26</v>
          </cell>
          <cell r="J92">
            <v>26</v>
          </cell>
          <cell r="K92">
            <v>157</v>
          </cell>
          <cell r="L92">
            <v>310</v>
          </cell>
          <cell r="M92">
            <v>1.2</v>
          </cell>
          <cell r="N92" t="str">
            <v>C</v>
          </cell>
          <cell r="O92">
            <v>1</v>
          </cell>
        </row>
        <row r="93">
          <cell r="B93" t="str">
            <v>Traàn Ngoïc Phöông</v>
          </cell>
          <cell r="C93" t="str">
            <v>"</v>
          </cell>
          <cell r="D93">
            <v>151</v>
          </cell>
          <cell r="E93">
            <v>26</v>
          </cell>
          <cell r="F93">
            <v>27</v>
          </cell>
          <cell r="G93">
            <v>25</v>
          </cell>
          <cell r="H93">
            <v>27</v>
          </cell>
          <cell r="I93">
            <v>26</v>
          </cell>
          <cell r="J93">
            <v>26</v>
          </cell>
          <cell r="K93">
            <v>157</v>
          </cell>
          <cell r="L93">
            <v>308</v>
          </cell>
          <cell r="M93">
            <v>1.2</v>
          </cell>
          <cell r="N93" t="str">
            <v>C</v>
          </cell>
          <cell r="O93">
            <v>1</v>
          </cell>
        </row>
        <row r="94">
          <cell r="B94" t="str">
            <v>Ñoã Vaên Loäc</v>
          </cell>
          <cell r="C94" t="str">
            <v>"</v>
          </cell>
          <cell r="D94">
            <v>151</v>
          </cell>
          <cell r="E94">
            <v>26</v>
          </cell>
          <cell r="F94">
            <v>27</v>
          </cell>
          <cell r="G94">
            <v>25</v>
          </cell>
          <cell r="H94">
            <v>27</v>
          </cell>
          <cell r="I94">
            <v>26</v>
          </cell>
          <cell r="J94">
            <v>26</v>
          </cell>
          <cell r="K94">
            <v>157</v>
          </cell>
          <cell r="L94">
            <v>308</v>
          </cell>
          <cell r="M94">
            <v>1.2</v>
          </cell>
          <cell r="N94" t="str">
            <v>C</v>
          </cell>
          <cell r="O94">
            <v>1</v>
          </cell>
        </row>
        <row r="95">
          <cell r="B95" t="str">
            <v>Ñaëng Quoác Trung</v>
          </cell>
          <cell r="C95" t="str">
            <v>"</v>
          </cell>
          <cell r="D95">
            <v>151</v>
          </cell>
          <cell r="E95">
            <v>26</v>
          </cell>
          <cell r="F95">
            <v>27</v>
          </cell>
          <cell r="G95">
            <v>25</v>
          </cell>
          <cell r="H95">
            <v>27</v>
          </cell>
          <cell r="I95">
            <v>26</v>
          </cell>
          <cell r="J95">
            <v>26</v>
          </cell>
          <cell r="K95">
            <v>157</v>
          </cell>
          <cell r="L95">
            <v>308</v>
          </cell>
          <cell r="M95">
            <v>1.2</v>
          </cell>
          <cell r="N95" t="str">
            <v>C</v>
          </cell>
          <cell r="O95">
            <v>1</v>
          </cell>
        </row>
        <row r="96">
          <cell r="B96" t="str">
            <v>Nguyeãn Thaønh Haûo</v>
          </cell>
          <cell r="C96" t="str">
            <v>"</v>
          </cell>
          <cell r="D96">
            <v>150</v>
          </cell>
          <cell r="E96">
            <v>26</v>
          </cell>
          <cell r="F96">
            <v>27</v>
          </cell>
          <cell r="G96">
            <v>25</v>
          </cell>
          <cell r="H96">
            <v>27</v>
          </cell>
          <cell r="I96">
            <v>26</v>
          </cell>
          <cell r="J96">
            <v>26</v>
          </cell>
          <cell r="K96">
            <v>157</v>
          </cell>
          <cell r="L96">
            <v>307</v>
          </cell>
          <cell r="M96">
            <v>1.2</v>
          </cell>
          <cell r="N96" t="str">
            <v>C</v>
          </cell>
          <cell r="O96">
            <v>1</v>
          </cell>
        </row>
        <row r="97">
          <cell r="B97" t="str">
            <v>Phaïm Quoác Huy</v>
          </cell>
          <cell r="C97" t="str">
            <v>"</v>
          </cell>
          <cell r="D97">
            <v>117</v>
          </cell>
          <cell r="E97">
            <v>26</v>
          </cell>
          <cell r="F97">
            <v>27</v>
          </cell>
          <cell r="G97">
            <v>25</v>
          </cell>
          <cell r="H97">
            <v>27</v>
          </cell>
          <cell r="I97">
            <v>26</v>
          </cell>
          <cell r="J97">
            <v>26</v>
          </cell>
          <cell r="K97">
            <v>157</v>
          </cell>
          <cell r="L97">
            <v>274</v>
          </cell>
          <cell r="M97">
            <v>1.2</v>
          </cell>
          <cell r="N97" t="str">
            <v>C</v>
          </cell>
          <cell r="O97">
            <v>1</v>
          </cell>
        </row>
        <row r="98">
          <cell r="B98" t="str">
            <v>Tröông Hoaøi Phong</v>
          </cell>
          <cell r="C98" t="str">
            <v>"</v>
          </cell>
          <cell r="D98">
            <v>151</v>
          </cell>
          <cell r="E98">
            <v>26</v>
          </cell>
          <cell r="F98">
            <v>27</v>
          </cell>
          <cell r="G98">
            <v>25</v>
          </cell>
          <cell r="H98">
            <v>27</v>
          </cell>
          <cell r="I98">
            <v>26</v>
          </cell>
          <cell r="J98">
            <v>26</v>
          </cell>
          <cell r="K98">
            <v>157</v>
          </cell>
          <cell r="L98">
            <v>308</v>
          </cell>
          <cell r="M98">
            <v>1.2</v>
          </cell>
          <cell r="N98" t="str">
            <v>C</v>
          </cell>
          <cell r="O98">
            <v>1</v>
          </cell>
        </row>
        <row r="99">
          <cell r="B99" t="str">
            <v>Nguyeãn vaên Yeân</v>
          </cell>
          <cell r="C99" t="str">
            <v>"</v>
          </cell>
          <cell r="D99">
            <v>151</v>
          </cell>
          <cell r="E99">
            <v>11</v>
          </cell>
          <cell r="F99">
            <v>27</v>
          </cell>
          <cell r="G99">
            <v>13</v>
          </cell>
          <cell r="H99">
            <v>16</v>
          </cell>
          <cell r="I99">
            <v>26</v>
          </cell>
          <cell r="J99">
            <v>26</v>
          </cell>
          <cell r="K99">
            <v>119</v>
          </cell>
          <cell r="L99">
            <v>270</v>
          </cell>
          <cell r="M99">
            <v>1.2</v>
          </cell>
          <cell r="N99" t="str">
            <v>C</v>
          </cell>
          <cell r="O99">
            <v>1</v>
          </cell>
          <cell r="Q99" t="str">
            <v>(Ngaøy coâng thieáu + KL caûnh caùo)</v>
          </cell>
        </row>
        <row r="100">
          <cell r="B100" t="str">
            <v>Ñaëng Quoác Duõng</v>
          </cell>
          <cell r="C100" t="str">
            <v>"</v>
          </cell>
          <cell r="D100">
            <v>148</v>
          </cell>
          <cell r="E100">
            <v>26</v>
          </cell>
          <cell r="F100">
            <v>27</v>
          </cell>
          <cell r="G100">
            <v>25</v>
          </cell>
          <cell r="H100">
            <v>27</v>
          </cell>
          <cell r="I100">
            <v>26</v>
          </cell>
          <cell r="J100">
            <v>26</v>
          </cell>
          <cell r="K100">
            <v>157</v>
          </cell>
          <cell r="L100">
            <v>305</v>
          </cell>
          <cell r="M100">
            <v>1.2</v>
          </cell>
          <cell r="N100" t="str">
            <v>C</v>
          </cell>
          <cell r="O100">
            <v>1</v>
          </cell>
        </row>
        <row r="101">
          <cell r="B101" t="str">
            <v>Nguyeãn Thanh Phong</v>
          </cell>
          <cell r="C101" t="str">
            <v>"</v>
          </cell>
          <cell r="D101">
            <v>136</v>
          </cell>
          <cell r="E101">
            <v>26</v>
          </cell>
          <cell r="F101">
            <v>27</v>
          </cell>
          <cell r="G101">
            <v>25</v>
          </cell>
          <cell r="H101">
            <v>27</v>
          </cell>
          <cell r="I101">
            <v>26</v>
          </cell>
          <cell r="J101">
            <v>26</v>
          </cell>
          <cell r="K101">
            <v>157</v>
          </cell>
          <cell r="L101">
            <v>293</v>
          </cell>
          <cell r="M101">
            <v>1.2</v>
          </cell>
          <cell r="N101" t="str">
            <v>C</v>
          </cell>
          <cell r="O101">
            <v>1</v>
          </cell>
        </row>
        <row r="102">
          <cell r="B102" t="str">
            <v>Nguyeãn Thanh Tuaán</v>
          </cell>
          <cell r="C102" t="str">
            <v>Laùi caåu</v>
          </cell>
          <cell r="D102">
            <v>150</v>
          </cell>
          <cell r="E102">
            <v>26</v>
          </cell>
          <cell r="F102">
            <v>27</v>
          </cell>
          <cell r="G102">
            <v>25</v>
          </cell>
          <cell r="H102">
            <v>27</v>
          </cell>
          <cell r="I102">
            <v>26</v>
          </cell>
          <cell r="J102">
            <v>26</v>
          </cell>
          <cell r="K102">
            <v>157</v>
          </cell>
          <cell r="L102">
            <v>307</v>
          </cell>
          <cell r="M102">
            <v>1.3</v>
          </cell>
          <cell r="N102" t="str">
            <v>A</v>
          </cell>
          <cell r="O102">
            <v>1.4</v>
          </cell>
        </row>
        <row r="103">
          <cell r="B103" t="str">
            <v>Traàn Vaên Sôn</v>
          </cell>
          <cell r="C103" t="str">
            <v>"</v>
          </cell>
          <cell r="D103">
            <v>149</v>
          </cell>
          <cell r="E103">
            <v>26</v>
          </cell>
          <cell r="F103">
            <v>27</v>
          </cell>
          <cell r="G103">
            <v>25</v>
          </cell>
          <cell r="H103">
            <v>27</v>
          </cell>
          <cell r="I103">
            <v>26</v>
          </cell>
          <cell r="J103">
            <v>26</v>
          </cell>
          <cell r="K103">
            <v>157</v>
          </cell>
          <cell r="L103">
            <v>306</v>
          </cell>
          <cell r="M103">
            <v>1.3</v>
          </cell>
          <cell r="N103" t="str">
            <v>A</v>
          </cell>
          <cell r="O103">
            <v>1.4</v>
          </cell>
        </row>
        <row r="104">
          <cell r="B104" t="str">
            <v>Ñaøo Vaên Minh</v>
          </cell>
          <cell r="C104" t="str">
            <v>Laùi cuoác</v>
          </cell>
          <cell r="D104">
            <v>152</v>
          </cell>
          <cell r="E104">
            <v>26</v>
          </cell>
          <cell r="F104">
            <v>27</v>
          </cell>
          <cell r="G104">
            <v>25</v>
          </cell>
          <cell r="H104">
            <v>27</v>
          </cell>
          <cell r="I104">
            <v>26</v>
          </cell>
          <cell r="J104">
            <v>26</v>
          </cell>
          <cell r="K104">
            <v>157</v>
          </cell>
          <cell r="L104">
            <v>309</v>
          </cell>
          <cell r="M104">
            <v>1.3</v>
          </cell>
          <cell r="N104" t="str">
            <v>Xuaát saéc</v>
          </cell>
          <cell r="O104">
            <v>1.6</v>
          </cell>
        </row>
        <row r="105">
          <cell r="B105" t="str">
            <v>Phaïm Ñöùc Thieäp</v>
          </cell>
          <cell r="C105" t="str">
            <v>Xe xuùc</v>
          </cell>
          <cell r="D105">
            <v>151</v>
          </cell>
          <cell r="E105">
            <v>24</v>
          </cell>
          <cell r="F105">
            <v>27</v>
          </cell>
          <cell r="G105">
            <v>25</v>
          </cell>
          <cell r="H105">
            <v>24</v>
          </cell>
          <cell r="I105">
            <v>24</v>
          </cell>
          <cell r="J105">
            <v>23</v>
          </cell>
          <cell r="K105">
            <v>147</v>
          </cell>
          <cell r="L105">
            <v>298</v>
          </cell>
          <cell r="M105">
            <v>1.2</v>
          </cell>
          <cell r="N105" t="str">
            <v>A</v>
          </cell>
          <cell r="O105">
            <v>1.4</v>
          </cell>
        </row>
        <row r="106">
          <cell r="B106" t="str">
            <v>Nguyeãn Xuaân Thaønh</v>
          </cell>
          <cell r="C106" t="str">
            <v>"</v>
          </cell>
          <cell r="D106">
            <v>151</v>
          </cell>
          <cell r="E106">
            <v>26</v>
          </cell>
          <cell r="F106">
            <v>27</v>
          </cell>
          <cell r="G106">
            <v>25</v>
          </cell>
          <cell r="H106">
            <v>26.5</v>
          </cell>
          <cell r="I106">
            <v>23</v>
          </cell>
          <cell r="J106">
            <v>23</v>
          </cell>
          <cell r="K106">
            <v>150.5</v>
          </cell>
          <cell r="L106">
            <v>301.5</v>
          </cell>
          <cell r="M106">
            <v>1.2</v>
          </cell>
          <cell r="N106" t="str">
            <v>A</v>
          </cell>
          <cell r="O106">
            <v>1.4</v>
          </cell>
        </row>
        <row r="107">
          <cell r="B107" t="str">
            <v>Nguyeãn Ñöùc Thaéng</v>
          </cell>
          <cell r="C107" t="str">
            <v>X.xuùc 300</v>
          </cell>
          <cell r="D107">
            <v>150</v>
          </cell>
          <cell r="E107">
            <v>26</v>
          </cell>
          <cell r="F107">
            <v>27</v>
          </cell>
          <cell r="G107">
            <v>24</v>
          </cell>
          <cell r="H107">
            <v>26.5</v>
          </cell>
          <cell r="I107">
            <v>24</v>
          </cell>
          <cell r="J107">
            <v>24</v>
          </cell>
          <cell r="K107">
            <v>151.5</v>
          </cell>
          <cell r="L107">
            <v>301.5</v>
          </cell>
          <cell r="M107">
            <v>1.2</v>
          </cell>
          <cell r="N107" t="str">
            <v>A</v>
          </cell>
          <cell r="O107">
            <v>1.4</v>
          </cell>
        </row>
        <row r="108">
          <cell r="B108" t="str">
            <v>Nguyeãn Thaønh Thoaïi</v>
          </cell>
          <cell r="C108" t="str">
            <v>Daewoo</v>
          </cell>
          <cell r="D108">
            <v>138</v>
          </cell>
          <cell r="E108">
            <v>26</v>
          </cell>
          <cell r="F108">
            <v>27</v>
          </cell>
          <cell r="G108">
            <v>25</v>
          </cell>
          <cell r="H108">
            <v>27</v>
          </cell>
          <cell r="I108">
            <v>26</v>
          </cell>
          <cell r="J108">
            <v>26</v>
          </cell>
          <cell r="K108">
            <v>157</v>
          </cell>
          <cell r="L108">
            <v>295</v>
          </cell>
          <cell r="M108">
            <v>1.2</v>
          </cell>
          <cell r="N108" t="str">
            <v>Xuaát saéc</v>
          </cell>
          <cell r="O108">
            <v>1.6</v>
          </cell>
        </row>
        <row r="109">
          <cell r="B109" t="str">
            <v>Ngoâ Vaên Taân</v>
          </cell>
          <cell r="C109" t="str">
            <v>Xe cuoác</v>
          </cell>
          <cell r="D109">
            <v>153</v>
          </cell>
          <cell r="E109">
            <v>26</v>
          </cell>
          <cell r="F109">
            <v>21</v>
          </cell>
          <cell r="G109">
            <v>0</v>
          </cell>
          <cell r="H109">
            <v>12</v>
          </cell>
          <cell r="I109">
            <v>26</v>
          </cell>
          <cell r="J109">
            <v>26</v>
          </cell>
          <cell r="K109">
            <v>141</v>
          </cell>
          <cell r="L109">
            <v>294</v>
          </cell>
          <cell r="M109">
            <v>1.2</v>
          </cell>
          <cell r="N109" t="str">
            <v>B</v>
          </cell>
          <cell r="O109">
            <v>1.2</v>
          </cell>
          <cell r="Q109" t="str">
            <v>(Coäng oùm 30 ngaøy cuoái naêm)</v>
          </cell>
        </row>
        <row r="110">
          <cell r="B110" t="str">
            <v>Buøi Quang Baèng</v>
          </cell>
          <cell r="C110" t="str">
            <v>Xe naâng</v>
          </cell>
          <cell r="D110">
            <v>149</v>
          </cell>
          <cell r="E110">
            <v>26</v>
          </cell>
          <cell r="F110">
            <v>27</v>
          </cell>
          <cell r="G110">
            <v>25</v>
          </cell>
          <cell r="H110">
            <v>27</v>
          </cell>
          <cell r="I110">
            <v>26</v>
          </cell>
          <cell r="J110">
            <v>24</v>
          </cell>
          <cell r="K110">
            <v>155</v>
          </cell>
          <cell r="L110">
            <v>304</v>
          </cell>
          <cell r="M110">
            <v>1.2</v>
          </cell>
          <cell r="N110" t="str">
            <v>A</v>
          </cell>
          <cell r="O110">
            <v>1.4</v>
          </cell>
        </row>
        <row r="111">
          <cell r="B111" t="str">
            <v>Ngoâ Vaên Thaân</v>
          </cell>
          <cell r="C111" t="str">
            <v>Xe naâng</v>
          </cell>
          <cell r="D111">
            <v>134</v>
          </cell>
          <cell r="E111">
            <v>26</v>
          </cell>
          <cell r="F111">
            <v>27</v>
          </cell>
          <cell r="G111">
            <v>25</v>
          </cell>
          <cell r="H111">
            <v>27</v>
          </cell>
          <cell r="I111">
            <v>26</v>
          </cell>
          <cell r="J111">
            <v>26</v>
          </cell>
          <cell r="K111">
            <v>157</v>
          </cell>
          <cell r="L111">
            <v>291</v>
          </cell>
          <cell r="M111">
            <v>1.2</v>
          </cell>
          <cell r="N111" t="str">
            <v>A</v>
          </cell>
          <cell r="O111">
            <v>1.4</v>
          </cell>
        </row>
        <row r="112">
          <cell r="B112" t="str">
            <v>Buøi Quang Laäp</v>
          </cell>
          <cell r="C112" t="str">
            <v>Xe naâng</v>
          </cell>
          <cell r="D112">
            <v>150</v>
          </cell>
          <cell r="E112">
            <v>26</v>
          </cell>
          <cell r="F112">
            <v>27</v>
          </cell>
          <cell r="G112">
            <v>25</v>
          </cell>
          <cell r="H112">
            <v>25</v>
          </cell>
          <cell r="I112">
            <v>21</v>
          </cell>
          <cell r="J112">
            <v>23</v>
          </cell>
          <cell r="K112">
            <v>147</v>
          </cell>
          <cell r="L112">
            <v>297</v>
          </cell>
          <cell r="M112">
            <v>1.2</v>
          </cell>
          <cell r="N112" t="str">
            <v>A</v>
          </cell>
          <cell r="O112">
            <v>1.4</v>
          </cell>
          <cell r="Q112" t="str">
            <v>(5 pheùp T.11)</v>
          </cell>
        </row>
        <row r="113">
          <cell r="B113" t="str">
            <v>Phan Thanh Trung</v>
          </cell>
          <cell r="C113" t="str">
            <v>Xe naâng</v>
          </cell>
          <cell r="D113">
            <v>149</v>
          </cell>
          <cell r="E113">
            <v>26</v>
          </cell>
          <cell r="F113">
            <v>27</v>
          </cell>
          <cell r="G113">
            <v>25</v>
          </cell>
          <cell r="H113">
            <v>27</v>
          </cell>
          <cell r="I113">
            <v>26</v>
          </cell>
          <cell r="J113">
            <v>26</v>
          </cell>
          <cell r="K113">
            <v>157</v>
          </cell>
          <cell r="L113">
            <v>306</v>
          </cell>
          <cell r="M113">
            <v>1.2</v>
          </cell>
          <cell r="N113" t="str">
            <v>A</v>
          </cell>
          <cell r="O113">
            <v>1.4</v>
          </cell>
        </row>
        <row r="114">
          <cell r="B114" t="str">
            <v>Laâm Hoàng Thu</v>
          </cell>
          <cell r="C114" t="str">
            <v>Xe naâng</v>
          </cell>
          <cell r="D114">
            <v>50</v>
          </cell>
          <cell r="E114">
            <v>26</v>
          </cell>
          <cell r="F114">
            <v>27</v>
          </cell>
          <cell r="G114">
            <v>25</v>
          </cell>
          <cell r="H114">
            <v>27</v>
          </cell>
          <cell r="I114">
            <v>26</v>
          </cell>
          <cell r="J114">
            <v>26</v>
          </cell>
          <cell r="K114">
            <v>157</v>
          </cell>
          <cell r="L114">
            <v>207</v>
          </cell>
          <cell r="M114">
            <v>1.2</v>
          </cell>
          <cell r="N114" t="str">
            <v>B</v>
          </cell>
          <cell r="O114">
            <v>1.2</v>
          </cell>
        </row>
        <row r="115">
          <cell r="B115" t="str">
            <v>Hoà Ngoïc Lôïi</v>
          </cell>
          <cell r="C115" t="str">
            <v>"</v>
          </cell>
          <cell r="D115">
            <v>150</v>
          </cell>
          <cell r="E115">
            <v>26</v>
          </cell>
          <cell r="F115">
            <v>27</v>
          </cell>
          <cell r="G115">
            <v>25</v>
          </cell>
          <cell r="H115">
            <v>27</v>
          </cell>
          <cell r="I115">
            <v>23</v>
          </cell>
          <cell r="J115">
            <v>17</v>
          </cell>
          <cell r="K115">
            <v>145</v>
          </cell>
          <cell r="L115">
            <v>295</v>
          </cell>
          <cell r="M115">
            <v>1.2</v>
          </cell>
          <cell r="N115" t="str">
            <v>A</v>
          </cell>
          <cell r="O115">
            <v>1.4</v>
          </cell>
          <cell r="Q115" t="str">
            <v>Pheùp T11&amp;12=12 ngaøy</v>
          </cell>
        </row>
        <row r="117">
          <cell r="B117" t="str">
            <v>Coäng:</v>
          </cell>
        </row>
        <row r="118">
          <cell r="B118" t="str">
            <v xml:space="preserve"> * Ñeà nghò Hoäi ñoàng xem xeùt :</v>
          </cell>
        </row>
        <row r="119">
          <cell r="B119" t="str">
            <v xml:space="preserve"> - Nguyeãn Xuaân Trieäu</v>
          </cell>
          <cell r="C119" t="str">
            <v xml:space="preserve"> ( taäp theå phoøng thoáng nhaát xeùt loaïi B - ñ/c khoâng ñoàng yù vaø ñeà nghò HÑ Cty xeùt).</v>
          </cell>
          <cell r="Q119" t="str">
            <v>Ngöôøi laäp</v>
          </cell>
        </row>
        <row r="120">
          <cell r="B120" t="str">
            <v xml:space="preserve"> - Phan Phöôùc Lôïi</v>
          </cell>
          <cell r="C120" t="str">
            <v xml:space="preserve"> (TNGT ngoaøi giôø)</v>
          </cell>
        </row>
        <row r="121">
          <cell r="C121" t="str">
            <v xml:space="preserve"> </v>
          </cell>
        </row>
        <row r="122">
          <cell r="B122" t="str">
            <v>Keát quaû bình xeùt :</v>
          </cell>
        </row>
        <row r="123">
          <cell r="B123" t="str">
            <v xml:space="preserve"> - Tröôûng, phoù boä phaän =</v>
          </cell>
          <cell r="D123" t="str">
            <v xml:space="preserve"> (Khaùnh; Giang; Chieán)</v>
          </cell>
          <cell r="M123" t="str">
            <v xml:space="preserve">         Phoøng Keá hoaïch</v>
          </cell>
        </row>
        <row r="124">
          <cell r="B124" t="str">
            <v xml:space="preserve"> - Loaïi xuaát saéc             =</v>
          </cell>
          <cell r="C124">
            <v>10</v>
          </cell>
          <cell r="D124" t="str">
            <v xml:space="preserve"> (X.Thaønh;Thoaïi;Minh;T.Duõng;Ñaït;Duy;Cöôøng (toå ñieän);Quyønh)</v>
          </cell>
        </row>
        <row r="125">
          <cell r="B125" t="str">
            <v xml:space="preserve"> - Loaïi A                        =</v>
          </cell>
          <cell r="C125">
            <v>24</v>
          </cell>
        </row>
        <row r="126">
          <cell r="B126" t="str">
            <v xml:space="preserve"> - Loaïi B                        =</v>
          </cell>
          <cell r="C126">
            <v>11</v>
          </cell>
        </row>
        <row r="127">
          <cell r="B127" t="str">
            <v xml:space="preserve"> - Loaïi C                        =</v>
          </cell>
          <cell r="C127">
            <v>11</v>
          </cell>
          <cell r="D127" t="str">
            <v>(Yeân;Phong;Huy;Haûo;Phöông;Hoaøng;T.Phong;Duõng;Loäc;Trung;Maãn;Bình;Quyeàn;Cöôøng(tr.caân);Hieàn;Taøi.)</v>
          </cell>
        </row>
        <row r="128">
          <cell r="B128" t="str">
            <v xml:space="preserve"> - Khoâng xeùt                  =</v>
          </cell>
          <cell r="D128" t="str">
            <v>(Trieäu;Toång; Sang; Lôïi (c/ñieän)</v>
          </cell>
        </row>
        <row r="129">
          <cell r="B129" t="str">
            <v>Coäng:</v>
          </cell>
          <cell r="C129">
            <v>56</v>
          </cell>
        </row>
        <row r="138">
          <cell r="B138" t="str">
            <v xml:space="preserve">                                                          BAÛNG TOÅNG HÔÏP NGAØY COÂNG NAÊM 2001</v>
          </cell>
        </row>
        <row r="140">
          <cell r="B140" t="str">
            <v>HOÏ VAØ TEÂN</v>
          </cell>
          <cell r="C140" t="str">
            <v>Chöùc vuï</v>
          </cell>
          <cell r="D140" t="str">
            <v>NC. 6T ñaàu naêm</v>
          </cell>
          <cell r="E140" t="str">
            <v>Ngaøy coâng 6 thaùng cuoái naêm</v>
          </cell>
          <cell r="L140" t="str">
            <v>Toång NC caû naêm</v>
          </cell>
          <cell r="M140" t="str">
            <v>HSCV</v>
          </cell>
          <cell r="N140" t="str">
            <v>Xeáp loaïi    A-B-C</v>
          </cell>
          <cell r="O140" t="str">
            <v>Xeáp loaïi HS</v>
          </cell>
          <cell r="P140" t="str">
            <v>XL.Xuaát saéc</v>
          </cell>
          <cell r="Q140" t="str">
            <v>Ghi chuù</v>
          </cell>
        </row>
        <row r="141">
          <cell r="E141">
            <v>7</v>
          </cell>
          <cell r="F141">
            <v>8</v>
          </cell>
          <cell r="G141">
            <v>9</v>
          </cell>
          <cell r="H141">
            <v>10</v>
          </cell>
          <cell r="I141">
            <v>11</v>
          </cell>
          <cell r="J141">
            <v>12</v>
          </cell>
          <cell r="K141" t="str">
            <v>Coäng</v>
          </cell>
        </row>
        <row r="142">
          <cell r="B142" t="str">
            <v>Phuøng Höõu Thònh</v>
          </cell>
          <cell r="C142" t="str">
            <v>TP</v>
          </cell>
          <cell r="D142">
            <v>153</v>
          </cell>
          <cell r="E142">
            <v>26</v>
          </cell>
          <cell r="F142">
            <v>27</v>
          </cell>
          <cell r="G142">
            <v>25</v>
          </cell>
          <cell r="H142">
            <v>27</v>
          </cell>
          <cell r="I142">
            <v>26</v>
          </cell>
          <cell r="J142">
            <v>26</v>
          </cell>
          <cell r="K142">
            <v>157</v>
          </cell>
          <cell r="L142">
            <v>310</v>
          </cell>
          <cell r="M142">
            <v>1.9</v>
          </cell>
          <cell r="N142" t="str">
            <v>Xuaát saéc</v>
          </cell>
          <cell r="O142">
            <v>1.6</v>
          </cell>
        </row>
        <row r="143">
          <cell r="B143" t="str">
            <v>Huyønh Quang Vöõng</v>
          </cell>
          <cell r="C143" t="str">
            <v>PP</v>
          </cell>
          <cell r="D143">
            <v>152</v>
          </cell>
          <cell r="E143">
            <v>26</v>
          </cell>
          <cell r="F143">
            <v>27</v>
          </cell>
          <cell r="G143">
            <v>25</v>
          </cell>
          <cell r="H143">
            <v>27</v>
          </cell>
          <cell r="I143">
            <v>26</v>
          </cell>
          <cell r="J143">
            <v>26</v>
          </cell>
          <cell r="K143">
            <v>157</v>
          </cell>
          <cell r="L143">
            <v>309</v>
          </cell>
          <cell r="M143">
            <v>1.75</v>
          </cell>
          <cell r="N143" t="str">
            <v>Xuaát saéc</v>
          </cell>
          <cell r="O143">
            <v>1.6</v>
          </cell>
        </row>
        <row r="144">
          <cell r="B144" t="str">
            <v>Nguyeãn Thò Kim Anh</v>
          </cell>
          <cell r="C144" t="str">
            <v>N.V</v>
          </cell>
          <cell r="D144">
            <v>151</v>
          </cell>
          <cell r="E144">
            <v>26</v>
          </cell>
          <cell r="F144">
            <v>27</v>
          </cell>
          <cell r="G144">
            <v>23</v>
          </cell>
          <cell r="H144">
            <v>27</v>
          </cell>
          <cell r="I144">
            <v>26</v>
          </cell>
          <cell r="J144">
            <v>26</v>
          </cell>
          <cell r="K144">
            <v>155</v>
          </cell>
          <cell r="L144">
            <v>306</v>
          </cell>
          <cell r="M144">
            <v>1.3</v>
          </cell>
          <cell r="N144" t="str">
            <v>Xuaát saéc</v>
          </cell>
          <cell r="O144">
            <v>1.6</v>
          </cell>
        </row>
        <row r="145">
          <cell r="B145" t="str">
            <v>Nguyeãn Baù Toång</v>
          </cell>
          <cell r="C145" t="str">
            <v>N.V</v>
          </cell>
          <cell r="D145">
            <v>151</v>
          </cell>
          <cell r="E145">
            <v>26</v>
          </cell>
          <cell r="F145">
            <v>27</v>
          </cell>
          <cell r="G145">
            <v>25</v>
          </cell>
          <cell r="H145">
            <v>22</v>
          </cell>
          <cell r="I145">
            <v>26</v>
          </cell>
          <cell r="J145">
            <v>26</v>
          </cell>
          <cell r="K145">
            <v>152</v>
          </cell>
          <cell r="L145">
            <v>303</v>
          </cell>
          <cell r="M145">
            <v>1.25</v>
          </cell>
          <cell r="N145" t="str">
            <v>A</v>
          </cell>
          <cell r="O145">
            <v>1.4</v>
          </cell>
        </row>
        <row r="146">
          <cell r="B146" t="str">
            <v>Mai Thaønh Chính</v>
          </cell>
          <cell r="C146" t="str">
            <v>N.V</v>
          </cell>
          <cell r="D146">
            <v>151</v>
          </cell>
          <cell r="E146">
            <v>26</v>
          </cell>
          <cell r="F146">
            <v>27</v>
          </cell>
          <cell r="G146">
            <v>25</v>
          </cell>
          <cell r="H146">
            <v>27</v>
          </cell>
          <cell r="I146">
            <v>26</v>
          </cell>
          <cell r="J146">
            <v>26</v>
          </cell>
          <cell r="K146">
            <v>157</v>
          </cell>
          <cell r="L146">
            <v>308</v>
          </cell>
          <cell r="M146">
            <v>1.25</v>
          </cell>
          <cell r="N146" t="str">
            <v>A</v>
          </cell>
          <cell r="O146">
            <v>1.4</v>
          </cell>
        </row>
        <row r="147">
          <cell r="B147" t="str">
            <v>Traàn Phuù Thuyû</v>
          </cell>
          <cell r="C147" t="str">
            <v>NV</v>
          </cell>
          <cell r="D147">
            <v>151</v>
          </cell>
          <cell r="E147">
            <v>26</v>
          </cell>
          <cell r="F147">
            <v>27</v>
          </cell>
          <cell r="G147">
            <v>25</v>
          </cell>
          <cell r="H147">
            <v>27</v>
          </cell>
          <cell r="I147">
            <v>26</v>
          </cell>
          <cell r="J147">
            <v>26</v>
          </cell>
          <cell r="K147">
            <v>157</v>
          </cell>
          <cell r="L147">
            <v>308</v>
          </cell>
          <cell r="M147">
            <v>1.2</v>
          </cell>
          <cell r="N147" t="str">
            <v>Xuaát saéc</v>
          </cell>
          <cell r="O147">
            <v>1.6</v>
          </cell>
        </row>
        <row r="148">
          <cell r="B148" t="str">
            <v>Nguyeãn Vaên Hoaøng</v>
          </cell>
          <cell r="C148" t="str">
            <v>AÙp taûi</v>
          </cell>
          <cell r="D148">
            <v>142</v>
          </cell>
          <cell r="E148">
            <v>26</v>
          </cell>
          <cell r="F148">
            <v>27</v>
          </cell>
          <cell r="G148">
            <v>25</v>
          </cell>
          <cell r="H148">
            <v>27</v>
          </cell>
          <cell r="I148">
            <v>26</v>
          </cell>
          <cell r="J148">
            <v>26</v>
          </cell>
          <cell r="K148">
            <v>157</v>
          </cell>
          <cell r="L148">
            <v>299</v>
          </cell>
          <cell r="M148">
            <v>1.1000000000000001</v>
          </cell>
          <cell r="N148" t="str">
            <v>A</v>
          </cell>
          <cell r="O148">
            <v>1.4</v>
          </cell>
        </row>
        <row r="149">
          <cell r="B149" t="str">
            <v>Huyønh Vaên Bình</v>
          </cell>
          <cell r="C149" t="str">
            <v>AÙp taûi</v>
          </cell>
          <cell r="D149">
            <v>151</v>
          </cell>
          <cell r="E149">
            <v>26</v>
          </cell>
          <cell r="F149">
            <v>23</v>
          </cell>
          <cell r="G149">
            <v>25</v>
          </cell>
          <cell r="H149">
            <v>26</v>
          </cell>
          <cell r="I149">
            <v>26</v>
          </cell>
          <cell r="J149">
            <v>26</v>
          </cell>
          <cell r="K149">
            <v>152</v>
          </cell>
          <cell r="L149">
            <v>303</v>
          </cell>
          <cell r="M149">
            <v>1.1000000000000001</v>
          </cell>
          <cell r="N149" t="str">
            <v>A</v>
          </cell>
          <cell r="O149">
            <v>1.4</v>
          </cell>
        </row>
        <row r="150">
          <cell r="B150" t="str">
            <v>Tröông Thaønh Taâm</v>
          </cell>
          <cell r="C150" t="str">
            <v>AÙp taûi</v>
          </cell>
          <cell r="D150">
            <v>151</v>
          </cell>
          <cell r="E150">
            <v>26</v>
          </cell>
          <cell r="F150">
            <v>27</v>
          </cell>
          <cell r="G150">
            <v>22</v>
          </cell>
          <cell r="H150">
            <v>27</v>
          </cell>
          <cell r="I150">
            <v>26</v>
          </cell>
          <cell r="J150">
            <v>26</v>
          </cell>
          <cell r="K150">
            <v>154</v>
          </cell>
          <cell r="L150">
            <v>305</v>
          </cell>
          <cell r="M150">
            <v>1.1000000000000001</v>
          </cell>
          <cell r="N150" t="str">
            <v>A</v>
          </cell>
          <cell r="O150">
            <v>1.4</v>
          </cell>
        </row>
        <row r="151">
          <cell r="B151" t="str">
            <v>Laâm Anh Duõng</v>
          </cell>
          <cell r="C151" t="str">
            <v>AÙp taûi</v>
          </cell>
          <cell r="D151">
            <v>151</v>
          </cell>
          <cell r="E151">
            <v>26</v>
          </cell>
          <cell r="F151">
            <v>27</v>
          </cell>
          <cell r="G151">
            <v>25</v>
          </cell>
          <cell r="H151">
            <v>27</v>
          </cell>
          <cell r="I151">
            <v>26</v>
          </cell>
          <cell r="J151">
            <v>26</v>
          </cell>
          <cell r="K151">
            <v>157</v>
          </cell>
          <cell r="L151">
            <v>308</v>
          </cell>
          <cell r="M151">
            <v>1.1000000000000001</v>
          </cell>
          <cell r="N151" t="str">
            <v>A</v>
          </cell>
          <cell r="O151">
            <v>1.4</v>
          </cell>
        </row>
        <row r="152">
          <cell r="B152" t="str">
            <v>Huyønh Thieän Phong</v>
          </cell>
          <cell r="C152" t="str">
            <v>AÙp taûi</v>
          </cell>
          <cell r="D152">
            <v>145</v>
          </cell>
          <cell r="E152">
            <v>26</v>
          </cell>
          <cell r="F152">
            <v>27</v>
          </cell>
          <cell r="G152">
            <v>25</v>
          </cell>
          <cell r="H152">
            <v>27</v>
          </cell>
          <cell r="I152">
            <v>26</v>
          </cell>
          <cell r="J152">
            <v>26</v>
          </cell>
          <cell r="K152">
            <v>157</v>
          </cell>
          <cell r="L152">
            <v>302</v>
          </cell>
          <cell r="M152">
            <v>1.1000000000000001</v>
          </cell>
          <cell r="N152" t="str">
            <v>A</v>
          </cell>
          <cell r="O152">
            <v>1.4</v>
          </cell>
        </row>
        <row r="153">
          <cell r="B153" t="str">
            <v>Vuõ Quoác Vieät</v>
          </cell>
          <cell r="C153" t="str">
            <v>AÙp taûi</v>
          </cell>
          <cell r="D153">
            <v>151</v>
          </cell>
          <cell r="E153">
            <v>26</v>
          </cell>
          <cell r="F153">
            <v>27</v>
          </cell>
          <cell r="G153">
            <v>25</v>
          </cell>
          <cell r="H153">
            <v>27</v>
          </cell>
          <cell r="I153">
            <v>26</v>
          </cell>
          <cell r="J153">
            <v>26</v>
          </cell>
          <cell r="K153">
            <v>157</v>
          </cell>
          <cell r="L153">
            <v>308</v>
          </cell>
          <cell r="M153">
            <v>1.1000000000000001</v>
          </cell>
          <cell r="N153" t="str">
            <v>A</v>
          </cell>
          <cell r="O153">
            <v>1.4</v>
          </cell>
        </row>
        <row r="154">
          <cell r="B154" t="str">
            <v>Nguyeãn Phöông Phan</v>
          </cell>
          <cell r="C154" t="str">
            <v>AÙp taûi</v>
          </cell>
          <cell r="D154">
            <v>151</v>
          </cell>
          <cell r="E154">
            <v>26</v>
          </cell>
          <cell r="F154">
            <v>24</v>
          </cell>
          <cell r="G154">
            <v>25</v>
          </cell>
          <cell r="H154">
            <v>27</v>
          </cell>
          <cell r="I154">
            <v>26</v>
          </cell>
          <cell r="J154">
            <v>26</v>
          </cell>
          <cell r="K154">
            <v>154</v>
          </cell>
          <cell r="L154">
            <v>305</v>
          </cell>
          <cell r="M154">
            <v>1.1000000000000001</v>
          </cell>
          <cell r="N154" t="str">
            <v>B</v>
          </cell>
          <cell r="O154">
            <v>1.2</v>
          </cell>
        </row>
        <row r="155">
          <cell r="B155" t="str">
            <v>Nguyeãn Quoác Maïnh</v>
          </cell>
          <cell r="C155" t="str">
            <v>AÙp taûi</v>
          </cell>
          <cell r="D155">
            <v>151</v>
          </cell>
          <cell r="E155">
            <v>26</v>
          </cell>
          <cell r="F155">
            <v>27</v>
          </cell>
          <cell r="G155">
            <v>25</v>
          </cell>
          <cell r="H155">
            <v>27</v>
          </cell>
          <cell r="I155">
            <v>26</v>
          </cell>
          <cell r="J155">
            <v>26</v>
          </cell>
          <cell r="K155">
            <v>157</v>
          </cell>
          <cell r="L155">
            <v>308</v>
          </cell>
          <cell r="M155">
            <v>1.1000000000000001</v>
          </cell>
          <cell r="N155" t="str">
            <v>A</v>
          </cell>
          <cell r="O155">
            <v>1.4</v>
          </cell>
        </row>
        <row r="156">
          <cell r="B156" t="str">
            <v>Traàn Vieát Khoâi</v>
          </cell>
          <cell r="C156" t="str">
            <v>NV</v>
          </cell>
          <cell r="H156">
            <v>20</v>
          </cell>
          <cell r="I156">
            <v>26</v>
          </cell>
          <cell r="J156">
            <v>26</v>
          </cell>
          <cell r="K156">
            <v>72</v>
          </cell>
          <cell r="L156">
            <v>72</v>
          </cell>
          <cell r="M156">
            <v>0.9375</v>
          </cell>
          <cell r="N156" t="str">
            <v>A</v>
          </cell>
          <cell r="O156">
            <v>1.4</v>
          </cell>
        </row>
        <row r="157">
          <cell r="B157" t="str">
            <v>Laâm Minh Vöông</v>
          </cell>
          <cell r="C157" t="str">
            <v>T.CN</v>
          </cell>
          <cell r="D157">
            <v>152</v>
          </cell>
          <cell r="E157">
            <v>26</v>
          </cell>
          <cell r="F157">
            <v>27</v>
          </cell>
          <cell r="G157">
            <v>25</v>
          </cell>
          <cell r="H157">
            <v>27</v>
          </cell>
          <cell r="I157">
            <v>26</v>
          </cell>
          <cell r="J157">
            <v>26</v>
          </cell>
          <cell r="K157">
            <v>157</v>
          </cell>
          <cell r="L157">
            <v>309</v>
          </cell>
          <cell r="M157">
            <v>1.6</v>
          </cell>
          <cell r="N157" t="str">
            <v>Xuaát saéc</v>
          </cell>
          <cell r="O157">
            <v>1.6</v>
          </cell>
        </row>
        <row r="158">
          <cell r="B158" t="str">
            <v>Leâ Thaønh Líp</v>
          </cell>
          <cell r="C158" t="str">
            <v>KT</v>
          </cell>
          <cell r="D158">
            <v>153</v>
          </cell>
          <cell r="E158">
            <v>26</v>
          </cell>
          <cell r="F158">
            <v>27</v>
          </cell>
          <cell r="G158">
            <v>25</v>
          </cell>
          <cell r="H158">
            <v>27</v>
          </cell>
          <cell r="I158">
            <v>26</v>
          </cell>
          <cell r="J158">
            <v>26</v>
          </cell>
          <cell r="K158">
            <v>157</v>
          </cell>
          <cell r="L158">
            <v>310</v>
          </cell>
          <cell r="M158">
            <v>1.3416666666666668</v>
          </cell>
          <cell r="N158" t="str">
            <v>Xuaát saéc</v>
          </cell>
          <cell r="O158">
            <v>1.6</v>
          </cell>
        </row>
        <row r="159">
          <cell r="B159" t="str">
            <v>Voõ Hoaøng Trung</v>
          </cell>
          <cell r="C159" t="str">
            <v>NV</v>
          </cell>
          <cell r="D159">
            <v>151</v>
          </cell>
          <cell r="E159">
            <v>26</v>
          </cell>
          <cell r="F159">
            <v>27</v>
          </cell>
          <cell r="G159">
            <v>25</v>
          </cell>
          <cell r="H159">
            <v>27</v>
          </cell>
          <cell r="I159">
            <v>26</v>
          </cell>
          <cell r="J159">
            <v>26</v>
          </cell>
          <cell r="K159">
            <v>157</v>
          </cell>
          <cell r="L159">
            <v>308</v>
          </cell>
          <cell r="M159">
            <v>1.3</v>
          </cell>
          <cell r="N159" t="str">
            <v>Xuaát saéc</v>
          </cell>
          <cell r="O159">
            <v>1.6</v>
          </cell>
        </row>
        <row r="160">
          <cell r="B160" t="str">
            <v>Voõ Thoáng Nhaát</v>
          </cell>
          <cell r="C160" t="str">
            <v>Thuû quyõ</v>
          </cell>
          <cell r="D160">
            <v>151</v>
          </cell>
          <cell r="E160">
            <v>26</v>
          </cell>
          <cell r="F160">
            <v>27</v>
          </cell>
          <cell r="G160">
            <v>25</v>
          </cell>
          <cell r="H160">
            <v>27</v>
          </cell>
          <cell r="I160">
            <v>26</v>
          </cell>
          <cell r="J160">
            <v>26</v>
          </cell>
          <cell r="K160">
            <v>157</v>
          </cell>
          <cell r="L160">
            <v>308</v>
          </cell>
          <cell r="M160">
            <v>1.2</v>
          </cell>
          <cell r="N160" t="str">
            <v>A</v>
          </cell>
          <cell r="O160">
            <v>1.4</v>
          </cell>
        </row>
        <row r="161">
          <cell r="B161" t="str">
            <v>Voõ Hoàng Taâm</v>
          </cell>
          <cell r="C161" t="str">
            <v>Thuû quyõ</v>
          </cell>
          <cell r="D161">
            <v>153</v>
          </cell>
          <cell r="E161">
            <v>26</v>
          </cell>
          <cell r="F161">
            <v>27</v>
          </cell>
          <cell r="G161">
            <v>25</v>
          </cell>
          <cell r="H161">
            <v>27</v>
          </cell>
          <cell r="I161">
            <v>26</v>
          </cell>
          <cell r="J161">
            <v>26</v>
          </cell>
          <cell r="K161">
            <v>157</v>
          </cell>
          <cell r="L161">
            <v>310</v>
          </cell>
          <cell r="M161">
            <v>1.2</v>
          </cell>
          <cell r="N161" t="str">
            <v>A</v>
          </cell>
          <cell r="O161">
            <v>1.4</v>
          </cell>
        </row>
        <row r="162">
          <cell r="B162" t="str">
            <v>Nguyeãn Thaønh Thaân</v>
          </cell>
          <cell r="C162" t="str">
            <v>KT</v>
          </cell>
          <cell r="D162">
            <v>105</v>
          </cell>
          <cell r="E162">
            <v>22</v>
          </cell>
          <cell r="F162">
            <v>27</v>
          </cell>
          <cell r="G162">
            <v>25</v>
          </cell>
          <cell r="H162">
            <v>27</v>
          </cell>
          <cell r="I162">
            <v>26</v>
          </cell>
          <cell r="J162">
            <v>26</v>
          </cell>
          <cell r="K162">
            <v>153</v>
          </cell>
          <cell r="L162">
            <v>258</v>
          </cell>
          <cell r="M162">
            <v>1.2</v>
          </cell>
          <cell r="N162" t="str">
            <v>A</v>
          </cell>
          <cell r="O162">
            <v>1.4</v>
          </cell>
        </row>
        <row r="163">
          <cell r="B163" t="str">
            <v>Ñinh Ñöùc Chính</v>
          </cell>
          <cell r="C163" t="str">
            <v>L.Xe</v>
          </cell>
          <cell r="D163">
            <v>152</v>
          </cell>
          <cell r="E163">
            <v>26</v>
          </cell>
          <cell r="F163">
            <v>27</v>
          </cell>
          <cell r="G163">
            <v>25</v>
          </cell>
          <cell r="H163">
            <v>27</v>
          </cell>
          <cell r="I163">
            <v>26</v>
          </cell>
          <cell r="J163">
            <v>26</v>
          </cell>
          <cell r="K163">
            <v>157</v>
          </cell>
          <cell r="L163">
            <v>309</v>
          </cell>
          <cell r="M163">
            <v>1.1000000000000001</v>
          </cell>
          <cell r="N163" t="str">
            <v>A</v>
          </cell>
          <cell r="O163">
            <v>1.4</v>
          </cell>
        </row>
        <row r="164">
          <cell r="B164" t="str">
            <v>Buøi Tieán Coâng</v>
          </cell>
          <cell r="C164" t="str">
            <v>"</v>
          </cell>
          <cell r="D164">
            <v>153</v>
          </cell>
          <cell r="E164">
            <v>26</v>
          </cell>
          <cell r="F164">
            <v>27</v>
          </cell>
          <cell r="G164">
            <v>25</v>
          </cell>
          <cell r="H164">
            <v>27</v>
          </cell>
          <cell r="I164">
            <v>26</v>
          </cell>
          <cell r="J164">
            <v>26</v>
          </cell>
          <cell r="K164">
            <v>157</v>
          </cell>
          <cell r="L164">
            <v>310</v>
          </cell>
          <cell r="M164">
            <v>1.2</v>
          </cell>
          <cell r="N164" t="str">
            <v>B</v>
          </cell>
          <cell r="O164">
            <v>1.2</v>
          </cell>
        </row>
        <row r="165">
          <cell r="B165" t="str">
            <v>Phaïm Vaên Nhieàu</v>
          </cell>
          <cell r="C165" t="str">
            <v>"</v>
          </cell>
          <cell r="D165">
            <v>150</v>
          </cell>
          <cell r="E165">
            <v>26</v>
          </cell>
          <cell r="F165">
            <v>27</v>
          </cell>
          <cell r="G165">
            <v>25</v>
          </cell>
          <cell r="H165">
            <v>27</v>
          </cell>
          <cell r="I165">
            <v>26</v>
          </cell>
          <cell r="J165">
            <v>26</v>
          </cell>
          <cell r="K165">
            <v>157</v>
          </cell>
          <cell r="L165">
            <v>307</v>
          </cell>
          <cell r="M165">
            <v>1.2</v>
          </cell>
          <cell r="N165" t="str">
            <v>A</v>
          </cell>
          <cell r="O165">
            <v>1.4</v>
          </cell>
        </row>
        <row r="166">
          <cell r="B166" t="str">
            <v>Phaïm Anh Huøng</v>
          </cell>
          <cell r="C166" t="str">
            <v>"</v>
          </cell>
          <cell r="D166">
            <v>150</v>
          </cell>
          <cell r="E166">
            <v>26</v>
          </cell>
          <cell r="J166">
            <v>26</v>
          </cell>
          <cell r="K166">
            <v>52</v>
          </cell>
          <cell r="L166">
            <v>202</v>
          </cell>
          <cell r="M166">
            <v>1.2</v>
          </cell>
          <cell r="N166" t="str">
            <v>B</v>
          </cell>
          <cell r="O166">
            <v>1.2</v>
          </cell>
          <cell r="Q166" t="str">
            <v>(Hoäi xeùt -4 thaùng chôø vieäc)</v>
          </cell>
        </row>
        <row r="167">
          <cell r="B167" t="str">
            <v>Ñaøo Ngoïc Höông</v>
          </cell>
          <cell r="C167" t="str">
            <v>"</v>
          </cell>
          <cell r="D167">
            <v>150</v>
          </cell>
          <cell r="E167">
            <v>26</v>
          </cell>
          <cell r="F167">
            <v>27</v>
          </cell>
          <cell r="G167">
            <v>25</v>
          </cell>
          <cell r="H167">
            <v>27</v>
          </cell>
          <cell r="I167">
            <v>26</v>
          </cell>
          <cell r="J167">
            <v>26</v>
          </cell>
          <cell r="K167">
            <v>157</v>
          </cell>
          <cell r="L167">
            <v>307</v>
          </cell>
          <cell r="M167">
            <v>1.2</v>
          </cell>
          <cell r="N167" t="str">
            <v>A</v>
          </cell>
          <cell r="O167">
            <v>1.4</v>
          </cell>
        </row>
        <row r="168">
          <cell r="B168" t="str">
            <v>Voõ Thaønh Nhaân</v>
          </cell>
          <cell r="C168" t="str">
            <v>"</v>
          </cell>
          <cell r="D168">
            <v>76</v>
          </cell>
          <cell r="E168">
            <v>26</v>
          </cell>
          <cell r="F168">
            <v>27</v>
          </cell>
          <cell r="G168">
            <v>25</v>
          </cell>
          <cell r="H168">
            <v>27</v>
          </cell>
          <cell r="I168">
            <v>26</v>
          </cell>
          <cell r="J168">
            <v>26</v>
          </cell>
          <cell r="K168">
            <v>157</v>
          </cell>
          <cell r="L168">
            <v>233</v>
          </cell>
          <cell r="M168">
            <v>1.2</v>
          </cell>
          <cell r="N168" t="str">
            <v>A</v>
          </cell>
          <cell r="O168">
            <v>1.4</v>
          </cell>
        </row>
        <row r="169">
          <cell r="B169" t="str">
            <v>Nguyeãn Ñaêng Khoa</v>
          </cell>
          <cell r="C169" t="str">
            <v>"</v>
          </cell>
          <cell r="F169">
            <v>21</v>
          </cell>
          <cell r="G169">
            <v>25</v>
          </cell>
          <cell r="H169">
            <v>27</v>
          </cell>
          <cell r="I169">
            <v>26</v>
          </cell>
          <cell r="J169">
            <v>26</v>
          </cell>
          <cell r="K169">
            <v>125</v>
          </cell>
          <cell r="L169">
            <v>125</v>
          </cell>
          <cell r="M169">
            <v>1.1000000000000001</v>
          </cell>
          <cell r="N169" t="str">
            <v>A</v>
          </cell>
          <cell r="O169">
            <v>1.4</v>
          </cell>
        </row>
        <row r="170">
          <cell r="B170" t="str">
            <v>Nguyeãn Phuù Quoác</v>
          </cell>
          <cell r="C170" t="str">
            <v>"</v>
          </cell>
          <cell r="H170">
            <v>21</v>
          </cell>
          <cell r="I170">
            <v>26</v>
          </cell>
          <cell r="J170">
            <v>26</v>
          </cell>
          <cell r="K170">
            <v>73</v>
          </cell>
          <cell r="L170">
            <v>73</v>
          </cell>
          <cell r="M170">
            <v>0.9</v>
          </cell>
          <cell r="N170" t="str">
            <v>A</v>
          </cell>
          <cell r="O170">
            <v>1.4</v>
          </cell>
        </row>
        <row r="171">
          <cell r="B171" t="str">
            <v>Ngoâ Thaønh Phöôùc</v>
          </cell>
          <cell r="C171" t="str">
            <v>"</v>
          </cell>
          <cell r="D171">
            <v>150</v>
          </cell>
          <cell r="E171">
            <v>26</v>
          </cell>
          <cell r="F171">
            <v>27</v>
          </cell>
          <cell r="G171">
            <v>25</v>
          </cell>
          <cell r="H171">
            <v>27</v>
          </cell>
          <cell r="I171">
            <v>26</v>
          </cell>
          <cell r="J171">
            <v>24</v>
          </cell>
          <cell r="K171">
            <v>155</v>
          </cell>
          <cell r="L171">
            <v>305</v>
          </cell>
          <cell r="M171">
            <v>1.2</v>
          </cell>
          <cell r="Q171" t="str">
            <v>(p.KH chuyeån 16)</v>
          </cell>
        </row>
        <row r="173">
          <cell r="B173" t="str">
            <v>BQL Chaát Löôïng:</v>
          </cell>
        </row>
        <row r="174">
          <cell r="B174" t="str">
            <v>Nguyeãn Thoaïi Oanh</v>
          </cell>
          <cell r="C174" t="str">
            <v>Tban</v>
          </cell>
          <cell r="D174">
            <v>152</v>
          </cell>
          <cell r="E174">
            <v>26</v>
          </cell>
          <cell r="F174">
            <v>27</v>
          </cell>
          <cell r="G174">
            <v>25</v>
          </cell>
          <cell r="H174">
            <v>27</v>
          </cell>
          <cell r="I174">
            <v>26</v>
          </cell>
          <cell r="J174">
            <v>26</v>
          </cell>
          <cell r="K174">
            <v>157</v>
          </cell>
          <cell r="L174">
            <v>309</v>
          </cell>
          <cell r="M174">
            <v>1.75</v>
          </cell>
          <cell r="N174" t="str">
            <v>Xuaát saéc</v>
          </cell>
          <cell r="O174">
            <v>1.6</v>
          </cell>
        </row>
        <row r="175">
          <cell r="B175" t="str">
            <v>Nguyeãn Höõu Hieáu</v>
          </cell>
          <cell r="C175" t="str">
            <v>NV</v>
          </cell>
          <cell r="D175">
            <v>154</v>
          </cell>
          <cell r="E175">
            <v>26</v>
          </cell>
          <cell r="F175">
            <v>27</v>
          </cell>
          <cell r="G175">
            <v>25</v>
          </cell>
          <cell r="H175">
            <v>27</v>
          </cell>
          <cell r="I175">
            <v>26</v>
          </cell>
          <cell r="J175">
            <v>26</v>
          </cell>
          <cell r="K175">
            <v>157</v>
          </cell>
          <cell r="L175">
            <v>311</v>
          </cell>
          <cell r="M175">
            <v>1.25</v>
          </cell>
          <cell r="N175" t="str">
            <v>A</v>
          </cell>
          <cell r="O175">
            <v>1.4</v>
          </cell>
        </row>
        <row r="176">
          <cell r="B176" t="str">
            <v>Phaïm Vaên Haûi</v>
          </cell>
          <cell r="C176" t="str">
            <v>NV</v>
          </cell>
          <cell r="D176">
            <v>144</v>
          </cell>
          <cell r="E176">
            <v>26</v>
          </cell>
          <cell r="F176">
            <v>27</v>
          </cell>
          <cell r="G176">
            <v>25</v>
          </cell>
          <cell r="H176">
            <v>27</v>
          </cell>
          <cell r="I176">
            <v>26</v>
          </cell>
          <cell r="J176">
            <v>26</v>
          </cell>
          <cell r="K176">
            <v>157</v>
          </cell>
          <cell r="L176">
            <v>301</v>
          </cell>
          <cell r="M176">
            <v>1.3120000000000001</v>
          </cell>
          <cell r="N176" t="str">
            <v>A</v>
          </cell>
          <cell r="O176">
            <v>1.4</v>
          </cell>
        </row>
        <row r="178">
          <cell r="B178" t="str">
            <v>Coäng:</v>
          </cell>
        </row>
        <row r="179">
          <cell r="B179" t="str">
            <v>*Ñeà nghò Hoäi ñoàng xeùt</v>
          </cell>
        </row>
        <row r="180">
          <cell r="B180" t="str">
            <v>Keát quaû bình xeùt : P.KD</v>
          </cell>
          <cell r="Q180" t="str">
            <v>Ngöôøi laäp</v>
          </cell>
        </row>
        <row r="181">
          <cell r="B181" t="str">
            <v xml:space="preserve"> - Tröôûng, phoù boä phaän =</v>
          </cell>
          <cell r="D181" t="str">
            <v>(Thònh;Vöõng)</v>
          </cell>
        </row>
        <row r="182">
          <cell r="B182" t="str">
            <v xml:space="preserve"> - Loaïi xuaát saéc             =</v>
          </cell>
          <cell r="C182">
            <v>8</v>
          </cell>
          <cell r="D182" t="str">
            <v>(Thònh; Vöõng; Oanh; K.Anh; Thuyû;Vöông;Líp;Trung)</v>
          </cell>
        </row>
        <row r="183">
          <cell r="B183" t="str">
            <v xml:space="preserve"> - Loaïi A                        =</v>
          </cell>
          <cell r="C183">
            <v>21</v>
          </cell>
        </row>
        <row r="184">
          <cell r="B184" t="str">
            <v xml:space="preserve"> - Loaïi B                        =</v>
          </cell>
          <cell r="C184">
            <v>3</v>
          </cell>
          <cell r="D184" t="str">
            <v xml:space="preserve"> (Coâng; Phan; Huøng)</v>
          </cell>
        </row>
        <row r="185">
          <cell r="B185" t="str">
            <v xml:space="preserve"> - Loaïi C                        =</v>
          </cell>
          <cell r="C185">
            <v>0</v>
          </cell>
        </row>
        <row r="186">
          <cell r="B186" t="str">
            <v xml:space="preserve"> - Khoâng xeùt                  =</v>
          </cell>
          <cell r="C186">
            <v>1</v>
          </cell>
          <cell r="D186" t="str">
            <v xml:space="preserve"> (Phöôùc)</v>
          </cell>
        </row>
        <row r="187">
          <cell r="B187" t="str">
            <v>Coäng:</v>
          </cell>
          <cell r="C187">
            <v>33</v>
          </cell>
        </row>
        <row r="189">
          <cell r="B189" t="str">
            <v xml:space="preserve">                                                          BAÛNG TOÅNG HÔÏP NGAØY COÂNG NAÊM 2001</v>
          </cell>
        </row>
        <row r="192">
          <cell r="B192" t="str">
            <v>HOÏ VAØ TEÂN</v>
          </cell>
          <cell r="C192" t="str">
            <v>Chöùc vuï</v>
          </cell>
          <cell r="D192" t="str">
            <v>NC. 6T ñaàu naêm</v>
          </cell>
          <cell r="E192" t="str">
            <v>Ngaøy coâng 6 thaùng cuoái naêm</v>
          </cell>
          <cell r="L192" t="str">
            <v>Toång NC caû naêm</v>
          </cell>
          <cell r="M192" t="str">
            <v>HSCV</v>
          </cell>
          <cell r="N192" t="str">
            <v>Xeáp loaïi    A-B-C</v>
          </cell>
          <cell r="O192" t="str">
            <v>Xeáp loaïi HS</v>
          </cell>
          <cell r="P192" t="str">
            <v>XL.Xuaát saéc</v>
          </cell>
          <cell r="Q192" t="str">
            <v>Ghi chuù</v>
          </cell>
        </row>
        <row r="193">
          <cell r="E193">
            <v>7</v>
          </cell>
          <cell r="F193">
            <v>8</v>
          </cell>
          <cell r="G193">
            <v>9</v>
          </cell>
          <cell r="H193">
            <v>10</v>
          </cell>
          <cell r="I193">
            <v>11</v>
          </cell>
          <cell r="J193">
            <v>12</v>
          </cell>
          <cell r="K193" t="str">
            <v>Coäng</v>
          </cell>
        </row>
        <row r="194">
          <cell r="B194" t="str">
            <v>Quaùch Ngoïc Minh</v>
          </cell>
          <cell r="C194" t="str">
            <v>KTT</v>
          </cell>
          <cell r="F194">
            <v>3</v>
          </cell>
          <cell r="G194">
            <v>25</v>
          </cell>
          <cell r="H194">
            <v>27</v>
          </cell>
          <cell r="I194">
            <v>26</v>
          </cell>
          <cell r="J194">
            <v>26</v>
          </cell>
          <cell r="K194">
            <v>107</v>
          </cell>
          <cell r="L194">
            <v>107</v>
          </cell>
          <cell r="M194">
            <v>3</v>
          </cell>
          <cell r="N194" t="str">
            <v>Xuaát saéc</v>
          </cell>
          <cell r="O194">
            <v>1.6</v>
          </cell>
        </row>
        <row r="195">
          <cell r="B195" t="str">
            <v>Nguyeãn Vaên Tuoát</v>
          </cell>
          <cell r="C195" t="str">
            <v>KTT cuõ</v>
          </cell>
          <cell r="D195">
            <v>151</v>
          </cell>
          <cell r="E195">
            <v>26</v>
          </cell>
          <cell r="F195">
            <v>27</v>
          </cell>
          <cell r="K195">
            <v>53</v>
          </cell>
          <cell r="L195">
            <v>204</v>
          </cell>
          <cell r="M195">
            <v>3</v>
          </cell>
          <cell r="N195" t="str">
            <v>Xuaát saéc</v>
          </cell>
          <cell r="O195">
            <v>1.6</v>
          </cell>
        </row>
        <row r="196">
          <cell r="B196" t="str">
            <v>Ñaøo Troïng Ñaït</v>
          </cell>
          <cell r="C196" t="str">
            <v>PP</v>
          </cell>
          <cell r="D196">
            <v>152</v>
          </cell>
          <cell r="E196">
            <v>26</v>
          </cell>
          <cell r="F196">
            <v>27</v>
          </cell>
          <cell r="G196">
            <v>25</v>
          </cell>
          <cell r="H196">
            <v>27</v>
          </cell>
          <cell r="I196">
            <v>26</v>
          </cell>
          <cell r="J196">
            <v>26</v>
          </cell>
          <cell r="K196">
            <v>157</v>
          </cell>
          <cell r="L196">
            <v>309</v>
          </cell>
          <cell r="M196">
            <v>1.75</v>
          </cell>
          <cell r="N196" t="str">
            <v>Xuaát saéc</v>
          </cell>
          <cell r="O196">
            <v>1.6</v>
          </cell>
        </row>
        <row r="197">
          <cell r="B197" t="str">
            <v>Nguyeãn Vaên Hieån</v>
          </cell>
          <cell r="C197" t="str">
            <v>N.V</v>
          </cell>
          <cell r="D197">
            <v>151</v>
          </cell>
          <cell r="E197">
            <v>26</v>
          </cell>
          <cell r="F197">
            <v>27</v>
          </cell>
          <cell r="G197">
            <v>25</v>
          </cell>
          <cell r="H197">
            <v>27</v>
          </cell>
          <cell r="I197">
            <v>23</v>
          </cell>
          <cell r="J197">
            <v>26</v>
          </cell>
          <cell r="K197">
            <v>154</v>
          </cell>
          <cell r="L197">
            <v>305</v>
          </cell>
          <cell r="M197">
            <v>1.3</v>
          </cell>
          <cell r="N197" t="str">
            <v>A</v>
          </cell>
          <cell r="O197">
            <v>1.4</v>
          </cell>
        </row>
        <row r="198">
          <cell r="B198" t="str">
            <v>Trònh Hoaøng Laâm</v>
          </cell>
          <cell r="C198" t="str">
            <v>N.V</v>
          </cell>
          <cell r="D198">
            <v>151</v>
          </cell>
          <cell r="E198">
            <v>26</v>
          </cell>
          <cell r="F198">
            <v>27</v>
          </cell>
          <cell r="G198">
            <v>25</v>
          </cell>
          <cell r="H198">
            <v>27</v>
          </cell>
          <cell r="I198">
            <v>26</v>
          </cell>
          <cell r="J198">
            <v>26</v>
          </cell>
          <cell r="K198">
            <v>157</v>
          </cell>
          <cell r="L198">
            <v>308</v>
          </cell>
          <cell r="M198">
            <v>1.25</v>
          </cell>
          <cell r="N198" t="str">
            <v>B</v>
          </cell>
          <cell r="O198">
            <v>1.2</v>
          </cell>
        </row>
        <row r="199">
          <cell r="B199" t="str">
            <v>Döông Vaên Thaûo</v>
          </cell>
          <cell r="C199" t="str">
            <v>N.V</v>
          </cell>
          <cell r="D199">
            <v>151</v>
          </cell>
          <cell r="E199">
            <v>26</v>
          </cell>
          <cell r="F199">
            <v>27</v>
          </cell>
          <cell r="G199">
            <v>25</v>
          </cell>
          <cell r="H199">
            <v>27</v>
          </cell>
          <cell r="I199">
            <v>26</v>
          </cell>
          <cell r="J199">
            <v>26</v>
          </cell>
          <cell r="K199">
            <v>157</v>
          </cell>
          <cell r="L199">
            <v>308</v>
          </cell>
          <cell r="M199">
            <v>1.25</v>
          </cell>
          <cell r="N199" t="str">
            <v>Xuaát saéc</v>
          </cell>
          <cell r="O199">
            <v>1.6</v>
          </cell>
        </row>
        <row r="200">
          <cell r="B200" t="str">
            <v>Nguyeãn Thu Laøi</v>
          </cell>
          <cell r="C200" t="str">
            <v>N.V</v>
          </cell>
          <cell r="D200">
            <v>151</v>
          </cell>
          <cell r="E200">
            <v>11</v>
          </cell>
          <cell r="F200">
            <v>27</v>
          </cell>
          <cell r="G200">
            <v>25</v>
          </cell>
          <cell r="H200">
            <v>27</v>
          </cell>
          <cell r="I200">
            <v>26</v>
          </cell>
          <cell r="J200">
            <v>26</v>
          </cell>
          <cell r="K200">
            <v>157</v>
          </cell>
          <cell r="L200">
            <v>308</v>
          </cell>
          <cell r="M200">
            <v>1.2</v>
          </cell>
          <cell r="N200" t="str">
            <v>A</v>
          </cell>
          <cell r="O200">
            <v>1.4</v>
          </cell>
          <cell r="Q200" t="str">
            <v xml:space="preserve"> ( Coäng Oám 15 ngaøy)</v>
          </cell>
        </row>
        <row r="201">
          <cell r="B201" t="str">
            <v>Coäng:</v>
          </cell>
        </row>
        <row r="203">
          <cell r="B203" t="str">
            <v>*Ñeà nghò Hoäi ñoàng xeùt</v>
          </cell>
          <cell r="Q203" t="str">
            <v>Ngöôøi laäp</v>
          </cell>
        </row>
        <row r="204">
          <cell r="B204" t="str">
            <v xml:space="preserve"> - Nguyeãn Vaên Tuoát </v>
          </cell>
          <cell r="C204" t="str">
            <v xml:space="preserve"> - Chuyeån coâng taùc thaùng 9</v>
          </cell>
        </row>
        <row r="205">
          <cell r="B205" t="str">
            <v xml:space="preserve"> - Nguyeãn Thu Laøi </v>
          </cell>
          <cell r="C205" t="str">
            <v xml:space="preserve"> - Nghæ oám 15 coâng</v>
          </cell>
        </row>
        <row r="206">
          <cell r="B206" t="str">
            <v>Keát quaû bình xeùt :</v>
          </cell>
        </row>
        <row r="207">
          <cell r="B207" t="str">
            <v xml:space="preserve"> - Tröôûng, phoù boä phaän =</v>
          </cell>
        </row>
        <row r="208">
          <cell r="B208" t="str">
            <v xml:space="preserve"> - Loaïi xuaát saéc             =</v>
          </cell>
          <cell r="C208">
            <v>4</v>
          </cell>
          <cell r="D208" t="str">
            <v xml:space="preserve"> (Minh; Ñaït; Tuoát; Thaûo)</v>
          </cell>
        </row>
        <row r="209">
          <cell r="B209" t="str">
            <v xml:space="preserve"> - Loaïi A                        =</v>
          </cell>
          <cell r="C209">
            <v>2</v>
          </cell>
        </row>
        <row r="210">
          <cell r="B210" t="str">
            <v xml:space="preserve"> - Loaïi B                        =</v>
          </cell>
          <cell r="C210">
            <v>1</v>
          </cell>
        </row>
        <row r="211">
          <cell r="B211" t="str">
            <v xml:space="preserve"> - Loaïi C                        =</v>
          </cell>
          <cell r="C211">
            <v>0</v>
          </cell>
        </row>
        <row r="212">
          <cell r="B212" t="str">
            <v xml:space="preserve"> - Khoâng xeùt                  =</v>
          </cell>
        </row>
        <row r="213">
          <cell r="B213" t="str">
            <v>Coäng:</v>
          </cell>
          <cell r="C213">
            <v>7</v>
          </cell>
        </row>
        <row r="217">
          <cell r="B217" t="str">
            <v xml:space="preserve">                                                          BAÛNG TOÅNG HÔÏP NGAØY COÂNG NAÊM 2001</v>
          </cell>
        </row>
        <row r="219">
          <cell r="B219" t="str">
            <v>HOÏ VAØ TEÂN</v>
          </cell>
          <cell r="C219" t="str">
            <v>Chöùc vuï</v>
          </cell>
          <cell r="D219" t="str">
            <v>NC. 6T ñaàu naêm</v>
          </cell>
          <cell r="E219" t="str">
            <v>Ngaøy coâng 6 thaùng cuoái naêm</v>
          </cell>
          <cell r="L219" t="str">
            <v>Toång NC caû naêm</v>
          </cell>
          <cell r="M219" t="str">
            <v>HSCV</v>
          </cell>
          <cell r="N219" t="str">
            <v>Xeáp loaïi    A-B-C</v>
          </cell>
          <cell r="O219" t="str">
            <v>Xeáp loaïi HS</v>
          </cell>
          <cell r="P219" t="str">
            <v>XL.Xuaát saéc</v>
          </cell>
          <cell r="Q219" t="str">
            <v>Ghi chuù</v>
          </cell>
        </row>
        <row r="220">
          <cell r="E220">
            <v>7</v>
          </cell>
          <cell r="F220">
            <v>8</v>
          </cell>
          <cell r="G220">
            <v>9</v>
          </cell>
          <cell r="H220">
            <v>10</v>
          </cell>
          <cell r="I220">
            <v>11</v>
          </cell>
          <cell r="J220">
            <v>12</v>
          </cell>
          <cell r="K220" t="str">
            <v>Coäng</v>
          </cell>
        </row>
        <row r="221">
          <cell r="B221" t="str">
            <v>Leâ Vaên Boán</v>
          </cell>
          <cell r="C221" t="str">
            <v>QÑPX</v>
          </cell>
          <cell r="D221">
            <v>139</v>
          </cell>
          <cell r="E221">
            <v>26</v>
          </cell>
          <cell r="F221">
            <v>27</v>
          </cell>
          <cell r="G221">
            <v>25</v>
          </cell>
          <cell r="H221">
            <v>27</v>
          </cell>
          <cell r="I221">
            <v>26</v>
          </cell>
          <cell r="J221">
            <v>26</v>
          </cell>
          <cell r="K221">
            <v>157</v>
          </cell>
          <cell r="L221">
            <v>296</v>
          </cell>
          <cell r="M221">
            <v>1.75</v>
          </cell>
          <cell r="N221" t="str">
            <v>Xuaát saéc</v>
          </cell>
          <cell r="O221">
            <v>1.6</v>
          </cell>
        </row>
        <row r="222">
          <cell r="B222" t="str">
            <v>Leâ Vieät Nam</v>
          </cell>
          <cell r="C222" t="str">
            <v>CBKT</v>
          </cell>
          <cell r="E222">
            <v>24</v>
          </cell>
          <cell r="F222">
            <v>27</v>
          </cell>
          <cell r="G222">
            <v>25</v>
          </cell>
          <cell r="H222">
            <v>27</v>
          </cell>
          <cell r="I222">
            <v>26</v>
          </cell>
          <cell r="J222">
            <v>26</v>
          </cell>
          <cell r="K222">
            <v>155</v>
          </cell>
          <cell r="L222">
            <v>155</v>
          </cell>
          <cell r="M222">
            <v>1.4</v>
          </cell>
          <cell r="N222" t="str">
            <v>A</v>
          </cell>
          <cell r="O222">
            <v>1.4</v>
          </cell>
        </row>
        <row r="223">
          <cell r="B223" t="str">
            <v>Döông Kim Chi</v>
          </cell>
          <cell r="C223" t="str">
            <v>TK-PX</v>
          </cell>
          <cell r="D223">
            <v>147</v>
          </cell>
          <cell r="E223">
            <v>26</v>
          </cell>
          <cell r="F223">
            <v>24</v>
          </cell>
          <cell r="G223">
            <v>25</v>
          </cell>
          <cell r="H223">
            <v>27</v>
          </cell>
          <cell r="I223">
            <v>25</v>
          </cell>
          <cell r="J223">
            <v>26</v>
          </cell>
          <cell r="K223">
            <v>153</v>
          </cell>
          <cell r="L223">
            <v>300</v>
          </cell>
          <cell r="M223">
            <v>1.2</v>
          </cell>
          <cell r="N223" t="str">
            <v>A</v>
          </cell>
          <cell r="O223">
            <v>1.4</v>
          </cell>
        </row>
        <row r="224">
          <cell r="B224" t="str">
            <v>Nguyeãn Khaéc Haûi</v>
          </cell>
          <cell r="C224" t="str">
            <v>CK.V/h</v>
          </cell>
          <cell r="D224">
            <v>152</v>
          </cell>
          <cell r="E224">
            <v>26</v>
          </cell>
          <cell r="F224">
            <v>27</v>
          </cell>
          <cell r="G224">
            <v>25</v>
          </cell>
          <cell r="H224">
            <v>27</v>
          </cell>
          <cell r="I224">
            <v>26</v>
          </cell>
          <cell r="J224">
            <v>26</v>
          </cell>
          <cell r="K224">
            <v>157</v>
          </cell>
          <cell r="L224">
            <v>309</v>
          </cell>
          <cell r="M224">
            <v>1.25</v>
          </cell>
          <cell r="N224" t="str">
            <v>Xuaát saéc</v>
          </cell>
          <cell r="O224">
            <v>1.6</v>
          </cell>
        </row>
        <row r="225">
          <cell r="B225" t="str">
            <v>Leâ Minh  Ñöùc</v>
          </cell>
          <cell r="C225" t="str">
            <v>TT.Khoan</v>
          </cell>
          <cell r="D225">
            <v>152</v>
          </cell>
          <cell r="E225">
            <v>25</v>
          </cell>
          <cell r="F225">
            <v>27</v>
          </cell>
          <cell r="G225">
            <v>25</v>
          </cell>
          <cell r="H225">
            <v>27</v>
          </cell>
          <cell r="I225">
            <v>26</v>
          </cell>
          <cell r="J225">
            <v>26</v>
          </cell>
          <cell r="K225">
            <v>156</v>
          </cell>
          <cell r="L225">
            <v>308</v>
          </cell>
          <cell r="M225">
            <v>1.35</v>
          </cell>
          <cell r="N225" t="str">
            <v>A</v>
          </cell>
          <cell r="O225">
            <v>1.4</v>
          </cell>
        </row>
        <row r="226">
          <cell r="B226" t="str">
            <v>Giang Vaên Tónh</v>
          </cell>
          <cell r="C226" t="str">
            <v>Thôï khoan</v>
          </cell>
          <cell r="D226">
            <v>151</v>
          </cell>
          <cell r="E226">
            <v>26</v>
          </cell>
          <cell r="F226">
            <v>27</v>
          </cell>
          <cell r="G226">
            <v>25</v>
          </cell>
          <cell r="H226">
            <v>27</v>
          </cell>
          <cell r="I226">
            <v>26</v>
          </cell>
          <cell r="J226">
            <v>26</v>
          </cell>
          <cell r="K226">
            <v>157</v>
          </cell>
          <cell r="L226">
            <v>308</v>
          </cell>
          <cell r="M226">
            <v>1.3</v>
          </cell>
          <cell r="N226" t="str">
            <v>A</v>
          </cell>
          <cell r="O226">
            <v>1.4</v>
          </cell>
        </row>
        <row r="227">
          <cell r="B227" t="str">
            <v>Trình Xuaân Baûng</v>
          </cell>
          <cell r="C227" t="str">
            <v>"</v>
          </cell>
          <cell r="D227">
            <v>153</v>
          </cell>
          <cell r="E227">
            <v>26</v>
          </cell>
          <cell r="F227">
            <v>27</v>
          </cell>
          <cell r="G227">
            <v>25</v>
          </cell>
          <cell r="H227">
            <v>27</v>
          </cell>
          <cell r="I227">
            <v>26</v>
          </cell>
          <cell r="J227">
            <v>26</v>
          </cell>
          <cell r="K227">
            <v>157</v>
          </cell>
          <cell r="L227">
            <v>310</v>
          </cell>
          <cell r="M227">
            <v>1.3</v>
          </cell>
          <cell r="N227" t="str">
            <v>Xuaát saéc</v>
          </cell>
          <cell r="O227">
            <v>1.6</v>
          </cell>
        </row>
        <row r="228">
          <cell r="B228" t="str">
            <v>Buøi Trung Tuaán</v>
          </cell>
          <cell r="C228" t="str">
            <v>"</v>
          </cell>
          <cell r="D228">
            <v>151</v>
          </cell>
          <cell r="E228">
            <v>25</v>
          </cell>
          <cell r="F228">
            <v>27</v>
          </cell>
          <cell r="G228">
            <v>25</v>
          </cell>
          <cell r="H228">
            <v>27</v>
          </cell>
          <cell r="I228">
            <v>26</v>
          </cell>
          <cell r="J228">
            <v>26</v>
          </cell>
          <cell r="K228">
            <v>156</v>
          </cell>
          <cell r="L228">
            <v>307</v>
          </cell>
          <cell r="M228">
            <v>1.3</v>
          </cell>
          <cell r="N228" t="str">
            <v>A</v>
          </cell>
          <cell r="O228">
            <v>1.4</v>
          </cell>
        </row>
        <row r="229">
          <cell r="B229" t="str">
            <v>Phaïm Ngoïc Sôn</v>
          </cell>
          <cell r="C229" t="str">
            <v>"</v>
          </cell>
          <cell r="D229">
            <v>151</v>
          </cell>
          <cell r="E229">
            <v>25</v>
          </cell>
          <cell r="F229">
            <v>27</v>
          </cell>
          <cell r="G229">
            <v>25</v>
          </cell>
          <cell r="H229">
            <v>27</v>
          </cell>
          <cell r="I229">
            <v>26</v>
          </cell>
          <cell r="J229">
            <v>26</v>
          </cell>
          <cell r="K229">
            <v>156</v>
          </cell>
          <cell r="L229">
            <v>307</v>
          </cell>
          <cell r="M229">
            <v>1.3</v>
          </cell>
          <cell r="N229" t="str">
            <v>A</v>
          </cell>
          <cell r="O229">
            <v>1.4</v>
          </cell>
        </row>
        <row r="230">
          <cell r="B230" t="str">
            <v>Ng. Ñình Nguyeân</v>
          </cell>
          <cell r="C230" t="str">
            <v>"</v>
          </cell>
          <cell r="D230">
            <v>151</v>
          </cell>
          <cell r="E230">
            <v>26</v>
          </cell>
          <cell r="F230">
            <v>27</v>
          </cell>
          <cell r="G230">
            <v>25</v>
          </cell>
          <cell r="H230">
            <v>27</v>
          </cell>
          <cell r="I230">
            <v>26</v>
          </cell>
          <cell r="J230">
            <v>26</v>
          </cell>
          <cell r="K230">
            <v>157</v>
          </cell>
          <cell r="L230">
            <v>308</v>
          </cell>
          <cell r="M230">
            <v>1.3</v>
          </cell>
          <cell r="N230" t="str">
            <v>A</v>
          </cell>
          <cell r="O230">
            <v>1.4</v>
          </cell>
        </row>
        <row r="231">
          <cell r="B231" t="str">
            <v>Laïi Vaên Huyeân</v>
          </cell>
          <cell r="C231" t="str">
            <v>TT Pha boå</v>
          </cell>
          <cell r="D231">
            <v>152</v>
          </cell>
          <cell r="E231">
            <v>26</v>
          </cell>
          <cell r="F231">
            <v>27</v>
          </cell>
          <cell r="G231">
            <v>25</v>
          </cell>
          <cell r="H231">
            <v>27</v>
          </cell>
          <cell r="I231">
            <v>26</v>
          </cell>
          <cell r="J231">
            <v>26</v>
          </cell>
          <cell r="K231">
            <v>157</v>
          </cell>
          <cell r="L231">
            <v>309</v>
          </cell>
          <cell r="M231">
            <v>1.2</v>
          </cell>
          <cell r="N231" t="str">
            <v>Xuaát saéc</v>
          </cell>
          <cell r="O231">
            <v>1.6</v>
          </cell>
        </row>
        <row r="232">
          <cell r="B232" t="str">
            <v>Nguyeãn vaên Chaët</v>
          </cell>
          <cell r="C232" t="str">
            <v>CN Pha boå</v>
          </cell>
          <cell r="D232">
            <v>140</v>
          </cell>
          <cell r="E232">
            <v>22</v>
          </cell>
          <cell r="F232">
            <v>22</v>
          </cell>
          <cell r="G232">
            <v>23</v>
          </cell>
          <cell r="H232">
            <v>27</v>
          </cell>
          <cell r="I232">
            <v>23</v>
          </cell>
          <cell r="J232">
            <v>26</v>
          </cell>
          <cell r="K232">
            <v>143</v>
          </cell>
          <cell r="L232">
            <v>283</v>
          </cell>
          <cell r="M232">
            <v>1.1499999999999999</v>
          </cell>
          <cell r="N232" t="str">
            <v>B</v>
          </cell>
          <cell r="O232">
            <v>1.2</v>
          </cell>
        </row>
        <row r="233">
          <cell r="B233" t="str">
            <v>Chaâu Thanh Lieâm</v>
          </cell>
          <cell r="C233" t="str">
            <v>"</v>
          </cell>
          <cell r="D233">
            <v>151</v>
          </cell>
          <cell r="E233">
            <v>25</v>
          </cell>
          <cell r="F233">
            <v>19</v>
          </cell>
          <cell r="G233">
            <v>25</v>
          </cell>
          <cell r="H233">
            <v>27</v>
          </cell>
          <cell r="I233">
            <v>26</v>
          </cell>
          <cell r="J233">
            <v>26</v>
          </cell>
          <cell r="K233">
            <v>148</v>
          </cell>
          <cell r="L233">
            <v>299</v>
          </cell>
          <cell r="M233">
            <v>1.1499999999999999</v>
          </cell>
          <cell r="N233" t="str">
            <v>A</v>
          </cell>
          <cell r="O233">
            <v>1.4</v>
          </cell>
        </row>
        <row r="234">
          <cell r="B234" t="str">
            <v>Ong Döông Haûi</v>
          </cell>
          <cell r="C234" t="str">
            <v>"</v>
          </cell>
          <cell r="D234">
            <v>151</v>
          </cell>
          <cell r="E234">
            <v>24</v>
          </cell>
          <cell r="F234">
            <v>25</v>
          </cell>
          <cell r="G234">
            <v>25</v>
          </cell>
          <cell r="H234">
            <v>20</v>
          </cell>
          <cell r="I234">
            <v>26</v>
          </cell>
          <cell r="J234">
            <v>26</v>
          </cell>
          <cell r="K234">
            <v>146</v>
          </cell>
          <cell r="L234">
            <v>297</v>
          </cell>
          <cell r="M234">
            <v>1.1499999999999999</v>
          </cell>
          <cell r="N234" t="str">
            <v>A</v>
          </cell>
          <cell r="O234">
            <v>1.4</v>
          </cell>
        </row>
        <row r="235">
          <cell r="B235" t="str">
            <v>Lyù Vaên Thaønh</v>
          </cell>
          <cell r="C235" t="str">
            <v>"</v>
          </cell>
          <cell r="D235">
            <v>151</v>
          </cell>
          <cell r="E235">
            <v>23</v>
          </cell>
          <cell r="F235">
            <v>26</v>
          </cell>
          <cell r="G235">
            <v>25</v>
          </cell>
          <cell r="H235">
            <v>27</v>
          </cell>
          <cell r="I235">
            <v>26</v>
          </cell>
          <cell r="J235">
            <v>25</v>
          </cell>
          <cell r="K235">
            <v>152</v>
          </cell>
          <cell r="L235">
            <v>303</v>
          </cell>
          <cell r="M235">
            <v>1.1499999999999999</v>
          </cell>
          <cell r="N235" t="str">
            <v>A</v>
          </cell>
          <cell r="O235">
            <v>1.4</v>
          </cell>
        </row>
        <row r="236">
          <cell r="B236" t="str">
            <v>Danh Chung</v>
          </cell>
          <cell r="C236" t="str">
            <v>"</v>
          </cell>
          <cell r="D236">
            <v>145</v>
          </cell>
          <cell r="E236">
            <v>23</v>
          </cell>
          <cell r="F236">
            <v>27</v>
          </cell>
          <cell r="G236">
            <v>25</v>
          </cell>
          <cell r="H236">
            <v>27</v>
          </cell>
          <cell r="I236">
            <v>26</v>
          </cell>
          <cell r="J236">
            <v>26</v>
          </cell>
          <cell r="K236">
            <v>154</v>
          </cell>
          <cell r="L236">
            <v>299</v>
          </cell>
          <cell r="M236">
            <v>1.1499999999999999</v>
          </cell>
          <cell r="N236" t="str">
            <v>A</v>
          </cell>
          <cell r="O236">
            <v>1.4</v>
          </cell>
        </row>
        <row r="237">
          <cell r="B237" t="str">
            <v>Laïi Vaên Tình</v>
          </cell>
          <cell r="C237" t="str">
            <v>"</v>
          </cell>
          <cell r="D237">
            <v>151</v>
          </cell>
          <cell r="E237">
            <v>26</v>
          </cell>
          <cell r="F237">
            <v>27</v>
          </cell>
          <cell r="G237">
            <v>25</v>
          </cell>
          <cell r="H237">
            <v>27</v>
          </cell>
          <cell r="I237">
            <v>26</v>
          </cell>
          <cell r="J237">
            <v>26</v>
          </cell>
          <cell r="K237">
            <v>157</v>
          </cell>
          <cell r="L237">
            <v>308</v>
          </cell>
          <cell r="M237">
            <v>1.1499999999999999</v>
          </cell>
          <cell r="N237" t="str">
            <v>A</v>
          </cell>
          <cell r="O237">
            <v>1.4</v>
          </cell>
        </row>
        <row r="238">
          <cell r="B238" t="str">
            <v>Danh Xuaân</v>
          </cell>
          <cell r="C238" t="str">
            <v>"</v>
          </cell>
          <cell r="D238">
            <v>151</v>
          </cell>
          <cell r="E238">
            <v>24</v>
          </cell>
          <cell r="F238">
            <v>27</v>
          </cell>
          <cell r="G238">
            <v>25</v>
          </cell>
          <cell r="H238">
            <v>27</v>
          </cell>
          <cell r="I238">
            <v>26</v>
          </cell>
          <cell r="J238">
            <v>26</v>
          </cell>
          <cell r="K238">
            <v>155</v>
          </cell>
          <cell r="L238">
            <v>306</v>
          </cell>
          <cell r="M238">
            <v>1.1499999999999999</v>
          </cell>
          <cell r="N238" t="str">
            <v>A</v>
          </cell>
          <cell r="O238">
            <v>1.4</v>
          </cell>
        </row>
        <row r="239">
          <cell r="B239" t="str">
            <v>Höùa Vaên Meán</v>
          </cell>
          <cell r="C239" t="str">
            <v>"</v>
          </cell>
          <cell r="D239">
            <v>151</v>
          </cell>
          <cell r="E239">
            <v>24</v>
          </cell>
          <cell r="F239">
            <v>27</v>
          </cell>
          <cell r="G239">
            <v>25</v>
          </cell>
          <cell r="H239">
            <v>27</v>
          </cell>
          <cell r="I239">
            <v>26</v>
          </cell>
          <cell r="J239">
            <v>26</v>
          </cell>
          <cell r="K239">
            <v>155</v>
          </cell>
          <cell r="L239">
            <v>306</v>
          </cell>
          <cell r="M239">
            <v>1.1499999999999999</v>
          </cell>
          <cell r="N239" t="str">
            <v>A</v>
          </cell>
          <cell r="O239">
            <v>1.4</v>
          </cell>
        </row>
        <row r="240">
          <cell r="B240" t="str">
            <v>Du  Kim Thaønh</v>
          </cell>
          <cell r="C240" t="str">
            <v>"</v>
          </cell>
          <cell r="D240">
            <v>151</v>
          </cell>
          <cell r="E240">
            <v>26</v>
          </cell>
          <cell r="F240">
            <v>27</v>
          </cell>
          <cell r="G240">
            <v>25</v>
          </cell>
          <cell r="H240">
            <v>27</v>
          </cell>
          <cell r="I240">
            <v>26</v>
          </cell>
          <cell r="J240">
            <v>26</v>
          </cell>
          <cell r="K240">
            <v>157</v>
          </cell>
          <cell r="L240">
            <v>308</v>
          </cell>
          <cell r="M240">
            <v>1.1499999999999999</v>
          </cell>
          <cell r="N240" t="str">
            <v>A</v>
          </cell>
          <cell r="O240">
            <v>1.4</v>
          </cell>
          <cell r="Q240" t="str">
            <v>( + 7 coâng oùm)</v>
          </cell>
        </row>
        <row r="241">
          <cell r="B241" t="str">
            <v>Döông Vaên Tuaán</v>
          </cell>
          <cell r="C241" t="str">
            <v>CN</v>
          </cell>
          <cell r="D241">
            <v>153</v>
          </cell>
          <cell r="E241">
            <v>25</v>
          </cell>
          <cell r="F241">
            <v>27</v>
          </cell>
          <cell r="G241">
            <v>25</v>
          </cell>
          <cell r="H241">
            <v>27</v>
          </cell>
          <cell r="I241">
            <v>26</v>
          </cell>
          <cell r="J241">
            <v>26</v>
          </cell>
          <cell r="K241">
            <v>156</v>
          </cell>
          <cell r="L241">
            <v>309</v>
          </cell>
          <cell r="M241">
            <v>1.1499999999999999</v>
          </cell>
          <cell r="N241" t="str">
            <v>A</v>
          </cell>
          <cell r="O241">
            <v>1.4</v>
          </cell>
        </row>
        <row r="242">
          <cell r="B242" t="str">
            <v>Hoà Vaên Em</v>
          </cell>
          <cell r="C242" t="str">
            <v>"</v>
          </cell>
          <cell r="D242">
            <v>151</v>
          </cell>
          <cell r="E242">
            <v>26</v>
          </cell>
          <cell r="F242">
            <v>27</v>
          </cell>
          <cell r="G242">
            <v>25</v>
          </cell>
          <cell r="H242">
            <v>27</v>
          </cell>
          <cell r="I242">
            <v>25</v>
          </cell>
          <cell r="J242">
            <v>26</v>
          </cell>
          <cell r="K242">
            <v>156</v>
          </cell>
          <cell r="L242">
            <v>307</v>
          </cell>
          <cell r="M242">
            <v>1.1499999999999999</v>
          </cell>
          <cell r="N242" t="str">
            <v>A</v>
          </cell>
          <cell r="O242">
            <v>1.4</v>
          </cell>
        </row>
        <row r="243">
          <cell r="B243" t="str">
            <v>Cao Hoaøi Thanh</v>
          </cell>
          <cell r="C243" t="str">
            <v>"</v>
          </cell>
          <cell r="D243">
            <v>151</v>
          </cell>
          <cell r="E243">
            <v>26</v>
          </cell>
          <cell r="F243">
            <v>27</v>
          </cell>
          <cell r="G243">
            <v>25</v>
          </cell>
          <cell r="H243">
            <v>27</v>
          </cell>
          <cell r="I243">
            <v>26</v>
          </cell>
          <cell r="J243">
            <v>26</v>
          </cell>
          <cell r="K243">
            <v>157</v>
          </cell>
          <cell r="L243">
            <v>308</v>
          </cell>
          <cell r="M243">
            <v>1.1499999999999999</v>
          </cell>
          <cell r="N243" t="str">
            <v>A</v>
          </cell>
          <cell r="O243">
            <v>1.4</v>
          </cell>
        </row>
        <row r="244">
          <cell r="B244" t="str">
            <v>Höùa Vaên Sao</v>
          </cell>
          <cell r="C244" t="str">
            <v>"</v>
          </cell>
          <cell r="D244">
            <v>151</v>
          </cell>
          <cell r="E244">
            <v>25</v>
          </cell>
          <cell r="F244">
            <v>27</v>
          </cell>
          <cell r="G244">
            <v>25</v>
          </cell>
          <cell r="H244">
            <v>27</v>
          </cell>
          <cell r="I244">
            <v>26</v>
          </cell>
          <cell r="J244">
            <v>26</v>
          </cell>
          <cell r="K244">
            <v>156</v>
          </cell>
          <cell r="L244">
            <v>307</v>
          </cell>
          <cell r="M244">
            <v>1.1499999999999999</v>
          </cell>
          <cell r="N244" t="str">
            <v>A</v>
          </cell>
          <cell r="O244">
            <v>1.4</v>
          </cell>
        </row>
        <row r="245">
          <cell r="B245" t="str">
            <v>Trònh Xuaân Tröôûng</v>
          </cell>
          <cell r="C245" t="str">
            <v>"</v>
          </cell>
          <cell r="D245">
            <v>150</v>
          </cell>
          <cell r="E245">
            <v>25</v>
          </cell>
          <cell r="F245">
            <v>27</v>
          </cell>
          <cell r="G245">
            <v>25</v>
          </cell>
          <cell r="H245">
            <v>27</v>
          </cell>
          <cell r="I245">
            <v>26</v>
          </cell>
          <cell r="J245">
            <v>25</v>
          </cell>
          <cell r="K245">
            <v>155</v>
          </cell>
          <cell r="L245">
            <v>305</v>
          </cell>
          <cell r="M245">
            <v>1.1499999999999999</v>
          </cell>
          <cell r="N245" t="str">
            <v>B</v>
          </cell>
          <cell r="O245">
            <v>1.2</v>
          </cell>
        </row>
        <row r="246">
          <cell r="B246" t="str">
            <v>Döông Phuùc Ñaït</v>
          </cell>
          <cell r="C246" t="str">
            <v>"</v>
          </cell>
          <cell r="D246">
            <v>141</v>
          </cell>
          <cell r="E246">
            <v>25</v>
          </cell>
          <cell r="F246">
            <v>27</v>
          </cell>
          <cell r="G246">
            <v>25</v>
          </cell>
          <cell r="H246">
            <v>23</v>
          </cell>
          <cell r="I246">
            <v>26</v>
          </cell>
          <cell r="J246">
            <v>26</v>
          </cell>
          <cell r="K246">
            <v>152</v>
          </cell>
          <cell r="L246">
            <v>293</v>
          </cell>
          <cell r="M246">
            <v>1.1499999999999999</v>
          </cell>
          <cell r="N246" t="str">
            <v>Xuaát saéc</v>
          </cell>
          <cell r="O246">
            <v>1.6</v>
          </cell>
        </row>
        <row r="247">
          <cell r="B247" t="str">
            <v>Nguyeãn Vaên Thaéng</v>
          </cell>
          <cell r="C247" t="str">
            <v>B.Veä</v>
          </cell>
          <cell r="D247">
            <v>151</v>
          </cell>
          <cell r="E247">
            <v>26</v>
          </cell>
          <cell r="F247">
            <v>27</v>
          </cell>
          <cell r="G247">
            <v>25</v>
          </cell>
          <cell r="H247">
            <v>27</v>
          </cell>
          <cell r="I247">
            <v>15</v>
          </cell>
          <cell r="J247">
            <v>19</v>
          </cell>
          <cell r="K247">
            <v>139</v>
          </cell>
          <cell r="L247">
            <v>290</v>
          </cell>
          <cell r="M247">
            <v>0.95</v>
          </cell>
          <cell r="N247" t="str">
            <v>A</v>
          </cell>
          <cell r="O247">
            <v>1.4</v>
          </cell>
          <cell r="Q247" t="str">
            <v>Pheùp naêm</v>
          </cell>
        </row>
        <row r="248">
          <cell r="B248" t="str">
            <v>Traàn Thuaän Phong</v>
          </cell>
          <cell r="C248" t="str">
            <v>B.Veä</v>
          </cell>
          <cell r="D248">
            <v>153</v>
          </cell>
          <cell r="E248">
            <v>26</v>
          </cell>
          <cell r="F248">
            <v>27</v>
          </cell>
          <cell r="G248">
            <v>25</v>
          </cell>
          <cell r="H248">
            <v>27</v>
          </cell>
          <cell r="I248">
            <v>26</v>
          </cell>
          <cell r="J248">
            <v>26</v>
          </cell>
          <cell r="K248">
            <v>157</v>
          </cell>
          <cell r="L248">
            <v>310</v>
          </cell>
          <cell r="M248">
            <v>0.95</v>
          </cell>
          <cell r="N248" t="str">
            <v>A</v>
          </cell>
          <cell r="O248">
            <v>1.4</v>
          </cell>
        </row>
        <row r="249">
          <cell r="B249" t="str">
            <v>Leâ Vaên Quyeát</v>
          </cell>
          <cell r="C249" t="str">
            <v>B.Veä</v>
          </cell>
          <cell r="D249">
            <v>153</v>
          </cell>
          <cell r="E249">
            <v>26</v>
          </cell>
          <cell r="F249">
            <v>27</v>
          </cell>
          <cell r="G249">
            <v>25</v>
          </cell>
          <cell r="H249">
            <v>26</v>
          </cell>
          <cell r="I249">
            <v>26</v>
          </cell>
          <cell r="J249">
            <v>26</v>
          </cell>
          <cell r="K249">
            <v>156</v>
          </cell>
          <cell r="L249">
            <v>309</v>
          </cell>
          <cell r="M249">
            <v>0.95</v>
          </cell>
          <cell r="N249" t="str">
            <v>A</v>
          </cell>
          <cell r="O249">
            <v>1.4</v>
          </cell>
        </row>
        <row r="250">
          <cell r="B250" t="str">
            <v xml:space="preserve">Vuõ Ñình Thaønh </v>
          </cell>
          <cell r="C250" t="str">
            <v>B.Veä</v>
          </cell>
          <cell r="D250">
            <v>153</v>
          </cell>
          <cell r="E250">
            <v>26</v>
          </cell>
          <cell r="F250">
            <v>27</v>
          </cell>
          <cell r="G250">
            <v>25</v>
          </cell>
          <cell r="H250">
            <v>26</v>
          </cell>
          <cell r="I250">
            <v>26</v>
          </cell>
          <cell r="J250">
            <v>26</v>
          </cell>
          <cell r="K250">
            <v>156</v>
          </cell>
          <cell r="L250">
            <v>309</v>
          </cell>
          <cell r="M250">
            <v>0.95</v>
          </cell>
          <cell r="N250" t="str">
            <v>B</v>
          </cell>
          <cell r="O250">
            <v>1.2</v>
          </cell>
        </row>
        <row r="251">
          <cell r="B251" t="str">
            <v>Leâ Thò Kim Loan</v>
          </cell>
          <cell r="C251" t="str">
            <v>P.Vuï</v>
          </cell>
          <cell r="D251">
            <v>151</v>
          </cell>
          <cell r="E251">
            <v>26</v>
          </cell>
          <cell r="F251">
            <v>27</v>
          </cell>
          <cell r="G251">
            <v>25</v>
          </cell>
          <cell r="H251">
            <v>27</v>
          </cell>
          <cell r="I251">
            <v>26</v>
          </cell>
          <cell r="J251">
            <v>26</v>
          </cell>
          <cell r="K251">
            <v>157</v>
          </cell>
          <cell r="L251">
            <v>308</v>
          </cell>
          <cell r="M251">
            <v>0.9</v>
          </cell>
          <cell r="N251" t="str">
            <v>Xuaát saéc</v>
          </cell>
          <cell r="O251">
            <v>1.6</v>
          </cell>
        </row>
        <row r="252">
          <cell r="B252" t="str">
            <v>Coäng:</v>
          </cell>
        </row>
        <row r="254">
          <cell r="B254" t="str">
            <v>*Ñeà nghò Hoäi ñoàng xeùt</v>
          </cell>
          <cell r="Q254" t="str">
            <v>Ngöôøi laäp</v>
          </cell>
        </row>
        <row r="257">
          <cell r="B257" t="str">
            <v>Keát quaû bình xeùt :</v>
          </cell>
        </row>
        <row r="258">
          <cell r="B258" t="str">
            <v xml:space="preserve"> - Tröôûng, phoù boä phaän =</v>
          </cell>
          <cell r="C258">
            <v>1</v>
          </cell>
          <cell r="D258" t="str">
            <v xml:space="preserve"> (Boán)</v>
          </cell>
        </row>
        <row r="259">
          <cell r="B259" t="str">
            <v xml:space="preserve"> - Loaïi xuaát saéc             =</v>
          </cell>
          <cell r="C259">
            <v>6</v>
          </cell>
          <cell r="D259" t="str">
            <v xml:space="preserve"> (Haûi; Baûng; Huyeân; Ñaït;Loan)</v>
          </cell>
        </row>
        <row r="260">
          <cell r="B260" t="str">
            <v xml:space="preserve"> - Loaïi A                        =</v>
          </cell>
          <cell r="C260">
            <v>22</v>
          </cell>
        </row>
        <row r="261">
          <cell r="B261" t="str">
            <v xml:space="preserve"> - Loaïi B                        =</v>
          </cell>
          <cell r="C261">
            <v>3</v>
          </cell>
          <cell r="D261" t="str">
            <v>(Chaët;Tröôûng;Thaønh)</v>
          </cell>
        </row>
        <row r="262">
          <cell r="B262" t="str">
            <v xml:space="preserve"> - Loaïi C                        =</v>
          </cell>
          <cell r="C262">
            <v>0</v>
          </cell>
        </row>
        <row r="263">
          <cell r="B263" t="str">
            <v xml:space="preserve"> - Khoâng xeùt                  =</v>
          </cell>
          <cell r="C263">
            <v>0</v>
          </cell>
        </row>
        <row r="264">
          <cell r="B264" t="str">
            <v>Coäng:</v>
          </cell>
          <cell r="C264">
            <v>32</v>
          </cell>
        </row>
        <row r="273">
          <cell r="B273" t="str">
            <v xml:space="preserve">                                                          BAÛNG TOÅNG HÔÏP NGAØY COÂNG NAÊM 2001</v>
          </cell>
        </row>
        <row r="275">
          <cell r="B275" t="str">
            <v>HOÏ VAØ TEÂN</v>
          </cell>
          <cell r="C275" t="str">
            <v>Chöùc vuï</v>
          </cell>
          <cell r="D275" t="str">
            <v>NC. 6T ñaàu naêm</v>
          </cell>
          <cell r="E275" t="str">
            <v>Ngaøy coâng 6 thaùng cuoái naêm</v>
          </cell>
          <cell r="L275" t="str">
            <v>Toång NC caû naêm</v>
          </cell>
          <cell r="M275" t="str">
            <v>HSCV</v>
          </cell>
          <cell r="N275" t="str">
            <v>Xeáp loaïi    A-B-C</v>
          </cell>
          <cell r="O275" t="str">
            <v>Xeáp loaïi HS</v>
          </cell>
          <cell r="P275" t="str">
            <v>XL.Xuaát saéc</v>
          </cell>
          <cell r="Q275" t="str">
            <v>Ghi chuù</v>
          </cell>
        </row>
        <row r="276">
          <cell r="E276">
            <v>7</v>
          </cell>
          <cell r="F276">
            <v>8</v>
          </cell>
          <cell r="G276">
            <v>9</v>
          </cell>
          <cell r="H276">
            <v>10</v>
          </cell>
          <cell r="I276">
            <v>11</v>
          </cell>
          <cell r="J276">
            <v>12</v>
          </cell>
          <cell r="K276" t="str">
            <v>Coäng</v>
          </cell>
        </row>
        <row r="277">
          <cell r="B277" t="str">
            <v>Phaïm Minh Taâm</v>
          </cell>
          <cell r="C277" t="str">
            <v>TP</v>
          </cell>
          <cell r="D277">
            <v>153</v>
          </cell>
          <cell r="E277">
            <v>26</v>
          </cell>
          <cell r="F277">
            <v>27</v>
          </cell>
          <cell r="G277">
            <v>25</v>
          </cell>
          <cell r="H277">
            <v>27</v>
          </cell>
          <cell r="I277">
            <v>26</v>
          </cell>
          <cell r="J277">
            <v>26</v>
          </cell>
          <cell r="K277">
            <v>157</v>
          </cell>
          <cell r="L277">
            <v>310</v>
          </cell>
          <cell r="M277">
            <v>1.75</v>
          </cell>
          <cell r="N277" t="str">
            <v>Xuaát saéc</v>
          </cell>
          <cell r="O277">
            <v>1.6</v>
          </cell>
        </row>
        <row r="278">
          <cell r="B278" t="str">
            <v>Traàn Tuaán Vieät</v>
          </cell>
          <cell r="C278" t="str">
            <v>PP</v>
          </cell>
          <cell r="D278">
            <v>153</v>
          </cell>
          <cell r="E278">
            <v>26</v>
          </cell>
          <cell r="F278">
            <v>27</v>
          </cell>
          <cell r="G278">
            <v>25</v>
          </cell>
          <cell r="H278">
            <v>27</v>
          </cell>
          <cell r="I278">
            <v>26</v>
          </cell>
          <cell r="J278">
            <v>26</v>
          </cell>
          <cell r="K278">
            <v>157</v>
          </cell>
          <cell r="L278">
            <v>310</v>
          </cell>
          <cell r="M278">
            <v>1.6</v>
          </cell>
          <cell r="N278" t="str">
            <v>Xuaát saéc</v>
          </cell>
          <cell r="O278">
            <v>1.6</v>
          </cell>
        </row>
        <row r="279">
          <cell r="B279" t="str">
            <v>Traàn Thò Lan Höông</v>
          </cell>
          <cell r="C279" t="str">
            <v>PP</v>
          </cell>
          <cell r="D279">
            <v>153</v>
          </cell>
          <cell r="E279">
            <v>26</v>
          </cell>
          <cell r="F279">
            <v>27</v>
          </cell>
          <cell r="G279">
            <v>25</v>
          </cell>
          <cell r="H279">
            <v>27</v>
          </cell>
          <cell r="I279">
            <v>26</v>
          </cell>
          <cell r="J279">
            <v>26</v>
          </cell>
          <cell r="K279">
            <v>157</v>
          </cell>
          <cell r="L279">
            <v>310</v>
          </cell>
          <cell r="M279">
            <v>1.6</v>
          </cell>
          <cell r="N279" t="str">
            <v>Xuaát saéc</v>
          </cell>
          <cell r="O279">
            <v>1.6</v>
          </cell>
        </row>
        <row r="280">
          <cell r="B280" t="str">
            <v>Ñoã Phöôùc Hieáu</v>
          </cell>
          <cell r="C280" t="str">
            <v>TK</v>
          </cell>
          <cell r="D280">
            <v>151</v>
          </cell>
          <cell r="E280">
            <v>26</v>
          </cell>
          <cell r="F280">
            <v>23</v>
          </cell>
          <cell r="G280">
            <v>25</v>
          </cell>
          <cell r="H280">
            <v>27</v>
          </cell>
          <cell r="I280">
            <v>26</v>
          </cell>
          <cell r="J280">
            <v>26</v>
          </cell>
          <cell r="K280">
            <v>153</v>
          </cell>
          <cell r="L280">
            <v>304</v>
          </cell>
          <cell r="M280">
            <v>1.25</v>
          </cell>
          <cell r="N280" t="str">
            <v>Xuaát saéc</v>
          </cell>
          <cell r="O280">
            <v>1.6</v>
          </cell>
        </row>
        <row r="281">
          <cell r="B281" t="str">
            <v>Traàn Thò Thaïch</v>
          </cell>
          <cell r="C281" t="str">
            <v>TT</v>
          </cell>
          <cell r="D281">
            <v>153</v>
          </cell>
          <cell r="E281">
            <v>26</v>
          </cell>
          <cell r="F281">
            <v>27</v>
          </cell>
          <cell r="G281">
            <v>26</v>
          </cell>
          <cell r="H281">
            <v>26</v>
          </cell>
          <cell r="I281">
            <v>26</v>
          </cell>
          <cell r="J281">
            <v>26</v>
          </cell>
          <cell r="K281">
            <v>157</v>
          </cell>
          <cell r="L281">
            <v>310</v>
          </cell>
          <cell r="M281">
            <v>1.31</v>
          </cell>
          <cell r="N281" t="str">
            <v>Xuaát saéc</v>
          </cell>
          <cell r="O281">
            <v>1.6</v>
          </cell>
        </row>
        <row r="282">
          <cell r="B282" t="str">
            <v>Nguyeãn Thò Hoàng</v>
          </cell>
          <cell r="D282">
            <v>139</v>
          </cell>
          <cell r="E282">
            <v>26</v>
          </cell>
          <cell r="F282">
            <v>27</v>
          </cell>
          <cell r="G282">
            <v>25</v>
          </cell>
          <cell r="H282">
            <v>26</v>
          </cell>
          <cell r="I282">
            <v>26</v>
          </cell>
          <cell r="J282">
            <v>26</v>
          </cell>
          <cell r="K282">
            <v>156</v>
          </cell>
          <cell r="L282">
            <v>295</v>
          </cell>
          <cell r="M282">
            <v>1.26</v>
          </cell>
          <cell r="N282" t="str">
            <v>A</v>
          </cell>
          <cell r="O282">
            <v>1.4</v>
          </cell>
        </row>
        <row r="283">
          <cell r="B283" t="str">
            <v>Taï Thò Hieàn</v>
          </cell>
          <cell r="D283">
            <v>153</v>
          </cell>
          <cell r="E283">
            <v>26</v>
          </cell>
          <cell r="F283">
            <v>27</v>
          </cell>
          <cell r="G283">
            <v>25</v>
          </cell>
          <cell r="H283">
            <v>24</v>
          </cell>
          <cell r="I283">
            <v>23</v>
          </cell>
          <cell r="J283">
            <v>25</v>
          </cell>
          <cell r="K283">
            <v>150</v>
          </cell>
          <cell r="L283">
            <v>303</v>
          </cell>
          <cell r="M283">
            <v>1.26</v>
          </cell>
          <cell r="N283" t="str">
            <v>A</v>
          </cell>
          <cell r="O283">
            <v>1.4</v>
          </cell>
        </row>
        <row r="284">
          <cell r="B284" t="str">
            <v>Traàn Thò Hoàng Vaân</v>
          </cell>
          <cell r="D284">
            <v>134</v>
          </cell>
          <cell r="E284">
            <v>0</v>
          </cell>
          <cell r="F284">
            <v>0</v>
          </cell>
          <cell r="G284">
            <v>0</v>
          </cell>
          <cell r="H284">
            <v>19</v>
          </cell>
          <cell r="I284">
            <v>24</v>
          </cell>
          <cell r="J284">
            <v>26</v>
          </cell>
          <cell r="K284">
            <v>80</v>
          </cell>
          <cell r="L284">
            <v>214</v>
          </cell>
          <cell r="M284">
            <v>1.26</v>
          </cell>
          <cell r="N284" t="str">
            <v>A</v>
          </cell>
          <cell r="O284">
            <v>1.4</v>
          </cell>
          <cell r="Q284" t="str">
            <v>6thaùng ñaàu naêm ñaõ tính 19c TS (cuoái naêm coøn laïi +11c )</v>
          </cell>
        </row>
        <row r="285">
          <cell r="B285" t="str">
            <v>Nguyeãn Thanh Laâm</v>
          </cell>
          <cell r="D285">
            <v>151</v>
          </cell>
          <cell r="E285">
            <v>26</v>
          </cell>
          <cell r="F285">
            <v>27</v>
          </cell>
          <cell r="G285">
            <v>22</v>
          </cell>
          <cell r="H285">
            <v>26</v>
          </cell>
          <cell r="I285">
            <v>25</v>
          </cell>
          <cell r="J285">
            <v>26</v>
          </cell>
          <cell r="K285">
            <v>152</v>
          </cell>
          <cell r="L285">
            <v>303</v>
          </cell>
          <cell r="M285">
            <v>1.25</v>
          </cell>
          <cell r="N285" t="str">
            <v>B</v>
          </cell>
          <cell r="O285">
            <v>1.2</v>
          </cell>
        </row>
        <row r="286">
          <cell r="B286" t="str">
            <v>Leâ Vaên Theâm</v>
          </cell>
          <cell r="D286">
            <v>153</v>
          </cell>
          <cell r="E286">
            <v>26</v>
          </cell>
          <cell r="F286">
            <v>26</v>
          </cell>
          <cell r="G286">
            <v>24</v>
          </cell>
          <cell r="H286">
            <v>26</v>
          </cell>
          <cell r="I286">
            <v>25</v>
          </cell>
          <cell r="J286">
            <v>26</v>
          </cell>
          <cell r="K286">
            <v>153</v>
          </cell>
          <cell r="L286">
            <v>306</v>
          </cell>
          <cell r="M286">
            <v>1.26</v>
          </cell>
          <cell r="N286" t="str">
            <v>A</v>
          </cell>
          <cell r="O286">
            <v>1.4</v>
          </cell>
        </row>
        <row r="287">
          <cell r="B287" t="str">
            <v>Phan Hoàng Huyønh</v>
          </cell>
          <cell r="C287" t="str">
            <v>TT</v>
          </cell>
          <cell r="D287">
            <v>152</v>
          </cell>
          <cell r="E287">
            <v>26</v>
          </cell>
          <cell r="F287">
            <v>27</v>
          </cell>
          <cell r="G287">
            <v>26</v>
          </cell>
          <cell r="H287">
            <v>26</v>
          </cell>
          <cell r="I287">
            <v>16</v>
          </cell>
          <cell r="J287">
            <v>26</v>
          </cell>
          <cell r="K287">
            <v>147</v>
          </cell>
          <cell r="L287">
            <v>299</v>
          </cell>
          <cell r="M287">
            <v>1.2725</v>
          </cell>
          <cell r="N287" t="str">
            <v>Xuaát saéc</v>
          </cell>
          <cell r="O287">
            <v>1.6</v>
          </cell>
          <cell r="Q287" t="str">
            <v>HSCV tính BQ caû naêm</v>
          </cell>
        </row>
        <row r="288">
          <cell r="B288" t="str">
            <v>Ñinh Kieân Giang</v>
          </cell>
          <cell r="D288">
            <v>151</v>
          </cell>
          <cell r="E288">
            <v>26</v>
          </cell>
          <cell r="F288">
            <v>27</v>
          </cell>
          <cell r="G288">
            <v>26</v>
          </cell>
          <cell r="H288">
            <v>26</v>
          </cell>
          <cell r="I288">
            <v>25</v>
          </cell>
          <cell r="J288">
            <v>26</v>
          </cell>
          <cell r="K288">
            <v>156</v>
          </cell>
          <cell r="L288">
            <v>307</v>
          </cell>
          <cell r="M288">
            <v>1.25</v>
          </cell>
          <cell r="N288" t="str">
            <v>B</v>
          </cell>
          <cell r="O288">
            <v>1.2</v>
          </cell>
        </row>
        <row r="289">
          <cell r="B289" t="str">
            <v>Phuøng Minh Lyù</v>
          </cell>
          <cell r="D289">
            <v>156</v>
          </cell>
          <cell r="E289">
            <v>26</v>
          </cell>
          <cell r="F289">
            <v>27</v>
          </cell>
          <cell r="G289">
            <v>26</v>
          </cell>
          <cell r="H289">
            <v>24</v>
          </cell>
          <cell r="I289">
            <v>25</v>
          </cell>
          <cell r="J289">
            <v>26</v>
          </cell>
          <cell r="K289">
            <v>154</v>
          </cell>
          <cell r="L289">
            <v>310</v>
          </cell>
          <cell r="M289">
            <v>1.2875000000000001</v>
          </cell>
          <cell r="N289" t="str">
            <v>A</v>
          </cell>
          <cell r="O289">
            <v>1.4</v>
          </cell>
          <cell r="Q289" t="str">
            <v>HSCV tính BQ caû naêm</v>
          </cell>
        </row>
        <row r="290">
          <cell r="B290" t="str">
            <v>Trònh Myõ Trang</v>
          </cell>
          <cell r="D290">
            <v>148</v>
          </cell>
          <cell r="E290">
            <v>26</v>
          </cell>
          <cell r="F290">
            <v>27</v>
          </cell>
          <cell r="G290">
            <v>24</v>
          </cell>
          <cell r="H290">
            <v>26</v>
          </cell>
          <cell r="I290">
            <v>26</v>
          </cell>
          <cell r="J290">
            <v>26</v>
          </cell>
          <cell r="K290">
            <v>155</v>
          </cell>
          <cell r="L290">
            <v>303</v>
          </cell>
          <cell r="M290">
            <v>1.25</v>
          </cell>
          <cell r="N290" t="str">
            <v>A</v>
          </cell>
          <cell r="O290">
            <v>1.4</v>
          </cell>
        </row>
        <row r="291">
          <cell r="B291" t="str">
            <v>Traàn Duõng Thaéng</v>
          </cell>
          <cell r="D291">
            <v>156</v>
          </cell>
          <cell r="E291">
            <v>26</v>
          </cell>
          <cell r="F291">
            <v>27</v>
          </cell>
          <cell r="G291">
            <v>25</v>
          </cell>
          <cell r="H291">
            <v>27</v>
          </cell>
          <cell r="I291">
            <v>26</v>
          </cell>
          <cell r="J291">
            <v>26</v>
          </cell>
          <cell r="K291">
            <v>157</v>
          </cell>
          <cell r="L291">
            <v>313</v>
          </cell>
          <cell r="M291">
            <v>1.238</v>
          </cell>
          <cell r="N291" t="str">
            <v>B</v>
          </cell>
          <cell r="O291">
            <v>1.2</v>
          </cell>
          <cell r="P291">
            <v>1.1779999999999999</v>
          </cell>
          <cell r="Q291" t="str">
            <v>(PX.SX chuyeån veà 14c HS 1,106)</v>
          </cell>
        </row>
        <row r="292">
          <cell r="B292" t="str">
            <v>Vuõ Thanh Tuøng</v>
          </cell>
          <cell r="D292">
            <v>155</v>
          </cell>
          <cell r="E292">
            <v>26</v>
          </cell>
          <cell r="F292">
            <v>27</v>
          </cell>
          <cell r="G292">
            <v>26</v>
          </cell>
          <cell r="H292">
            <v>27</v>
          </cell>
          <cell r="I292">
            <v>26</v>
          </cell>
          <cell r="J292">
            <v>19</v>
          </cell>
          <cell r="K292">
            <v>151</v>
          </cell>
          <cell r="L292">
            <v>306</v>
          </cell>
          <cell r="M292">
            <v>1.25</v>
          </cell>
          <cell r="N292" t="str">
            <v>A</v>
          </cell>
          <cell r="O292">
            <v>1.4</v>
          </cell>
        </row>
        <row r="293">
          <cell r="B293" t="str">
            <v>Phan Thò Löïu</v>
          </cell>
          <cell r="D293">
            <v>155</v>
          </cell>
          <cell r="E293">
            <v>26</v>
          </cell>
          <cell r="F293">
            <v>26</v>
          </cell>
          <cell r="G293">
            <v>26</v>
          </cell>
          <cell r="H293">
            <v>23</v>
          </cell>
          <cell r="I293">
            <v>20</v>
          </cell>
          <cell r="J293">
            <v>26</v>
          </cell>
          <cell r="K293">
            <v>147</v>
          </cell>
          <cell r="L293">
            <v>302</v>
          </cell>
          <cell r="M293">
            <v>1.25</v>
          </cell>
          <cell r="N293" t="str">
            <v>A</v>
          </cell>
          <cell r="O293">
            <v>1.4</v>
          </cell>
        </row>
        <row r="294">
          <cell r="B294" t="str">
            <v>Ng. T. Hoàng Hueá</v>
          </cell>
          <cell r="D294">
            <v>151</v>
          </cell>
          <cell r="E294">
            <v>26</v>
          </cell>
          <cell r="F294">
            <v>27</v>
          </cell>
          <cell r="G294">
            <v>23</v>
          </cell>
          <cell r="H294">
            <v>27</v>
          </cell>
          <cell r="I294">
            <v>26</v>
          </cell>
          <cell r="J294">
            <v>26</v>
          </cell>
          <cell r="K294">
            <v>155</v>
          </cell>
          <cell r="L294">
            <v>306</v>
          </cell>
          <cell r="M294">
            <v>1.25</v>
          </cell>
          <cell r="N294" t="str">
            <v>A</v>
          </cell>
          <cell r="O294">
            <v>1.4</v>
          </cell>
        </row>
        <row r="295">
          <cell r="B295" t="str">
            <v>Tröông Myõ Tieân</v>
          </cell>
          <cell r="D295">
            <v>154</v>
          </cell>
          <cell r="E295">
            <v>26</v>
          </cell>
          <cell r="F295">
            <v>27</v>
          </cell>
          <cell r="G295">
            <v>23</v>
          </cell>
          <cell r="H295">
            <v>22</v>
          </cell>
          <cell r="I295">
            <v>25</v>
          </cell>
          <cell r="J295">
            <v>25</v>
          </cell>
          <cell r="K295">
            <v>148</v>
          </cell>
          <cell r="L295">
            <v>302</v>
          </cell>
          <cell r="M295">
            <v>1.25</v>
          </cell>
          <cell r="N295" t="str">
            <v>Xuaát saéc</v>
          </cell>
          <cell r="O295">
            <v>1.6</v>
          </cell>
        </row>
        <row r="296">
          <cell r="B296" t="str">
            <v>Buøi Anh Ñöùc</v>
          </cell>
          <cell r="C296" t="str">
            <v>TT</v>
          </cell>
          <cell r="D296">
            <v>154</v>
          </cell>
          <cell r="E296">
            <v>26</v>
          </cell>
          <cell r="F296">
            <v>27</v>
          </cell>
          <cell r="G296">
            <v>19</v>
          </cell>
          <cell r="H296">
            <v>26</v>
          </cell>
          <cell r="I296">
            <v>26</v>
          </cell>
          <cell r="J296">
            <v>26</v>
          </cell>
          <cell r="K296">
            <v>150</v>
          </cell>
          <cell r="L296">
            <v>304</v>
          </cell>
          <cell r="M296">
            <v>1.3</v>
          </cell>
          <cell r="N296" t="str">
            <v>Xuaát saéc</v>
          </cell>
          <cell r="O296">
            <v>1.6</v>
          </cell>
        </row>
        <row r="297">
          <cell r="B297" t="str">
            <v>Thaùi Hoaøng Heân</v>
          </cell>
          <cell r="D297">
            <v>155</v>
          </cell>
          <cell r="E297">
            <v>26</v>
          </cell>
          <cell r="F297">
            <v>27</v>
          </cell>
          <cell r="G297">
            <v>23</v>
          </cell>
          <cell r="H297">
            <v>27</v>
          </cell>
          <cell r="I297">
            <v>26</v>
          </cell>
          <cell r="J297">
            <v>26</v>
          </cell>
          <cell r="K297">
            <v>155</v>
          </cell>
          <cell r="L297">
            <v>310</v>
          </cell>
          <cell r="M297">
            <v>1.25</v>
          </cell>
          <cell r="N297" t="str">
            <v>A</v>
          </cell>
          <cell r="O297">
            <v>1.4</v>
          </cell>
        </row>
        <row r="298">
          <cell r="B298" t="str">
            <v>Nguyeãn Thanh Ñieàn</v>
          </cell>
          <cell r="D298">
            <v>154</v>
          </cell>
          <cell r="E298">
            <v>26</v>
          </cell>
          <cell r="F298">
            <v>27</v>
          </cell>
          <cell r="G298">
            <v>26</v>
          </cell>
          <cell r="H298">
            <v>26</v>
          </cell>
          <cell r="I298">
            <v>26</v>
          </cell>
          <cell r="J298">
            <v>26</v>
          </cell>
          <cell r="K298">
            <v>157</v>
          </cell>
          <cell r="L298">
            <v>311</v>
          </cell>
          <cell r="M298">
            <v>1.25</v>
          </cell>
          <cell r="N298" t="str">
            <v>A</v>
          </cell>
          <cell r="O298">
            <v>1.4</v>
          </cell>
        </row>
        <row r="299">
          <cell r="B299" t="str">
            <v>Ñinh Quang Sôn</v>
          </cell>
          <cell r="D299">
            <v>149</v>
          </cell>
          <cell r="E299">
            <v>26</v>
          </cell>
          <cell r="F299">
            <v>27</v>
          </cell>
          <cell r="G299">
            <v>25</v>
          </cell>
          <cell r="H299">
            <v>27</v>
          </cell>
          <cell r="I299">
            <v>26</v>
          </cell>
          <cell r="J299">
            <v>26</v>
          </cell>
          <cell r="K299">
            <v>157</v>
          </cell>
          <cell r="L299">
            <v>306</v>
          </cell>
          <cell r="M299">
            <v>1.25</v>
          </cell>
          <cell r="N299" t="str">
            <v>A</v>
          </cell>
          <cell r="O299">
            <v>1.4</v>
          </cell>
        </row>
        <row r="300">
          <cell r="B300" t="str">
            <v>Traàn Thaùi Böûu</v>
          </cell>
          <cell r="D300">
            <v>0</v>
          </cell>
          <cell r="E300">
            <v>0</v>
          </cell>
          <cell r="F300">
            <v>0</v>
          </cell>
          <cell r="G300">
            <v>0</v>
          </cell>
          <cell r="H300">
            <v>25</v>
          </cell>
          <cell r="I300">
            <v>26</v>
          </cell>
          <cell r="J300">
            <v>26</v>
          </cell>
          <cell r="K300">
            <v>77</v>
          </cell>
          <cell r="L300">
            <v>77</v>
          </cell>
          <cell r="M300">
            <v>0.9375</v>
          </cell>
          <cell r="N300" t="str">
            <v>B</v>
          </cell>
          <cell r="O300">
            <v>1.2</v>
          </cell>
        </row>
        <row r="301">
          <cell r="B301" t="str">
            <v>Traàn Vaên Uùt</v>
          </cell>
          <cell r="D301">
            <v>0</v>
          </cell>
          <cell r="E301">
            <v>0</v>
          </cell>
          <cell r="F301">
            <v>0</v>
          </cell>
          <cell r="G301">
            <v>0</v>
          </cell>
          <cell r="H301">
            <v>21</v>
          </cell>
          <cell r="I301">
            <v>26</v>
          </cell>
          <cell r="J301">
            <v>25</v>
          </cell>
          <cell r="K301">
            <v>72</v>
          </cell>
          <cell r="L301">
            <v>72</v>
          </cell>
          <cell r="M301">
            <v>0.9375</v>
          </cell>
          <cell r="N301" t="str">
            <v>A</v>
          </cell>
          <cell r="O301">
            <v>1.4</v>
          </cell>
        </row>
        <row r="302">
          <cell r="B302" t="str">
            <v>Mai Vaên Haûi</v>
          </cell>
          <cell r="C302" t="str">
            <v>TT VTPL</v>
          </cell>
          <cell r="D302">
            <v>156</v>
          </cell>
          <cell r="E302">
            <v>26</v>
          </cell>
          <cell r="F302">
            <v>27</v>
          </cell>
          <cell r="G302">
            <v>25</v>
          </cell>
          <cell r="H302">
            <v>26</v>
          </cell>
          <cell r="I302">
            <v>26</v>
          </cell>
          <cell r="J302">
            <v>25</v>
          </cell>
          <cell r="K302">
            <v>155</v>
          </cell>
          <cell r="L302">
            <v>311</v>
          </cell>
          <cell r="M302">
            <v>1.1625000000000001</v>
          </cell>
          <cell r="N302" t="str">
            <v>A</v>
          </cell>
          <cell r="O302">
            <v>1.4</v>
          </cell>
          <cell r="Q302" t="str">
            <v>Toå tröôûng T./10</v>
          </cell>
        </row>
        <row r="303">
          <cell r="B303" t="str">
            <v>Nguyeãn Vaên Uùt</v>
          </cell>
          <cell r="D303">
            <v>141</v>
          </cell>
          <cell r="E303">
            <v>26</v>
          </cell>
          <cell r="F303">
            <v>27</v>
          </cell>
          <cell r="G303">
            <v>25</v>
          </cell>
          <cell r="H303">
            <v>26</v>
          </cell>
          <cell r="I303">
            <v>24</v>
          </cell>
          <cell r="J303">
            <v>26</v>
          </cell>
          <cell r="K303">
            <v>154</v>
          </cell>
          <cell r="L303">
            <v>295</v>
          </cell>
          <cell r="M303">
            <v>1.1499999999999999</v>
          </cell>
          <cell r="N303" t="str">
            <v>A</v>
          </cell>
          <cell r="O303">
            <v>1.4</v>
          </cell>
        </row>
        <row r="304">
          <cell r="B304" t="str">
            <v>Nguyeãn Thaønh Thaéng A</v>
          </cell>
          <cell r="D304">
            <v>156</v>
          </cell>
          <cell r="E304">
            <v>25</v>
          </cell>
          <cell r="F304">
            <v>27</v>
          </cell>
          <cell r="G304">
            <v>25</v>
          </cell>
          <cell r="H304">
            <v>26</v>
          </cell>
          <cell r="I304">
            <v>26</v>
          </cell>
          <cell r="J304">
            <v>26</v>
          </cell>
          <cell r="K304">
            <v>155</v>
          </cell>
          <cell r="L304">
            <v>311</v>
          </cell>
          <cell r="M304">
            <v>1.1499999999999999</v>
          </cell>
          <cell r="N304" t="str">
            <v>A</v>
          </cell>
          <cell r="O304">
            <v>1.4</v>
          </cell>
        </row>
        <row r="305">
          <cell r="B305" t="str">
            <v>Nguyeãn Thaønh Thaéng B</v>
          </cell>
          <cell r="D305">
            <v>156</v>
          </cell>
          <cell r="E305">
            <v>26</v>
          </cell>
          <cell r="F305">
            <v>27</v>
          </cell>
          <cell r="G305">
            <v>16</v>
          </cell>
          <cell r="H305">
            <v>26</v>
          </cell>
          <cell r="I305">
            <v>25</v>
          </cell>
          <cell r="J305">
            <v>26</v>
          </cell>
          <cell r="K305">
            <v>146</v>
          </cell>
          <cell r="L305">
            <v>302</v>
          </cell>
          <cell r="M305">
            <v>1.1499999999999999</v>
          </cell>
          <cell r="N305" t="str">
            <v>A</v>
          </cell>
          <cell r="O305">
            <v>1.4</v>
          </cell>
        </row>
        <row r="306">
          <cell r="B306" t="str">
            <v>Hoà Hoaøng Taëng</v>
          </cell>
          <cell r="D306">
            <v>0</v>
          </cell>
          <cell r="E306">
            <v>0</v>
          </cell>
          <cell r="F306">
            <v>0</v>
          </cell>
          <cell r="G306">
            <v>0</v>
          </cell>
          <cell r="H306">
            <v>25</v>
          </cell>
          <cell r="I306">
            <v>25</v>
          </cell>
          <cell r="J306">
            <v>26</v>
          </cell>
          <cell r="K306">
            <v>76</v>
          </cell>
          <cell r="L306">
            <v>76</v>
          </cell>
          <cell r="M306">
            <v>0.86249999999999993</v>
          </cell>
          <cell r="N306" t="str">
            <v>A</v>
          </cell>
          <cell r="O306">
            <v>1.4</v>
          </cell>
        </row>
        <row r="307">
          <cell r="B307" t="str">
            <v>Nguyeãn Thò Thu Vaân</v>
          </cell>
          <cell r="D307">
            <v>156</v>
          </cell>
          <cell r="E307">
            <v>26</v>
          </cell>
          <cell r="F307">
            <v>27</v>
          </cell>
          <cell r="G307">
            <v>25</v>
          </cell>
          <cell r="H307">
            <v>24</v>
          </cell>
          <cell r="I307">
            <v>26</v>
          </cell>
          <cell r="J307">
            <v>26</v>
          </cell>
          <cell r="K307">
            <v>154</v>
          </cell>
          <cell r="L307">
            <v>310</v>
          </cell>
          <cell r="M307">
            <v>1.1499999999999999</v>
          </cell>
          <cell r="N307" t="str">
            <v>A</v>
          </cell>
          <cell r="O307">
            <v>1.4</v>
          </cell>
        </row>
        <row r="308">
          <cell r="B308" t="str">
            <v>Nguyeãn Thò Kim Hueä</v>
          </cell>
          <cell r="D308">
            <v>57</v>
          </cell>
          <cell r="E308">
            <v>26</v>
          </cell>
          <cell r="F308">
            <v>27</v>
          </cell>
          <cell r="G308">
            <v>25</v>
          </cell>
          <cell r="H308">
            <v>27</v>
          </cell>
          <cell r="I308">
            <v>25</v>
          </cell>
          <cell r="J308">
            <v>26</v>
          </cell>
          <cell r="K308">
            <v>156</v>
          </cell>
          <cell r="L308">
            <v>213</v>
          </cell>
          <cell r="M308">
            <v>1.1499999999999999</v>
          </cell>
          <cell r="N308" t="str">
            <v>B</v>
          </cell>
          <cell r="O308">
            <v>1.2</v>
          </cell>
        </row>
        <row r="309">
          <cell r="B309" t="str">
            <v>Coäng:</v>
          </cell>
        </row>
        <row r="311">
          <cell r="B311" t="str">
            <v>*Ñeà nghò Hoäi ñoàng xeùt</v>
          </cell>
          <cell r="Q311" t="str">
            <v>Ngöôøi laäp</v>
          </cell>
        </row>
        <row r="314">
          <cell r="B314" t="str">
            <v>Keát quaû bình xeùt :</v>
          </cell>
        </row>
        <row r="315">
          <cell r="B315" t="str">
            <v xml:space="preserve"> - Tröôûng, phoù boä phaän =</v>
          </cell>
          <cell r="D315" t="str">
            <v>(Taâm;Vieät;Höông)</v>
          </cell>
        </row>
        <row r="316">
          <cell r="B316" t="str">
            <v xml:space="preserve"> - Loaïi xuaát saéc             =</v>
          </cell>
          <cell r="C316">
            <v>8</v>
          </cell>
          <cell r="D316" t="str">
            <v>(Hieáu;Thaïch;Huyønh;Tieân;Ñöùc;Thu Vaân)</v>
          </cell>
        </row>
        <row r="317">
          <cell r="B317" t="str">
            <v xml:space="preserve"> - Loaïi A                        =</v>
          </cell>
          <cell r="C317">
            <v>19</v>
          </cell>
        </row>
        <row r="318">
          <cell r="B318" t="str">
            <v xml:space="preserve"> - Loaïi (A-)                   =</v>
          </cell>
          <cell r="C318">
            <v>0</v>
          </cell>
        </row>
        <row r="319">
          <cell r="B319" t="str">
            <v xml:space="preserve"> - Loaïi B                        =</v>
          </cell>
          <cell r="C319">
            <v>5</v>
          </cell>
          <cell r="D319" t="str">
            <v>(Laâm;K.Giang;D.Thaéng;Hueä;Böûu)</v>
          </cell>
        </row>
        <row r="320">
          <cell r="B320" t="str">
            <v xml:space="preserve"> - Loaïi C                        =</v>
          </cell>
          <cell r="C320">
            <v>0</v>
          </cell>
        </row>
        <row r="321">
          <cell r="B321" t="str">
            <v xml:space="preserve"> - Khoâng xeùt                  =</v>
          </cell>
          <cell r="C321">
            <v>0</v>
          </cell>
        </row>
        <row r="322">
          <cell r="B322" t="str">
            <v>Coäng:</v>
          </cell>
          <cell r="C322">
            <v>32</v>
          </cell>
        </row>
        <row r="338">
          <cell r="B338" t="str">
            <v xml:space="preserve">                                                          BAÛNG TOÅNG HÔÏP NGAØY COÂNG NAÊM 2001</v>
          </cell>
        </row>
        <row r="340">
          <cell r="B340" t="str">
            <v>HOÏ VAØ TEÂN</v>
          </cell>
          <cell r="C340" t="str">
            <v>Chöùc vuï</v>
          </cell>
          <cell r="D340" t="str">
            <v>NC. 6T ñaàu naêm</v>
          </cell>
          <cell r="E340" t="str">
            <v>Ngaøy coâng 6 thaùng cuoái naêm</v>
          </cell>
          <cell r="L340" t="str">
            <v>Toång NC caû naêm</v>
          </cell>
          <cell r="M340" t="str">
            <v>HSCV</v>
          </cell>
          <cell r="N340" t="str">
            <v>Xeáp loaïi    A-B-C</v>
          </cell>
          <cell r="O340" t="str">
            <v>Xeáp loaïi HS</v>
          </cell>
          <cell r="P340" t="str">
            <v>XL.Xuaát saéc</v>
          </cell>
          <cell r="Q340" t="str">
            <v>Ghi chuù</v>
          </cell>
        </row>
        <row r="341">
          <cell r="E341">
            <v>7</v>
          </cell>
          <cell r="F341">
            <v>8</v>
          </cell>
          <cell r="G341">
            <v>9</v>
          </cell>
          <cell r="H341">
            <v>10</v>
          </cell>
          <cell r="I341">
            <v>11</v>
          </cell>
          <cell r="J341">
            <v>12</v>
          </cell>
          <cell r="K341" t="str">
            <v>Coäng</v>
          </cell>
        </row>
        <row r="342">
          <cell r="B342" t="str">
            <v>Traàn Vaên Naêm</v>
          </cell>
          <cell r="C342" t="str">
            <v>QÑ</v>
          </cell>
          <cell r="D342">
            <v>153</v>
          </cell>
          <cell r="E342">
            <v>26</v>
          </cell>
          <cell r="F342">
            <v>27</v>
          </cell>
          <cell r="G342">
            <v>25</v>
          </cell>
          <cell r="H342">
            <v>27</v>
          </cell>
          <cell r="I342">
            <v>26</v>
          </cell>
          <cell r="J342">
            <v>26</v>
          </cell>
          <cell r="K342">
            <v>157</v>
          </cell>
          <cell r="L342">
            <v>310</v>
          </cell>
          <cell r="M342">
            <v>1.8</v>
          </cell>
          <cell r="N342" t="str">
            <v>Xuaát Saéc</v>
          </cell>
          <cell r="O342">
            <v>1.6</v>
          </cell>
        </row>
        <row r="343">
          <cell r="B343" t="str">
            <v>Vuõ Tieán Laõm</v>
          </cell>
          <cell r="C343" t="str">
            <v>PQÑ</v>
          </cell>
          <cell r="D343">
            <v>153</v>
          </cell>
          <cell r="E343">
            <v>26</v>
          </cell>
          <cell r="F343">
            <v>27</v>
          </cell>
          <cell r="G343">
            <v>25</v>
          </cell>
          <cell r="H343">
            <v>27</v>
          </cell>
          <cell r="I343">
            <v>26</v>
          </cell>
          <cell r="J343">
            <v>26</v>
          </cell>
          <cell r="K343">
            <v>157</v>
          </cell>
          <cell r="L343">
            <v>310</v>
          </cell>
          <cell r="M343">
            <v>1.65</v>
          </cell>
          <cell r="N343" t="str">
            <v>Xuaát Saéc</v>
          </cell>
          <cell r="O343">
            <v>1.6</v>
          </cell>
        </row>
        <row r="344">
          <cell r="B344" t="str">
            <v>Döông Thanh Haø</v>
          </cell>
          <cell r="C344" t="str">
            <v>PQÑ</v>
          </cell>
          <cell r="D344">
            <v>153</v>
          </cell>
          <cell r="E344">
            <v>26</v>
          </cell>
          <cell r="F344">
            <v>27</v>
          </cell>
          <cell r="G344">
            <v>25</v>
          </cell>
          <cell r="H344">
            <v>27</v>
          </cell>
          <cell r="I344">
            <v>26</v>
          </cell>
          <cell r="J344">
            <v>26</v>
          </cell>
          <cell r="K344">
            <v>157</v>
          </cell>
          <cell r="L344">
            <v>310</v>
          </cell>
          <cell r="M344">
            <v>1.65</v>
          </cell>
          <cell r="N344" t="str">
            <v>Xuaát Saéc</v>
          </cell>
          <cell r="O344">
            <v>1.6</v>
          </cell>
        </row>
        <row r="345">
          <cell r="B345" t="str">
            <v>Löu Ñöùc  Hieán</v>
          </cell>
          <cell r="C345" t="str">
            <v>TK</v>
          </cell>
          <cell r="D345">
            <v>154</v>
          </cell>
          <cell r="E345">
            <v>26</v>
          </cell>
          <cell r="F345">
            <v>27</v>
          </cell>
          <cell r="G345">
            <v>25</v>
          </cell>
          <cell r="H345">
            <v>27</v>
          </cell>
          <cell r="I345">
            <v>26</v>
          </cell>
          <cell r="J345">
            <v>26</v>
          </cell>
          <cell r="K345">
            <v>157</v>
          </cell>
          <cell r="L345">
            <v>311</v>
          </cell>
          <cell r="M345">
            <v>1.3</v>
          </cell>
          <cell r="N345" t="str">
            <v>Xuaát Saéc</v>
          </cell>
          <cell r="O345">
            <v>1.6</v>
          </cell>
        </row>
        <row r="346">
          <cell r="B346" t="str">
            <v>Nguyeãn Vaên Lyù</v>
          </cell>
          <cell r="C346" t="str">
            <v>TK</v>
          </cell>
          <cell r="D346">
            <v>152</v>
          </cell>
          <cell r="E346">
            <v>26</v>
          </cell>
          <cell r="F346">
            <v>27</v>
          </cell>
          <cell r="G346">
            <v>25</v>
          </cell>
          <cell r="H346">
            <v>27</v>
          </cell>
          <cell r="I346">
            <v>26</v>
          </cell>
          <cell r="J346">
            <v>26</v>
          </cell>
          <cell r="K346">
            <v>157</v>
          </cell>
          <cell r="L346">
            <v>309</v>
          </cell>
          <cell r="M346">
            <v>1.3</v>
          </cell>
          <cell r="N346" t="str">
            <v>Xuaát Saéc</v>
          </cell>
          <cell r="O346">
            <v>1.6</v>
          </cell>
        </row>
        <row r="347">
          <cell r="B347" t="str">
            <v>Leâ Kim Chuyeån</v>
          </cell>
          <cell r="C347" t="str">
            <v>ÑC</v>
          </cell>
          <cell r="D347">
            <v>144</v>
          </cell>
          <cell r="E347">
            <v>25</v>
          </cell>
          <cell r="F347">
            <v>26</v>
          </cell>
          <cell r="G347">
            <v>25</v>
          </cell>
          <cell r="H347">
            <v>27</v>
          </cell>
          <cell r="I347">
            <v>26</v>
          </cell>
          <cell r="J347">
            <v>26</v>
          </cell>
          <cell r="K347">
            <v>155</v>
          </cell>
          <cell r="L347">
            <v>299</v>
          </cell>
          <cell r="M347">
            <v>1.383</v>
          </cell>
          <cell r="N347" t="str">
            <v>B</v>
          </cell>
          <cell r="O347">
            <v>1.2</v>
          </cell>
          <cell r="Q347" t="str">
            <v xml:space="preserve">caûnh caùo </v>
          </cell>
        </row>
        <row r="348">
          <cell r="B348" t="str">
            <v>Cao Vaên Döông</v>
          </cell>
          <cell r="C348" t="str">
            <v>ÑC</v>
          </cell>
          <cell r="D348">
            <v>154</v>
          </cell>
          <cell r="E348">
            <v>25</v>
          </cell>
          <cell r="F348">
            <v>27</v>
          </cell>
          <cell r="G348">
            <v>25</v>
          </cell>
          <cell r="H348">
            <v>27</v>
          </cell>
          <cell r="I348">
            <v>26</v>
          </cell>
          <cell r="J348">
            <v>26</v>
          </cell>
          <cell r="K348">
            <v>156</v>
          </cell>
          <cell r="L348">
            <v>310</v>
          </cell>
          <cell r="M348">
            <v>1.375</v>
          </cell>
          <cell r="N348" t="str">
            <v>B</v>
          </cell>
          <cell r="O348">
            <v>1.2</v>
          </cell>
          <cell r="Q348" t="str">
            <v xml:space="preserve">caûnh caùo </v>
          </cell>
        </row>
        <row r="349">
          <cell r="B349" t="str">
            <v>Ñoã Trung Thöï</v>
          </cell>
          <cell r="C349" t="str">
            <v>ÑC</v>
          </cell>
          <cell r="D349">
            <v>155</v>
          </cell>
          <cell r="E349">
            <v>26</v>
          </cell>
          <cell r="F349">
            <v>27</v>
          </cell>
          <cell r="G349">
            <v>25</v>
          </cell>
          <cell r="H349">
            <v>27</v>
          </cell>
          <cell r="I349">
            <v>25</v>
          </cell>
          <cell r="J349">
            <v>26</v>
          </cell>
          <cell r="K349">
            <v>156</v>
          </cell>
          <cell r="L349">
            <v>311</v>
          </cell>
          <cell r="M349">
            <v>1.383</v>
          </cell>
          <cell r="N349" t="str">
            <v>B</v>
          </cell>
          <cell r="O349">
            <v>1.2</v>
          </cell>
          <cell r="Q349" t="str">
            <v xml:space="preserve">caûnh caùo </v>
          </cell>
        </row>
        <row r="350">
          <cell r="B350" t="str">
            <v>Phan Vaên Naâng</v>
          </cell>
          <cell r="C350" t="str">
            <v>ÑC</v>
          </cell>
          <cell r="D350">
            <v>151</v>
          </cell>
          <cell r="E350">
            <v>26</v>
          </cell>
          <cell r="F350">
            <v>23</v>
          </cell>
          <cell r="G350">
            <v>25</v>
          </cell>
          <cell r="H350">
            <v>27</v>
          </cell>
          <cell r="I350">
            <v>26</v>
          </cell>
          <cell r="J350">
            <v>26</v>
          </cell>
          <cell r="K350">
            <v>153</v>
          </cell>
          <cell r="L350">
            <v>304</v>
          </cell>
          <cell r="M350">
            <v>1.383</v>
          </cell>
          <cell r="N350" t="str">
            <v>Xuaát Saéc</v>
          </cell>
          <cell r="O350">
            <v>1.6</v>
          </cell>
        </row>
        <row r="351">
          <cell r="B351" t="str">
            <v>Ñaøo Taát  Ñaït</v>
          </cell>
          <cell r="D351">
            <v>150</v>
          </cell>
          <cell r="E351">
            <v>26</v>
          </cell>
          <cell r="F351">
            <v>27</v>
          </cell>
          <cell r="G351">
            <v>25</v>
          </cell>
          <cell r="H351">
            <v>26</v>
          </cell>
          <cell r="I351">
            <v>26</v>
          </cell>
          <cell r="J351">
            <v>26</v>
          </cell>
          <cell r="K351">
            <v>156</v>
          </cell>
          <cell r="L351">
            <v>306</v>
          </cell>
          <cell r="M351">
            <v>1.1499999999999999</v>
          </cell>
          <cell r="N351" t="str">
            <v>A</v>
          </cell>
          <cell r="O351">
            <v>1.4</v>
          </cell>
        </row>
        <row r="352">
          <cell r="B352" t="str">
            <v>Haø Vaên Khen</v>
          </cell>
          <cell r="D352">
            <v>144</v>
          </cell>
          <cell r="E352">
            <v>24</v>
          </cell>
          <cell r="F352">
            <v>27</v>
          </cell>
          <cell r="G352">
            <v>25</v>
          </cell>
          <cell r="H352">
            <v>26</v>
          </cell>
          <cell r="I352">
            <v>25</v>
          </cell>
          <cell r="J352">
            <v>26</v>
          </cell>
          <cell r="K352">
            <v>153</v>
          </cell>
          <cell r="L352">
            <v>297</v>
          </cell>
          <cell r="M352">
            <v>1.1499999999999999</v>
          </cell>
          <cell r="N352" t="str">
            <v>Xuaát Saéc</v>
          </cell>
          <cell r="O352">
            <v>1.6</v>
          </cell>
        </row>
        <row r="353">
          <cell r="B353" t="str">
            <v>Laâm Ngoïc Chuyeân</v>
          </cell>
          <cell r="D353">
            <v>156</v>
          </cell>
          <cell r="E353">
            <v>26</v>
          </cell>
          <cell r="F353">
            <v>27</v>
          </cell>
          <cell r="G353">
            <v>25</v>
          </cell>
          <cell r="H353">
            <v>27</v>
          </cell>
          <cell r="I353">
            <v>26</v>
          </cell>
          <cell r="J353">
            <v>26</v>
          </cell>
          <cell r="K353">
            <v>157</v>
          </cell>
          <cell r="L353">
            <v>313</v>
          </cell>
          <cell r="M353">
            <v>1.1499999999999999</v>
          </cell>
          <cell r="N353" t="str">
            <v>Xuaát Saéc</v>
          </cell>
          <cell r="O353">
            <v>1.6</v>
          </cell>
        </row>
        <row r="354">
          <cell r="B354" t="str">
            <v>Leâ Vaên Vuõ</v>
          </cell>
          <cell r="C354" t="str">
            <v>CT</v>
          </cell>
          <cell r="D354">
            <v>155</v>
          </cell>
          <cell r="E354">
            <v>26</v>
          </cell>
          <cell r="F354">
            <v>26</v>
          </cell>
          <cell r="G354">
            <v>25</v>
          </cell>
          <cell r="H354">
            <v>27</v>
          </cell>
          <cell r="I354">
            <v>26</v>
          </cell>
          <cell r="J354">
            <v>26</v>
          </cell>
          <cell r="K354">
            <v>156</v>
          </cell>
          <cell r="L354">
            <v>311</v>
          </cell>
          <cell r="M354">
            <v>1.25</v>
          </cell>
          <cell r="N354" t="str">
            <v>B</v>
          </cell>
          <cell r="O354">
            <v>1.2</v>
          </cell>
          <cell r="Q354" t="str">
            <v xml:space="preserve">caûnh caùo </v>
          </cell>
        </row>
        <row r="355">
          <cell r="B355" t="str">
            <v>Haøng Vaên Taøo</v>
          </cell>
          <cell r="C355" t="str">
            <v>CT</v>
          </cell>
          <cell r="D355">
            <v>149</v>
          </cell>
          <cell r="E355">
            <v>25</v>
          </cell>
          <cell r="F355">
            <v>27</v>
          </cell>
          <cell r="G355">
            <v>25</v>
          </cell>
          <cell r="H355">
            <v>27</v>
          </cell>
          <cell r="I355">
            <v>26</v>
          </cell>
          <cell r="J355">
            <v>26</v>
          </cell>
          <cell r="K355">
            <v>156</v>
          </cell>
          <cell r="L355">
            <v>305</v>
          </cell>
          <cell r="M355">
            <v>1.349</v>
          </cell>
          <cell r="N355" t="str">
            <v>B</v>
          </cell>
          <cell r="O355">
            <v>1.2</v>
          </cell>
          <cell r="Q355" t="str">
            <v xml:space="preserve">caûnh caùo </v>
          </cell>
        </row>
        <row r="356">
          <cell r="B356" t="str">
            <v>Nguyeãn Ngoïc Bieân</v>
          </cell>
          <cell r="D356">
            <v>156</v>
          </cell>
          <cell r="E356">
            <v>26</v>
          </cell>
          <cell r="F356">
            <v>27</v>
          </cell>
          <cell r="G356">
            <v>25</v>
          </cell>
          <cell r="H356">
            <v>27</v>
          </cell>
          <cell r="I356">
            <v>26</v>
          </cell>
          <cell r="J356">
            <v>25</v>
          </cell>
          <cell r="K356">
            <v>156</v>
          </cell>
          <cell r="L356">
            <v>312</v>
          </cell>
          <cell r="M356">
            <v>1.2989999999999999</v>
          </cell>
          <cell r="N356" t="str">
            <v>A</v>
          </cell>
          <cell r="O356">
            <v>1.4</v>
          </cell>
        </row>
        <row r="357">
          <cell r="B357" t="str">
            <v>Trònh Hoaøi Phöông</v>
          </cell>
          <cell r="D357">
            <v>156</v>
          </cell>
          <cell r="E357">
            <v>26</v>
          </cell>
          <cell r="F357">
            <v>27</v>
          </cell>
          <cell r="G357">
            <v>25</v>
          </cell>
          <cell r="H357">
            <v>26</v>
          </cell>
          <cell r="I357">
            <v>26</v>
          </cell>
          <cell r="J357">
            <v>26</v>
          </cell>
          <cell r="K357">
            <v>156</v>
          </cell>
          <cell r="L357">
            <v>312</v>
          </cell>
          <cell r="M357">
            <v>1.264</v>
          </cell>
          <cell r="N357" t="str">
            <v>A</v>
          </cell>
          <cell r="O357">
            <v>1.4</v>
          </cell>
        </row>
        <row r="358">
          <cell r="B358" t="str">
            <v>Ñaøo Duy Haûi</v>
          </cell>
          <cell r="D358">
            <v>155</v>
          </cell>
          <cell r="E358">
            <v>26</v>
          </cell>
          <cell r="F358">
            <v>27</v>
          </cell>
          <cell r="G358">
            <v>25</v>
          </cell>
          <cell r="H358">
            <v>26</v>
          </cell>
          <cell r="I358">
            <v>26</v>
          </cell>
          <cell r="J358">
            <v>26</v>
          </cell>
          <cell r="K358">
            <v>156</v>
          </cell>
          <cell r="L358">
            <v>311</v>
          </cell>
          <cell r="M358">
            <v>1.25</v>
          </cell>
          <cell r="N358" t="str">
            <v>A</v>
          </cell>
          <cell r="O358">
            <v>1.4</v>
          </cell>
        </row>
        <row r="359">
          <cell r="B359" t="str">
            <v>Leâ Coâng Luaän</v>
          </cell>
          <cell r="D359">
            <v>144</v>
          </cell>
          <cell r="E359">
            <v>26</v>
          </cell>
          <cell r="F359">
            <v>27</v>
          </cell>
          <cell r="G359">
            <v>25</v>
          </cell>
          <cell r="H359">
            <v>26</v>
          </cell>
          <cell r="I359">
            <v>25</v>
          </cell>
          <cell r="J359">
            <v>26</v>
          </cell>
          <cell r="K359">
            <v>155</v>
          </cell>
          <cell r="L359">
            <v>299</v>
          </cell>
          <cell r="M359">
            <v>1.1890000000000001</v>
          </cell>
          <cell r="N359" t="str">
            <v>B</v>
          </cell>
          <cell r="O359">
            <v>1.2</v>
          </cell>
          <cell r="Q359" t="str">
            <v>Vi phaïm NQLÑ</v>
          </cell>
        </row>
        <row r="360">
          <cell r="B360" t="str">
            <v>Nguyeãn Thanh Sôn</v>
          </cell>
          <cell r="C360" t="str">
            <v>CT</v>
          </cell>
          <cell r="D360">
            <v>155</v>
          </cell>
          <cell r="E360">
            <v>26</v>
          </cell>
          <cell r="F360">
            <v>27</v>
          </cell>
          <cell r="G360">
            <v>24</v>
          </cell>
          <cell r="H360">
            <v>27</v>
          </cell>
          <cell r="I360">
            <v>26</v>
          </cell>
          <cell r="J360">
            <v>25</v>
          </cell>
          <cell r="K360">
            <v>155</v>
          </cell>
          <cell r="L360">
            <v>310</v>
          </cell>
          <cell r="M360">
            <v>1.329</v>
          </cell>
          <cell r="N360" t="str">
            <v>B</v>
          </cell>
          <cell r="O360">
            <v>1.2</v>
          </cell>
          <cell r="Q360" t="str">
            <v xml:space="preserve">caûnh caùo </v>
          </cell>
        </row>
        <row r="361">
          <cell r="B361" t="str">
            <v>Phaïm Vaên Beàn</v>
          </cell>
          <cell r="D361">
            <v>156</v>
          </cell>
          <cell r="E361">
            <v>26</v>
          </cell>
          <cell r="F361">
            <v>27</v>
          </cell>
          <cell r="G361">
            <v>25</v>
          </cell>
          <cell r="H361">
            <v>27</v>
          </cell>
          <cell r="I361">
            <v>26</v>
          </cell>
          <cell r="J361">
            <v>26</v>
          </cell>
          <cell r="K361">
            <v>157</v>
          </cell>
          <cell r="L361">
            <v>313</v>
          </cell>
          <cell r="M361">
            <v>1.2909999999999999</v>
          </cell>
          <cell r="Q361" t="str">
            <v>Kyû luaät caét KT</v>
          </cell>
        </row>
        <row r="362">
          <cell r="B362" t="str">
            <v>Traàn Khaéc Ñieàu</v>
          </cell>
          <cell r="D362">
            <v>156</v>
          </cell>
          <cell r="E362">
            <v>26</v>
          </cell>
          <cell r="F362">
            <v>27</v>
          </cell>
          <cell r="G362">
            <v>25</v>
          </cell>
          <cell r="H362">
            <v>27</v>
          </cell>
          <cell r="I362">
            <v>26</v>
          </cell>
          <cell r="J362">
            <v>26</v>
          </cell>
          <cell r="K362">
            <v>157</v>
          </cell>
          <cell r="L362">
            <v>313</v>
          </cell>
          <cell r="M362">
            <v>1.2390000000000001</v>
          </cell>
          <cell r="N362" t="str">
            <v>A</v>
          </cell>
          <cell r="O362">
            <v>1.4</v>
          </cell>
        </row>
        <row r="363">
          <cell r="B363" t="str">
            <v>Nguyeãn Thanh Hoàng</v>
          </cell>
          <cell r="D363">
            <v>155</v>
          </cell>
          <cell r="E363">
            <v>26</v>
          </cell>
          <cell r="F363">
            <v>26</v>
          </cell>
          <cell r="G363">
            <v>25</v>
          </cell>
          <cell r="H363">
            <v>27</v>
          </cell>
          <cell r="I363">
            <v>26</v>
          </cell>
          <cell r="J363">
            <v>26</v>
          </cell>
          <cell r="K363">
            <v>156</v>
          </cell>
          <cell r="L363">
            <v>311</v>
          </cell>
          <cell r="M363">
            <v>1.2430000000000001</v>
          </cell>
          <cell r="N363" t="str">
            <v>A</v>
          </cell>
          <cell r="O363">
            <v>1.4</v>
          </cell>
        </row>
        <row r="364">
          <cell r="B364" t="str">
            <v>Hoà Minh Sôn</v>
          </cell>
          <cell r="D364">
            <v>85</v>
          </cell>
          <cell r="E364">
            <v>26</v>
          </cell>
          <cell r="F364">
            <v>26</v>
          </cell>
          <cell r="G364">
            <v>25</v>
          </cell>
          <cell r="H364">
            <v>27</v>
          </cell>
          <cell r="I364">
            <v>26</v>
          </cell>
          <cell r="J364">
            <v>19</v>
          </cell>
          <cell r="K364">
            <v>149</v>
          </cell>
          <cell r="L364">
            <v>234</v>
          </cell>
          <cell r="M364">
            <v>1.1857</v>
          </cell>
          <cell r="Q364" t="str">
            <v>Kyû luaät caét KT</v>
          </cell>
        </row>
        <row r="365">
          <cell r="B365" t="str">
            <v>Nguyeãn Quang Vinh</v>
          </cell>
          <cell r="C365" t="str">
            <v>TT</v>
          </cell>
          <cell r="D365">
            <v>139</v>
          </cell>
          <cell r="E365">
            <v>26</v>
          </cell>
          <cell r="F365">
            <v>27</v>
          </cell>
          <cell r="G365">
            <v>25</v>
          </cell>
          <cell r="H365">
            <v>27</v>
          </cell>
          <cell r="I365">
            <v>26</v>
          </cell>
          <cell r="J365">
            <v>26</v>
          </cell>
          <cell r="K365">
            <v>157</v>
          </cell>
          <cell r="L365">
            <v>296</v>
          </cell>
          <cell r="M365">
            <v>1.341</v>
          </cell>
          <cell r="N365" t="str">
            <v>B</v>
          </cell>
          <cell r="O365">
            <v>1.2</v>
          </cell>
          <cell r="Q365" t="str">
            <v>caûnh caùo</v>
          </cell>
        </row>
        <row r="366">
          <cell r="B366" t="str">
            <v>Traàn vieät Toaøn</v>
          </cell>
          <cell r="D366">
            <v>156</v>
          </cell>
          <cell r="E366">
            <v>23</v>
          </cell>
          <cell r="F366">
            <v>27</v>
          </cell>
          <cell r="G366">
            <v>23</v>
          </cell>
          <cell r="H366">
            <v>25</v>
          </cell>
          <cell r="I366">
            <v>26</v>
          </cell>
          <cell r="J366">
            <v>25</v>
          </cell>
          <cell r="K366">
            <v>149</v>
          </cell>
          <cell r="L366">
            <v>305</v>
          </cell>
          <cell r="M366">
            <v>1.3029999999999999</v>
          </cell>
          <cell r="Q366" t="str">
            <v>Kyû luaät caét KT</v>
          </cell>
        </row>
        <row r="367">
          <cell r="B367" t="str">
            <v>Traàn Thanh Tuøng</v>
          </cell>
          <cell r="D367">
            <v>154</v>
          </cell>
          <cell r="E367">
            <v>21</v>
          </cell>
          <cell r="F367">
            <v>27</v>
          </cell>
          <cell r="G367">
            <v>23</v>
          </cell>
          <cell r="H367">
            <v>26</v>
          </cell>
          <cell r="I367">
            <v>25</v>
          </cell>
          <cell r="J367">
            <v>24</v>
          </cell>
          <cell r="K367">
            <v>146</v>
          </cell>
          <cell r="L367">
            <v>300</v>
          </cell>
          <cell r="M367">
            <v>1.242</v>
          </cell>
          <cell r="N367" t="str">
            <v>A</v>
          </cell>
          <cell r="O367">
            <v>1.4</v>
          </cell>
        </row>
        <row r="368">
          <cell r="B368" t="str">
            <v>Nguyeãn Höõu Taøi</v>
          </cell>
          <cell r="D368">
            <v>155</v>
          </cell>
          <cell r="E368">
            <v>26</v>
          </cell>
          <cell r="F368">
            <v>27</v>
          </cell>
          <cell r="G368">
            <v>25</v>
          </cell>
          <cell r="H368">
            <v>26</v>
          </cell>
          <cell r="I368">
            <v>18</v>
          </cell>
          <cell r="J368">
            <v>26</v>
          </cell>
          <cell r="K368">
            <v>148</v>
          </cell>
          <cell r="L368">
            <v>303</v>
          </cell>
          <cell r="M368">
            <v>1.242</v>
          </cell>
          <cell r="N368" t="str">
            <v>A</v>
          </cell>
          <cell r="O368">
            <v>1.4</v>
          </cell>
        </row>
        <row r="369">
          <cell r="B369" t="str">
            <v>Leâ Phaùt Ñaït</v>
          </cell>
          <cell r="D369">
            <v>156</v>
          </cell>
          <cell r="E369">
            <v>26</v>
          </cell>
          <cell r="F369">
            <v>27</v>
          </cell>
          <cell r="G369">
            <v>25</v>
          </cell>
          <cell r="H369">
            <v>27</v>
          </cell>
          <cell r="I369">
            <v>26</v>
          </cell>
          <cell r="J369">
            <v>26</v>
          </cell>
          <cell r="K369">
            <v>157</v>
          </cell>
          <cell r="L369">
            <v>313</v>
          </cell>
          <cell r="M369">
            <v>1.2430000000000001</v>
          </cell>
          <cell r="N369" t="str">
            <v>A</v>
          </cell>
          <cell r="O369">
            <v>1.4</v>
          </cell>
        </row>
        <row r="370">
          <cell r="B370" t="str">
            <v>Nam Taán Löïc</v>
          </cell>
          <cell r="C370" t="str">
            <v>CT</v>
          </cell>
          <cell r="D370">
            <v>154</v>
          </cell>
          <cell r="E370">
            <v>26</v>
          </cell>
          <cell r="F370">
            <v>26</v>
          </cell>
          <cell r="G370">
            <v>25</v>
          </cell>
          <cell r="H370">
            <v>26</v>
          </cell>
          <cell r="I370">
            <v>26</v>
          </cell>
          <cell r="J370">
            <v>17</v>
          </cell>
          <cell r="K370">
            <v>146</v>
          </cell>
          <cell r="L370">
            <v>300</v>
          </cell>
          <cell r="M370">
            <v>1.3</v>
          </cell>
          <cell r="N370" t="str">
            <v>B</v>
          </cell>
          <cell r="O370">
            <v>1.2</v>
          </cell>
          <cell r="Q370" t="str">
            <v>caûnh caùo</v>
          </cell>
        </row>
        <row r="371">
          <cell r="B371" t="str">
            <v>Huyønh Quoác Söû</v>
          </cell>
          <cell r="D371">
            <v>156</v>
          </cell>
          <cell r="E371">
            <v>26</v>
          </cell>
          <cell r="F371">
            <v>27</v>
          </cell>
          <cell r="G371">
            <v>25</v>
          </cell>
          <cell r="H371">
            <v>27</v>
          </cell>
          <cell r="I371">
            <v>6</v>
          </cell>
          <cell r="J371">
            <v>26</v>
          </cell>
          <cell r="K371">
            <v>137</v>
          </cell>
          <cell r="L371">
            <v>293</v>
          </cell>
          <cell r="M371">
            <v>1.1499999999999999</v>
          </cell>
          <cell r="N371" t="str">
            <v>B</v>
          </cell>
          <cell r="O371">
            <v>1.2</v>
          </cell>
          <cell r="Q371" t="str">
            <v>Naèm vieän thieáu coâng</v>
          </cell>
        </row>
        <row r="372">
          <cell r="B372" t="str">
            <v>Tröông Tieán Huøng</v>
          </cell>
          <cell r="D372">
            <v>155</v>
          </cell>
          <cell r="E372">
            <v>26</v>
          </cell>
          <cell r="F372">
            <v>27</v>
          </cell>
          <cell r="G372">
            <v>21</v>
          </cell>
          <cell r="H372">
            <v>27</v>
          </cell>
          <cell r="I372">
            <v>20</v>
          </cell>
          <cell r="J372">
            <v>24</v>
          </cell>
          <cell r="K372">
            <v>145</v>
          </cell>
          <cell r="L372">
            <v>300</v>
          </cell>
          <cell r="M372">
            <v>1.246</v>
          </cell>
          <cell r="N372" t="str">
            <v>A</v>
          </cell>
          <cell r="O372">
            <v>1.4</v>
          </cell>
        </row>
        <row r="373">
          <cell r="B373" t="str">
            <v>Leâ Tröôøng Sa</v>
          </cell>
          <cell r="D373">
            <v>153</v>
          </cell>
          <cell r="E373">
            <v>26</v>
          </cell>
          <cell r="F373">
            <v>27</v>
          </cell>
          <cell r="G373">
            <v>25</v>
          </cell>
          <cell r="H373">
            <v>27</v>
          </cell>
          <cell r="I373">
            <v>24</v>
          </cell>
          <cell r="J373">
            <v>26</v>
          </cell>
          <cell r="K373">
            <v>155</v>
          </cell>
          <cell r="L373">
            <v>308</v>
          </cell>
          <cell r="M373">
            <v>1.1499999999999999</v>
          </cell>
          <cell r="N373" t="str">
            <v>A</v>
          </cell>
          <cell r="O373">
            <v>1.4</v>
          </cell>
        </row>
        <row r="374">
          <cell r="B374" t="str">
            <v>Leâ Kyø Maïnh</v>
          </cell>
          <cell r="H374">
            <v>20</v>
          </cell>
          <cell r="I374">
            <v>26</v>
          </cell>
          <cell r="J374">
            <v>26</v>
          </cell>
          <cell r="K374">
            <v>72</v>
          </cell>
          <cell r="L374">
            <v>72</v>
          </cell>
          <cell r="M374">
            <v>0.86250000000000004</v>
          </cell>
          <cell r="N374" t="str">
            <v>A</v>
          </cell>
          <cell r="O374">
            <v>1.4</v>
          </cell>
        </row>
        <row r="375">
          <cell r="B375" t="str">
            <v>Traàn Vaên Tieån</v>
          </cell>
          <cell r="C375" t="str">
            <v>CT</v>
          </cell>
          <cell r="D375">
            <v>156</v>
          </cell>
          <cell r="E375">
            <v>26</v>
          </cell>
          <cell r="F375">
            <v>27</v>
          </cell>
          <cell r="G375">
            <v>25</v>
          </cell>
          <cell r="H375">
            <v>27</v>
          </cell>
          <cell r="I375">
            <v>25</v>
          </cell>
          <cell r="J375">
            <v>25</v>
          </cell>
          <cell r="K375">
            <v>155</v>
          </cell>
          <cell r="L375">
            <v>311</v>
          </cell>
          <cell r="M375">
            <v>1.2</v>
          </cell>
          <cell r="N375" t="str">
            <v>Xuaát Saéc</v>
          </cell>
          <cell r="O375">
            <v>1.6</v>
          </cell>
          <cell r="Q375" t="str">
            <v>( + 3 DL)</v>
          </cell>
        </row>
        <row r="376">
          <cell r="B376" t="str">
            <v>Trònh Xuaân Thaéng</v>
          </cell>
          <cell r="D376">
            <v>155</v>
          </cell>
          <cell r="E376">
            <v>26</v>
          </cell>
          <cell r="F376">
            <v>27</v>
          </cell>
          <cell r="G376">
            <v>25</v>
          </cell>
          <cell r="H376">
            <v>27</v>
          </cell>
          <cell r="I376">
            <v>26</v>
          </cell>
          <cell r="J376">
            <v>26</v>
          </cell>
          <cell r="K376">
            <v>157</v>
          </cell>
          <cell r="L376">
            <v>312</v>
          </cell>
          <cell r="M376">
            <v>1.1499999999999999</v>
          </cell>
          <cell r="N376" t="str">
            <v>A</v>
          </cell>
          <cell r="O376">
            <v>1.4</v>
          </cell>
        </row>
        <row r="377">
          <cell r="B377" t="str">
            <v>Nguyeãn Vaên Thaém</v>
          </cell>
          <cell r="D377">
            <v>156</v>
          </cell>
          <cell r="E377">
            <v>26</v>
          </cell>
          <cell r="F377">
            <v>27</v>
          </cell>
          <cell r="G377">
            <v>25</v>
          </cell>
          <cell r="H377">
            <v>27</v>
          </cell>
          <cell r="I377">
            <v>26</v>
          </cell>
          <cell r="J377">
            <v>26</v>
          </cell>
          <cell r="K377">
            <v>157</v>
          </cell>
          <cell r="L377">
            <v>313</v>
          </cell>
          <cell r="M377">
            <v>1.1499999999999999</v>
          </cell>
          <cell r="N377" t="str">
            <v>A</v>
          </cell>
          <cell r="O377">
            <v>1.4</v>
          </cell>
        </row>
        <row r="378">
          <cell r="B378" t="str">
            <v>Taøo Chís Sal</v>
          </cell>
          <cell r="D378">
            <v>149</v>
          </cell>
          <cell r="E378">
            <v>25</v>
          </cell>
          <cell r="F378">
            <v>26</v>
          </cell>
          <cell r="G378">
            <v>25</v>
          </cell>
          <cell r="H378">
            <v>25</v>
          </cell>
          <cell r="I378">
            <v>26</v>
          </cell>
          <cell r="J378">
            <v>25</v>
          </cell>
          <cell r="K378">
            <v>152</v>
          </cell>
          <cell r="L378">
            <v>301</v>
          </cell>
          <cell r="M378">
            <v>1.1499999999999999</v>
          </cell>
          <cell r="N378" t="str">
            <v>A</v>
          </cell>
          <cell r="O378">
            <v>1.4</v>
          </cell>
        </row>
        <row r="379">
          <cell r="B379" t="str">
            <v>Nguyeãn Tuaán Kieät</v>
          </cell>
          <cell r="H379">
            <v>20</v>
          </cell>
          <cell r="I379">
            <v>9</v>
          </cell>
          <cell r="J379">
            <v>26</v>
          </cell>
          <cell r="K379">
            <v>55</v>
          </cell>
          <cell r="L379">
            <v>55</v>
          </cell>
          <cell r="M379">
            <v>0.86250000000000004</v>
          </cell>
          <cell r="N379" t="str">
            <v>C</v>
          </cell>
          <cell r="O379">
            <v>1</v>
          </cell>
          <cell r="Q379" t="str">
            <v>Naèm vieän -TNGT ngoaøi</v>
          </cell>
        </row>
        <row r="380">
          <cell r="B380" t="str">
            <v>Leâ Thaùi Bình</v>
          </cell>
          <cell r="D380">
            <v>156</v>
          </cell>
          <cell r="E380">
            <v>26</v>
          </cell>
          <cell r="F380">
            <v>27</v>
          </cell>
          <cell r="G380">
            <v>25</v>
          </cell>
          <cell r="H380">
            <v>27</v>
          </cell>
          <cell r="I380">
            <v>21</v>
          </cell>
          <cell r="J380">
            <v>21</v>
          </cell>
          <cell r="K380">
            <v>147</v>
          </cell>
          <cell r="L380">
            <v>303</v>
          </cell>
          <cell r="M380">
            <v>1.294</v>
          </cell>
          <cell r="N380" t="str">
            <v>C</v>
          </cell>
          <cell r="O380">
            <v>1</v>
          </cell>
          <cell r="Q380" t="str">
            <v>Kyû luaät caûnh caùo</v>
          </cell>
        </row>
        <row r="381">
          <cell r="B381" t="str">
            <v>Nguyeãn Khaéc Vuõ</v>
          </cell>
          <cell r="D381">
            <v>156</v>
          </cell>
          <cell r="E381">
            <v>26</v>
          </cell>
          <cell r="F381">
            <v>27</v>
          </cell>
          <cell r="G381">
            <v>25</v>
          </cell>
          <cell r="H381">
            <v>27</v>
          </cell>
          <cell r="I381">
            <v>25</v>
          </cell>
          <cell r="J381">
            <v>26</v>
          </cell>
          <cell r="K381">
            <v>156</v>
          </cell>
          <cell r="L381">
            <v>312</v>
          </cell>
          <cell r="M381">
            <v>1.1559999999999999</v>
          </cell>
          <cell r="N381" t="str">
            <v>Xuaát Saéc</v>
          </cell>
          <cell r="O381">
            <v>1.6</v>
          </cell>
        </row>
        <row r="382">
          <cell r="B382" t="str">
            <v>Ngoâ Minh Taâm</v>
          </cell>
          <cell r="D382">
            <v>154</v>
          </cell>
          <cell r="E382">
            <v>26</v>
          </cell>
          <cell r="F382">
            <v>27</v>
          </cell>
          <cell r="G382">
            <v>25</v>
          </cell>
          <cell r="H382">
            <v>27</v>
          </cell>
          <cell r="I382">
            <v>25</v>
          </cell>
          <cell r="J382">
            <v>25</v>
          </cell>
          <cell r="K382">
            <v>155</v>
          </cell>
          <cell r="L382">
            <v>309</v>
          </cell>
          <cell r="M382">
            <v>1.1499999999999999</v>
          </cell>
          <cell r="N382" t="str">
            <v>A</v>
          </cell>
          <cell r="O382">
            <v>1.4</v>
          </cell>
        </row>
        <row r="383">
          <cell r="B383" t="str">
            <v>Nguyeãn Vaên Loäc</v>
          </cell>
          <cell r="D383">
            <v>153</v>
          </cell>
          <cell r="E383">
            <v>26</v>
          </cell>
          <cell r="F383">
            <v>27</v>
          </cell>
          <cell r="G383">
            <v>25</v>
          </cell>
          <cell r="H383">
            <v>27</v>
          </cell>
          <cell r="I383">
            <v>26</v>
          </cell>
          <cell r="J383">
            <v>26</v>
          </cell>
          <cell r="K383">
            <v>157</v>
          </cell>
          <cell r="L383">
            <v>310</v>
          </cell>
          <cell r="M383">
            <v>1.149</v>
          </cell>
          <cell r="N383" t="str">
            <v>B</v>
          </cell>
          <cell r="O383">
            <v>1.2</v>
          </cell>
          <cell r="Q383" t="str">
            <v>Khieån traùch</v>
          </cell>
        </row>
        <row r="384">
          <cell r="B384" t="str">
            <v>Traàn Vaên Töôøng</v>
          </cell>
          <cell r="D384">
            <v>156</v>
          </cell>
          <cell r="E384">
            <v>26</v>
          </cell>
          <cell r="F384">
            <v>27</v>
          </cell>
          <cell r="G384">
            <v>20</v>
          </cell>
          <cell r="H384">
            <v>25</v>
          </cell>
          <cell r="I384">
            <v>26</v>
          </cell>
          <cell r="J384">
            <v>25</v>
          </cell>
          <cell r="K384">
            <v>149</v>
          </cell>
          <cell r="L384">
            <v>305</v>
          </cell>
          <cell r="M384">
            <v>1.1499999999999999</v>
          </cell>
          <cell r="N384" t="str">
            <v>B</v>
          </cell>
          <cell r="O384">
            <v>1.2</v>
          </cell>
          <cell r="Q384" t="str">
            <v>Khieån traùch</v>
          </cell>
        </row>
        <row r="385">
          <cell r="B385" t="str">
            <v>Vuõ Duy Thaêng</v>
          </cell>
          <cell r="C385" t="str">
            <v>CT</v>
          </cell>
          <cell r="D385">
            <v>156</v>
          </cell>
          <cell r="E385">
            <v>26</v>
          </cell>
          <cell r="F385">
            <v>27</v>
          </cell>
          <cell r="G385">
            <v>25</v>
          </cell>
          <cell r="H385">
            <v>27</v>
          </cell>
          <cell r="I385">
            <v>25</v>
          </cell>
          <cell r="J385">
            <v>26</v>
          </cell>
          <cell r="K385">
            <v>156</v>
          </cell>
          <cell r="L385">
            <v>312</v>
          </cell>
          <cell r="M385">
            <v>1.3460000000000001</v>
          </cell>
          <cell r="N385" t="str">
            <v>B</v>
          </cell>
          <cell r="O385">
            <v>1.2</v>
          </cell>
          <cell r="Q385" t="str">
            <v>caûnh caùo</v>
          </cell>
        </row>
        <row r="386">
          <cell r="B386" t="str">
            <v>Cao Vaên Thaønh</v>
          </cell>
          <cell r="D386">
            <v>156</v>
          </cell>
          <cell r="E386">
            <v>22</v>
          </cell>
          <cell r="F386">
            <v>26</v>
          </cell>
          <cell r="G386">
            <v>22</v>
          </cell>
          <cell r="H386">
            <v>27</v>
          </cell>
          <cell r="I386">
            <v>26</v>
          </cell>
          <cell r="J386">
            <v>26</v>
          </cell>
          <cell r="K386">
            <v>149</v>
          </cell>
          <cell r="L386">
            <v>305</v>
          </cell>
          <cell r="M386">
            <v>1.268</v>
          </cell>
          <cell r="N386" t="str">
            <v>A</v>
          </cell>
          <cell r="O386">
            <v>1.4</v>
          </cell>
        </row>
        <row r="387">
          <cell r="B387" t="str">
            <v>Löu Ñöùc Ñònh</v>
          </cell>
          <cell r="C387" t="str">
            <v>CP</v>
          </cell>
          <cell r="D387">
            <v>156</v>
          </cell>
          <cell r="E387">
            <v>26</v>
          </cell>
          <cell r="F387">
            <v>27</v>
          </cell>
          <cell r="G387">
            <v>25</v>
          </cell>
          <cell r="H387">
            <v>26</v>
          </cell>
          <cell r="I387">
            <v>26</v>
          </cell>
          <cell r="J387">
            <v>26</v>
          </cell>
          <cell r="K387">
            <v>156</v>
          </cell>
          <cell r="L387">
            <v>312</v>
          </cell>
          <cell r="M387">
            <v>1.319</v>
          </cell>
          <cell r="N387" t="str">
            <v>Xuaát Saéc</v>
          </cell>
          <cell r="O387">
            <v>1.6</v>
          </cell>
        </row>
        <row r="388">
          <cell r="B388" t="str">
            <v>Phaïm Thaùi Hoaø</v>
          </cell>
          <cell r="D388">
            <v>154</v>
          </cell>
          <cell r="E388">
            <v>26</v>
          </cell>
          <cell r="F388">
            <v>27</v>
          </cell>
          <cell r="G388">
            <v>25</v>
          </cell>
          <cell r="H388">
            <v>27</v>
          </cell>
          <cell r="I388">
            <v>23</v>
          </cell>
          <cell r="J388">
            <v>19</v>
          </cell>
          <cell r="K388">
            <v>147</v>
          </cell>
          <cell r="L388">
            <v>301</v>
          </cell>
          <cell r="M388">
            <v>1.2330000000000001</v>
          </cell>
          <cell r="N388" t="str">
            <v>A</v>
          </cell>
          <cell r="O388">
            <v>1.4</v>
          </cell>
        </row>
        <row r="389">
          <cell r="B389" t="str">
            <v>Dö Minh Taâm</v>
          </cell>
          <cell r="D389">
            <v>156</v>
          </cell>
          <cell r="E389">
            <v>26</v>
          </cell>
          <cell r="F389">
            <v>27</v>
          </cell>
          <cell r="G389">
            <v>24</v>
          </cell>
          <cell r="H389">
            <v>27</v>
          </cell>
          <cell r="I389">
            <v>26</v>
          </cell>
          <cell r="J389">
            <v>26</v>
          </cell>
          <cell r="K389">
            <v>156</v>
          </cell>
          <cell r="L389">
            <v>312</v>
          </cell>
          <cell r="M389">
            <v>1.28</v>
          </cell>
          <cell r="N389" t="str">
            <v>A</v>
          </cell>
          <cell r="O389">
            <v>1.4</v>
          </cell>
        </row>
        <row r="390">
          <cell r="B390" t="str">
            <v>Nguyeãn Anh Tuaán A</v>
          </cell>
          <cell r="D390">
            <v>152</v>
          </cell>
          <cell r="E390">
            <v>26</v>
          </cell>
          <cell r="F390">
            <v>27</v>
          </cell>
          <cell r="G390">
            <v>25</v>
          </cell>
          <cell r="H390">
            <v>26</v>
          </cell>
          <cell r="I390">
            <v>26</v>
          </cell>
          <cell r="J390">
            <v>26</v>
          </cell>
          <cell r="K390">
            <v>156</v>
          </cell>
          <cell r="L390">
            <v>308</v>
          </cell>
          <cell r="M390">
            <v>1.228</v>
          </cell>
          <cell r="N390" t="str">
            <v>A</v>
          </cell>
          <cell r="O390">
            <v>1.4</v>
          </cell>
        </row>
        <row r="391">
          <cell r="B391" t="str">
            <v>Ngoâ Xuaân Tueä</v>
          </cell>
          <cell r="D391">
            <v>153</v>
          </cell>
          <cell r="E391">
            <v>26</v>
          </cell>
          <cell r="F391">
            <v>27</v>
          </cell>
          <cell r="G391">
            <v>24</v>
          </cell>
          <cell r="H391">
            <v>27</v>
          </cell>
          <cell r="I391">
            <v>26</v>
          </cell>
          <cell r="J391">
            <v>26</v>
          </cell>
          <cell r="K391">
            <v>156</v>
          </cell>
          <cell r="L391">
            <v>309</v>
          </cell>
          <cell r="M391">
            <v>1.2709999999999999</v>
          </cell>
          <cell r="N391" t="str">
            <v>A</v>
          </cell>
          <cell r="O391">
            <v>1.4</v>
          </cell>
        </row>
        <row r="392">
          <cell r="B392" t="str">
            <v>Nguyeãn Tieán Duõng</v>
          </cell>
          <cell r="D392">
            <v>154</v>
          </cell>
          <cell r="E392">
            <v>24</v>
          </cell>
          <cell r="F392">
            <v>20</v>
          </cell>
          <cell r="G392">
            <v>22</v>
          </cell>
          <cell r="H392">
            <v>25</v>
          </cell>
          <cell r="I392">
            <v>26</v>
          </cell>
          <cell r="J392">
            <v>26</v>
          </cell>
          <cell r="K392">
            <v>143</v>
          </cell>
          <cell r="L392">
            <v>297</v>
          </cell>
          <cell r="M392">
            <v>1.181</v>
          </cell>
          <cell r="N392" t="str">
            <v>A</v>
          </cell>
          <cell r="O392">
            <v>1.4</v>
          </cell>
          <cell r="Q392" t="str">
            <v>Pheùp naêm</v>
          </cell>
        </row>
        <row r="393">
          <cell r="B393" t="str">
            <v>Trònh Ngoïc Toaøn</v>
          </cell>
          <cell r="D393">
            <v>152</v>
          </cell>
          <cell r="E393">
            <v>26</v>
          </cell>
          <cell r="F393">
            <v>26</v>
          </cell>
          <cell r="G393">
            <v>24</v>
          </cell>
          <cell r="H393">
            <v>27</v>
          </cell>
          <cell r="I393">
            <v>25</v>
          </cell>
          <cell r="J393">
            <v>26</v>
          </cell>
          <cell r="K393">
            <v>154</v>
          </cell>
          <cell r="L393">
            <v>306</v>
          </cell>
          <cell r="M393">
            <v>1.1719999999999999</v>
          </cell>
          <cell r="N393" t="str">
            <v>Xuaát Saéc</v>
          </cell>
          <cell r="O393">
            <v>1.6</v>
          </cell>
        </row>
        <row r="394">
          <cell r="B394" t="str">
            <v>Nguyeãn Coâng Danh</v>
          </cell>
          <cell r="D394">
            <v>155</v>
          </cell>
          <cell r="E394">
            <v>26</v>
          </cell>
          <cell r="F394">
            <v>27</v>
          </cell>
          <cell r="G394">
            <v>25</v>
          </cell>
          <cell r="H394">
            <v>27</v>
          </cell>
          <cell r="I394">
            <v>26</v>
          </cell>
          <cell r="J394">
            <v>26</v>
          </cell>
          <cell r="K394">
            <v>157</v>
          </cell>
          <cell r="L394">
            <v>312</v>
          </cell>
          <cell r="M394">
            <v>1.236</v>
          </cell>
          <cell r="N394" t="str">
            <v>A</v>
          </cell>
          <cell r="O394">
            <v>1.4</v>
          </cell>
        </row>
        <row r="395">
          <cell r="B395" t="str">
            <v>Nguyeãn Nhö  Chöôøng</v>
          </cell>
          <cell r="C395" t="str">
            <v>CT</v>
          </cell>
          <cell r="D395">
            <v>133</v>
          </cell>
          <cell r="E395">
            <v>24</v>
          </cell>
          <cell r="F395">
            <v>27</v>
          </cell>
          <cell r="G395">
            <v>25</v>
          </cell>
          <cell r="H395">
            <v>27</v>
          </cell>
          <cell r="I395">
            <v>26</v>
          </cell>
          <cell r="J395">
            <v>26</v>
          </cell>
          <cell r="K395">
            <v>155</v>
          </cell>
          <cell r="L395">
            <v>288</v>
          </cell>
          <cell r="M395">
            <v>1.319</v>
          </cell>
          <cell r="N395" t="str">
            <v>Xuaát Saéc</v>
          </cell>
          <cell r="O395">
            <v>1.6</v>
          </cell>
          <cell r="Q395" t="str">
            <v>Pheùp naêm</v>
          </cell>
        </row>
        <row r="396">
          <cell r="B396" t="str">
            <v>Hoaøng Minh Taân</v>
          </cell>
          <cell r="C396" t="str">
            <v>CP</v>
          </cell>
          <cell r="D396">
            <v>151</v>
          </cell>
          <cell r="E396">
            <v>26</v>
          </cell>
          <cell r="F396">
            <v>27</v>
          </cell>
          <cell r="G396">
            <v>25</v>
          </cell>
          <cell r="H396">
            <v>27</v>
          </cell>
          <cell r="I396">
            <v>26</v>
          </cell>
          <cell r="J396">
            <v>26</v>
          </cell>
          <cell r="K396">
            <v>157</v>
          </cell>
          <cell r="L396">
            <v>308</v>
          </cell>
          <cell r="M396">
            <v>1.3029999999999999</v>
          </cell>
          <cell r="N396" t="str">
            <v>Xuaát Saéc</v>
          </cell>
          <cell r="O396">
            <v>1.6</v>
          </cell>
          <cell r="Q396" t="str">
            <v>( + 18ngaøy naèm vieän do TNGT)</v>
          </cell>
        </row>
        <row r="397">
          <cell r="B397" t="str">
            <v>Nguyeãn Tuaán Anh</v>
          </cell>
          <cell r="D397">
            <v>156</v>
          </cell>
          <cell r="E397">
            <v>26</v>
          </cell>
          <cell r="F397">
            <v>27</v>
          </cell>
          <cell r="G397">
            <v>25</v>
          </cell>
          <cell r="H397">
            <v>27</v>
          </cell>
          <cell r="I397">
            <v>26</v>
          </cell>
          <cell r="J397">
            <v>26</v>
          </cell>
          <cell r="K397">
            <v>157</v>
          </cell>
          <cell r="L397">
            <v>313</v>
          </cell>
          <cell r="M397">
            <v>1.302</v>
          </cell>
          <cell r="N397" t="str">
            <v>A</v>
          </cell>
          <cell r="O397">
            <v>1.4</v>
          </cell>
        </row>
        <row r="398">
          <cell r="B398" t="str">
            <v>Phan Sinh Ngaân</v>
          </cell>
          <cell r="D398">
            <v>153</v>
          </cell>
          <cell r="E398">
            <v>25</v>
          </cell>
          <cell r="F398">
            <v>27</v>
          </cell>
          <cell r="G398">
            <v>25</v>
          </cell>
          <cell r="H398">
            <v>27</v>
          </cell>
          <cell r="I398">
            <v>25</v>
          </cell>
          <cell r="J398">
            <v>25</v>
          </cell>
          <cell r="K398">
            <v>154</v>
          </cell>
          <cell r="L398">
            <v>307</v>
          </cell>
          <cell r="M398">
            <v>1.306</v>
          </cell>
          <cell r="N398" t="str">
            <v>A</v>
          </cell>
          <cell r="O398">
            <v>1.4</v>
          </cell>
        </row>
        <row r="399">
          <cell r="B399" t="str">
            <v>Vuõ Duy Theá</v>
          </cell>
          <cell r="D399">
            <v>156</v>
          </cell>
          <cell r="E399">
            <v>26</v>
          </cell>
          <cell r="F399">
            <v>27</v>
          </cell>
          <cell r="G399">
            <v>24</v>
          </cell>
          <cell r="H399">
            <v>27</v>
          </cell>
          <cell r="I399">
            <v>26</v>
          </cell>
          <cell r="J399">
            <v>26</v>
          </cell>
          <cell r="K399">
            <v>156</v>
          </cell>
          <cell r="L399">
            <v>312</v>
          </cell>
          <cell r="M399">
            <v>1.2709999999999999</v>
          </cell>
          <cell r="N399" t="str">
            <v>A</v>
          </cell>
          <cell r="O399">
            <v>1.4</v>
          </cell>
        </row>
        <row r="400">
          <cell r="B400" t="str">
            <v>Huyønh Quoác Phuù</v>
          </cell>
          <cell r="D400">
            <v>156</v>
          </cell>
          <cell r="E400">
            <v>26</v>
          </cell>
          <cell r="F400">
            <v>27</v>
          </cell>
          <cell r="G400">
            <v>25</v>
          </cell>
          <cell r="H400">
            <v>27</v>
          </cell>
          <cell r="I400">
            <v>26</v>
          </cell>
          <cell r="J400">
            <v>26</v>
          </cell>
          <cell r="K400">
            <v>157</v>
          </cell>
          <cell r="L400">
            <v>313</v>
          </cell>
          <cell r="M400">
            <v>1.2649999999999999</v>
          </cell>
          <cell r="N400" t="str">
            <v>A</v>
          </cell>
          <cell r="O400">
            <v>1.4</v>
          </cell>
        </row>
        <row r="401">
          <cell r="B401" t="str">
            <v>Danh Quang</v>
          </cell>
          <cell r="D401">
            <v>154</v>
          </cell>
          <cell r="E401">
            <v>26</v>
          </cell>
          <cell r="F401">
            <v>27</v>
          </cell>
          <cell r="G401">
            <v>25</v>
          </cell>
          <cell r="H401">
            <v>26</v>
          </cell>
          <cell r="I401">
            <v>26</v>
          </cell>
          <cell r="J401">
            <v>26</v>
          </cell>
          <cell r="K401">
            <v>156</v>
          </cell>
          <cell r="L401">
            <v>310</v>
          </cell>
          <cell r="M401">
            <v>1.2709999999999999</v>
          </cell>
          <cell r="N401" t="str">
            <v>Xuaát Saéc</v>
          </cell>
          <cell r="O401">
            <v>1.6</v>
          </cell>
        </row>
        <row r="402">
          <cell r="B402" t="str">
            <v>Ñoã Minh Taâm</v>
          </cell>
          <cell r="D402">
            <v>156</v>
          </cell>
          <cell r="E402">
            <v>26</v>
          </cell>
          <cell r="F402">
            <v>27</v>
          </cell>
          <cell r="G402">
            <v>25</v>
          </cell>
          <cell r="H402">
            <v>26</v>
          </cell>
          <cell r="I402">
            <v>26</v>
          </cell>
          <cell r="J402">
            <v>26</v>
          </cell>
          <cell r="K402">
            <v>156</v>
          </cell>
          <cell r="L402">
            <v>312</v>
          </cell>
          <cell r="M402">
            <v>1.159</v>
          </cell>
          <cell r="N402" t="str">
            <v>A</v>
          </cell>
          <cell r="O402">
            <v>1.4</v>
          </cell>
        </row>
        <row r="403">
          <cell r="B403" t="str">
            <v>Huyønh Chí Trung</v>
          </cell>
          <cell r="D403">
            <v>153</v>
          </cell>
          <cell r="E403">
            <v>26</v>
          </cell>
          <cell r="F403">
            <v>27</v>
          </cell>
          <cell r="G403">
            <v>25</v>
          </cell>
          <cell r="H403">
            <v>27</v>
          </cell>
          <cell r="I403">
            <v>25</v>
          </cell>
          <cell r="J403">
            <v>25</v>
          </cell>
          <cell r="K403">
            <v>155</v>
          </cell>
          <cell r="L403">
            <v>308</v>
          </cell>
          <cell r="M403">
            <v>1.1339999999999999</v>
          </cell>
          <cell r="N403" t="str">
            <v>A</v>
          </cell>
          <cell r="O403">
            <v>1.4</v>
          </cell>
        </row>
        <row r="404">
          <cell r="B404" t="str">
            <v>Nguyeãn Thaùi Vieät</v>
          </cell>
          <cell r="D404">
            <v>156</v>
          </cell>
          <cell r="E404">
            <v>26</v>
          </cell>
          <cell r="F404">
            <v>27</v>
          </cell>
          <cell r="G404">
            <v>25</v>
          </cell>
          <cell r="H404">
            <v>27</v>
          </cell>
          <cell r="I404">
            <v>26</v>
          </cell>
          <cell r="J404">
            <v>26</v>
          </cell>
          <cell r="K404">
            <v>157</v>
          </cell>
          <cell r="L404">
            <v>313</v>
          </cell>
          <cell r="M404">
            <v>1.177</v>
          </cell>
          <cell r="N404" t="str">
            <v>Xuaát Saéc</v>
          </cell>
          <cell r="O404">
            <v>1.6</v>
          </cell>
        </row>
        <row r="405">
          <cell r="B405" t="str">
            <v>Phaïm Taán Giaøu</v>
          </cell>
          <cell r="C405" t="str">
            <v>CT</v>
          </cell>
          <cell r="D405">
            <v>156</v>
          </cell>
          <cell r="E405">
            <v>26</v>
          </cell>
          <cell r="F405">
            <v>27</v>
          </cell>
          <cell r="G405">
            <v>25</v>
          </cell>
          <cell r="H405">
            <v>27</v>
          </cell>
          <cell r="I405">
            <v>26</v>
          </cell>
          <cell r="J405">
            <v>26</v>
          </cell>
          <cell r="K405">
            <v>157</v>
          </cell>
          <cell r="L405">
            <v>313</v>
          </cell>
          <cell r="M405">
            <v>1.337</v>
          </cell>
          <cell r="N405" t="str">
            <v>B</v>
          </cell>
          <cell r="O405">
            <v>1.2</v>
          </cell>
          <cell r="Q405" t="str">
            <v>caûnh caùo</v>
          </cell>
        </row>
        <row r="406">
          <cell r="B406" t="str">
            <v>Taï Vaên Beâ</v>
          </cell>
          <cell r="C406" t="str">
            <v>CP</v>
          </cell>
          <cell r="D406">
            <v>156</v>
          </cell>
          <cell r="E406">
            <v>26</v>
          </cell>
          <cell r="F406">
            <v>27</v>
          </cell>
          <cell r="G406">
            <v>23</v>
          </cell>
          <cell r="H406">
            <v>27</v>
          </cell>
          <cell r="I406">
            <v>25</v>
          </cell>
          <cell r="J406">
            <v>26</v>
          </cell>
          <cell r="K406">
            <v>154</v>
          </cell>
          <cell r="L406">
            <v>310</v>
          </cell>
          <cell r="M406">
            <v>1.2849999999999999</v>
          </cell>
          <cell r="N406" t="str">
            <v>A</v>
          </cell>
          <cell r="O406">
            <v>1.4</v>
          </cell>
        </row>
        <row r="407">
          <cell r="B407" t="str">
            <v>Cao Trí Duõng</v>
          </cell>
          <cell r="D407">
            <v>156</v>
          </cell>
          <cell r="E407">
            <v>26</v>
          </cell>
          <cell r="F407">
            <v>27</v>
          </cell>
          <cell r="G407">
            <v>23</v>
          </cell>
          <cell r="H407">
            <v>27</v>
          </cell>
          <cell r="I407">
            <v>26</v>
          </cell>
          <cell r="J407">
            <v>24</v>
          </cell>
          <cell r="K407">
            <v>153</v>
          </cell>
          <cell r="L407">
            <v>309</v>
          </cell>
          <cell r="M407">
            <v>1.2490000000000001</v>
          </cell>
          <cell r="N407" t="str">
            <v>A</v>
          </cell>
          <cell r="O407">
            <v>1.4</v>
          </cell>
        </row>
        <row r="408">
          <cell r="B408" t="str">
            <v>Söû Hoaøng Vinh</v>
          </cell>
          <cell r="D408">
            <v>151</v>
          </cell>
          <cell r="E408">
            <v>26</v>
          </cell>
          <cell r="F408">
            <v>27</v>
          </cell>
          <cell r="G408">
            <v>25</v>
          </cell>
          <cell r="H408">
            <v>27</v>
          </cell>
          <cell r="I408">
            <v>26</v>
          </cell>
          <cell r="J408">
            <v>26</v>
          </cell>
          <cell r="K408">
            <v>157</v>
          </cell>
          <cell r="L408">
            <v>308</v>
          </cell>
          <cell r="M408">
            <v>1.2789999999999999</v>
          </cell>
          <cell r="N408" t="str">
            <v>A</v>
          </cell>
          <cell r="O408">
            <v>1.4</v>
          </cell>
        </row>
        <row r="409">
          <cell r="B409" t="str">
            <v>Nguyeãn Tuaán Höng</v>
          </cell>
          <cell r="D409">
            <v>156</v>
          </cell>
          <cell r="E409">
            <v>26</v>
          </cell>
          <cell r="F409">
            <v>27</v>
          </cell>
          <cell r="G409">
            <v>25</v>
          </cell>
          <cell r="H409">
            <v>27</v>
          </cell>
          <cell r="I409">
            <v>26</v>
          </cell>
          <cell r="J409">
            <v>26</v>
          </cell>
          <cell r="K409">
            <v>157</v>
          </cell>
          <cell r="L409">
            <v>313</v>
          </cell>
          <cell r="M409">
            <v>1.282</v>
          </cell>
          <cell r="N409" t="str">
            <v>A</v>
          </cell>
          <cell r="O409">
            <v>1.4</v>
          </cell>
        </row>
        <row r="410">
          <cell r="B410" t="str">
            <v>Thaân Hoaøng Tieán</v>
          </cell>
          <cell r="D410">
            <v>148</v>
          </cell>
          <cell r="E410">
            <v>25</v>
          </cell>
          <cell r="F410">
            <v>27</v>
          </cell>
          <cell r="G410">
            <v>24</v>
          </cell>
          <cell r="H410">
            <v>27</v>
          </cell>
          <cell r="I410">
            <v>22</v>
          </cell>
          <cell r="J410">
            <v>21</v>
          </cell>
          <cell r="K410">
            <v>146</v>
          </cell>
          <cell r="L410">
            <v>294</v>
          </cell>
          <cell r="M410">
            <v>1.038</v>
          </cell>
          <cell r="N410" t="str">
            <v>B</v>
          </cell>
          <cell r="O410">
            <v>1.2</v>
          </cell>
          <cell r="Q410" t="str">
            <v>Vi phaïm NQLÑ</v>
          </cell>
        </row>
        <row r="411">
          <cell r="B411" t="str">
            <v>Cao Vaên UÙt</v>
          </cell>
          <cell r="D411">
            <v>155</v>
          </cell>
          <cell r="E411">
            <v>26</v>
          </cell>
          <cell r="F411">
            <v>27</v>
          </cell>
          <cell r="G411">
            <v>25</v>
          </cell>
          <cell r="H411">
            <v>26</v>
          </cell>
          <cell r="I411">
            <v>26</v>
          </cell>
          <cell r="J411">
            <v>25</v>
          </cell>
          <cell r="K411">
            <v>155</v>
          </cell>
          <cell r="L411">
            <v>310</v>
          </cell>
          <cell r="M411">
            <v>1.266</v>
          </cell>
          <cell r="N411" t="str">
            <v>A</v>
          </cell>
          <cell r="O411">
            <v>1.4</v>
          </cell>
        </row>
        <row r="412">
          <cell r="B412" t="str">
            <v>Nguyeãn Thanh Huøng</v>
          </cell>
          <cell r="D412">
            <v>153</v>
          </cell>
          <cell r="E412">
            <v>26</v>
          </cell>
          <cell r="F412">
            <v>27</v>
          </cell>
          <cell r="G412">
            <v>25</v>
          </cell>
          <cell r="H412">
            <v>27</v>
          </cell>
          <cell r="I412">
            <v>26</v>
          </cell>
          <cell r="J412">
            <v>26</v>
          </cell>
          <cell r="K412">
            <v>157</v>
          </cell>
          <cell r="L412">
            <v>310</v>
          </cell>
          <cell r="M412">
            <v>1.2629999999999999</v>
          </cell>
          <cell r="N412" t="str">
            <v>A</v>
          </cell>
          <cell r="O412">
            <v>1.4</v>
          </cell>
          <cell r="Q412" t="str">
            <v>P.KH chuyeån 7C T.12</v>
          </cell>
        </row>
        <row r="413">
          <cell r="B413" t="str">
            <v>Traàn Ngoïc Ñoâng</v>
          </cell>
          <cell r="D413">
            <v>155</v>
          </cell>
          <cell r="E413">
            <v>25</v>
          </cell>
          <cell r="F413">
            <v>27</v>
          </cell>
          <cell r="G413">
            <v>25</v>
          </cell>
          <cell r="H413">
            <v>27</v>
          </cell>
          <cell r="I413">
            <v>26</v>
          </cell>
          <cell r="J413">
            <v>26</v>
          </cell>
          <cell r="K413">
            <v>156</v>
          </cell>
          <cell r="L413">
            <v>311</v>
          </cell>
          <cell r="M413">
            <v>1.1719999999999999</v>
          </cell>
          <cell r="N413" t="str">
            <v>A</v>
          </cell>
          <cell r="O413">
            <v>1.4</v>
          </cell>
        </row>
        <row r="414">
          <cell r="B414" t="str">
            <v>Leâ Baù Vöông</v>
          </cell>
          <cell r="D414">
            <v>156</v>
          </cell>
          <cell r="E414">
            <v>26</v>
          </cell>
          <cell r="F414">
            <v>27</v>
          </cell>
          <cell r="G414">
            <v>14</v>
          </cell>
          <cell r="H414">
            <v>27</v>
          </cell>
          <cell r="I414">
            <v>26</v>
          </cell>
          <cell r="J414">
            <v>26</v>
          </cell>
          <cell r="K414">
            <v>146</v>
          </cell>
          <cell r="L414">
            <v>302</v>
          </cell>
          <cell r="M414">
            <v>1.167</v>
          </cell>
          <cell r="N414" t="str">
            <v>A</v>
          </cell>
          <cell r="O414">
            <v>1.4</v>
          </cell>
        </row>
        <row r="415">
          <cell r="B415" t="str">
            <v>Vaên Minh Maät</v>
          </cell>
          <cell r="C415" t="str">
            <v>TT</v>
          </cell>
          <cell r="E415">
            <v>26</v>
          </cell>
          <cell r="F415">
            <v>27</v>
          </cell>
          <cell r="G415">
            <v>25</v>
          </cell>
          <cell r="H415">
            <v>27</v>
          </cell>
          <cell r="I415">
            <v>26</v>
          </cell>
          <cell r="J415">
            <v>26</v>
          </cell>
          <cell r="K415">
            <v>157</v>
          </cell>
          <cell r="L415">
            <v>157</v>
          </cell>
          <cell r="M415">
            <v>1.359</v>
          </cell>
          <cell r="N415" t="str">
            <v>A</v>
          </cell>
          <cell r="O415">
            <v>1.4</v>
          </cell>
        </row>
        <row r="416">
          <cell r="B416" t="str">
            <v>Döông Thanh Sôn</v>
          </cell>
          <cell r="D416">
            <v>147</v>
          </cell>
          <cell r="E416">
            <v>26</v>
          </cell>
          <cell r="F416">
            <v>27</v>
          </cell>
          <cell r="G416">
            <v>23</v>
          </cell>
          <cell r="H416">
            <v>27</v>
          </cell>
          <cell r="I416">
            <v>26</v>
          </cell>
          <cell r="J416">
            <v>26</v>
          </cell>
          <cell r="K416">
            <v>155</v>
          </cell>
          <cell r="L416">
            <v>302</v>
          </cell>
          <cell r="M416">
            <v>1.296</v>
          </cell>
          <cell r="N416" t="str">
            <v>A</v>
          </cell>
          <cell r="O416">
            <v>1.4</v>
          </cell>
        </row>
        <row r="417">
          <cell r="B417" t="str">
            <v>Nguyeãn Vaên Hoaø</v>
          </cell>
          <cell r="C417" t="str">
            <v>TP</v>
          </cell>
          <cell r="D417">
            <v>150</v>
          </cell>
          <cell r="E417">
            <v>24</v>
          </cell>
          <cell r="F417">
            <v>26</v>
          </cell>
          <cell r="G417">
            <v>25</v>
          </cell>
          <cell r="H417">
            <v>26</v>
          </cell>
          <cell r="I417">
            <v>26</v>
          </cell>
          <cell r="J417">
            <v>26</v>
          </cell>
          <cell r="K417">
            <v>153</v>
          </cell>
          <cell r="L417">
            <v>303</v>
          </cell>
          <cell r="M417">
            <v>1.3</v>
          </cell>
          <cell r="N417" t="str">
            <v>Xuaát Saéc</v>
          </cell>
          <cell r="O417">
            <v>1.6</v>
          </cell>
        </row>
        <row r="418">
          <cell r="B418" t="str">
            <v>Nguyeãn Taán Cöôøng</v>
          </cell>
          <cell r="D418">
            <v>148</v>
          </cell>
          <cell r="E418">
            <v>26</v>
          </cell>
          <cell r="F418">
            <v>27</v>
          </cell>
          <cell r="G418">
            <v>25</v>
          </cell>
          <cell r="H418">
            <v>27</v>
          </cell>
          <cell r="I418">
            <v>26</v>
          </cell>
          <cell r="J418">
            <v>26</v>
          </cell>
          <cell r="K418">
            <v>157</v>
          </cell>
          <cell r="L418">
            <v>305</v>
          </cell>
          <cell r="M418">
            <v>1.25</v>
          </cell>
          <cell r="N418" t="str">
            <v>Xuaát Saéc</v>
          </cell>
          <cell r="O418">
            <v>1.6</v>
          </cell>
        </row>
        <row r="419">
          <cell r="B419" t="str">
            <v>Danh Höôøng</v>
          </cell>
          <cell r="D419">
            <v>150</v>
          </cell>
          <cell r="E419">
            <v>26</v>
          </cell>
          <cell r="F419">
            <v>27</v>
          </cell>
          <cell r="G419">
            <v>24</v>
          </cell>
          <cell r="H419">
            <v>27</v>
          </cell>
          <cell r="I419">
            <v>26</v>
          </cell>
          <cell r="J419">
            <v>26</v>
          </cell>
          <cell r="K419">
            <v>156</v>
          </cell>
          <cell r="L419">
            <v>306</v>
          </cell>
          <cell r="M419">
            <v>1.25</v>
          </cell>
          <cell r="N419" t="str">
            <v>A</v>
          </cell>
          <cell r="O419">
            <v>1.4</v>
          </cell>
        </row>
        <row r="420">
          <cell r="B420" t="str">
            <v>Thaùi Truyeàn Thoáng</v>
          </cell>
          <cell r="D420">
            <v>151</v>
          </cell>
          <cell r="E420">
            <v>26</v>
          </cell>
          <cell r="F420">
            <v>27</v>
          </cell>
          <cell r="G420">
            <v>25</v>
          </cell>
          <cell r="H420">
            <v>27</v>
          </cell>
          <cell r="I420">
            <v>26</v>
          </cell>
          <cell r="J420">
            <v>26</v>
          </cell>
          <cell r="K420">
            <v>157</v>
          </cell>
          <cell r="L420">
            <v>308</v>
          </cell>
          <cell r="M420">
            <v>1.25</v>
          </cell>
          <cell r="N420" t="str">
            <v>A</v>
          </cell>
          <cell r="O420">
            <v>1.4</v>
          </cell>
        </row>
        <row r="421">
          <cell r="B421" t="str">
            <v>Ng Thanh Sang</v>
          </cell>
          <cell r="D421">
            <v>151</v>
          </cell>
          <cell r="E421">
            <v>26</v>
          </cell>
          <cell r="F421">
            <v>27</v>
          </cell>
          <cell r="G421">
            <v>25</v>
          </cell>
          <cell r="H421">
            <v>27</v>
          </cell>
          <cell r="I421">
            <v>26</v>
          </cell>
          <cell r="J421">
            <v>26</v>
          </cell>
          <cell r="K421">
            <v>157</v>
          </cell>
          <cell r="L421">
            <v>308</v>
          </cell>
          <cell r="M421">
            <v>1.25</v>
          </cell>
          <cell r="N421" t="str">
            <v>A</v>
          </cell>
          <cell r="O421">
            <v>1.4</v>
          </cell>
        </row>
        <row r="422">
          <cell r="B422" t="str">
            <v>Phaïm Vaên Phuù</v>
          </cell>
          <cell r="D422">
            <v>151</v>
          </cell>
          <cell r="E422">
            <v>26</v>
          </cell>
          <cell r="F422">
            <v>27</v>
          </cell>
          <cell r="G422">
            <v>25</v>
          </cell>
          <cell r="H422">
            <v>27</v>
          </cell>
          <cell r="I422">
            <v>26</v>
          </cell>
          <cell r="J422">
            <v>26</v>
          </cell>
          <cell r="K422">
            <v>157</v>
          </cell>
          <cell r="L422">
            <v>308</v>
          </cell>
          <cell r="M422">
            <v>1.25</v>
          </cell>
          <cell r="N422" t="str">
            <v>A</v>
          </cell>
          <cell r="O422">
            <v>1.4</v>
          </cell>
        </row>
        <row r="423">
          <cell r="B423" t="str">
            <v>Voõ ngoïc Phöôùc</v>
          </cell>
          <cell r="D423">
            <v>147</v>
          </cell>
          <cell r="E423">
            <v>26</v>
          </cell>
          <cell r="F423">
            <v>27</v>
          </cell>
          <cell r="G423">
            <v>23</v>
          </cell>
          <cell r="H423">
            <v>27</v>
          </cell>
          <cell r="I423">
            <v>26</v>
          </cell>
          <cell r="J423">
            <v>26</v>
          </cell>
          <cell r="K423">
            <v>155</v>
          </cell>
          <cell r="L423">
            <v>302</v>
          </cell>
          <cell r="M423">
            <v>1.25</v>
          </cell>
          <cell r="N423" t="str">
            <v>A</v>
          </cell>
          <cell r="O423">
            <v>1.4</v>
          </cell>
        </row>
        <row r="424">
          <cell r="B424" t="str">
            <v>Lám Quang Sang</v>
          </cell>
          <cell r="H424">
            <v>20</v>
          </cell>
          <cell r="I424">
            <v>26</v>
          </cell>
          <cell r="J424">
            <v>26</v>
          </cell>
          <cell r="K424">
            <v>72</v>
          </cell>
          <cell r="L424">
            <v>72</v>
          </cell>
          <cell r="M424">
            <v>0.86250000000000004</v>
          </cell>
          <cell r="N424" t="str">
            <v>A</v>
          </cell>
          <cell r="O424">
            <v>1.4</v>
          </cell>
          <cell r="Q424" t="str">
            <v>HÑ môùi</v>
          </cell>
        </row>
        <row r="425">
          <cell r="B425" t="str">
            <v>Buøi Ñình Giaùp</v>
          </cell>
          <cell r="D425">
            <v>156</v>
          </cell>
          <cell r="E425">
            <v>26</v>
          </cell>
          <cell r="F425">
            <v>26</v>
          </cell>
          <cell r="G425">
            <v>25</v>
          </cell>
          <cell r="H425">
            <v>13</v>
          </cell>
          <cell r="I425">
            <v>18</v>
          </cell>
          <cell r="J425">
            <v>26</v>
          </cell>
          <cell r="K425">
            <v>134</v>
          </cell>
          <cell r="L425">
            <v>290</v>
          </cell>
          <cell r="M425">
            <v>1.25</v>
          </cell>
          <cell r="N425" t="str">
            <v>Xuaát Saéc</v>
          </cell>
          <cell r="O425">
            <v>1.6</v>
          </cell>
          <cell r="Q425" t="str">
            <v>?  Ngaøy coâng o ñuû-Pheùp naêm</v>
          </cell>
        </row>
        <row r="426">
          <cell r="B426" t="str">
            <v>Laâm Vaên Giang</v>
          </cell>
          <cell r="D426">
            <v>156</v>
          </cell>
          <cell r="E426">
            <v>26</v>
          </cell>
          <cell r="F426">
            <v>27</v>
          </cell>
          <cell r="G426">
            <v>25</v>
          </cell>
          <cell r="H426">
            <v>27</v>
          </cell>
          <cell r="I426">
            <v>26</v>
          </cell>
          <cell r="J426">
            <v>26</v>
          </cell>
          <cell r="K426">
            <v>157</v>
          </cell>
          <cell r="L426">
            <v>313</v>
          </cell>
          <cell r="M426">
            <v>1.25</v>
          </cell>
          <cell r="N426" t="str">
            <v>A</v>
          </cell>
          <cell r="O426">
            <v>1.4</v>
          </cell>
        </row>
        <row r="427">
          <cell r="B427" t="str">
            <v>Trieäu Quang Höng</v>
          </cell>
          <cell r="D427">
            <v>156</v>
          </cell>
          <cell r="E427">
            <v>22</v>
          </cell>
          <cell r="F427">
            <v>26</v>
          </cell>
          <cell r="G427">
            <v>25</v>
          </cell>
          <cell r="H427">
            <v>27</v>
          </cell>
          <cell r="I427">
            <v>26</v>
          </cell>
          <cell r="J427">
            <v>26</v>
          </cell>
          <cell r="K427">
            <v>152</v>
          </cell>
          <cell r="L427">
            <v>308</v>
          </cell>
          <cell r="M427">
            <v>1.25</v>
          </cell>
          <cell r="N427" t="str">
            <v>A</v>
          </cell>
          <cell r="O427">
            <v>1.4</v>
          </cell>
        </row>
        <row r="428">
          <cell r="B428" t="str">
            <v>Leâ ngoïc Bieân</v>
          </cell>
          <cell r="D428">
            <v>156</v>
          </cell>
          <cell r="E428">
            <v>26</v>
          </cell>
          <cell r="F428">
            <v>27</v>
          </cell>
          <cell r="G428">
            <v>24</v>
          </cell>
          <cell r="H428">
            <v>27</v>
          </cell>
          <cell r="I428">
            <v>26</v>
          </cell>
          <cell r="J428">
            <v>26</v>
          </cell>
          <cell r="K428">
            <v>156</v>
          </cell>
          <cell r="L428">
            <v>312</v>
          </cell>
          <cell r="M428">
            <v>1.25</v>
          </cell>
          <cell r="N428" t="str">
            <v>A</v>
          </cell>
          <cell r="O428">
            <v>1.4</v>
          </cell>
          <cell r="Q428" t="str">
            <v>caûnh caùo (Hoäi ñoàng xeùt A)</v>
          </cell>
        </row>
        <row r="429">
          <cell r="B429" t="str">
            <v>Nguyeãn Vaên Laäp</v>
          </cell>
          <cell r="D429">
            <v>154</v>
          </cell>
          <cell r="E429">
            <v>26</v>
          </cell>
          <cell r="F429">
            <v>27</v>
          </cell>
          <cell r="G429">
            <v>24</v>
          </cell>
          <cell r="H429">
            <v>27</v>
          </cell>
          <cell r="I429">
            <v>26</v>
          </cell>
          <cell r="J429">
            <v>26</v>
          </cell>
          <cell r="K429">
            <v>156</v>
          </cell>
          <cell r="L429">
            <v>310</v>
          </cell>
          <cell r="M429">
            <v>1.25</v>
          </cell>
          <cell r="N429" t="str">
            <v>A</v>
          </cell>
          <cell r="O429">
            <v>1.4</v>
          </cell>
        </row>
        <row r="430">
          <cell r="B430" t="str">
            <v>Nguyeãn Phuù Tuùc</v>
          </cell>
          <cell r="D430">
            <v>156</v>
          </cell>
          <cell r="E430">
            <v>26</v>
          </cell>
          <cell r="F430">
            <v>27</v>
          </cell>
          <cell r="G430">
            <v>25</v>
          </cell>
          <cell r="H430">
            <v>26</v>
          </cell>
          <cell r="I430">
            <v>26</v>
          </cell>
          <cell r="J430">
            <v>26</v>
          </cell>
          <cell r="K430">
            <v>156</v>
          </cell>
          <cell r="L430">
            <v>312</v>
          </cell>
          <cell r="M430">
            <v>1.234</v>
          </cell>
          <cell r="N430" t="str">
            <v>A</v>
          </cell>
          <cell r="O430">
            <v>1.4</v>
          </cell>
        </row>
        <row r="431">
          <cell r="B431" t="str">
            <v>Traàn Ñình Long</v>
          </cell>
          <cell r="D431">
            <v>156</v>
          </cell>
          <cell r="E431">
            <v>26</v>
          </cell>
          <cell r="F431">
            <v>27</v>
          </cell>
          <cell r="G431">
            <v>25</v>
          </cell>
          <cell r="H431">
            <v>27</v>
          </cell>
          <cell r="I431">
            <v>26</v>
          </cell>
          <cell r="J431">
            <v>26</v>
          </cell>
          <cell r="K431">
            <v>157</v>
          </cell>
          <cell r="L431">
            <v>313</v>
          </cell>
          <cell r="M431">
            <v>1.25</v>
          </cell>
          <cell r="N431" t="str">
            <v>A</v>
          </cell>
          <cell r="O431">
            <v>1.4</v>
          </cell>
        </row>
        <row r="432">
          <cell r="B432" t="str">
            <v>Toâ Ngoïc Mai</v>
          </cell>
          <cell r="D432">
            <v>154</v>
          </cell>
          <cell r="E432">
            <v>26</v>
          </cell>
          <cell r="F432">
            <v>27</v>
          </cell>
          <cell r="G432">
            <v>25</v>
          </cell>
          <cell r="H432">
            <v>27</v>
          </cell>
          <cell r="I432">
            <v>26</v>
          </cell>
          <cell r="J432">
            <v>26</v>
          </cell>
          <cell r="K432">
            <v>157</v>
          </cell>
          <cell r="L432">
            <v>311</v>
          </cell>
          <cell r="M432">
            <v>1.3</v>
          </cell>
          <cell r="N432" t="str">
            <v>Xuaát Saéc</v>
          </cell>
          <cell r="O432">
            <v>1.6</v>
          </cell>
        </row>
        <row r="433">
          <cell r="B433" t="str">
            <v>Ng  Coâng Laønh</v>
          </cell>
          <cell r="D433">
            <v>148</v>
          </cell>
          <cell r="E433">
            <v>26</v>
          </cell>
          <cell r="F433">
            <v>27</v>
          </cell>
          <cell r="G433">
            <v>25</v>
          </cell>
          <cell r="H433">
            <v>27</v>
          </cell>
          <cell r="I433">
            <v>23</v>
          </cell>
          <cell r="J433">
            <v>24</v>
          </cell>
          <cell r="K433">
            <v>152</v>
          </cell>
          <cell r="L433">
            <v>300</v>
          </cell>
          <cell r="M433">
            <v>1.25</v>
          </cell>
          <cell r="N433" t="str">
            <v>A</v>
          </cell>
          <cell r="O433">
            <v>1.4</v>
          </cell>
        </row>
        <row r="434">
          <cell r="B434" t="str">
            <v>Ñaøm Ñöùc Minh</v>
          </cell>
          <cell r="D434">
            <v>150</v>
          </cell>
          <cell r="E434">
            <v>26</v>
          </cell>
          <cell r="F434">
            <v>27</v>
          </cell>
          <cell r="G434">
            <v>25</v>
          </cell>
          <cell r="H434">
            <v>27</v>
          </cell>
          <cell r="I434">
            <v>26</v>
          </cell>
          <cell r="J434">
            <v>26</v>
          </cell>
          <cell r="K434">
            <v>157</v>
          </cell>
          <cell r="L434">
            <v>307</v>
          </cell>
          <cell r="M434">
            <v>1.25</v>
          </cell>
          <cell r="N434" t="str">
            <v>A</v>
          </cell>
          <cell r="O434">
            <v>1.4</v>
          </cell>
        </row>
        <row r="435">
          <cell r="B435" t="str">
            <v>Mai Vaên Tröïc</v>
          </cell>
          <cell r="D435">
            <v>156</v>
          </cell>
          <cell r="E435">
            <v>26</v>
          </cell>
          <cell r="F435">
            <v>27</v>
          </cell>
          <cell r="G435">
            <v>25</v>
          </cell>
          <cell r="H435">
            <v>18</v>
          </cell>
          <cell r="I435">
            <v>23</v>
          </cell>
          <cell r="J435">
            <v>26</v>
          </cell>
          <cell r="K435">
            <v>145</v>
          </cell>
          <cell r="L435">
            <v>301</v>
          </cell>
          <cell r="M435">
            <v>1.25</v>
          </cell>
          <cell r="N435" t="str">
            <v>A</v>
          </cell>
          <cell r="O435">
            <v>1.4</v>
          </cell>
        </row>
        <row r="436">
          <cell r="B436" t="str">
            <v>Laâm Vaên Sang</v>
          </cell>
          <cell r="C436" t="str">
            <v>CT</v>
          </cell>
          <cell r="D436">
            <v>156</v>
          </cell>
          <cell r="E436">
            <v>26</v>
          </cell>
          <cell r="F436">
            <v>27</v>
          </cell>
          <cell r="G436">
            <v>25</v>
          </cell>
          <cell r="H436">
            <v>27</v>
          </cell>
          <cell r="I436">
            <v>26</v>
          </cell>
          <cell r="J436">
            <v>26</v>
          </cell>
          <cell r="K436">
            <v>157</v>
          </cell>
          <cell r="L436">
            <v>313</v>
          </cell>
          <cell r="M436">
            <v>1.302</v>
          </cell>
          <cell r="N436" t="str">
            <v>B</v>
          </cell>
          <cell r="O436">
            <v>1.2</v>
          </cell>
          <cell r="Q436" t="str">
            <v>caûnh caùo</v>
          </cell>
        </row>
        <row r="437">
          <cell r="B437" t="str">
            <v>Buøi Huy Chöông</v>
          </cell>
          <cell r="D437">
            <v>141</v>
          </cell>
          <cell r="E437">
            <v>26</v>
          </cell>
          <cell r="F437">
            <v>27</v>
          </cell>
          <cell r="G437">
            <v>25</v>
          </cell>
          <cell r="H437">
            <v>27</v>
          </cell>
          <cell r="I437">
            <v>22</v>
          </cell>
          <cell r="J437">
            <v>25</v>
          </cell>
          <cell r="K437">
            <v>152</v>
          </cell>
          <cell r="L437">
            <v>293</v>
          </cell>
          <cell r="M437">
            <v>1.151</v>
          </cell>
          <cell r="N437" t="str">
            <v>A</v>
          </cell>
          <cell r="O437">
            <v>1.4</v>
          </cell>
        </row>
        <row r="438">
          <cell r="B438" t="str">
            <v>Nguyeãn Höõu Thaïnh</v>
          </cell>
          <cell r="D438">
            <v>156</v>
          </cell>
          <cell r="E438">
            <v>26</v>
          </cell>
          <cell r="F438">
            <v>27</v>
          </cell>
          <cell r="G438">
            <v>24</v>
          </cell>
          <cell r="H438">
            <v>27</v>
          </cell>
          <cell r="I438">
            <v>26</v>
          </cell>
          <cell r="J438">
            <v>26</v>
          </cell>
          <cell r="K438">
            <v>156</v>
          </cell>
          <cell r="L438">
            <v>312</v>
          </cell>
          <cell r="M438">
            <v>1.151</v>
          </cell>
          <cell r="N438" t="str">
            <v>A</v>
          </cell>
          <cell r="O438">
            <v>1.4</v>
          </cell>
        </row>
        <row r="439">
          <cell r="B439" t="str">
            <v>Laâm Höõu Thöùc</v>
          </cell>
          <cell r="D439">
            <v>139</v>
          </cell>
          <cell r="E439">
            <v>26</v>
          </cell>
          <cell r="F439">
            <v>24</v>
          </cell>
          <cell r="G439">
            <v>20</v>
          </cell>
          <cell r="H439">
            <v>27</v>
          </cell>
          <cell r="I439">
            <v>23</v>
          </cell>
          <cell r="J439">
            <v>23</v>
          </cell>
          <cell r="K439">
            <v>143</v>
          </cell>
          <cell r="L439">
            <v>282</v>
          </cell>
          <cell r="M439">
            <v>1.1850000000000001</v>
          </cell>
          <cell r="N439" t="str">
            <v>B</v>
          </cell>
          <cell r="O439">
            <v>1.2</v>
          </cell>
          <cell r="Q439" t="str">
            <v>Vi phaïm NQLÑ</v>
          </cell>
        </row>
        <row r="440">
          <cell r="B440" t="str">
            <v>Nguyeãn Xuaân Möôøi</v>
          </cell>
          <cell r="D440">
            <v>155</v>
          </cell>
          <cell r="E440">
            <v>26</v>
          </cell>
          <cell r="F440">
            <v>27</v>
          </cell>
          <cell r="G440">
            <v>25</v>
          </cell>
          <cell r="H440">
            <v>27</v>
          </cell>
          <cell r="I440">
            <v>19</v>
          </cell>
          <cell r="J440">
            <v>26</v>
          </cell>
          <cell r="K440">
            <v>150</v>
          </cell>
          <cell r="L440">
            <v>305</v>
          </cell>
          <cell r="M440">
            <v>1.206</v>
          </cell>
          <cell r="N440" t="str">
            <v>A</v>
          </cell>
          <cell r="O440">
            <v>1.4</v>
          </cell>
        </row>
        <row r="441">
          <cell r="B441" t="str">
            <v>Traàn Vaên Ñaït</v>
          </cell>
          <cell r="D441">
            <v>153</v>
          </cell>
          <cell r="E441">
            <v>26</v>
          </cell>
          <cell r="F441">
            <v>27</v>
          </cell>
          <cell r="G441">
            <v>25</v>
          </cell>
          <cell r="H441">
            <v>24</v>
          </cell>
          <cell r="I441">
            <v>26</v>
          </cell>
          <cell r="J441">
            <v>26</v>
          </cell>
          <cell r="K441">
            <v>154</v>
          </cell>
          <cell r="L441">
            <v>307</v>
          </cell>
          <cell r="M441">
            <v>1.171</v>
          </cell>
          <cell r="N441" t="str">
            <v>Xuaát Saéc</v>
          </cell>
          <cell r="O441">
            <v>1.6</v>
          </cell>
        </row>
        <row r="442">
          <cell r="B442" t="str">
            <v>Traàn Vaên Tieán</v>
          </cell>
          <cell r="D442">
            <v>156</v>
          </cell>
          <cell r="E442">
            <v>26</v>
          </cell>
          <cell r="F442">
            <v>25</v>
          </cell>
          <cell r="G442">
            <v>25</v>
          </cell>
          <cell r="H442">
            <v>27</v>
          </cell>
          <cell r="I442">
            <v>26</v>
          </cell>
          <cell r="J442">
            <v>26</v>
          </cell>
          <cell r="K442">
            <v>155</v>
          </cell>
          <cell r="L442">
            <v>311</v>
          </cell>
          <cell r="M442">
            <v>1.165</v>
          </cell>
          <cell r="N442" t="str">
            <v>A</v>
          </cell>
          <cell r="O442">
            <v>1.4</v>
          </cell>
        </row>
        <row r="443">
          <cell r="B443" t="str">
            <v>Trònh Vaên Thaùi</v>
          </cell>
          <cell r="H443">
            <v>24</v>
          </cell>
          <cell r="I443">
            <v>26</v>
          </cell>
          <cell r="J443">
            <v>26</v>
          </cell>
          <cell r="K443">
            <v>76</v>
          </cell>
          <cell r="L443">
            <v>76</v>
          </cell>
          <cell r="M443">
            <v>0.86250000000000004</v>
          </cell>
          <cell r="N443" t="str">
            <v>A</v>
          </cell>
          <cell r="O443">
            <v>1.4</v>
          </cell>
        </row>
        <row r="444">
          <cell r="B444" t="str">
            <v>Nguyeãn Hoaøng Nam</v>
          </cell>
          <cell r="C444" t="str">
            <v>CT</v>
          </cell>
          <cell r="D444">
            <v>148</v>
          </cell>
          <cell r="E444">
            <v>25</v>
          </cell>
          <cell r="F444">
            <v>27</v>
          </cell>
          <cell r="G444">
            <v>25</v>
          </cell>
          <cell r="H444">
            <v>27</v>
          </cell>
          <cell r="I444">
            <v>25</v>
          </cell>
          <cell r="J444">
            <v>26</v>
          </cell>
          <cell r="K444">
            <v>155</v>
          </cell>
          <cell r="L444">
            <v>303</v>
          </cell>
          <cell r="M444">
            <v>1.2</v>
          </cell>
          <cell r="N444" t="str">
            <v>Xuaát Saéc</v>
          </cell>
          <cell r="O444">
            <v>1.6</v>
          </cell>
        </row>
        <row r="445">
          <cell r="B445" t="str">
            <v>Traàn Anh Tuaán</v>
          </cell>
          <cell r="D445">
            <v>145</v>
          </cell>
          <cell r="E445">
            <v>26</v>
          </cell>
          <cell r="F445">
            <v>26</v>
          </cell>
          <cell r="G445">
            <v>25</v>
          </cell>
          <cell r="H445">
            <v>27</v>
          </cell>
          <cell r="I445">
            <v>21</v>
          </cell>
          <cell r="J445">
            <v>24</v>
          </cell>
          <cell r="K445">
            <v>149</v>
          </cell>
          <cell r="L445">
            <v>294</v>
          </cell>
          <cell r="M445">
            <v>1.1499999999999999</v>
          </cell>
          <cell r="N445" t="str">
            <v>B</v>
          </cell>
          <cell r="O445">
            <v>1.2</v>
          </cell>
          <cell r="Q445" t="str">
            <v>khieån traùch</v>
          </cell>
        </row>
        <row r="446">
          <cell r="B446" t="str">
            <v>Ñoã Ñaêng Khoa</v>
          </cell>
          <cell r="D446">
            <v>155</v>
          </cell>
          <cell r="E446">
            <v>26</v>
          </cell>
          <cell r="F446">
            <v>27</v>
          </cell>
          <cell r="G446">
            <v>25</v>
          </cell>
          <cell r="H446">
            <v>27</v>
          </cell>
          <cell r="I446">
            <v>25</v>
          </cell>
          <cell r="J446">
            <v>26</v>
          </cell>
          <cell r="K446">
            <v>156</v>
          </cell>
          <cell r="L446">
            <v>311</v>
          </cell>
          <cell r="M446">
            <v>1.1499999999999999</v>
          </cell>
          <cell r="N446" t="str">
            <v>B</v>
          </cell>
          <cell r="O446">
            <v>1.2</v>
          </cell>
          <cell r="Q446" t="str">
            <v>khieån traùch</v>
          </cell>
        </row>
        <row r="447">
          <cell r="B447" t="str">
            <v>Ñaøo Vaên Phuùc</v>
          </cell>
          <cell r="D447">
            <v>156</v>
          </cell>
          <cell r="E447">
            <v>26</v>
          </cell>
          <cell r="F447">
            <v>27</v>
          </cell>
          <cell r="G447">
            <v>25</v>
          </cell>
          <cell r="H447">
            <v>27</v>
          </cell>
          <cell r="I447">
            <v>25</v>
          </cell>
          <cell r="J447">
            <v>26</v>
          </cell>
          <cell r="K447">
            <v>156</v>
          </cell>
          <cell r="L447">
            <v>312</v>
          </cell>
          <cell r="M447">
            <v>1.1499999999999999</v>
          </cell>
          <cell r="N447" t="str">
            <v>Xuaát Saéc</v>
          </cell>
          <cell r="O447">
            <v>1.6</v>
          </cell>
        </row>
        <row r="448">
          <cell r="B448" t="str">
            <v>Buøi Ñöùc Bieàn</v>
          </cell>
          <cell r="D448">
            <v>155</v>
          </cell>
          <cell r="E448">
            <v>26</v>
          </cell>
          <cell r="F448">
            <v>27</v>
          </cell>
          <cell r="G448">
            <v>25</v>
          </cell>
          <cell r="H448">
            <v>24</v>
          </cell>
          <cell r="I448">
            <v>24</v>
          </cell>
          <cell r="J448">
            <v>26</v>
          </cell>
          <cell r="K448">
            <v>152</v>
          </cell>
          <cell r="L448">
            <v>307</v>
          </cell>
          <cell r="M448">
            <v>1.198</v>
          </cell>
          <cell r="N448" t="str">
            <v>A</v>
          </cell>
          <cell r="O448">
            <v>1.4</v>
          </cell>
        </row>
        <row r="449">
          <cell r="B449" t="str">
            <v>Nguyeãn Ngoïc Löôïng</v>
          </cell>
          <cell r="D449">
            <v>156</v>
          </cell>
          <cell r="E449">
            <v>24</v>
          </cell>
          <cell r="F449">
            <v>26</v>
          </cell>
          <cell r="G449">
            <v>25</v>
          </cell>
          <cell r="H449">
            <v>23</v>
          </cell>
          <cell r="I449">
            <v>26</v>
          </cell>
          <cell r="J449">
            <v>26</v>
          </cell>
          <cell r="K449">
            <v>150</v>
          </cell>
          <cell r="L449">
            <v>306</v>
          </cell>
          <cell r="M449">
            <v>1.2</v>
          </cell>
          <cell r="N449" t="str">
            <v>B</v>
          </cell>
          <cell r="O449">
            <v>1.2</v>
          </cell>
          <cell r="Q449" t="str">
            <v>khieån traùch</v>
          </cell>
        </row>
        <row r="450">
          <cell r="B450" t="str">
            <v>Laâm Nhaät Tröôøng</v>
          </cell>
          <cell r="H450">
            <v>24</v>
          </cell>
          <cell r="I450">
            <v>26</v>
          </cell>
          <cell r="J450">
            <v>26</v>
          </cell>
          <cell r="K450">
            <v>76</v>
          </cell>
          <cell r="L450">
            <v>76</v>
          </cell>
          <cell r="M450">
            <v>0.86250000000000004</v>
          </cell>
          <cell r="N450" t="str">
            <v>A</v>
          </cell>
          <cell r="O450">
            <v>1.4</v>
          </cell>
        </row>
        <row r="451">
          <cell r="B451" t="str">
            <v>Huyønh Thanh Phong</v>
          </cell>
          <cell r="H451">
            <v>24</v>
          </cell>
          <cell r="I451">
            <v>14</v>
          </cell>
          <cell r="L451">
            <v>0</v>
          </cell>
        </row>
        <row r="452">
          <cell r="B452" t="str">
            <v>Traàn Vieät Quoác</v>
          </cell>
          <cell r="C452" t="str">
            <v>CT</v>
          </cell>
          <cell r="D452">
            <v>155</v>
          </cell>
          <cell r="E452">
            <v>25</v>
          </cell>
          <cell r="F452">
            <v>26</v>
          </cell>
          <cell r="G452">
            <v>25</v>
          </cell>
          <cell r="H452">
            <v>27</v>
          </cell>
          <cell r="I452">
            <v>26</v>
          </cell>
          <cell r="J452">
            <v>26</v>
          </cell>
          <cell r="K452">
            <v>155</v>
          </cell>
          <cell r="L452">
            <v>310</v>
          </cell>
          <cell r="M452">
            <v>1.3</v>
          </cell>
          <cell r="N452" t="str">
            <v>B</v>
          </cell>
          <cell r="O452">
            <v>1.2</v>
          </cell>
          <cell r="Q452" t="str">
            <v>caûnh caùo</v>
          </cell>
        </row>
        <row r="453">
          <cell r="B453" t="str">
            <v>Nguyeãn Anh Tuaán B</v>
          </cell>
          <cell r="D453">
            <v>156</v>
          </cell>
          <cell r="E453">
            <v>26</v>
          </cell>
          <cell r="F453">
            <v>27</v>
          </cell>
          <cell r="G453">
            <v>25</v>
          </cell>
          <cell r="H453">
            <v>25</v>
          </cell>
          <cell r="I453">
            <v>26</v>
          </cell>
          <cell r="J453">
            <v>26</v>
          </cell>
          <cell r="K453">
            <v>155</v>
          </cell>
          <cell r="L453">
            <v>311</v>
          </cell>
          <cell r="M453">
            <v>1.1990000000000001</v>
          </cell>
          <cell r="N453" t="str">
            <v>Xuaát Saéc</v>
          </cell>
          <cell r="O453">
            <v>1.6</v>
          </cell>
        </row>
        <row r="454">
          <cell r="B454" t="str">
            <v>Trieäu Vaên Long</v>
          </cell>
          <cell r="D454">
            <v>155</v>
          </cell>
          <cell r="E454">
            <v>26</v>
          </cell>
          <cell r="F454">
            <v>27</v>
          </cell>
          <cell r="G454">
            <v>25</v>
          </cell>
          <cell r="H454">
            <v>27</v>
          </cell>
          <cell r="I454">
            <v>25</v>
          </cell>
          <cell r="J454">
            <v>26</v>
          </cell>
          <cell r="K454">
            <v>156</v>
          </cell>
          <cell r="L454">
            <v>311</v>
          </cell>
          <cell r="M454">
            <v>1.1499999999999999</v>
          </cell>
          <cell r="N454" t="str">
            <v>A</v>
          </cell>
          <cell r="O454">
            <v>1.4</v>
          </cell>
        </row>
        <row r="455">
          <cell r="B455" t="str">
            <v>Ngoâ Quoác Maïnh</v>
          </cell>
          <cell r="D455">
            <v>155</v>
          </cell>
          <cell r="E455">
            <v>26</v>
          </cell>
          <cell r="F455">
            <v>27</v>
          </cell>
          <cell r="G455">
            <v>25</v>
          </cell>
          <cell r="H455">
            <v>27</v>
          </cell>
          <cell r="I455">
            <v>25</v>
          </cell>
          <cell r="J455">
            <v>26</v>
          </cell>
          <cell r="K455">
            <v>156</v>
          </cell>
          <cell r="L455">
            <v>311</v>
          </cell>
          <cell r="M455">
            <v>1.1659999999999999</v>
          </cell>
          <cell r="N455" t="str">
            <v>A</v>
          </cell>
          <cell r="O455">
            <v>1.4</v>
          </cell>
        </row>
        <row r="456">
          <cell r="B456" t="str">
            <v>Nguyeãn Thanh Lieâm</v>
          </cell>
          <cell r="D456">
            <v>155</v>
          </cell>
          <cell r="E456">
            <v>26</v>
          </cell>
          <cell r="F456">
            <v>26</v>
          </cell>
          <cell r="G456">
            <v>25</v>
          </cell>
          <cell r="H456">
            <v>27</v>
          </cell>
          <cell r="I456">
            <v>26</v>
          </cell>
          <cell r="J456">
            <v>26</v>
          </cell>
          <cell r="K456">
            <v>156</v>
          </cell>
          <cell r="L456">
            <v>311</v>
          </cell>
          <cell r="M456">
            <v>1.1499999999999999</v>
          </cell>
          <cell r="N456" t="str">
            <v>A</v>
          </cell>
          <cell r="O456">
            <v>1.4</v>
          </cell>
        </row>
        <row r="457">
          <cell r="B457" t="str">
            <v>Buøi Huy Trung</v>
          </cell>
          <cell r="D457">
            <v>151</v>
          </cell>
          <cell r="E457">
            <v>26</v>
          </cell>
          <cell r="F457">
            <v>27</v>
          </cell>
          <cell r="G457">
            <v>25</v>
          </cell>
          <cell r="H457">
            <v>25</v>
          </cell>
          <cell r="I457">
            <v>25</v>
          </cell>
          <cell r="J457">
            <v>22</v>
          </cell>
          <cell r="K457">
            <v>150</v>
          </cell>
          <cell r="L457">
            <v>301</v>
          </cell>
          <cell r="M457">
            <v>1.1499999999999999</v>
          </cell>
          <cell r="N457" t="str">
            <v>A</v>
          </cell>
          <cell r="O457">
            <v>1.4</v>
          </cell>
        </row>
        <row r="458">
          <cell r="B458" t="str">
            <v>Huyønh Thieän Phuùc</v>
          </cell>
          <cell r="D458">
            <v>149</v>
          </cell>
          <cell r="E458">
            <v>25</v>
          </cell>
          <cell r="F458">
            <v>26</v>
          </cell>
          <cell r="G458">
            <v>25</v>
          </cell>
          <cell r="H458">
            <v>27</v>
          </cell>
          <cell r="I458">
            <v>26</v>
          </cell>
          <cell r="J458">
            <v>24</v>
          </cell>
          <cell r="K458">
            <v>153</v>
          </cell>
          <cell r="L458">
            <v>302</v>
          </cell>
          <cell r="M458">
            <v>1.2</v>
          </cell>
          <cell r="N458" t="str">
            <v>A</v>
          </cell>
          <cell r="O458">
            <v>1.4</v>
          </cell>
        </row>
        <row r="459">
          <cell r="B459" t="str">
            <v>Laâm Thaùi Döông</v>
          </cell>
          <cell r="H459">
            <v>23</v>
          </cell>
          <cell r="I459">
            <v>23</v>
          </cell>
          <cell r="J459">
            <v>25</v>
          </cell>
          <cell r="K459">
            <v>71</v>
          </cell>
          <cell r="L459">
            <v>71</v>
          </cell>
          <cell r="M459">
            <v>0.86250000000000004</v>
          </cell>
          <cell r="N459" t="str">
            <v>A</v>
          </cell>
          <cell r="O459">
            <v>1.4</v>
          </cell>
        </row>
        <row r="460">
          <cell r="B460" t="str">
            <v>Huyønh Vaên Quyù</v>
          </cell>
          <cell r="C460" t="str">
            <v>CT</v>
          </cell>
          <cell r="D460">
            <v>151</v>
          </cell>
          <cell r="E460">
            <v>26</v>
          </cell>
          <cell r="F460">
            <v>27</v>
          </cell>
          <cell r="G460">
            <v>25</v>
          </cell>
          <cell r="H460">
            <v>27</v>
          </cell>
          <cell r="I460">
            <v>26</v>
          </cell>
          <cell r="J460">
            <v>26</v>
          </cell>
          <cell r="K460">
            <v>157</v>
          </cell>
          <cell r="L460">
            <v>308</v>
          </cell>
          <cell r="M460">
            <v>1.45</v>
          </cell>
          <cell r="N460" t="str">
            <v>B</v>
          </cell>
          <cell r="O460">
            <v>1.2</v>
          </cell>
          <cell r="Q460" t="str">
            <v>caûnh caùo</v>
          </cell>
        </row>
        <row r="461">
          <cell r="B461" t="str">
            <v>Nguyeãn Duyeân Thuaán</v>
          </cell>
          <cell r="D461">
            <v>156</v>
          </cell>
          <cell r="E461">
            <v>26</v>
          </cell>
          <cell r="F461">
            <v>27</v>
          </cell>
          <cell r="G461">
            <v>20</v>
          </cell>
          <cell r="H461">
            <v>27</v>
          </cell>
          <cell r="I461">
            <v>26</v>
          </cell>
          <cell r="J461">
            <v>26</v>
          </cell>
          <cell r="K461">
            <v>152</v>
          </cell>
          <cell r="L461">
            <v>308</v>
          </cell>
          <cell r="M461">
            <v>1.262</v>
          </cell>
          <cell r="N461" t="str">
            <v>A</v>
          </cell>
          <cell r="O461">
            <v>1.4</v>
          </cell>
        </row>
        <row r="462">
          <cell r="B462" t="str">
            <v>Phaïm Nhö Thuaàn</v>
          </cell>
          <cell r="D462">
            <v>151</v>
          </cell>
          <cell r="E462">
            <v>26</v>
          </cell>
          <cell r="F462">
            <v>27</v>
          </cell>
          <cell r="G462">
            <v>22</v>
          </cell>
          <cell r="H462">
            <v>27</v>
          </cell>
          <cell r="I462">
            <v>26</v>
          </cell>
          <cell r="J462">
            <v>26</v>
          </cell>
          <cell r="K462">
            <v>154</v>
          </cell>
          <cell r="L462">
            <v>305</v>
          </cell>
          <cell r="M462">
            <v>1.4</v>
          </cell>
          <cell r="N462" t="str">
            <v>A</v>
          </cell>
          <cell r="O462">
            <v>1.4</v>
          </cell>
        </row>
        <row r="463">
          <cell r="B463" t="str">
            <v>Huyønh Hoàng Ñöùc</v>
          </cell>
          <cell r="D463">
            <v>150</v>
          </cell>
          <cell r="E463">
            <v>26</v>
          </cell>
          <cell r="F463">
            <v>27</v>
          </cell>
          <cell r="G463">
            <v>25</v>
          </cell>
          <cell r="H463">
            <v>27</v>
          </cell>
          <cell r="I463">
            <v>26</v>
          </cell>
          <cell r="J463">
            <v>18</v>
          </cell>
          <cell r="K463">
            <v>149</v>
          </cell>
          <cell r="L463">
            <v>299</v>
          </cell>
          <cell r="M463">
            <v>1.39</v>
          </cell>
          <cell r="N463" t="str">
            <v>B</v>
          </cell>
          <cell r="O463">
            <v>1.2</v>
          </cell>
          <cell r="Q463" t="str">
            <v>?  Nghæ oùm hay TNGT</v>
          </cell>
        </row>
        <row r="464">
          <cell r="B464" t="str">
            <v>Traàn Phöông Anh</v>
          </cell>
          <cell r="D464">
            <v>151</v>
          </cell>
          <cell r="E464">
            <v>26</v>
          </cell>
          <cell r="F464">
            <v>27</v>
          </cell>
          <cell r="G464">
            <v>25</v>
          </cell>
          <cell r="H464">
            <v>27</v>
          </cell>
          <cell r="I464">
            <v>26</v>
          </cell>
          <cell r="J464">
            <v>26</v>
          </cell>
          <cell r="K464">
            <v>157</v>
          </cell>
          <cell r="L464">
            <v>308</v>
          </cell>
          <cell r="M464">
            <v>1.4</v>
          </cell>
          <cell r="N464" t="str">
            <v>A</v>
          </cell>
          <cell r="O464">
            <v>1.4</v>
          </cell>
        </row>
        <row r="465">
          <cell r="B465" t="str">
            <v>Traàn Bình Trong</v>
          </cell>
          <cell r="D465">
            <v>151</v>
          </cell>
          <cell r="E465">
            <v>26</v>
          </cell>
          <cell r="F465">
            <v>27</v>
          </cell>
          <cell r="G465">
            <v>25</v>
          </cell>
          <cell r="H465">
            <v>27</v>
          </cell>
          <cell r="I465">
            <v>26</v>
          </cell>
          <cell r="J465">
            <v>26</v>
          </cell>
          <cell r="K465">
            <v>157</v>
          </cell>
          <cell r="L465">
            <v>308</v>
          </cell>
          <cell r="M465">
            <v>1.4</v>
          </cell>
          <cell r="N465" t="str">
            <v>A</v>
          </cell>
          <cell r="O465">
            <v>1.4</v>
          </cell>
        </row>
        <row r="466">
          <cell r="B466" t="str">
            <v>Nguyeãn Phuùc Anh</v>
          </cell>
          <cell r="H466">
            <v>24</v>
          </cell>
          <cell r="I466">
            <v>26</v>
          </cell>
          <cell r="J466">
            <v>26</v>
          </cell>
          <cell r="K466">
            <v>76</v>
          </cell>
          <cell r="L466">
            <v>76</v>
          </cell>
          <cell r="M466">
            <v>1.0349999999999999</v>
          </cell>
          <cell r="N466" t="str">
            <v>A</v>
          </cell>
          <cell r="O466">
            <v>1.4</v>
          </cell>
        </row>
        <row r="467">
          <cell r="B467" t="str">
            <v>Nguyeãn Vaên Thanh</v>
          </cell>
          <cell r="C467" t="str">
            <v>VSCN</v>
          </cell>
          <cell r="G467">
            <v>25</v>
          </cell>
          <cell r="H467">
            <v>27</v>
          </cell>
          <cell r="I467">
            <v>26</v>
          </cell>
          <cell r="J467">
            <v>26</v>
          </cell>
          <cell r="K467">
            <v>104</v>
          </cell>
          <cell r="L467">
            <v>104</v>
          </cell>
          <cell r="M467">
            <v>1.0666</v>
          </cell>
          <cell r="N467" t="str">
            <v>C</v>
          </cell>
          <cell r="O467">
            <v>1</v>
          </cell>
          <cell r="Q467" t="str">
            <v>caûnh caùo</v>
          </cell>
        </row>
        <row r="468">
          <cell r="B468" t="str">
            <v>Voõ Vaên Huøng</v>
          </cell>
          <cell r="C468" t="str">
            <v>VSCN</v>
          </cell>
          <cell r="D468">
            <v>154</v>
          </cell>
          <cell r="E468">
            <v>26</v>
          </cell>
          <cell r="F468">
            <v>27</v>
          </cell>
          <cell r="G468">
            <v>23</v>
          </cell>
          <cell r="H468">
            <v>27</v>
          </cell>
          <cell r="I468">
            <v>24</v>
          </cell>
          <cell r="J468">
            <v>26</v>
          </cell>
          <cell r="K468">
            <v>153</v>
          </cell>
          <cell r="L468">
            <v>307</v>
          </cell>
          <cell r="M468">
            <v>1.032</v>
          </cell>
          <cell r="N468" t="str">
            <v>A</v>
          </cell>
          <cell r="O468">
            <v>1.4</v>
          </cell>
        </row>
        <row r="469">
          <cell r="B469" t="str">
            <v>Ng. V. Quoác Ñaèng</v>
          </cell>
          <cell r="C469" t="str">
            <v>VSCN</v>
          </cell>
          <cell r="D469">
            <v>143</v>
          </cell>
          <cell r="E469">
            <v>24</v>
          </cell>
          <cell r="F469">
            <v>27</v>
          </cell>
          <cell r="G469">
            <v>23</v>
          </cell>
          <cell r="H469">
            <v>23</v>
          </cell>
          <cell r="I469">
            <v>24</v>
          </cell>
          <cell r="J469">
            <v>25</v>
          </cell>
          <cell r="K469">
            <v>146</v>
          </cell>
          <cell r="L469">
            <v>289</v>
          </cell>
          <cell r="M469">
            <v>1.0009999999999999</v>
          </cell>
          <cell r="N469" t="str">
            <v>B</v>
          </cell>
          <cell r="O469">
            <v>1.2</v>
          </cell>
          <cell r="Q469" t="str">
            <v>khieån traùch</v>
          </cell>
        </row>
        <row r="470">
          <cell r="B470" t="str">
            <v>Trònh Vaên Luøng</v>
          </cell>
          <cell r="C470" t="str">
            <v>VSCN</v>
          </cell>
          <cell r="D470">
            <v>151</v>
          </cell>
          <cell r="E470">
            <v>24</v>
          </cell>
          <cell r="F470">
            <v>27</v>
          </cell>
          <cell r="G470">
            <v>23</v>
          </cell>
          <cell r="H470">
            <v>22</v>
          </cell>
          <cell r="I470">
            <v>26</v>
          </cell>
          <cell r="J470">
            <v>25</v>
          </cell>
          <cell r="K470">
            <v>147</v>
          </cell>
          <cell r="L470">
            <v>298</v>
          </cell>
          <cell r="M470">
            <v>1.125</v>
          </cell>
          <cell r="N470" t="str">
            <v>B</v>
          </cell>
          <cell r="O470">
            <v>1.2</v>
          </cell>
          <cell r="Q470" t="str">
            <v>Vi phaïm NQLÑ</v>
          </cell>
        </row>
        <row r="471">
          <cell r="B471" t="str">
            <v>Nguyeãn Vaên Ñoâng</v>
          </cell>
          <cell r="D471">
            <v>153</v>
          </cell>
          <cell r="E471">
            <v>25</v>
          </cell>
          <cell r="F471">
            <v>27</v>
          </cell>
          <cell r="G471">
            <v>24</v>
          </cell>
          <cell r="H471">
            <v>27</v>
          </cell>
          <cell r="I471">
            <v>26</v>
          </cell>
          <cell r="J471">
            <v>26</v>
          </cell>
          <cell r="K471">
            <v>155</v>
          </cell>
          <cell r="L471">
            <v>308</v>
          </cell>
          <cell r="M471">
            <v>1.173</v>
          </cell>
          <cell r="N471" t="str">
            <v>A</v>
          </cell>
          <cell r="O471">
            <v>1.4</v>
          </cell>
        </row>
        <row r="472">
          <cell r="B472" t="str">
            <v>Phaïm Thaønh Ñònh</v>
          </cell>
          <cell r="H472">
            <v>25</v>
          </cell>
          <cell r="I472">
            <v>26</v>
          </cell>
          <cell r="J472">
            <v>26</v>
          </cell>
          <cell r="K472">
            <v>77</v>
          </cell>
          <cell r="L472">
            <v>77</v>
          </cell>
          <cell r="M472">
            <v>1.04</v>
          </cell>
          <cell r="N472" t="str">
            <v>A</v>
          </cell>
          <cell r="O472">
            <v>1.4</v>
          </cell>
        </row>
        <row r="473">
          <cell r="B473" t="str">
            <v>Haø Chí Linh</v>
          </cell>
          <cell r="H473">
            <v>25</v>
          </cell>
          <cell r="I473">
            <v>25</v>
          </cell>
          <cell r="J473">
            <v>26</v>
          </cell>
          <cell r="K473">
            <v>76</v>
          </cell>
          <cell r="L473">
            <v>76</v>
          </cell>
          <cell r="M473">
            <v>1.04</v>
          </cell>
          <cell r="N473" t="str">
            <v>A</v>
          </cell>
          <cell r="O473">
            <v>1.4</v>
          </cell>
        </row>
        <row r="474">
          <cell r="B474" t="str">
            <v>Leâ Hoaøng Uùt</v>
          </cell>
          <cell r="H474">
            <v>20</v>
          </cell>
          <cell r="I474">
            <v>24</v>
          </cell>
          <cell r="J474">
            <v>26</v>
          </cell>
          <cell r="K474">
            <v>70</v>
          </cell>
          <cell r="L474">
            <v>70</v>
          </cell>
          <cell r="M474">
            <v>1.04</v>
          </cell>
          <cell r="N474" t="str">
            <v>A</v>
          </cell>
          <cell r="O474">
            <v>1.4</v>
          </cell>
        </row>
        <row r="475">
          <cell r="B475" t="str">
            <v>Traàn Quang Kheän</v>
          </cell>
          <cell r="I475">
            <v>13</v>
          </cell>
          <cell r="J475">
            <v>16</v>
          </cell>
          <cell r="K475">
            <v>29</v>
          </cell>
          <cell r="L475">
            <v>29</v>
          </cell>
          <cell r="M475">
            <v>1.1085</v>
          </cell>
          <cell r="Q475" t="str">
            <v>khoâng xeùt (Caét khen thöôûng)</v>
          </cell>
        </row>
        <row r="476">
          <cell r="B476" t="str">
            <v>Phaïm Tieán Huøng</v>
          </cell>
          <cell r="H476">
            <v>25</v>
          </cell>
          <cell r="I476">
            <v>26</v>
          </cell>
          <cell r="J476">
            <v>26</v>
          </cell>
          <cell r="K476">
            <v>77</v>
          </cell>
          <cell r="L476">
            <v>77</v>
          </cell>
          <cell r="M476">
            <v>1.04</v>
          </cell>
          <cell r="N476" t="str">
            <v>A</v>
          </cell>
          <cell r="O476">
            <v>1.4</v>
          </cell>
        </row>
        <row r="477">
          <cell r="B477" t="str">
            <v>Laâm Duy Khanh</v>
          </cell>
          <cell r="H477">
            <v>25</v>
          </cell>
          <cell r="I477">
            <v>26</v>
          </cell>
          <cell r="J477">
            <v>22</v>
          </cell>
          <cell r="K477">
            <v>73</v>
          </cell>
          <cell r="L477">
            <v>73</v>
          </cell>
          <cell r="M477">
            <v>1.04</v>
          </cell>
          <cell r="N477" t="str">
            <v>A</v>
          </cell>
          <cell r="O477">
            <v>1.4</v>
          </cell>
        </row>
        <row r="478">
          <cell r="B478" t="str">
            <v>Nguyeãn Thanh Hoaø</v>
          </cell>
          <cell r="H478">
            <v>24</v>
          </cell>
          <cell r="I478">
            <v>26</v>
          </cell>
          <cell r="J478">
            <v>26</v>
          </cell>
          <cell r="K478">
            <v>76</v>
          </cell>
          <cell r="L478">
            <v>76</v>
          </cell>
          <cell r="M478">
            <v>1.04</v>
          </cell>
          <cell r="N478" t="str">
            <v>A</v>
          </cell>
          <cell r="O478">
            <v>1.4</v>
          </cell>
        </row>
        <row r="479">
          <cell r="B479" t="str">
            <v>Hoà Quoác Böûu</v>
          </cell>
          <cell r="D479">
            <v>156</v>
          </cell>
          <cell r="E479">
            <v>26</v>
          </cell>
          <cell r="F479">
            <v>27</v>
          </cell>
          <cell r="G479">
            <v>25</v>
          </cell>
          <cell r="H479">
            <v>27</v>
          </cell>
          <cell r="I479">
            <v>25</v>
          </cell>
          <cell r="J479">
            <v>26</v>
          </cell>
          <cell r="K479">
            <v>156</v>
          </cell>
          <cell r="L479">
            <v>312</v>
          </cell>
          <cell r="M479">
            <v>1.1679999999999999</v>
          </cell>
          <cell r="N479" t="str">
            <v>A</v>
          </cell>
          <cell r="O479">
            <v>1.4</v>
          </cell>
        </row>
        <row r="480">
          <cell r="B480" t="str">
            <v>Löông Haûi Ñaêng</v>
          </cell>
          <cell r="G480">
            <v>9</v>
          </cell>
          <cell r="H480">
            <v>27</v>
          </cell>
          <cell r="I480">
            <v>23</v>
          </cell>
          <cell r="J480">
            <v>22</v>
          </cell>
          <cell r="K480">
            <v>81</v>
          </cell>
          <cell r="L480">
            <v>81</v>
          </cell>
          <cell r="M480">
            <v>1.077</v>
          </cell>
          <cell r="N480" t="str">
            <v>B</v>
          </cell>
          <cell r="O480">
            <v>1.2</v>
          </cell>
          <cell r="Q480" t="str">
            <v>Vi phaïm NQLÑ</v>
          </cell>
        </row>
        <row r="481">
          <cell r="B481" t="str">
            <v>Nguyeãn Vaên Uùt B</v>
          </cell>
          <cell r="H481">
            <v>25</v>
          </cell>
          <cell r="I481">
            <v>26</v>
          </cell>
          <cell r="J481">
            <v>26</v>
          </cell>
          <cell r="K481">
            <v>77</v>
          </cell>
          <cell r="L481">
            <v>77</v>
          </cell>
          <cell r="M481">
            <v>1.04</v>
          </cell>
          <cell r="N481" t="str">
            <v>A</v>
          </cell>
          <cell r="O481">
            <v>1.4</v>
          </cell>
        </row>
        <row r="482">
          <cell r="B482" t="str">
            <v>Phuø Thoï Loäc</v>
          </cell>
          <cell r="H482">
            <v>20</v>
          </cell>
          <cell r="I482">
            <v>26</v>
          </cell>
          <cell r="J482">
            <v>26</v>
          </cell>
          <cell r="K482">
            <v>72</v>
          </cell>
          <cell r="L482">
            <v>72</v>
          </cell>
          <cell r="M482">
            <v>1.04</v>
          </cell>
          <cell r="N482" t="str">
            <v>A</v>
          </cell>
          <cell r="O482">
            <v>1.4</v>
          </cell>
        </row>
        <row r="483">
          <cell r="B483" t="str">
            <v>Trieäu Quang Thanh</v>
          </cell>
          <cell r="D483">
            <v>97</v>
          </cell>
          <cell r="E483">
            <v>0</v>
          </cell>
          <cell r="F483">
            <v>0</v>
          </cell>
          <cell r="G483">
            <v>0</v>
          </cell>
          <cell r="H483">
            <v>0</v>
          </cell>
          <cell r="I483">
            <v>0</v>
          </cell>
          <cell r="J483">
            <v>0</v>
          </cell>
          <cell r="K483">
            <v>0</v>
          </cell>
          <cell r="L483">
            <v>97</v>
          </cell>
          <cell r="M483">
            <v>1.2130000000000001</v>
          </cell>
          <cell r="N483" t="str">
            <v>C</v>
          </cell>
          <cell r="O483">
            <v>1</v>
          </cell>
          <cell r="Q483" t="str">
            <v>oám daøi haïn</v>
          </cell>
        </row>
        <row r="484">
          <cell r="B484" t="str">
            <v>Phaïm Quoác Huøng</v>
          </cell>
          <cell r="D484">
            <v>153</v>
          </cell>
          <cell r="E484">
            <v>4</v>
          </cell>
          <cell r="F484">
            <v>0</v>
          </cell>
          <cell r="G484">
            <v>0</v>
          </cell>
          <cell r="H484">
            <v>0</v>
          </cell>
          <cell r="I484">
            <v>0</v>
          </cell>
          <cell r="J484">
            <v>0</v>
          </cell>
          <cell r="K484">
            <v>4</v>
          </cell>
          <cell r="L484">
            <v>157</v>
          </cell>
          <cell r="M484">
            <v>1</v>
          </cell>
          <cell r="N484" t="str">
            <v>C</v>
          </cell>
          <cell r="O484">
            <v>1</v>
          </cell>
          <cell r="Q484" t="str">
            <v>oám coäng 26c cuoái naêm</v>
          </cell>
        </row>
        <row r="485">
          <cell r="B485" t="str">
            <v>Huyønh Chí Chaùnh</v>
          </cell>
          <cell r="D485">
            <v>156</v>
          </cell>
          <cell r="E485">
            <v>22</v>
          </cell>
          <cell r="F485">
            <v>27</v>
          </cell>
          <cell r="G485">
            <v>25</v>
          </cell>
          <cell r="H485">
            <v>10</v>
          </cell>
          <cell r="I485">
            <v>0</v>
          </cell>
          <cell r="J485">
            <v>0</v>
          </cell>
          <cell r="K485">
            <v>84</v>
          </cell>
          <cell r="L485">
            <v>240</v>
          </cell>
          <cell r="M485">
            <v>1.1639999999999999</v>
          </cell>
          <cell r="N485" t="str">
            <v>C</v>
          </cell>
          <cell r="O485">
            <v>1</v>
          </cell>
          <cell r="Q485" t="str">
            <v>oám daøi haïn</v>
          </cell>
        </row>
        <row r="486">
          <cell r="B486" t="str">
            <v>Traàn Vaên Teá</v>
          </cell>
          <cell r="D486">
            <v>152</v>
          </cell>
          <cell r="E486">
            <v>26</v>
          </cell>
          <cell r="F486">
            <v>27</v>
          </cell>
          <cell r="G486">
            <v>1</v>
          </cell>
          <cell r="I486">
            <v>0</v>
          </cell>
          <cell r="J486">
            <v>0</v>
          </cell>
          <cell r="K486">
            <v>54</v>
          </cell>
          <cell r="L486">
            <v>206</v>
          </cell>
          <cell r="M486">
            <v>1.4</v>
          </cell>
          <cell r="N486" t="str">
            <v>C</v>
          </cell>
          <cell r="O486">
            <v>1</v>
          </cell>
          <cell r="Q486" t="str">
            <v xml:space="preserve"> (ñình chæ coâng taùc)</v>
          </cell>
        </row>
        <row r="487">
          <cell r="B487" t="str">
            <v>Toâång Coäng</v>
          </cell>
          <cell r="L487">
            <v>39202</v>
          </cell>
          <cell r="N487">
            <v>83</v>
          </cell>
          <cell r="P487">
            <v>0</v>
          </cell>
        </row>
      </sheetData>
      <sheetData sheetId="2">
        <row r="1">
          <cell r="A1" t="str">
            <v>CTY XIMAÊNG HAØ TIEÂN KIEÂN GIANG</v>
          </cell>
        </row>
        <row r="2">
          <cell r="A2" t="str">
            <v>Boä phaän: Phoøng Toå chöùc - haønh chaùnh</v>
          </cell>
          <cell r="E2" t="str">
            <v>BAÛNG THANH TOÙAN TIEÀN THÖÔÛNG 6 THAÙNG ÑAÀU NAÊM 2001</v>
          </cell>
        </row>
        <row r="4">
          <cell r="A4" t="str">
            <v>Stt</v>
          </cell>
          <cell r="B4" t="str">
            <v>Hoï vaø Teân</v>
          </cell>
          <cell r="C4" t="str">
            <v>Chöùc vuï</v>
          </cell>
          <cell r="D4" t="str">
            <v>HSCV</v>
          </cell>
          <cell r="E4" t="str">
            <v>Ngaøy coâng</v>
          </cell>
          <cell r="F4" t="str">
            <v>Heä soá X.Loaïi</v>
          </cell>
          <cell r="G4" t="str">
            <v>HSQÑ</v>
          </cell>
          <cell r="H4" t="str">
            <v>Ñôn giaù</v>
          </cell>
          <cell r="I4" t="str">
            <v>Thöïc laõnh (ñ)</v>
          </cell>
        </row>
        <row r="6">
          <cell r="A6">
            <v>1</v>
          </cell>
          <cell r="B6" t="str">
            <v>Traàn Vaên Nuoâi</v>
          </cell>
          <cell r="C6" t="str">
            <v>Tr.P</v>
          </cell>
          <cell r="D6">
            <v>1.8</v>
          </cell>
          <cell r="E6">
            <v>152</v>
          </cell>
          <cell r="F6">
            <v>1.6</v>
          </cell>
          <cell r="G6">
            <v>437.76000000000005</v>
          </cell>
          <cell r="H6">
            <v>7472.5</v>
          </cell>
          <cell r="I6">
            <v>3271000</v>
          </cell>
        </row>
        <row r="7">
          <cell r="A7">
            <v>2</v>
          </cell>
          <cell r="B7" t="str">
            <v>Nguyeãn Thanh Nhaõ</v>
          </cell>
          <cell r="C7" t="str">
            <v>PP.</v>
          </cell>
          <cell r="D7">
            <v>1.65</v>
          </cell>
          <cell r="E7">
            <v>135</v>
          </cell>
          <cell r="F7">
            <v>1.6</v>
          </cell>
          <cell r="G7">
            <v>356.40000000000003</v>
          </cell>
          <cell r="H7">
            <v>7472.5</v>
          </cell>
          <cell r="I7">
            <v>2663000</v>
          </cell>
        </row>
        <row r="8">
          <cell r="A8">
            <v>3</v>
          </cell>
          <cell r="B8" t="str">
            <v>Löu Thaùi Nhaïc</v>
          </cell>
          <cell r="C8" t="str">
            <v xml:space="preserve">CB </v>
          </cell>
          <cell r="D8">
            <v>1.3</v>
          </cell>
          <cell r="E8">
            <v>150</v>
          </cell>
          <cell r="F8">
            <v>1.4</v>
          </cell>
          <cell r="G8">
            <v>273</v>
          </cell>
          <cell r="H8">
            <v>7472.5</v>
          </cell>
          <cell r="I8">
            <v>2040000</v>
          </cell>
        </row>
        <row r="9">
          <cell r="A9">
            <v>4</v>
          </cell>
          <cell r="B9" t="str">
            <v>Nguyeãn Vaên Thanh</v>
          </cell>
          <cell r="C9" t="str">
            <v>NV</v>
          </cell>
          <cell r="D9">
            <v>1.1000000000000001</v>
          </cell>
          <cell r="E9">
            <v>150</v>
          </cell>
          <cell r="F9">
            <v>1.4</v>
          </cell>
          <cell r="G9">
            <v>230.99999999999997</v>
          </cell>
          <cell r="H9">
            <v>7472.5</v>
          </cell>
          <cell r="I9">
            <v>1726000</v>
          </cell>
        </row>
        <row r="10">
          <cell r="A10">
            <v>5</v>
          </cell>
          <cell r="B10" t="str">
            <v>Voõ Vaên Phuïng</v>
          </cell>
          <cell r="C10" t="str">
            <v>NV</v>
          </cell>
          <cell r="D10">
            <v>1.2</v>
          </cell>
          <cell r="E10">
            <v>151</v>
          </cell>
          <cell r="F10">
            <v>1.4</v>
          </cell>
          <cell r="G10">
            <v>253.67999999999998</v>
          </cell>
          <cell r="H10">
            <v>7472.5</v>
          </cell>
          <cell r="I10">
            <v>1901000</v>
          </cell>
        </row>
        <row r="11">
          <cell r="A11">
            <v>6</v>
          </cell>
          <cell r="B11" t="str">
            <v>Ñoã Thuyû Tieân</v>
          </cell>
          <cell r="C11" t="str">
            <v>"</v>
          </cell>
          <cell r="D11">
            <v>1.1000000000000001</v>
          </cell>
          <cell r="E11">
            <v>150</v>
          </cell>
          <cell r="F11">
            <v>1.6</v>
          </cell>
          <cell r="G11">
            <v>264</v>
          </cell>
          <cell r="H11">
            <v>7472.5</v>
          </cell>
          <cell r="I11">
            <v>1973000</v>
          </cell>
        </row>
        <row r="12">
          <cell r="A12">
            <v>7</v>
          </cell>
          <cell r="B12" t="str">
            <v>Traàn Phuù Quoác</v>
          </cell>
          <cell r="C12" t="str">
            <v>L.xe</v>
          </cell>
          <cell r="D12">
            <v>1.2</v>
          </cell>
          <cell r="E12">
            <v>155</v>
          </cell>
          <cell r="F12">
            <v>1.6</v>
          </cell>
          <cell r="G12">
            <v>297.60000000000002</v>
          </cell>
          <cell r="H12">
            <v>7472.5</v>
          </cell>
          <cell r="I12">
            <v>2224000</v>
          </cell>
        </row>
        <row r="13">
          <cell r="A13">
            <v>8</v>
          </cell>
          <cell r="B13" t="str">
            <v>Traàn Vaên Tö</v>
          </cell>
          <cell r="C13" t="str">
            <v>"</v>
          </cell>
          <cell r="D13">
            <v>1.2</v>
          </cell>
          <cell r="E13">
            <v>154</v>
          </cell>
          <cell r="F13">
            <v>1.4</v>
          </cell>
          <cell r="G13">
            <v>258.71999999999997</v>
          </cell>
          <cell r="H13">
            <v>7472.5</v>
          </cell>
          <cell r="I13">
            <v>1933000</v>
          </cell>
        </row>
        <row r="14">
          <cell r="A14">
            <v>9</v>
          </cell>
          <cell r="B14" t="str">
            <v>Hoà Ngoïc Lôïi</v>
          </cell>
          <cell r="C14" t="str">
            <v>"</v>
          </cell>
          <cell r="D14">
            <v>1.2</v>
          </cell>
          <cell r="E14">
            <v>150</v>
          </cell>
          <cell r="F14">
            <v>1</v>
          </cell>
          <cell r="G14">
            <v>180</v>
          </cell>
          <cell r="H14">
            <v>7472.5</v>
          </cell>
          <cell r="I14">
            <v>1345000</v>
          </cell>
        </row>
        <row r="15">
          <cell r="A15">
            <v>10</v>
          </cell>
          <cell r="B15" t="str">
            <v>Huyønh Vaên Haø</v>
          </cell>
          <cell r="C15" t="str">
            <v>"</v>
          </cell>
          <cell r="D15">
            <v>1.2</v>
          </cell>
          <cell r="E15">
            <v>49</v>
          </cell>
          <cell r="F15">
            <v>1.4</v>
          </cell>
          <cell r="G15">
            <v>82.32</v>
          </cell>
          <cell r="H15">
            <v>7472.5</v>
          </cell>
          <cell r="I15">
            <v>615000</v>
          </cell>
        </row>
        <row r="16">
          <cell r="A16">
            <v>11</v>
          </cell>
          <cell r="B16" t="str">
            <v>Nguyeãn Trung Hieàn</v>
          </cell>
          <cell r="C16" t="str">
            <v>"</v>
          </cell>
          <cell r="D16">
            <v>1.1000000000000001</v>
          </cell>
          <cell r="E16">
            <v>150</v>
          </cell>
          <cell r="F16">
            <v>1.2</v>
          </cell>
          <cell r="G16">
            <v>198</v>
          </cell>
          <cell r="H16">
            <v>7472.5</v>
          </cell>
          <cell r="I16">
            <v>1480000</v>
          </cell>
        </row>
        <row r="17">
          <cell r="A17">
            <v>12</v>
          </cell>
          <cell r="B17" t="str">
            <v>Trònh Thanh Thuûy</v>
          </cell>
          <cell r="C17" t="str">
            <v>YT</v>
          </cell>
          <cell r="D17">
            <v>1.1000000000000001</v>
          </cell>
          <cell r="E17">
            <v>89</v>
          </cell>
          <cell r="F17">
            <v>1.4</v>
          </cell>
          <cell r="G17">
            <v>137.06</v>
          </cell>
          <cell r="H17">
            <v>7472.5</v>
          </cell>
          <cell r="I17">
            <v>1024000</v>
          </cell>
        </row>
        <row r="18">
          <cell r="A18">
            <v>13</v>
          </cell>
          <cell r="B18" t="str">
            <v>Ñaëng Coâng Chaâu</v>
          </cell>
          <cell r="C18" t="str">
            <v>BV</v>
          </cell>
          <cell r="D18">
            <v>0.95</v>
          </cell>
          <cell r="E18">
            <v>144</v>
          </cell>
          <cell r="F18">
            <v>1.4</v>
          </cell>
          <cell r="G18">
            <v>191.51999999999995</v>
          </cell>
          <cell r="H18">
            <v>7472.5</v>
          </cell>
          <cell r="I18">
            <v>1431000</v>
          </cell>
        </row>
        <row r="19">
          <cell r="A19">
            <v>14</v>
          </cell>
          <cell r="B19" t="str">
            <v>Phuøng Thanh Phong</v>
          </cell>
          <cell r="C19" t="str">
            <v>"</v>
          </cell>
          <cell r="D19">
            <v>0.95</v>
          </cell>
          <cell r="E19">
            <v>157</v>
          </cell>
          <cell r="F19">
            <v>1.2</v>
          </cell>
          <cell r="G19">
            <v>178.98</v>
          </cell>
          <cell r="H19">
            <v>7472.5</v>
          </cell>
          <cell r="I19">
            <v>1337000</v>
          </cell>
        </row>
        <row r="20">
          <cell r="A20">
            <v>15</v>
          </cell>
          <cell r="B20" t="str">
            <v>Ngoâ Vaên Naøm</v>
          </cell>
          <cell r="C20" t="str">
            <v>"</v>
          </cell>
          <cell r="D20">
            <v>0.95</v>
          </cell>
          <cell r="E20">
            <v>157</v>
          </cell>
          <cell r="F20">
            <v>1.4</v>
          </cell>
          <cell r="G20">
            <v>208.81</v>
          </cell>
          <cell r="H20">
            <v>7472.5</v>
          </cell>
          <cell r="I20">
            <v>1560000</v>
          </cell>
        </row>
        <row r="21">
          <cell r="A21">
            <v>16</v>
          </cell>
          <cell r="B21" t="str">
            <v>Traàn Vaên Thaønh</v>
          </cell>
          <cell r="C21" t="str">
            <v>"</v>
          </cell>
          <cell r="D21">
            <v>0.95</v>
          </cell>
          <cell r="E21">
            <v>148</v>
          </cell>
          <cell r="F21">
            <v>1.6</v>
          </cell>
          <cell r="G21">
            <v>224.96</v>
          </cell>
          <cell r="H21">
            <v>7472.5</v>
          </cell>
          <cell r="I21">
            <v>1681000</v>
          </cell>
        </row>
        <row r="22">
          <cell r="A22">
            <v>17</v>
          </cell>
          <cell r="B22" t="str">
            <v>Nguyeãn Hoaøng Ñaëng</v>
          </cell>
          <cell r="C22" t="str">
            <v>"</v>
          </cell>
          <cell r="D22">
            <v>1.05</v>
          </cell>
          <cell r="E22">
            <v>157</v>
          </cell>
          <cell r="F22">
            <v>1.4</v>
          </cell>
          <cell r="G22">
            <v>230.78999999999996</v>
          </cell>
          <cell r="H22">
            <v>7472.5</v>
          </cell>
          <cell r="I22">
            <v>1725000</v>
          </cell>
        </row>
        <row r="23">
          <cell r="A23">
            <v>18</v>
          </cell>
          <cell r="B23" t="str">
            <v>Tröông Minh Duõng</v>
          </cell>
          <cell r="C23" t="str">
            <v>"</v>
          </cell>
          <cell r="D23">
            <v>0.95</v>
          </cell>
          <cell r="E23">
            <v>157</v>
          </cell>
          <cell r="F23">
            <v>1.4</v>
          </cell>
          <cell r="G23">
            <v>208.81</v>
          </cell>
          <cell r="H23">
            <v>7472.5</v>
          </cell>
          <cell r="I23">
            <v>1560000</v>
          </cell>
        </row>
        <row r="24">
          <cell r="A24">
            <v>19</v>
          </cell>
          <cell r="B24" t="str">
            <v>Nguyeãn Tuaán Haûi</v>
          </cell>
          <cell r="C24" t="str">
            <v>"</v>
          </cell>
          <cell r="D24">
            <v>1.1000000000000001</v>
          </cell>
          <cell r="E24">
            <v>155</v>
          </cell>
          <cell r="F24">
            <v>1.4</v>
          </cell>
          <cell r="G24">
            <v>238.7</v>
          </cell>
          <cell r="H24">
            <v>7472.5</v>
          </cell>
          <cell r="I24">
            <v>1784000</v>
          </cell>
        </row>
        <row r="25">
          <cell r="A25">
            <v>20</v>
          </cell>
          <cell r="B25" t="str">
            <v>Ng. Thò Ngoïc Ñieäp</v>
          </cell>
          <cell r="C25" t="str">
            <v>CDöôõng</v>
          </cell>
          <cell r="D25">
            <v>0.9</v>
          </cell>
          <cell r="E25">
            <v>154</v>
          </cell>
          <cell r="F25">
            <v>1.6</v>
          </cell>
          <cell r="G25">
            <v>221.76</v>
          </cell>
          <cell r="H25">
            <v>7472.5</v>
          </cell>
          <cell r="I25">
            <v>1657000</v>
          </cell>
        </row>
        <row r="26">
          <cell r="A26">
            <v>21</v>
          </cell>
          <cell r="B26" t="str">
            <v>Toáng Thò Nguyeân</v>
          </cell>
          <cell r="C26" t="str">
            <v>"</v>
          </cell>
          <cell r="D26">
            <v>0.9</v>
          </cell>
          <cell r="E26">
            <v>150</v>
          </cell>
          <cell r="F26">
            <v>1.4</v>
          </cell>
          <cell r="G26">
            <v>189</v>
          </cell>
          <cell r="H26">
            <v>7472.5</v>
          </cell>
          <cell r="I26">
            <v>1412000</v>
          </cell>
        </row>
        <row r="27">
          <cell r="A27">
            <v>22</v>
          </cell>
          <cell r="B27" t="str">
            <v>Leâ Vaên Phaùt</v>
          </cell>
          <cell r="C27" t="str">
            <v>"</v>
          </cell>
          <cell r="D27">
            <v>0.95</v>
          </cell>
          <cell r="E27">
            <v>152</v>
          </cell>
          <cell r="F27">
            <v>1.2</v>
          </cell>
          <cell r="G27">
            <v>173.28</v>
          </cell>
          <cell r="H27">
            <v>7472.5</v>
          </cell>
          <cell r="I27">
            <v>1295000</v>
          </cell>
        </row>
        <row r="28">
          <cell r="A28">
            <v>23</v>
          </cell>
          <cell r="B28" t="str">
            <v>Lö  Hoàng Trang</v>
          </cell>
          <cell r="C28" t="str">
            <v>"</v>
          </cell>
          <cell r="D28">
            <v>0.9</v>
          </cell>
          <cell r="E28">
            <v>150</v>
          </cell>
          <cell r="F28">
            <v>1.4</v>
          </cell>
          <cell r="G28">
            <v>189</v>
          </cell>
          <cell r="H28">
            <v>7472.5</v>
          </cell>
          <cell r="I28">
            <v>1412000</v>
          </cell>
        </row>
        <row r="29">
          <cell r="A29">
            <v>24</v>
          </cell>
          <cell r="B29" t="str">
            <v>Leâ Thò Kim Thanh</v>
          </cell>
          <cell r="C29" t="str">
            <v>"</v>
          </cell>
          <cell r="D29">
            <v>0.9</v>
          </cell>
          <cell r="E29">
            <v>146</v>
          </cell>
          <cell r="F29">
            <v>1.4</v>
          </cell>
          <cell r="G29">
            <v>183.96</v>
          </cell>
          <cell r="H29">
            <v>7472.5</v>
          </cell>
          <cell r="I29">
            <v>1375000</v>
          </cell>
        </row>
        <row r="30">
          <cell r="A30">
            <v>25</v>
          </cell>
          <cell r="B30" t="str">
            <v>Nguyeãn T. Bình Cheùp</v>
          </cell>
          <cell r="C30" t="str">
            <v>T/vuï</v>
          </cell>
          <cell r="D30">
            <v>0.9</v>
          </cell>
          <cell r="E30">
            <v>153</v>
          </cell>
          <cell r="F30">
            <v>1.4</v>
          </cell>
          <cell r="G30">
            <v>192.78</v>
          </cell>
          <cell r="H30">
            <v>7472.5</v>
          </cell>
          <cell r="I30">
            <v>1441000</v>
          </cell>
        </row>
        <row r="31">
          <cell r="A31">
            <v>26</v>
          </cell>
          <cell r="B31" t="str">
            <v>Vuõ Thò Haûi</v>
          </cell>
          <cell r="C31" t="str">
            <v>"</v>
          </cell>
          <cell r="D31">
            <v>0.9</v>
          </cell>
          <cell r="E31">
            <v>153</v>
          </cell>
          <cell r="F31">
            <v>1.4</v>
          </cell>
          <cell r="G31">
            <v>192.78</v>
          </cell>
          <cell r="H31">
            <v>7472.5</v>
          </cell>
          <cell r="I31">
            <v>1441000</v>
          </cell>
        </row>
        <row r="32">
          <cell r="B32" t="str">
            <v>Coäng:</v>
          </cell>
          <cell r="D32">
            <v>28.399999999999988</v>
          </cell>
          <cell r="G32">
            <v>5794.6699999999992</v>
          </cell>
          <cell r="I32">
            <v>43306000</v>
          </cell>
        </row>
        <row r="34">
          <cell r="D34" t="str">
            <v>Baèng chöõ:    (Boán möôi ba trieäu, ba traêm leû saùu ngaøn ñoàng).</v>
          </cell>
        </row>
        <row r="36">
          <cell r="B36" t="str">
            <v>Duyeät Ban Giaùm ñoác</v>
          </cell>
          <cell r="G36" t="str">
            <v>Keá toaùn tröôûng</v>
          </cell>
        </row>
        <row r="46">
          <cell r="A46" t="str">
            <v>CTY XIMAÊNG HAØ TIEÂN KIEÂN GIANG</v>
          </cell>
          <cell r="E46" t="str">
            <v>BAÛNG THANH TOÙAN TIEÀN THÖÔÛNG 6 THAÙNG ÑAÀU NAÊM 2001</v>
          </cell>
        </row>
        <row r="47">
          <cell r="A47" t="str">
            <v>Boä phaän: Phaân xöôûng Saûn Xuaát</v>
          </cell>
        </row>
        <row r="49">
          <cell r="A49" t="str">
            <v>Stt</v>
          </cell>
          <cell r="B49" t="str">
            <v>Hoï vaø Teân</v>
          </cell>
          <cell r="C49" t="str">
            <v>Chöùc vuï</v>
          </cell>
          <cell r="D49" t="str">
            <v>HSCV</v>
          </cell>
          <cell r="E49" t="str">
            <v>Ngaøy coâng</v>
          </cell>
          <cell r="F49" t="str">
            <v>Heä soá X.Loaïi</v>
          </cell>
          <cell r="G49" t="str">
            <v>HSQÑ</v>
          </cell>
          <cell r="H49" t="str">
            <v>Ñôn giaù</v>
          </cell>
          <cell r="I49" t="str">
            <v>Thöïc laõnh (ñ)</v>
          </cell>
        </row>
        <row r="51">
          <cell r="A51">
            <v>1</v>
          </cell>
          <cell r="B51" t="str">
            <v>Traàn Vaên Naêm</v>
          </cell>
          <cell r="C51" t="str">
            <v>QÑ</v>
          </cell>
          <cell r="D51">
            <v>1.8</v>
          </cell>
          <cell r="E51">
            <v>153</v>
          </cell>
          <cell r="F51">
            <v>1.6</v>
          </cell>
          <cell r="G51">
            <v>440.6400000000001</v>
          </cell>
          <cell r="H51">
            <v>7472.5</v>
          </cell>
          <cell r="I51">
            <v>3293000</v>
          </cell>
        </row>
        <row r="52">
          <cell r="A52">
            <v>2</v>
          </cell>
          <cell r="B52" t="str">
            <v>Vuõ Tieán Laõm</v>
          </cell>
          <cell r="C52" t="str">
            <v>PQÑ</v>
          </cell>
          <cell r="D52">
            <v>1.65</v>
          </cell>
          <cell r="E52">
            <v>153</v>
          </cell>
          <cell r="F52">
            <v>1.6</v>
          </cell>
          <cell r="G52">
            <v>403.92</v>
          </cell>
          <cell r="H52">
            <v>7472.5</v>
          </cell>
          <cell r="I52">
            <v>3018000</v>
          </cell>
        </row>
        <row r="53">
          <cell r="A53">
            <v>3</v>
          </cell>
          <cell r="B53" t="str">
            <v>Döông Thanh Haø</v>
          </cell>
          <cell r="C53" t="str">
            <v>PQÑ</v>
          </cell>
          <cell r="D53">
            <v>1.65</v>
          </cell>
          <cell r="E53">
            <v>153</v>
          </cell>
          <cell r="F53">
            <v>1.6</v>
          </cell>
          <cell r="G53">
            <v>403.92</v>
          </cell>
          <cell r="H53">
            <v>7472.5</v>
          </cell>
          <cell r="I53">
            <v>3018000</v>
          </cell>
        </row>
        <row r="54">
          <cell r="A54">
            <v>4</v>
          </cell>
          <cell r="B54" t="str">
            <v>Löu Ñöùc  Hieán</v>
          </cell>
          <cell r="C54" t="str">
            <v>TK</v>
          </cell>
          <cell r="D54">
            <v>1.3</v>
          </cell>
          <cell r="E54">
            <v>154</v>
          </cell>
          <cell r="F54">
            <v>1.6</v>
          </cell>
          <cell r="G54">
            <v>320.32000000000005</v>
          </cell>
          <cell r="H54">
            <v>7472.5</v>
          </cell>
          <cell r="I54">
            <v>2394000</v>
          </cell>
        </row>
        <row r="55">
          <cell r="A55">
            <v>5</v>
          </cell>
          <cell r="B55" t="str">
            <v>Nguyeãn Vaên Lyù</v>
          </cell>
          <cell r="C55" t="str">
            <v>TK</v>
          </cell>
          <cell r="D55">
            <v>1.3</v>
          </cell>
          <cell r="E55">
            <v>152</v>
          </cell>
          <cell r="F55">
            <v>1.6</v>
          </cell>
          <cell r="G55">
            <v>316.16000000000003</v>
          </cell>
          <cell r="H55">
            <v>7472.5</v>
          </cell>
          <cell r="I55">
            <v>2363000</v>
          </cell>
        </row>
        <row r="56">
          <cell r="A56">
            <v>6</v>
          </cell>
          <cell r="B56" t="str">
            <v>Ñaøo Taát  Ñaït</v>
          </cell>
          <cell r="D56">
            <v>1.1499999999999999</v>
          </cell>
          <cell r="E56">
            <v>150</v>
          </cell>
          <cell r="F56">
            <v>1.2</v>
          </cell>
          <cell r="G56">
            <v>207</v>
          </cell>
          <cell r="H56">
            <v>7472.5</v>
          </cell>
          <cell r="I56">
            <v>1547000</v>
          </cell>
        </row>
        <row r="57">
          <cell r="A57">
            <v>7</v>
          </cell>
          <cell r="B57" t="str">
            <v>Haø Vaên Khen</v>
          </cell>
          <cell r="D57">
            <v>1.1499999999999999</v>
          </cell>
          <cell r="E57">
            <v>144</v>
          </cell>
          <cell r="F57">
            <v>1.4</v>
          </cell>
          <cell r="G57">
            <v>231.83999999999997</v>
          </cell>
          <cell r="H57">
            <v>7472.5</v>
          </cell>
          <cell r="I57">
            <v>1732000</v>
          </cell>
        </row>
        <row r="58">
          <cell r="A58">
            <v>8</v>
          </cell>
          <cell r="B58" t="str">
            <v>Laâm Ngoïc Chuyeân</v>
          </cell>
          <cell r="D58">
            <v>1.1499999999999999</v>
          </cell>
          <cell r="E58">
            <v>156</v>
          </cell>
          <cell r="F58">
            <v>1.4</v>
          </cell>
          <cell r="G58">
            <v>251.15999999999994</v>
          </cell>
          <cell r="H58">
            <v>7472.5</v>
          </cell>
          <cell r="I58">
            <v>1877000</v>
          </cell>
        </row>
        <row r="59">
          <cell r="A59">
            <v>9</v>
          </cell>
          <cell r="B59" t="str">
            <v>Leâ Vaên Vuõ</v>
          </cell>
          <cell r="C59" t="str">
            <v>CT</v>
          </cell>
          <cell r="D59">
            <v>1.25</v>
          </cell>
          <cell r="E59">
            <v>155</v>
          </cell>
          <cell r="F59">
            <v>1.6</v>
          </cell>
          <cell r="G59">
            <v>310</v>
          </cell>
          <cell r="H59">
            <v>7472.5</v>
          </cell>
          <cell r="I59">
            <v>2316000</v>
          </cell>
        </row>
        <row r="60">
          <cell r="A60">
            <v>10</v>
          </cell>
          <cell r="B60" t="str">
            <v>Haøng Vaên Taøo</v>
          </cell>
          <cell r="C60" t="str">
            <v>CT</v>
          </cell>
          <cell r="D60">
            <v>1.3249428571428572</v>
          </cell>
          <cell r="E60">
            <v>149</v>
          </cell>
          <cell r="F60">
            <v>1.6</v>
          </cell>
          <cell r="G60">
            <v>315.86637714285717</v>
          </cell>
          <cell r="H60">
            <v>7472.5</v>
          </cell>
          <cell r="I60">
            <v>2360000</v>
          </cell>
        </row>
        <row r="61">
          <cell r="A61">
            <v>11</v>
          </cell>
          <cell r="B61" t="str">
            <v>Nguyeãn Ngoïc Bieân</v>
          </cell>
          <cell r="D61">
            <v>1.2749428571428572</v>
          </cell>
          <cell r="E61">
            <v>156</v>
          </cell>
          <cell r="F61">
            <v>1.4</v>
          </cell>
          <cell r="G61">
            <v>278.44752</v>
          </cell>
          <cell r="H61">
            <v>7472.5</v>
          </cell>
          <cell r="I61">
            <v>2081000</v>
          </cell>
        </row>
        <row r="62">
          <cell r="A62">
            <v>12</v>
          </cell>
          <cell r="B62" t="str">
            <v>Trònh Hoaøi Phöông</v>
          </cell>
          <cell r="D62">
            <v>1.2408166666666667</v>
          </cell>
          <cell r="E62">
            <v>156</v>
          </cell>
          <cell r="F62">
            <v>1.4</v>
          </cell>
          <cell r="G62">
            <v>270.99435999999997</v>
          </cell>
          <cell r="H62">
            <v>7472.5</v>
          </cell>
          <cell r="I62">
            <v>2025000</v>
          </cell>
        </row>
        <row r="63">
          <cell r="A63">
            <v>13</v>
          </cell>
          <cell r="B63" t="str">
            <v>Ñaøo Duy Haûi</v>
          </cell>
          <cell r="D63">
            <v>1.2184952380952381</v>
          </cell>
          <cell r="E63">
            <v>155</v>
          </cell>
          <cell r="F63">
            <v>1.2</v>
          </cell>
          <cell r="G63">
            <v>226.6401142857143</v>
          </cell>
          <cell r="H63">
            <v>7472.5</v>
          </cell>
          <cell r="I63">
            <v>1694000</v>
          </cell>
        </row>
        <row r="64">
          <cell r="A64">
            <v>14</v>
          </cell>
          <cell r="B64" t="str">
            <v>Ngoâ Quoác Maïnh</v>
          </cell>
          <cell r="D64">
            <v>1.1825619047619049</v>
          </cell>
          <cell r="E64">
            <v>155</v>
          </cell>
          <cell r="F64">
            <v>1.4</v>
          </cell>
          <cell r="G64">
            <v>256.61593333333337</v>
          </cell>
          <cell r="H64">
            <v>7472.5</v>
          </cell>
          <cell r="I64">
            <v>1918000</v>
          </cell>
        </row>
        <row r="65">
          <cell r="A65">
            <v>15</v>
          </cell>
          <cell r="B65" t="str">
            <v>Traàn khaéc Ñieàu</v>
          </cell>
          <cell r="D65">
            <v>1.2184952380952381</v>
          </cell>
          <cell r="E65">
            <v>156</v>
          </cell>
          <cell r="F65">
            <v>1.4</v>
          </cell>
          <cell r="G65">
            <v>266.11935999999997</v>
          </cell>
          <cell r="H65">
            <v>7472.5</v>
          </cell>
          <cell r="I65">
            <v>1989000</v>
          </cell>
        </row>
        <row r="66">
          <cell r="A66">
            <v>16</v>
          </cell>
          <cell r="B66" t="str">
            <v>Nguyeãn Thanh Hoàng</v>
          </cell>
          <cell r="D66">
            <v>1.2184952380952381</v>
          </cell>
          <cell r="E66">
            <v>155</v>
          </cell>
          <cell r="F66">
            <v>1.4</v>
          </cell>
          <cell r="G66">
            <v>264.41346666666669</v>
          </cell>
          <cell r="H66">
            <v>7472.5</v>
          </cell>
          <cell r="I66">
            <v>1976000</v>
          </cell>
        </row>
        <row r="67">
          <cell r="A67">
            <v>17</v>
          </cell>
          <cell r="B67" t="str">
            <v>Trieäu Quang Thanh</v>
          </cell>
          <cell r="D67">
            <v>1.213742857142857</v>
          </cell>
          <cell r="E67">
            <v>97</v>
          </cell>
          <cell r="F67">
            <v>1.4</v>
          </cell>
          <cell r="G67">
            <v>164.82627999999997</v>
          </cell>
          <cell r="H67">
            <v>7472.5</v>
          </cell>
          <cell r="I67">
            <v>1232000</v>
          </cell>
        </row>
        <row r="68">
          <cell r="A68">
            <v>18</v>
          </cell>
          <cell r="B68" t="str">
            <v>Nguyeãn Quang Vinh</v>
          </cell>
          <cell r="D68">
            <v>1.3249428571428572</v>
          </cell>
          <cell r="E68">
            <v>139</v>
          </cell>
          <cell r="F68">
            <v>1.6</v>
          </cell>
          <cell r="G68">
            <v>294.66729142857145</v>
          </cell>
          <cell r="H68">
            <v>7472.5</v>
          </cell>
          <cell r="I68">
            <v>2202000</v>
          </cell>
        </row>
        <row r="69">
          <cell r="A69">
            <v>19</v>
          </cell>
          <cell r="B69" t="str">
            <v>Nguyeãn Thanh Sôn</v>
          </cell>
          <cell r="D69">
            <v>1.2999428571428571</v>
          </cell>
          <cell r="E69">
            <v>155</v>
          </cell>
          <cell r="F69">
            <v>1.6</v>
          </cell>
          <cell r="G69">
            <v>322.38582857142859</v>
          </cell>
          <cell r="H69">
            <v>7472.5</v>
          </cell>
          <cell r="I69">
            <v>2409000</v>
          </cell>
        </row>
        <row r="70">
          <cell r="A70">
            <v>20</v>
          </cell>
          <cell r="B70" t="str">
            <v>Traàn Thanh Tuøng</v>
          </cell>
          <cell r="D70">
            <v>1.2184952380952381</v>
          </cell>
          <cell r="E70">
            <v>154</v>
          </cell>
          <cell r="F70">
            <v>1.4</v>
          </cell>
          <cell r="G70">
            <v>262.7075733333333</v>
          </cell>
          <cell r="H70">
            <v>7472.5</v>
          </cell>
          <cell r="I70">
            <v>1963000</v>
          </cell>
        </row>
        <row r="71">
          <cell r="A71">
            <v>21</v>
          </cell>
          <cell r="B71" t="str">
            <v>Nguyeãn Höõu Taøi</v>
          </cell>
          <cell r="D71">
            <v>1.2184952380952381</v>
          </cell>
          <cell r="E71">
            <v>155</v>
          </cell>
          <cell r="F71">
            <v>1.4</v>
          </cell>
          <cell r="G71">
            <v>264.41346666666669</v>
          </cell>
          <cell r="H71">
            <v>7472.5</v>
          </cell>
          <cell r="I71">
            <v>1976000</v>
          </cell>
        </row>
        <row r="72">
          <cell r="A72">
            <v>22</v>
          </cell>
          <cell r="B72" t="str">
            <v>Leâ Phaùt Ñaït</v>
          </cell>
          <cell r="D72">
            <v>1.2184952380952381</v>
          </cell>
          <cell r="E72">
            <v>156</v>
          </cell>
          <cell r="F72">
            <v>1.6</v>
          </cell>
          <cell r="G72">
            <v>304.13641142857142</v>
          </cell>
          <cell r="H72">
            <v>7472.5</v>
          </cell>
          <cell r="I72">
            <v>2273000</v>
          </cell>
        </row>
        <row r="73">
          <cell r="A73">
            <v>23</v>
          </cell>
          <cell r="B73" t="str">
            <v>Nam Taán Löïc</v>
          </cell>
          <cell r="D73">
            <v>1.3</v>
          </cell>
          <cell r="E73">
            <v>154</v>
          </cell>
          <cell r="F73">
            <v>1.2</v>
          </cell>
          <cell r="G73">
            <v>240.24</v>
          </cell>
          <cell r="H73">
            <v>7472.5</v>
          </cell>
          <cell r="I73">
            <v>1795000</v>
          </cell>
        </row>
        <row r="74">
          <cell r="A74">
            <v>24</v>
          </cell>
          <cell r="B74" t="str">
            <v>Huyønh Quoác Söû</v>
          </cell>
          <cell r="D74">
            <v>1.1499999999999999</v>
          </cell>
          <cell r="E74">
            <v>156</v>
          </cell>
          <cell r="F74">
            <v>1.4</v>
          </cell>
          <cell r="G74">
            <v>251.15999999999994</v>
          </cell>
          <cell r="H74">
            <v>7472.5</v>
          </cell>
          <cell r="I74">
            <v>1877000</v>
          </cell>
        </row>
        <row r="75">
          <cell r="A75">
            <v>25</v>
          </cell>
          <cell r="B75" t="str">
            <v>Trònh Vaên Luøng</v>
          </cell>
          <cell r="D75">
            <v>1.1499999999999999</v>
          </cell>
          <cell r="E75">
            <v>151</v>
          </cell>
          <cell r="F75">
            <v>1.2</v>
          </cell>
          <cell r="G75">
            <v>208.37999999999997</v>
          </cell>
          <cell r="H75">
            <v>7472.5</v>
          </cell>
          <cell r="I75">
            <v>1557000</v>
          </cell>
        </row>
        <row r="76">
          <cell r="A76">
            <v>26</v>
          </cell>
          <cell r="B76" t="str">
            <v>Taøo Chís Sal</v>
          </cell>
          <cell r="D76">
            <v>1.1499999999999999</v>
          </cell>
          <cell r="E76">
            <v>149</v>
          </cell>
          <cell r="F76">
            <v>1.4</v>
          </cell>
          <cell r="G76">
            <v>239.89</v>
          </cell>
          <cell r="H76">
            <v>7472.5</v>
          </cell>
          <cell r="I76">
            <v>1793000</v>
          </cell>
        </row>
        <row r="77">
          <cell r="A77">
            <v>27</v>
          </cell>
          <cell r="B77" t="str">
            <v>Leâ Tröôøng Sa</v>
          </cell>
          <cell r="D77">
            <v>1.1499999999999999</v>
          </cell>
          <cell r="E77">
            <v>153</v>
          </cell>
          <cell r="F77">
            <v>1.2</v>
          </cell>
          <cell r="G77">
            <v>211.14</v>
          </cell>
          <cell r="H77">
            <v>7472.5</v>
          </cell>
          <cell r="I77">
            <v>1578000</v>
          </cell>
        </row>
        <row r="78">
          <cell r="A78">
            <v>28</v>
          </cell>
          <cell r="B78" t="str">
            <v>Ñoã Trung Thöï</v>
          </cell>
          <cell r="D78">
            <v>1.3</v>
          </cell>
          <cell r="E78">
            <v>155</v>
          </cell>
          <cell r="F78">
            <v>1.6</v>
          </cell>
          <cell r="G78">
            <v>322.40000000000003</v>
          </cell>
          <cell r="H78">
            <v>7472.5</v>
          </cell>
          <cell r="I78">
            <v>2409000</v>
          </cell>
        </row>
        <row r="79">
          <cell r="A79">
            <v>29</v>
          </cell>
          <cell r="B79" t="str">
            <v>Trònh Xuaân Thaéng</v>
          </cell>
          <cell r="D79">
            <v>1.1499999999999999</v>
          </cell>
          <cell r="E79">
            <v>155</v>
          </cell>
          <cell r="F79">
            <v>1.4</v>
          </cell>
          <cell r="G79">
            <v>249.54999999999998</v>
          </cell>
          <cell r="H79">
            <v>7472.5</v>
          </cell>
          <cell r="I79">
            <v>1865000</v>
          </cell>
        </row>
        <row r="80">
          <cell r="A80">
            <v>30</v>
          </cell>
          <cell r="B80" t="str">
            <v>Nguyeãn Vaên Thaém</v>
          </cell>
          <cell r="D80">
            <v>1.1499999999999999</v>
          </cell>
          <cell r="E80">
            <v>156</v>
          </cell>
          <cell r="F80">
            <v>1.4</v>
          </cell>
          <cell r="G80">
            <v>251.15999999999994</v>
          </cell>
          <cell r="H80">
            <v>7472.5</v>
          </cell>
          <cell r="I80">
            <v>1877000</v>
          </cell>
        </row>
        <row r="81">
          <cell r="A81">
            <v>31</v>
          </cell>
          <cell r="B81" t="str">
            <v>Leâ Coâng Luaän</v>
          </cell>
          <cell r="D81">
            <v>1.1499999999999999</v>
          </cell>
          <cell r="E81">
            <v>144</v>
          </cell>
          <cell r="F81">
            <v>1.2</v>
          </cell>
          <cell r="G81">
            <v>198.72</v>
          </cell>
          <cell r="H81">
            <v>7472.5</v>
          </cell>
          <cell r="I81">
            <v>1485000</v>
          </cell>
        </row>
        <row r="82">
          <cell r="A82">
            <v>32</v>
          </cell>
          <cell r="B82" t="str">
            <v>Traàn Vaên Tieån</v>
          </cell>
          <cell r="D82">
            <v>1.1499999999999999</v>
          </cell>
          <cell r="E82">
            <v>156</v>
          </cell>
          <cell r="F82">
            <v>1.4</v>
          </cell>
          <cell r="G82">
            <v>251.15999999999994</v>
          </cell>
          <cell r="H82">
            <v>7472.5</v>
          </cell>
          <cell r="I82">
            <v>1877000</v>
          </cell>
        </row>
        <row r="83">
          <cell r="A83">
            <v>33</v>
          </cell>
          <cell r="B83" t="str">
            <v>Leâ Thaùi Bình</v>
          </cell>
          <cell r="D83">
            <v>1.3</v>
          </cell>
          <cell r="E83">
            <v>156</v>
          </cell>
          <cell r="F83">
            <v>1.4</v>
          </cell>
          <cell r="G83">
            <v>283.92</v>
          </cell>
          <cell r="H83">
            <v>7472.5</v>
          </cell>
          <cell r="I83">
            <v>2122000</v>
          </cell>
        </row>
        <row r="84">
          <cell r="A84">
            <v>34</v>
          </cell>
          <cell r="B84" t="str">
            <v>Nguyeãn Khaéc Vuõ</v>
          </cell>
          <cell r="D84">
            <v>1.1499999999999999</v>
          </cell>
          <cell r="E84">
            <v>156</v>
          </cell>
          <cell r="F84">
            <v>1.6</v>
          </cell>
          <cell r="G84">
            <v>287.03999999999996</v>
          </cell>
          <cell r="H84">
            <v>7472.5</v>
          </cell>
          <cell r="I84">
            <v>2145000</v>
          </cell>
        </row>
        <row r="85">
          <cell r="A85">
            <v>35</v>
          </cell>
          <cell r="B85" t="str">
            <v>Hoà Quoác Böûu</v>
          </cell>
          <cell r="D85">
            <v>1.1499999999999999</v>
          </cell>
          <cell r="E85">
            <v>156</v>
          </cell>
          <cell r="F85">
            <v>1.4</v>
          </cell>
          <cell r="G85">
            <v>251.15999999999994</v>
          </cell>
          <cell r="H85">
            <v>7472.5</v>
          </cell>
          <cell r="I85">
            <v>1877000</v>
          </cell>
        </row>
        <row r="86">
          <cell r="A86">
            <v>36</v>
          </cell>
          <cell r="B86" t="str">
            <v>Ngoâ Minh Taâm</v>
          </cell>
          <cell r="D86">
            <v>1.1499999999999999</v>
          </cell>
          <cell r="E86">
            <v>154</v>
          </cell>
          <cell r="F86">
            <v>1.4</v>
          </cell>
          <cell r="G86">
            <v>247.93999999999997</v>
          </cell>
          <cell r="H86">
            <v>7472.5</v>
          </cell>
          <cell r="I86">
            <v>1853000</v>
          </cell>
        </row>
        <row r="87">
          <cell r="A87">
            <v>37</v>
          </cell>
          <cell r="B87" t="str">
            <v>Nguyeãn Vaên Ñoâng</v>
          </cell>
          <cell r="D87">
            <v>1.1499999999999999</v>
          </cell>
          <cell r="E87">
            <v>153</v>
          </cell>
          <cell r="F87">
            <v>1.2</v>
          </cell>
          <cell r="G87">
            <v>211.14</v>
          </cell>
          <cell r="H87">
            <v>7472.5</v>
          </cell>
          <cell r="I87">
            <v>1578000</v>
          </cell>
        </row>
        <row r="88">
          <cell r="A88">
            <v>38</v>
          </cell>
          <cell r="B88" t="str">
            <v>Vuõ Duy Thaêng</v>
          </cell>
          <cell r="D88">
            <v>1.3657885304659498</v>
          </cell>
          <cell r="E88">
            <v>156</v>
          </cell>
          <cell r="F88">
            <v>1.6</v>
          </cell>
          <cell r="G88">
            <v>340.90081720430112</v>
          </cell>
          <cell r="H88">
            <v>7472.5</v>
          </cell>
          <cell r="I88">
            <v>2547000</v>
          </cell>
        </row>
        <row r="89">
          <cell r="A89">
            <v>39</v>
          </cell>
          <cell r="B89" t="str">
            <v>Nguyeãn Nhö  Chöôøng</v>
          </cell>
          <cell r="C89" t="str">
            <v>CP</v>
          </cell>
          <cell r="D89">
            <v>1.3367293906810034</v>
          </cell>
          <cell r="E89">
            <v>133</v>
          </cell>
          <cell r="F89">
            <v>1.6</v>
          </cell>
          <cell r="G89">
            <v>284.45601433691758</v>
          </cell>
          <cell r="H89">
            <v>7472.5</v>
          </cell>
          <cell r="I89">
            <v>2126000</v>
          </cell>
        </row>
        <row r="90">
          <cell r="A90">
            <v>40</v>
          </cell>
          <cell r="B90" t="str">
            <v>Löu Ñöùc Ñònh</v>
          </cell>
          <cell r="D90">
            <v>1.3542019713261648</v>
          </cell>
          <cell r="E90">
            <v>156</v>
          </cell>
          <cell r="F90">
            <v>1.6</v>
          </cell>
          <cell r="G90">
            <v>338.00881204301072</v>
          </cell>
          <cell r="H90">
            <v>7472.5</v>
          </cell>
          <cell r="I90">
            <v>2526000</v>
          </cell>
        </row>
        <row r="91">
          <cell r="A91">
            <v>41</v>
          </cell>
          <cell r="B91" t="str">
            <v>Phaïm Thaùi Hoaø</v>
          </cell>
          <cell r="D91">
            <v>1.2265053763440861</v>
          </cell>
          <cell r="E91">
            <v>154</v>
          </cell>
          <cell r="F91">
            <v>1.4</v>
          </cell>
          <cell r="G91">
            <v>264.43455913978494</v>
          </cell>
          <cell r="H91">
            <v>7472.5</v>
          </cell>
          <cell r="I91">
            <v>1976000</v>
          </cell>
        </row>
        <row r="92">
          <cell r="A92">
            <v>42</v>
          </cell>
          <cell r="B92" t="str">
            <v>Dö Minh Taâm</v>
          </cell>
          <cell r="D92">
            <v>1.2979928315412186</v>
          </cell>
          <cell r="E92">
            <v>156</v>
          </cell>
          <cell r="F92">
            <v>1.2</v>
          </cell>
          <cell r="G92">
            <v>242.9842580645161</v>
          </cell>
          <cell r="H92">
            <v>7472.5</v>
          </cell>
          <cell r="I92">
            <v>1816000</v>
          </cell>
        </row>
        <row r="93">
          <cell r="A93">
            <v>43</v>
          </cell>
          <cell r="B93" t="str">
            <v>Nguyeãn Anh Tuaán A</v>
          </cell>
          <cell r="D93">
            <v>1.2205376344086021</v>
          </cell>
          <cell r="E93">
            <v>152</v>
          </cell>
          <cell r="F93">
            <v>1.4</v>
          </cell>
          <cell r="G93">
            <v>259.73040860215048</v>
          </cell>
          <cell r="H93">
            <v>7472.5</v>
          </cell>
          <cell r="I93">
            <v>1941000</v>
          </cell>
        </row>
        <row r="94">
          <cell r="A94">
            <v>44</v>
          </cell>
          <cell r="B94" t="str">
            <v>Nguyeãn Xuaân Möôøi</v>
          </cell>
          <cell r="D94">
            <v>1.2575075268817206</v>
          </cell>
          <cell r="E94">
            <v>155</v>
          </cell>
          <cell r="F94">
            <v>1.4</v>
          </cell>
          <cell r="G94">
            <v>272.87913333333336</v>
          </cell>
          <cell r="H94">
            <v>7472.5</v>
          </cell>
          <cell r="I94">
            <v>2039000</v>
          </cell>
        </row>
        <row r="95">
          <cell r="A95">
            <v>45</v>
          </cell>
          <cell r="B95" t="str">
            <v>Ngoâ Xuaân Tueä</v>
          </cell>
          <cell r="D95">
            <v>1.2758691756272402</v>
          </cell>
          <cell r="E95">
            <v>153</v>
          </cell>
          <cell r="F95">
            <v>1.2</v>
          </cell>
          <cell r="G95">
            <v>234.2495806451613</v>
          </cell>
          <cell r="H95">
            <v>7472.5</v>
          </cell>
          <cell r="I95">
            <v>1750000</v>
          </cell>
        </row>
        <row r="96">
          <cell r="A96">
            <v>46</v>
          </cell>
          <cell r="B96" t="str">
            <v>Nguyeãn Tieán Duõng</v>
          </cell>
          <cell r="D96">
            <v>1.2187853046594981</v>
          </cell>
          <cell r="E96">
            <v>154</v>
          </cell>
          <cell r="F96">
            <v>1.4</v>
          </cell>
          <cell r="G96">
            <v>262.77011168458773</v>
          </cell>
          <cell r="H96">
            <v>7472.5</v>
          </cell>
          <cell r="I96">
            <v>1964000</v>
          </cell>
        </row>
        <row r="97">
          <cell r="A97">
            <v>47</v>
          </cell>
          <cell r="B97" t="str">
            <v>Trònh Ngoïc Toaøn</v>
          </cell>
          <cell r="D97">
            <v>1.1776254480286739</v>
          </cell>
          <cell r="E97">
            <v>152</v>
          </cell>
          <cell r="F97">
            <v>1.4</v>
          </cell>
          <cell r="G97">
            <v>250.59869534050176</v>
          </cell>
          <cell r="H97">
            <v>7472.5</v>
          </cell>
          <cell r="I97">
            <v>1873000</v>
          </cell>
        </row>
        <row r="98">
          <cell r="A98">
            <v>48</v>
          </cell>
          <cell r="B98" t="str">
            <v>Nguyeãn Coâng Danh</v>
          </cell>
          <cell r="D98">
            <v>1.2348207885304658</v>
          </cell>
          <cell r="E98">
            <v>155</v>
          </cell>
          <cell r="F98">
            <v>1.4</v>
          </cell>
          <cell r="G98">
            <v>267.95611111111106</v>
          </cell>
          <cell r="H98">
            <v>7472.5</v>
          </cell>
          <cell r="I98">
            <v>2002000</v>
          </cell>
        </row>
        <row r="99">
          <cell r="A99">
            <v>49</v>
          </cell>
          <cell r="B99" t="str">
            <v>Cao Vaên Döông</v>
          </cell>
          <cell r="C99" t="str">
            <v>TT</v>
          </cell>
          <cell r="D99">
            <v>1.3359139784946237</v>
          </cell>
          <cell r="E99">
            <v>154</v>
          </cell>
          <cell r="F99">
            <v>1.6</v>
          </cell>
          <cell r="G99">
            <v>329.1692043010753</v>
          </cell>
          <cell r="H99">
            <v>7472.5</v>
          </cell>
          <cell r="I99">
            <v>2460000</v>
          </cell>
        </row>
        <row r="100">
          <cell r="A100">
            <v>50</v>
          </cell>
          <cell r="B100" t="str">
            <v>Hoaøng Minh Taân</v>
          </cell>
          <cell r="D100">
            <v>1.2991666666666666</v>
          </cell>
          <cell r="E100">
            <v>151</v>
          </cell>
          <cell r="F100">
            <v>1.4</v>
          </cell>
          <cell r="G100">
            <v>274.6438333333333</v>
          </cell>
          <cell r="H100">
            <v>7472.5</v>
          </cell>
          <cell r="I100">
            <v>2052000</v>
          </cell>
        </row>
        <row r="101">
          <cell r="A101">
            <v>51</v>
          </cell>
          <cell r="B101" t="str">
            <v>Nguyeãn Tuaán Anh</v>
          </cell>
          <cell r="D101">
            <v>1.3276168458781361</v>
          </cell>
          <cell r="E101">
            <v>156</v>
          </cell>
          <cell r="F101">
            <v>1.4</v>
          </cell>
          <cell r="G101">
            <v>289.95151913978492</v>
          </cell>
          <cell r="H101">
            <v>7472.5</v>
          </cell>
          <cell r="I101">
            <v>2167000</v>
          </cell>
        </row>
        <row r="102">
          <cell r="A102">
            <v>52</v>
          </cell>
          <cell r="B102" t="str">
            <v>Phan Sinh Ngaân</v>
          </cell>
          <cell r="D102">
            <v>1.3520514336917564</v>
          </cell>
          <cell r="E102">
            <v>153</v>
          </cell>
          <cell r="F102">
            <v>1.4</v>
          </cell>
          <cell r="G102">
            <v>289.60941709677422</v>
          </cell>
          <cell r="H102">
            <v>7472.5</v>
          </cell>
          <cell r="I102">
            <v>2164000</v>
          </cell>
        </row>
        <row r="103">
          <cell r="A103">
            <v>53</v>
          </cell>
          <cell r="B103" t="str">
            <v>Cao Vaên Thaønh</v>
          </cell>
          <cell r="D103">
            <v>1.2645878136200717</v>
          </cell>
          <cell r="E103">
            <v>156</v>
          </cell>
          <cell r="F103">
            <v>1.4</v>
          </cell>
          <cell r="G103">
            <v>276.18597849462367</v>
          </cell>
          <cell r="H103">
            <v>7472.5</v>
          </cell>
          <cell r="I103">
            <v>2064000</v>
          </cell>
        </row>
        <row r="104">
          <cell r="A104">
            <v>54</v>
          </cell>
          <cell r="B104" t="str">
            <v>Huyønh Quoác Phuù</v>
          </cell>
          <cell r="D104">
            <v>1.267706093189964</v>
          </cell>
          <cell r="E104">
            <v>156</v>
          </cell>
          <cell r="F104">
            <v>1.4</v>
          </cell>
          <cell r="G104">
            <v>276.86701075268809</v>
          </cell>
          <cell r="H104">
            <v>7472.5</v>
          </cell>
          <cell r="I104">
            <v>2069000</v>
          </cell>
        </row>
        <row r="105">
          <cell r="A105">
            <v>55</v>
          </cell>
          <cell r="B105" t="str">
            <v>Danh Quang</v>
          </cell>
          <cell r="D105">
            <v>1.2841884280593956</v>
          </cell>
          <cell r="E105">
            <v>154</v>
          </cell>
          <cell r="F105">
            <v>1.4</v>
          </cell>
          <cell r="G105">
            <v>276.87102508960567</v>
          </cell>
          <cell r="H105">
            <v>7472.5</v>
          </cell>
          <cell r="I105">
            <v>2069000</v>
          </cell>
        </row>
        <row r="106">
          <cell r="A106">
            <v>56</v>
          </cell>
          <cell r="B106" t="str">
            <v>Ñoã Minh Taâm</v>
          </cell>
          <cell r="D106">
            <v>1.1675806451612902</v>
          </cell>
          <cell r="E106">
            <v>156</v>
          </cell>
          <cell r="F106">
            <v>1.4</v>
          </cell>
          <cell r="G106">
            <v>254.99961290322577</v>
          </cell>
          <cell r="H106">
            <v>7472.5</v>
          </cell>
          <cell r="I106">
            <v>1905000</v>
          </cell>
        </row>
        <row r="107">
          <cell r="A107">
            <v>57</v>
          </cell>
          <cell r="B107" t="str">
            <v>Huyønh Chí Trung</v>
          </cell>
          <cell r="D107">
            <v>1.1558781362007169</v>
          </cell>
          <cell r="E107">
            <v>153</v>
          </cell>
          <cell r="F107">
            <v>1.4</v>
          </cell>
          <cell r="G107">
            <v>247.58909677419354</v>
          </cell>
          <cell r="H107">
            <v>7472.5</v>
          </cell>
          <cell r="I107">
            <v>1850000</v>
          </cell>
        </row>
        <row r="108">
          <cell r="A108">
            <v>58</v>
          </cell>
          <cell r="B108" t="str">
            <v>Nguyeãn Thaùi Vieät</v>
          </cell>
          <cell r="D108">
            <v>1.1696071428571428</v>
          </cell>
          <cell r="E108">
            <v>156</v>
          </cell>
          <cell r="F108">
            <v>1.4</v>
          </cell>
          <cell r="G108">
            <v>255.44219999999999</v>
          </cell>
          <cell r="H108">
            <v>7472.5</v>
          </cell>
          <cell r="I108">
            <v>1909000</v>
          </cell>
        </row>
        <row r="109">
          <cell r="A109">
            <v>59</v>
          </cell>
          <cell r="B109" t="str">
            <v>Traàn Vaên Tieán</v>
          </cell>
          <cell r="D109">
            <v>1.1572222222222222</v>
          </cell>
          <cell r="E109">
            <v>156</v>
          </cell>
          <cell r="F109">
            <v>1.2</v>
          </cell>
          <cell r="G109">
            <v>216.63199999999998</v>
          </cell>
          <cell r="H109">
            <v>7472.5</v>
          </cell>
          <cell r="I109">
            <v>1619000</v>
          </cell>
        </row>
        <row r="110">
          <cell r="A110">
            <v>60</v>
          </cell>
          <cell r="B110" t="str">
            <v>Phaïm Taán Giaøu</v>
          </cell>
          <cell r="C110" t="str">
            <v>TT</v>
          </cell>
          <cell r="D110">
            <v>1.3337275985663082</v>
          </cell>
          <cell r="E110">
            <v>156</v>
          </cell>
          <cell r="F110">
            <v>1.4</v>
          </cell>
          <cell r="G110">
            <v>291.28610752688172</v>
          </cell>
          <cell r="H110">
            <v>7472.5</v>
          </cell>
          <cell r="I110">
            <v>2177000</v>
          </cell>
        </row>
        <row r="111">
          <cell r="A111">
            <v>61</v>
          </cell>
          <cell r="B111" t="str">
            <v>Taï Vaên Beâ</v>
          </cell>
          <cell r="C111" t="str">
            <v>CP</v>
          </cell>
          <cell r="D111">
            <v>1.2983602150537634</v>
          </cell>
          <cell r="E111">
            <v>156</v>
          </cell>
          <cell r="F111">
            <v>1.4</v>
          </cell>
          <cell r="G111">
            <v>283.56187096774192</v>
          </cell>
          <cell r="H111">
            <v>7472.5</v>
          </cell>
          <cell r="I111">
            <v>2119000</v>
          </cell>
        </row>
        <row r="112">
          <cell r="A112">
            <v>62</v>
          </cell>
          <cell r="B112" t="str">
            <v>Cao Trí Duõng</v>
          </cell>
          <cell r="D112">
            <v>1.2560573476702508</v>
          </cell>
          <cell r="E112">
            <v>156</v>
          </cell>
          <cell r="F112">
            <v>1.4</v>
          </cell>
          <cell r="G112">
            <v>274.32292473118275</v>
          </cell>
          <cell r="H112">
            <v>7472.5</v>
          </cell>
          <cell r="I112">
            <v>2050000</v>
          </cell>
        </row>
        <row r="113">
          <cell r="A113">
            <v>63</v>
          </cell>
          <cell r="B113" t="str">
            <v>Söû Hoaøng Vinh</v>
          </cell>
          <cell r="D113">
            <v>1.2624532770097285</v>
          </cell>
          <cell r="E113">
            <v>151</v>
          </cell>
          <cell r="F113">
            <v>1.4</v>
          </cell>
          <cell r="G113">
            <v>266.88262275985659</v>
          </cell>
          <cell r="H113">
            <v>7472.5</v>
          </cell>
          <cell r="I113">
            <v>1994000</v>
          </cell>
        </row>
        <row r="114">
          <cell r="A114">
            <v>64</v>
          </cell>
          <cell r="B114" t="str">
            <v>Nguyeãn Tuaán Höng</v>
          </cell>
          <cell r="D114">
            <v>1.3002963645673322</v>
          </cell>
          <cell r="E114">
            <v>156</v>
          </cell>
          <cell r="F114">
            <v>1.4</v>
          </cell>
          <cell r="G114">
            <v>283.98472602150537</v>
          </cell>
          <cell r="H114">
            <v>7472.5</v>
          </cell>
          <cell r="I114">
            <v>2122000</v>
          </cell>
        </row>
        <row r="115">
          <cell r="A115">
            <v>65</v>
          </cell>
          <cell r="B115" t="str">
            <v>Tröông Tieán Huøng</v>
          </cell>
          <cell r="D115">
            <v>1.2719982078853047</v>
          </cell>
          <cell r="E115">
            <v>155</v>
          </cell>
          <cell r="F115">
            <v>1.4</v>
          </cell>
          <cell r="G115">
            <v>276.02361111111111</v>
          </cell>
          <cell r="H115">
            <v>7472.5</v>
          </cell>
          <cell r="I115">
            <v>2063000</v>
          </cell>
        </row>
        <row r="116">
          <cell r="A116">
            <v>66</v>
          </cell>
          <cell r="B116" t="str">
            <v>Cao Vaên UÙt</v>
          </cell>
          <cell r="D116">
            <v>1.252616487455197</v>
          </cell>
          <cell r="E116">
            <v>155</v>
          </cell>
          <cell r="F116">
            <v>1.4</v>
          </cell>
          <cell r="G116">
            <v>271.81777777777774</v>
          </cell>
          <cell r="H116">
            <v>7472.5</v>
          </cell>
          <cell r="I116">
            <v>2031000</v>
          </cell>
        </row>
        <row r="117">
          <cell r="A117">
            <v>67</v>
          </cell>
          <cell r="B117" t="str">
            <v>Nguyeãn Thanh Huøng</v>
          </cell>
          <cell r="D117">
            <v>1.2778218125960064</v>
          </cell>
          <cell r="E117">
            <v>153</v>
          </cell>
          <cell r="F117">
            <v>1.4</v>
          </cell>
          <cell r="G117">
            <v>273.70943225806457</v>
          </cell>
          <cell r="H117">
            <v>7472.5</v>
          </cell>
          <cell r="I117">
            <v>2045000</v>
          </cell>
        </row>
        <row r="118">
          <cell r="A118">
            <v>68</v>
          </cell>
          <cell r="B118" t="str">
            <v>Vuõ Duy Theá</v>
          </cell>
          <cell r="D118">
            <v>1.2768996415770608</v>
          </cell>
          <cell r="E118">
            <v>156</v>
          </cell>
          <cell r="F118">
            <v>1.4</v>
          </cell>
          <cell r="G118">
            <v>278.8748817204301</v>
          </cell>
          <cell r="H118">
            <v>7472.5</v>
          </cell>
          <cell r="I118">
            <v>2084000</v>
          </cell>
        </row>
        <row r="119">
          <cell r="A119">
            <v>69</v>
          </cell>
          <cell r="B119" t="str">
            <v>Traàn Ngoïc Ñoâng</v>
          </cell>
          <cell r="D119">
            <v>1.2266571684587813</v>
          </cell>
          <cell r="E119">
            <v>155</v>
          </cell>
          <cell r="F119">
            <v>1.4</v>
          </cell>
          <cell r="G119">
            <v>266.18460555555555</v>
          </cell>
          <cell r="H119">
            <v>7472.5</v>
          </cell>
          <cell r="I119">
            <v>1989000</v>
          </cell>
        </row>
        <row r="120">
          <cell r="A120">
            <v>70</v>
          </cell>
          <cell r="B120" t="str">
            <v>Leâ Baù Vöông</v>
          </cell>
          <cell r="D120">
            <v>1.178431899641577</v>
          </cell>
          <cell r="E120">
            <v>156</v>
          </cell>
          <cell r="F120">
            <v>1.4</v>
          </cell>
          <cell r="G120">
            <v>257.36952688172039</v>
          </cell>
          <cell r="H120">
            <v>7472.5</v>
          </cell>
          <cell r="I120">
            <v>1923000</v>
          </cell>
        </row>
        <row r="121">
          <cell r="A121">
            <v>71</v>
          </cell>
          <cell r="B121" t="str">
            <v>Nguyeãn Vaên Loäc</v>
          </cell>
          <cell r="D121">
            <v>1.1480017921146952</v>
          </cell>
          <cell r="E121">
            <v>153</v>
          </cell>
          <cell r="F121">
            <v>1.4</v>
          </cell>
          <cell r="G121">
            <v>245.90198387096771</v>
          </cell>
          <cell r="H121">
            <v>7472.5</v>
          </cell>
          <cell r="I121">
            <v>1838000</v>
          </cell>
        </row>
        <row r="122">
          <cell r="A122">
            <v>72</v>
          </cell>
          <cell r="B122" t="str">
            <v>Phaïm Vaên Haûi</v>
          </cell>
          <cell r="C122" t="str">
            <v>TT</v>
          </cell>
          <cell r="D122">
            <v>1.375</v>
          </cell>
          <cell r="E122">
            <v>144</v>
          </cell>
          <cell r="F122">
            <v>1.6</v>
          </cell>
          <cell r="G122">
            <v>316.8</v>
          </cell>
          <cell r="H122">
            <v>7472.5</v>
          </cell>
          <cell r="I122">
            <v>2367000</v>
          </cell>
        </row>
        <row r="123">
          <cell r="A123">
            <v>73</v>
          </cell>
          <cell r="B123" t="str">
            <v>Phan Vaên Naâng</v>
          </cell>
          <cell r="C123" t="str">
            <v>TP</v>
          </cell>
          <cell r="D123">
            <v>1.3</v>
          </cell>
          <cell r="E123">
            <v>151</v>
          </cell>
          <cell r="F123">
            <v>1.6</v>
          </cell>
          <cell r="G123">
            <v>314.08000000000004</v>
          </cell>
          <cell r="H123">
            <v>7472.5</v>
          </cell>
          <cell r="I123">
            <v>2347000</v>
          </cell>
        </row>
        <row r="124">
          <cell r="A124">
            <v>74</v>
          </cell>
          <cell r="B124" t="str">
            <v>Ñaøm Ñöùc Minh</v>
          </cell>
          <cell r="C124" t="str">
            <v>TT</v>
          </cell>
          <cell r="D124">
            <v>1.25</v>
          </cell>
          <cell r="E124">
            <v>150</v>
          </cell>
          <cell r="F124">
            <v>1.4</v>
          </cell>
          <cell r="G124">
            <v>262.5</v>
          </cell>
          <cell r="H124">
            <v>7472.5</v>
          </cell>
          <cell r="I124">
            <v>1962000</v>
          </cell>
        </row>
        <row r="125">
          <cell r="A125">
            <v>75</v>
          </cell>
          <cell r="B125" t="str">
            <v>Döông Thanh Sôn</v>
          </cell>
          <cell r="C125" t="str">
            <v>TP</v>
          </cell>
          <cell r="D125">
            <v>1.2916666666666665</v>
          </cell>
          <cell r="E125">
            <v>147</v>
          </cell>
          <cell r="F125">
            <v>1.4</v>
          </cell>
          <cell r="G125">
            <v>265.82499999999993</v>
          </cell>
          <cell r="H125">
            <v>7472.5</v>
          </cell>
          <cell r="I125">
            <v>1986000</v>
          </cell>
        </row>
        <row r="126">
          <cell r="A126">
            <v>76</v>
          </cell>
          <cell r="B126" t="str">
            <v>Nguyeãn Vaên Hoaø</v>
          </cell>
          <cell r="D126">
            <v>1.3</v>
          </cell>
          <cell r="E126">
            <v>150</v>
          </cell>
          <cell r="F126">
            <v>1.6</v>
          </cell>
          <cell r="G126">
            <v>312</v>
          </cell>
          <cell r="H126">
            <v>7472.5</v>
          </cell>
          <cell r="I126">
            <v>2331000</v>
          </cell>
        </row>
        <row r="127">
          <cell r="A127">
            <v>77</v>
          </cell>
          <cell r="B127" t="str">
            <v>Nguyeãn Taán Cöôøng</v>
          </cell>
          <cell r="D127">
            <v>1.25</v>
          </cell>
          <cell r="E127">
            <v>148</v>
          </cell>
          <cell r="F127">
            <v>1.6</v>
          </cell>
          <cell r="G127">
            <v>296</v>
          </cell>
          <cell r="H127">
            <v>7472.5</v>
          </cell>
          <cell r="I127">
            <v>2212000</v>
          </cell>
        </row>
        <row r="128">
          <cell r="A128">
            <v>78</v>
          </cell>
          <cell r="B128" t="str">
            <v>Danh Höôøng</v>
          </cell>
          <cell r="D128">
            <v>1.25</v>
          </cell>
          <cell r="E128">
            <v>150</v>
          </cell>
          <cell r="F128">
            <v>1.6</v>
          </cell>
          <cell r="G128">
            <v>300</v>
          </cell>
          <cell r="H128">
            <v>7472.5</v>
          </cell>
          <cell r="I128">
            <v>2242000</v>
          </cell>
        </row>
        <row r="129">
          <cell r="A129">
            <v>79</v>
          </cell>
          <cell r="B129" t="str">
            <v>Thaùi Truyeàn Thoáng</v>
          </cell>
          <cell r="D129">
            <v>1.25</v>
          </cell>
          <cell r="E129">
            <v>151</v>
          </cell>
          <cell r="F129">
            <v>1.4</v>
          </cell>
          <cell r="G129">
            <v>264.25</v>
          </cell>
          <cell r="H129">
            <v>7472.5</v>
          </cell>
          <cell r="I129">
            <v>1975000</v>
          </cell>
        </row>
        <row r="130">
          <cell r="A130">
            <v>80</v>
          </cell>
          <cell r="B130" t="str">
            <v>Ng Thanh Sang</v>
          </cell>
          <cell r="D130">
            <v>1.25</v>
          </cell>
          <cell r="E130">
            <v>151</v>
          </cell>
          <cell r="F130">
            <v>1.4</v>
          </cell>
          <cell r="G130">
            <v>264.25</v>
          </cell>
          <cell r="H130">
            <v>7472.5</v>
          </cell>
          <cell r="I130">
            <v>1975000</v>
          </cell>
        </row>
        <row r="131">
          <cell r="A131">
            <v>81</v>
          </cell>
          <cell r="B131" t="str">
            <v>Phaïm vaên Phuù</v>
          </cell>
          <cell r="D131">
            <v>1.25</v>
          </cell>
          <cell r="E131">
            <v>151</v>
          </cell>
          <cell r="F131">
            <v>1.4</v>
          </cell>
          <cell r="G131">
            <v>264.25</v>
          </cell>
          <cell r="H131">
            <v>7472.5</v>
          </cell>
          <cell r="I131">
            <v>1975000</v>
          </cell>
        </row>
        <row r="132">
          <cell r="A132">
            <v>82</v>
          </cell>
          <cell r="B132" t="str">
            <v>Voõ ngoïc Phöôùc</v>
          </cell>
          <cell r="D132">
            <v>1.25</v>
          </cell>
          <cell r="E132">
            <v>147</v>
          </cell>
          <cell r="F132">
            <v>1.4</v>
          </cell>
          <cell r="G132">
            <v>257.25</v>
          </cell>
          <cell r="H132">
            <v>7472.5</v>
          </cell>
          <cell r="I132">
            <v>1922000</v>
          </cell>
        </row>
        <row r="133">
          <cell r="A133">
            <v>83</v>
          </cell>
          <cell r="B133" t="str">
            <v>Buøi Ñình Giaùp</v>
          </cell>
          <cell r="D133">
            <v>1.25</v>
          </cell>
          <cell r="E133">
            <v>156</v>
          </cell>
          <cell r="F133">
            <v>1.6</v>
          </cell>
          <cell r="G133">
            <v>312</v>
          </cell>
          <cell r="H133">
            <v>7472.5</v>
          </cell>
          <cell r="I133">
            <v>2331000</v>
          </cell>
        </row>
        <row r="134">
          <cell r="A134">
            <v>84</v>
          </cell>
          <cell r="B134" t="str">
            <v>Laâm Vaên Giang</v>
          </cell>
          <cell r="D134">
            <v>1.25</v>
          </cell>
          <cell r="E134">
            <v>156</v>
          </cell>
          <cell r="F134">
            <v>1.4</v>
          </cell>
          <cell r="G134">
            <v>273</v>
          </cell>
          <cell r="H134">
            <v>7472.5</v>
          </cell>
          <cell r="I134">
            <v>2040000</v>
          </cell>
        </row>
        <row r="135">
          <cell r="A135">
            <v>85</v>
          </cell>
          <cell r="B135" t="str">
            <v>Trieäu Quang Höng</v>
          </cell>
          <cell r="D135">
            <v>1.25</v>
          </cell>
          <cell r="E135">
            <v>156</v>
          </cell>
          <cell r="F135">
            <v>1.4</v>
          </cell>
          <cell r="G135">
            <v>273</v>
          </cell>
          <cell r="H135">
            <v>7472.5</v>
          </cell>
          <cell r="I135">
            <v>2040000</v>
          </cell>
        </row>
        <row r="136">
          <cell r="A136">
            <v>86</v>
          </cell>
          <cell r="B136" t="str">
            <v>Traàn ñình Long</v>
          </cell>
          <cell r="D136">
            <v>1.25</v>
          </cell>
          <cell r="E136">
            <v>156</v>
          </cell>
          <cell r="F136">
            <v>1.4</v>
          </cell>
          <cell r="G136">
            <v>273</v>
          </cell>
          <cell r="H136">
            <v>7472.5</v>
          </cell>
          <cell r="I136">
            <v>2040000</v>
          </cell>
        </row>
        <row r="137">
          <cell r="A137">
            <v>87</v>
          </cell>
          <cell r="B137" t="str">
            <v>Nguyeãn Vaên Laäp</v>
          </cell>
          <cell r="D137">
            <v>1.25</v>
          </cell>
          <cell r="E137">
            <v>154</v>
          </cell>
          <cell r="F137">
            <v>1.4</v>
          </cell>
          <cell r="G137">
            <v>269.5</v>
          </cell>
          <cell r="H137">
            <v>7472.5</v>
          </cell>
          <cell r="I137">
            <v>2014000</v>
          </cell>
        </row>
        <row r="138">
          <cell r="A138">
            <v>88</v>
          </cell>
          <cell r="B138" t="str">
            <v>Nguyeãn Phuù Tuùc</v>
          </cell>
          <cell r="D138">
            <v>1.2170000000000001</v>
          </cell>
          <cell r="E138">
            <v>156</v>
          </cell>
          <cell r="F138">
            <v>1.4</v>
          </cell>
          <cell r="G138">
            <v>265.7928</v>
          </cell>
          <cell r="H138">
            <v>7472.5</v>
          </cell>
          <cell r="I138">
            <v>1986000</v>
          </cell>
        </row>
        <row r="139">
          <cell r="A139">
            <v>89</v>
          </cell>
          <cell r="B139" t="str">
            <v>Leâ Ngoïc Bieân</v>
          </cell>
          <cell r="D139">
            <v>1.25</v>
          </cell>
          <cell r="E139">
            <v>156</v>
          </cell>
          <cell r="F139">
            <v>1</v>
          </cell>
          <cell r="G139">
            <v>195</v>
          </cell>
          <cell r="H139">
            <v>7472.5</v>
          </cell>
          <cell r="I139">
            <v>1457000</v>
          </cell>
        </row>
        <row r="140">
          <cell r="A140">
            <v>90</v>
          </cell>
          <cell r="B140" t="str">
            <v>Toâ Ngoïc Mai</v>
          </cell>
          <cell r="D140">
            <v>1.3</v>
          </cell>
          <cell r="E140">
            <v>154</v>
          </cell>
          <cell r="F140">
            <v>1.6</v>
          </cell>
          <cell r="G140">
            <v>320.32000000000005</v>
          </cell>
          <cell r="H140">
            <v>7472.5</v>
          </cell>
          <cell r="I140">
            <v>2394000</v>
          </cell>
        </row>
        <row r="141">
          <cell r="A141">
            <v>91</v>
          </cell>
          <cell r="B141" t="str">
            <v>Ng  Coâng Laønh</v>
          </cell>
          <cell r="D141">
            <v>1.25</v>
          </cell>
          <cell r="E141">
            <v>148</v>
          </cell>
          <cell r="F141">
            <v>1.4</v>
          </cell>
          <cell r="G141">
            <v>259</v>
          </cell>
          <cell r="H141">
            <v>7472.5</v>
          </cell>
          <cell r="I141">
            <v>1935000</v>
          </cell>
        </row>
        <row r="142">
          <cell r="A142">
            <v>92</v>
          </cell>
          <cell r="B142" t="str">
            <v>Nguyeãn Vaên Ñöông</v>
          </cell>
          <cell r="D142">
            <v>1.25</v>
          </cell>
          <cell r="E142">
            <v>156</v>
          </cell>
          <cell r="F142">
            <v>1.4</v>
          </cell>
          <cell r="G142">
            <v>273</v>
          </cell>
          <cell r="H142">
            <v>7472.5</v>
          </cell>
          <cell r="I142">
            <v>2040000</v>
          </cell>
        </row>
        <row r="143">
          <cell r="A143">
            <v>93</v>
          </cell>
          <cell r="B143" t="str">
            <v>Mai Vaên Tröïc</v>
          </cell>
          <cell r="D143">
            <v>1.25</v>
          </cell>
          <cell r="E143">
            <v>156</v>
          </cell>
          <cell r="F143">
            <v>1.4</v>
          </cell>
          <cell r="G143">
            <v>273</v>
          </cell>
          <cell r="H143">
            <v>7472.5</v>
          </cell>
          <cell r="I143">
            <v>2040000</v>
          </cell>
        </row>
        <row r="144">
          <cell r="A144">
            <v>94</v>
          </cell>
          <cell r="B144" t="str">
            <v>Nguyeãn Vaên Uùt</v>
          </cell>
          <cell r="D144">
            <v>1.1499999999999999</v>
          </cell>
          <cell r="E144">
            <v>141</v>
          </cell>
          <cell r="F144">
            <v>1.4</v>
          </cell>
          <cell r="G144">
            <v>227.00999999999996</v>
          </cell>
          <cell r="H144">
            <v>7472.5</v>
          </cell>
          <cell r="I144">
            <v>1696000</v>
          </cell>
        </row>
        <row r="145">
          <cell r="A145">
            <v>95</v>
          </cell>
          <cell r="B145" t="str">
            <v>Mai Vaên Haûi</v>
          </cell>
          <cell r="D145">
            <v>1.1499999999999999</v>
          </cell>
          <cell r="E145">
            <v>156</v>
          </cell>
          <cell r="F145">
            <v>1.4</v>
          </cell>
          <cell r="G145">
            <v>251.15999999999994</v>
          </cell>
          <cell r="H145">
            <v>7472.5</v>
          </cell>
          <cell r="I145">
            <v>1877000</v>
          </cell>
        </row>
        <row r="146">
          <cell r="A146">
            <v>96</v>
          </cell>
          <cell r="B146" t="str">
            <v>Nguyeãn Thaønh Thaéng A</v>
          </cell>
          <cell r="D146">
            <v>1.1499999999999999</v>
          </cell>
          <cell r="E146">
            <v>156</v>
          </cell>
          <cell r="F146">
            <v>1.4</v>
          </cell>
          <cell r="G146">
            <v>251.15999999999994</v>
          </cell>
          <cell r="H146">
            <v>7472.5</v>
          </cell>
          <cell r="I146">
            <v>1877000</v>
          </cell>
        </row>
        <row r="147">
          <cell r="A147">
            <v>97</v>
          </cell>
          <cell r="B147" t="str">
            <v>Nguyeãn Thaønh Thaéng B</v>
          </cell>
          <cell r="D147">
            <v>1.1499999999999999</v>
          </cell>
          <cell r="E147">
            <v>156</v>
          </cell>
          <cell r="F147">
            <v>1.4</v>
          </cell>
          <cell r="G147">
            <v>251.15999999999994</v>
          </cell>
          <cell r="H147">
            <v>7472.5</v>
          </cell>
          <cell r="I147">
            <v>1877000</v>
          </cell>
        </row>
        <row r="148">
          <cell r="A148">
            <v>98</v>
          </cell>
          <cell r="B148" t="str">
            <v>Traàn Vaên Töôøng</v>
          </cell>
          <cell r="D148">
            <v>1.1499999999999999</v>
          </cell>
          <cell r="E148">
            <v>156</v>
          </cell>
          <cell r="F148">
            <v>1.4</v>
          </cell>
          <cell r="G148">
            <v>251.15999999999994</v>
          </cell>
          <cell r="H148">
            <v>7472.5</v>
          </cell>
          <cell r="I148">
            <v>1877000</v>
          </cell>
        </row>
        <row r="149">
          <cell r="A149">
            <v>99</v>
          </cell>
          <cell r="B149" t="str">
            <v>Nguyeãn Thò Thu Vaân</v>
          </cell>
          <cell r="D149">
            <v>1.1499999999999999</v>
          </cell>
          <cell r="E149">
            <v>156</v>
          </cell>
          <cell r="F149">
            <v>1.4</v>
          </cell>
          <cell r="G149">
            <v>251.15999999999994</v>
          </cell>
          <cell r="H149">
            <v>7472.5</v>
          </cell>
          <cell r="I149">
            <v>1877000</v>
          </cell>
        </row>
        <row r="150">
          <cell r="A150">
            <v>100</v>
          </cell>
          <cell r="B150" t="str">
            <v>Nguyeãn Thò Kim Hueä</v>
          </cell>
          <cell r="D150">
            <v>1.1499999999999999</v>
          </cell>
          <cell r="E150">
            <v>87</v>
          </cell>
          <cell r="F150">
            <v>1.4</v>
          </cell>
          <cell r="G150">
            <v>140.07</v>
          </cell>
          <cell r="H150">
            <v>7472.5</v>
          </cell>
          <cell r="I150">
            <v>1047000</v>
          </cell>
        </row>
        <row r="151">
          <cell r="A151">
            <v>101</v>
          </cell>
          <cell r="B151" t="str">
            <v>Laâm Vaên Sang</v>
          </cell>
          <cell r="C151" t="str">
            <v>CT</v>
          </cell>
          <cell r="D151">
            <v>1.3</v>
          </cell>
          <cell r="E151">
            <v>156</v>
          </cell>
          <cell r="F151">
            <v>1.6</v>
          </cell>
          <cell r="G151">
            <v>324.48</v>
          </cell>
          <cell r="H151">
            <v>7472.5</v>
          </cell>
          <cell r="I151">
            <v>2425000</v>
          </cell>
        </row>
        <row r="152">
          <cell r="A152">
            <v>102</v>
          </cell>
          <cell r="B152" t="str">
            <v>Buøi Huy Chöông</v>
          </cell>
          <cell r="D152">
            <v>1.1499999999999999</v>
          </cell>
          <cell r="E152">
            <v>141</v>
          </cell>
          <cell r="F152">
            <v>1.4</v>
          </cell>
          <cell r="G152">
            <v>227.00999999999996</v>
          </cell>
          <cell r="H152">
            <v>7472.5</v>
          </cell>
          <cell r="I152">
            <v>1696000</v>
          </cell>
        </row>
        <row r="153">
          <cell r="A153">
            <v>103</v>
          </cell>
          <cell r="B153" t="str">
            <v>Nguyeãn Höõu Thaïnh</v>
          </cell>
          <cell r="D153">
            <v>1.1499999999999999</v>
          </cell>
          <cell r="E153">
            <v>156</v>
          </cell>
          <cell r="F153">
            <v>1.2</v>
          </cell>
          <cell r="G153">
            <v>215.27999999999997</v>
          </cell>
          <cell r="H153">
            <v>7472.5</v>
          </cell>
          <cell r="I153">
            <v>1609000</v>
          </cell>
        </row>
        <row r="154">
          <cell r="A154">
            <v>104</v>
          </cell>
          <cell r="B154" t="str">
            <v>Nguyeãn Duyeân Thuaán</v>
          </cell>
          <cell r="D154">
            <v>1.1997261904761904</v>
          </cell>
          <cell r="E154">
            <v>156</v>
          </cell>
          <cell r="F154">
            <v>1.4</v>
          </cell>
          <cell r="G154">
            <v>262.02019999999999</v>
          </cell>
          <cell r="H154">
            <v>7472.5</v>
          </cell>
          <cell r="I154">
            <v>1958000</v>
          </cell>
        </row>
        <row r="155">
          <cell r="A155">
            <v>105</v>
          </cell>
          <cell r="B155" t="str">
            <v>Traàn Vaên Ñaït</v>
          </cell>
          <cell r="D155">
            <v>1.1499999999999999</v>
          </cell>
          <cell r="E155">
            <v>153</v>
          </cell>
          <cell r="F155">
            <v>1.4</v>
          </cell>
          <cell r="G155">
            <v>246.32999999999996</v>
          </cell>
          <cell r="H155">
            <v>7472.5</v>
          </cell>
          <cell r="I155">
            <v>1841000</v>
          </cell>
        </row>
        <row r="156">
          <cell r="A156">
            <v>106</v>
          </cell>
          <cell r="B156" t="str">
            <v>Leâ Kim Chuyeån</v>
          </cell>
          <cell r="C156" t="str">
            <v>CT</v>
          </cell>
          <cell r="D156">
            <v>1.3</v>
          </cell>
          <cell r="E156">
            <v>144</v>
          </cell>
          <cell r="F156">
            <v>1.6</v>
          </cell>
          <cell r="G156">
            <v>299.52000000000004</v>
          </cell>
          <cell r="H156">
            <v>7472.5</v>
          </cell>
          <cell r="I156">
            <v>2238000</v>
          </cell>
        </row>
        <row r="157">
          <cell r="A157">
            <v>107</v>
          </cell>
          <cell r="B157" t="str">
            <v>Nguyeãn Hoaøng Nam</v>
          </cell>
          <cell r="D157">
            <v>1.1499999999999999</v>
          </cell>
          <cell r="E157">
            <v>148</v>
          </cell>
          <cell r="F157">
            <v>1.4</v>
          </cell>
          <cell r="G157">
            <v>238.27999999999997</v>
          </cell>
          <cell r="H157">
            <v>7472.5</v>
          </cell>
          <cell r="I157">
            <v>1781000</v>
          </cell>
        </row>
        <row r="158">
          <cell r="A158">
            <v>108</v>
          </cell>
          <cell r="B158" t="str">
            <v>Traàn Anh Tuaán</v>
          </cell>
          <cell r="D158">
            <v>1.1499999999999999</v>
          </cell>
          <cell r="E158">
            <v>145</v>
          </cell>
          <cell r="F158">
            <v>1.4</v>
          </cell>
          <cell r="G158">
            <v>233.45</v>
          </cell>
          <cell r="H158">
            <v>7472.5</v>
          </cell>
          <cell r="I158">
            <v>1744000</v>
          </cell>
        </row>
        <row r="159">
          <cell r="A159">
            <v>109</v>
          </cell>
          <cell r="B159" t="str">
            <v>Ñoã Ñaêng Khoa</v>
          </cell>
          <cell r="D159">
            <v>1.1499999999999999</v>
          </cell>
          <cell r="E159">
            <v>155</v>
          </cell>
          <cell r="F159">
            <v>1.4</v>
          </cell>
          <cell r="G159">
            <v>249.54999999999998</v>
          </cell>
          <cell r="H159">
            <v>7472.5</v>
          </cell>
          <cell r="I159">
            <v>1865000</v>
          </cell>
        </row>
        <row r="160">
          <cell r="A160">
            <v>110</v>
          </cell>
          <cell r="B160" t="str">
            <v>Ñaøo Vaên Phuùc</v>
          </cell>
          <cell r="D160">
            <v>1.1499999999999999</v>
          </cell>
          <cell r="E160">
            <v>156</v>
          </cell>
          <cell r="F160">
            <v>1.4</v>
          </cell>
          <cell r="G160">
            <v>251.15999999999994</v>
          </cell>
          <cell r="H160">
            <v>7472.5</v>
          </cell>
          <cell r="I160">
            <v>1877000</v>
          </cell>
        </row>
        <row r="161">
          <cell r="A161">
            <v>111</v>
          </cell>
          <cell r="B161" t="str">
            <v>Buøi Ñöùc Bieàn</v>
          </cell>
          <cell r="D161">
            <v>1.1753333333333333</v>
          </cell>
          <cell r="E161">
            <v>155</v>
          </cell>
          <cell r="F161">
            <v>1.4</v>
          </cell>
          <cell r="G161">
            <v>255.04733333333334</v>
          </cell>
          <cell r="H161">
            <v>7472.5</v>
          </cell>
          <cell r="I161">
            <v>1906000</v>
          </cell>
        </row>
        <row r="162">
          <cell r="A162">
            <v>112</v>
          </cell>
          <cell r="B162" t="str">
            <v>Traàn Vieät Quoác</v>
          </cell>
          <cell r="C162" t="str">
            <v>CT</v>
          </cell>
          <cell r="D162">
            <v>1.3</v>
          </cell>
          <cell r="E162">
            <v>155</v>
          </cell>
          <cell r="F162">
            <v>1.4</v>
          </cell>
          <cell r="G162">
            <v>282.09999999999997</v>
          </cell>
          <cell r="H162">
            <v>7472.5</v>
          </cell>
          <cell r="I162">
            <v>2108000</v>
          </cell>
        </row>
        <row r="163">
          <cell r="A163">
            <v>113</v>
          </cell>
          <cell r="B163" t="str">
            <v>Nguyeãn Anh Tuaán B</v>
          </cell>
          <cell r="D163">
            <v>1.185904761904762</v>
          </cell>
          <cell r="E163">
            <v>156</v>
          </cell>
          <cell r="F163">
            <v>1.4</v>
          </cell>
          <cell r="G163">
            <v>259.0016</v>
          </cell>
          <cell r="H163">
            <v>7472.5</v>
          </cell>
          <cell r="I163">
            <v>1935000</v>
          </cell>
        </row>
        <row r="164">
          <cell r="A164">
            <v>114</v>
          </cell>
          <cell r="B164" t="str">
            <v>Trieäu Vaên Long</v>
          </cell>
          <cell r="D164">
            <v>1.1499999999999999</v>
          </cell>
          <cell r="E164">
            <v>155</v>
          </cell>
          <cell r="F164">
            <v>1.4</v>
          </cell>
          <cell r="G164">
            <v>249.54999999999998</v>
          </cell>
          <cell r="H164">
            <v>7472.5</v>
          </cell>
          <cell r="I164">
            <v>1865000</v>
          </cell>
        </row>
        <row r="165">
          <cell r="A165">
            <v>115</v>
          </cell>
          <cell r="B165" t="str">
            <v>Huyønh Chí Chaùnh</v>
          </cell>
          <cell r="D165">
            <v>1.1793333333333333</v>
          </cell>
          <cell r="E165">
            <v>156</v>
          </cell>
          <cell r="F165">
            <v>1.2</v>
          </cell>
          <cell r="G165">
            <v>220.77119999999999</v>
          </cell>
          <cell r="H165">
            <v>7472.5</v>
          </cell>
          <cell r="I165">
            <v>1650000</v>
          </cell>
        </row>
        <row r="166">
          <cell r="A166">
            <v>116</v>
          </cell>
          <cell r="B166" t="str">
            <v>Nguyeãn Thanh Lieâm</v>
          </cell>
          <cell r="D166">
            <v>1.1499999999999999</v>
          </cell>
          <cell r="E166">
            <v>155</v>
          </cell>
          <cell r="F166">
            <v>1.4</v>
          </cell>
          <cell r="G166">
            <v>249.54999999999998</v>
          </cell>
          <cell r="H166">
            <v>7472.5</v>
          </cell>
          <cell r="I166">
            <v>1865000</v>
          </cell>
        </row>
        <row r="167">
          <cell r="A167">
            <v>117</v>
          </cell>
          <cell r="B167" t="str">
            <v>Buøi Huy Trung</v>
          </cell>
          <cell r="D167">
            <v>1.1499999999999999</v>
          </cell>
          <cell r="E167">
            <v>151</v>
          </cell>
          <cell r="F167">
            <v>1.4</v>
          </cell>
          <cell r="G167">
            <v>243.10999999999996</v>
          </cell>
          <cell r="H167">
            <v>7472.5</v>
          </cell>
          <cell r="I167">
            <v>1817000</v>
          </cell>
        </row>
        <row r="168">
          <cell r="A168">
            <v>118</v>
          </cell>
          <cell r="B168" t="str">
            <v>Huyønh Vaên Quyù</v>
          </cell>
          <cell r="C168" t="str">
            <v>CT</v>
          </cell>
          <cell r="D168">
            <v>1.45</v>
          </cell>
          <cell r="E168">
            <v>151</v>
          </cell>
          <cell r="F168">
            <v>1.4</v>
          </cell>
          <cell r="G168">
            <v>306.52999999999997</v>
          </cell>
          <cell r="H168">
            <v>7472.5</v>
          </cell>
          <cell r="I168">
            <v>2291000</v>
          </cell>
        </row>
        <row r="169">
          <cell r="A169">
            <v>119</v>
          </cell>
          <cell r="B169" t="str">
            <v>Traàn Vaên Teá</v>
          </cell>
          <cell r="D169">
            <v>1.4</v>
          </cell>
          <cell r="E169">
            <v>152</v>
          </cell>
          <cell r="F169">
            <v>1.6</v>
          </cell>
          <cell r="G169">
            <v>340.48</v>
          </cell>
          <cell r="H169">
            <v>7472.5</v>
          </cell>
          <cell r="I169">
            <v>2544000</v>
          </cell>
        </row>
        <row r="170">
          <cell r="A170">
            <v>120</v>
          </cell>
          <cell r="B170" t="str">
            <v>Phaïm Nhö Thuaàn</v>
          </cell>
          <cell r="D170">
            <v>1.4</v>
          </cell>
          <cell r="E170">
            <v>151</v>
          </cell>
          <cell r="F170">
            <v>1.4</v>
          </cell>
          <cell r="G170">
            <v>295.95999999999992</v>
          </cell>
          <cell r="H170">
            <v>7472.5</v>
          </cell>
          <cell r="I170">
            <v>2212000</v>
          </cell>
        </row>
        <row r="171">
          <cell r="A171">
            <v>121</v>
          </cell>
          <cell r="B171" t="str">
            <v>Huyønh Hoàng Ñöùc</v>
          </cell>
          <cell r="D171">
            <v>1.4</v>
          </cell>
          <cell r="E171">
            <v>150</v>
          </cell>
          <cell r="F171">
            <v>1.4</v>
          </cell>
          <cell r="G171">
            <v>294</v>
          </cell>
          <cell r="H171">
            <v>7472.5</v>
          </cell>
          <cell r="I171">
            <v>2197000</v>
          </cell>
        </row>
        <row r="172">
          <cell r="A172">
            <v>122</v>
          </cell>
          <cell r="B172" t="str">
            <v>Traàn Phöông Anh</v>
          </cell>
          <cell r="D172">
            <v>1.4</v>
          </cell>
          <cell r="E172">
            <v>151</v>
          </cell>
          <cell r="F172">
            <v>1.4</v>
          </cell>
          <cell r="G172">
            <v>295.95999999999992</v>
          </cell>
          <cell r="H172">
            <v>7472.5</v>
          </cell>
          <cell r="I172">
            <v>2212000</v>
          </cell>
        </row>
        <row r="173">
          <cell r="A173">
            <v>123</v>
          </cell>
          <cell r="B173" t="str">
            <v>Traàn Bình Trong</v>
          </cell>
          <cell r="D173">
            <v>1.4</v>
          </cell>
          <cell r="E173">
            <v>151</v>
          </cell>
          <cell r="F173">
            <v>1.4</v>
          </cell>
          <cell r="G173">
            <v>295.95999999999992</v>
          </cell>
          <cell r="H173">
            <v>7472.5</v>
          </cell>
          <cell r="I173">
            <v>2212000</v>
          </cell>
        </row>
        <row r="174">
          <cell r="A174">
            <v>124</v>
          </cell>
          <cell r="B174" t="str">
            <v>Laâm Höõu Thöùc</v>
          </cell>
          <cell r="D174">
            <v>1.2</v>
          </cell>
          <cell r="E174">
            <v>139</v>
          </cell>
          <cell r="F174">
            <v>1.2</v>
          </cell>
          <cell r="G174">
            <v>200.15999999999997</v>
          </cell>
          <cell r="H174">
            <v>7472.5</v>
          </cell>
          <cell r="I174">
            <v>1496000</v>
          </cell>
        </row>
        <row r="175">
          <cell r="A175">
            <v>125</v>
          </cell>
          <cell r="B175" t="str">
            <v>Huyønh Thieän Phuùc</v>
          </cell>
          <cell r="D175">
            <v>1.2</v>
          </cell>
          <cell r="E175">
            <v>149</v>
          </cell>
          <cell r="F175">
            <v>1.4</v>
          </cell>
          <cell r="G175">
            <v>250.31999999999996</v>
          </cell>
          <cell r="H175">
            <v>7472.5</v>
          </cell>
          <cell r="I175">
            <v>1871000</v>
          </cell>
        </row>
        <row r="176">
          <cell r="A176">
            <v>126</v>
          </cell>
          <cell r="B176" t="str">
            <v>Nguyeãn Ngoïc Löôïng</v>
          </cell>
          <cell r="D176">
            <v>1.2</v>
          </cell>
          <cell r="E176">
            <v>156</v>
          </cell>
          <cell r="F176">
            <v>1.4</v>
          </cell>
          <cell r="G176">
            <v>262.08</v>
          </cell>
          <cell r="H176">
            <v>7472.5</v>
          </cell>
          <cell r="I176">
            <v>1958000</v>
          </cell>
        </row>
        <row r="177">
          <cell r="A177">
            <v>127</v>
          </cell>
          <cell r="B177" t="str">
            <v>Phaïm Quoác Huøng</v>
          </cell>
          <cell r="C177" t="str">
            <v>VSCN</v>
          </cell>
          <cell r="D177">
            <v>1</v>
          </cell>
          <cell r="E177">
            <v>153</v>
          </cell>
          <cell r="F177">
            <v>1.4</v>
          </cell>
          <cell r="G177">
            <v>214.2</v>
          </cell>
          <cell r="H177">
            <v>7472.5</v>
          </cell>
          <cell r="I177">
            <v>1601000</v>
          </cell>
        </row>
        <row r="178">
          <cell r="A178">
            <v>128</v>
          </cell>
          <cell r="B178" t="str">
            <v>Voõ Vaên Huøng</v>
          </cell>
          <cell r="C178" t="str">
            <v>VSCN</v>
          </cell>
          <cell r="D178">
            <v>1.0220476190476191</v>
          </cell>
          <cell r="E178">
            <v>154</v>
          </cell>
          <cell r="F178">
            <v>1.4</v>
          </cell>
          <cell r="G178">
            <v>220.35346666666663</v>
          </cell>
          <cell r="H178">
            <v>7472.5</v>
          </cell>
          <cell r="I178">
            <v>1647000</v>
          </cell>
        </row>
        <row r="179">
          <cell r="A179">
            <v>129</v>
          </cell>
          <cell r="B179" t="str">
            <v>Ng. V. Quoác Ñaèng</v>
          </cell>
          <cell r="C179" t="str">
            <v>VSCN</v>
          </cell>
          <cell r="D179">
            <v>1.0017833333333332</v>
          </cell>
          <cell r="E179">
            <v>143</v>
          </cell>
          <cell r="F179">
            <v>1.2</v>
          </cell>
          <cell r="G179">
            <v>171.90601999999998</v>
          </cell>
          <cell r="H179">
            <v>7472.5</v>
          </cell>
          <cell r="I179">
            <v>1285000</v>
          </cell>
        </row>
        <row r="180">
          <cell r="A180">
            <v>130</v>
          </cell>
          <cell r="B180" t="str">
            <v>Thaân Hoaøng Tieán</v>
          </cell>
          <cell r="C180" t="str">
            <v>VSCN</v>
          </cell>
          <cell r="D180">
            <v>1.0017833333333332</v>
          </cell>
          <cell r="E180">
            <v>148</v>
          </cell>
          <cell r="F180">
            <v>1.2</v>
          </cell>
          <cell r="G180">
            <v>177.91671999999997</v>
          </cell>
          <cell r="H180">
            <v>7472.5</v>
          </cell>
          <cell r="I180">
            <v>1329000</v>
          </cell>
        </row>
        <row r="181">
          <cell r="B181" t="str">
            <v>Coäng:</v>
          </cell>
          <cell r="D181">
            <v>161.15364805427546</v>
          </cell>
          <cell r="G181">
            <v>34717.777793430614</v>
          </cell>
          <cell r="I181">
            <v>259441000</v>
          </cell>
        </row>
        <row r="182">
          <cell r="C182" t="str">
            <v>Baèng chöõ:          (Hai traêm naêm möôi chín trieäu, boán traêm boán möôi moát ngaøn ñoàng).</v>
          </cell>
        </row>
        <row r="184">
          <cell r="B184" t="str">
            <v>Duyeät Ban Giaùm ñoác</v>
          </cell>
          <cell r="G184" t="str">
            <v>Keá toaùn tröôûng</v>
          </cell>
        </row>
        <row r="192">
          <cell r="A192" t="str">
            <v>CTY XIMAÊNG HAØ TIEÂN KIEÂN GIANG</v>
          </cell>
        </row>
        <row r="193">
          <cell r="A193" t="str">
            <v>Boä phaän: Phoøng Hoaù - KCS</v>
          </cell>
          <cell r="E193" t="str">
            <v>BAÛNG THANH TOÙAN TIEÀN THÖÔÛNG 6 THAÙNG ÑAÀU NAÊM 2001</v>
          </cell>
        </row>
        <row r="195">
          <cell r="A195" t="str">
            <v>Stt</v>
          </cell>
          <cell r="B195" t="str">
            <v>Hoï vaø Teân</v>
          </cell>
          <cell r="C195" t="str">
            <v>Chöùc vuï</v>
          </cell>
          <cell r="D195" t="str">
            <v>HSCV</v>
          </cell>
          <cell r="E195" t="str">
            <v>Ngaøy coâng</v>
          </cell>
          <cell r="F195" t="str">
            <v>Heä soá X.Loaïi</v>
          </cell>
          <cell r="G195" t="str">
            <v>HSQÑ</v>
          </cell>
          <cell r="H195" t="str">
            <v>Ñôn giaù</v>
          </cell>
          <cell r="I195" t="str">
            <v>Thöïc laõnh (ñ)</v>
          </cell>
        </row>
        <row r="197">
          <cell r="A197">
            <v>1</v>
          </cell>
          <cell r="B197" t="str">
            <v>Phaïm Minh Taâm</v>
          </cell>
          <cell r="C197" t="str">
            <v>Tr.Phoøng</v>
          </cell>
          <cell r="D197">
            <v>1.75</v>
          </cell>
          <cell r="E197">
            <v>153</v>
          </cell>
          <cell r="F197">
            <v>1.6</v>
          </cell>
          <cell r="G197">
            <v>428.40000000000003</v>
          </cell>
          <cell r="H197">
            <v>7472.5</v>
          </cell>
          <cell r="I197">
            <v>3201000</v>
          </cell>
        </row>
        <row r="198">
          <cell r="A198">
            <v>2</v>
          </cell>
          <cell r="B198" t="str">
            <v>Traàn Thò Lan Höông</v>
          </cell>
          <cell r="C198" t="str">
            <v>PP</v>
          </cell>
          <cell r="D198">
            <v>1.6</v>
          </cell>
          <cell r="E198">
            <v>153</v>
          </cell>
          <cell r="F198">
            <v>1.6</v>
          </cell>
          <cell r="G198">
            <v>391.68000000000006</v>
          </cell>
          <cell r="H198">
            <v>7472.5</v>
          </cell>
          <cell r="I198">
            <v>2927000</v>
          </cell>
        </row>
        <row r="199">
          <cell r="A199">
            <v>3</v>
          </cell>
          <cell r="B199" t="str">
            <v>Traàn Tuaán Vieät</v>
          </cell>
          <cell r="C199" t="str">
            <v>PP</v>
          </cell>
          <cell r="D199">
            <v>1.6</v>
          </cell>
          <cell r="E199">
            <v>153</v>
          </cell>
          <cell r="F199">
            <v>1.6</v>
          </cell>
          <cell r="G199">
            <v>391.68000000000006</v>
          </cell>
          <cell r="H199">
            <v>7472.5</v>
          </cell>
          <cell r="I199">
            <v>2927000</v>
          </cell>
        </row>
        <row r="200">
          <cell r="A200">
            <v>4</v>
          </cell>
          <cell r="B200" t="str">
            <v>Nguyeãn Höõu Hieáu</v>
          </cell>
          <cell r="C200" t="str">
            <v>TK.</v>
          </cell>
          <cell r="D200">
            <v>1.25</v>
          </cell>
          <cell r="E200">
            <v>154</v>
          </cell>
          <cell r="F200">
            <v>1.6</v>
          </cell>
          <cell r="G200">
            <v>308</v>
          </cell>
          <cell r="H200">
            <v>7472.5</v>
          </cell>
          <cell r="I200">
            <v>2302000</v>
          </cell>
        </row>
        <row r="201">
          <cell r="A201">
            <v>5</v>
          </cell>
          <cell r="B201" t="str">
            <v>Taï Thò Hieàn</v>
          </cell>
          <cell r="C201" t="str">
            <v>Toå PT</v>
          </cell>
          <cell r="D201">
            <v>1.26</v>
          </cell>
          <cell r="E201">
            <v>153</v>
          </cell>
          <cell r="F201">
            <v>1.4</v>
          </cell>
          <cell r="G201">
            <v>269.892</v>
          </cell>
          <cell r="H201">
            <v>7472.5</v>
          </cell>
          <cell r="I201">
            <v>2017000</v>
          </cell>
        </row>
        <row r="202">
          <cell r="A202">
            <v>6</v>
          </cell>
          <cell r="B202" t="str">
            <v>Nguyeãn Thò Hoàng</v>
          </cell>
          <cell r="C202" t="str">
            <v>"</v>
          </cell>
          <cell r="D202">
            <v>1.26</v>
          </cell>
          <cell r="E202">
            <v>139</v>
          </cell>
          <cell r="F202">
            <v>1.4</v>
          </cell>
          <cell r="G202">
            <v>245.196</v>
          </cell>
          <cell r="H202">
            <v>7472.5</v>
          </cell>
          <cell r="I202">
            <v>1832000</v>
          </cell>
        </row>
        <row r="203">
          <cell r="A203">
            <v>7</v>
          </cell>
          <cell r="B203" t="str">
            <v>Traàn Thò Thaïch</v>
          </cell>
          <cell r="C203" t="str">
            <v>"</v>
          </cell>
          <cell r="D203">
            <v>1.31</v>
          </cell>
          <cell r="E203">
            <v>153</v>
          </cell>
          <cell r="F203">
            <v>1.6</v>
          </cell>
          <cell r="G203">
            <v>320.68800000000005</v>
          </cell>
          <cell r="H203">
            <v>7472.5</v>
          </cell>
          <cell r="I203">
            <v>2396000</v>
          </cell>
        </row>
        <row r="204">
          <cell r="A204">
            <v>8</v>
          </cell>
          <cell r="B204" t="str">
            <v>Traàn Thò Hoàng Vaân</v>
          </cell>
          <cell r="C204" t="str">
            <v>"</v>
          </cell>
          <cell r="D204">
            <v>1.26</v>
          </cell>
          <cell r="E204">
            <v>153</v>
          </cell>
          <cell r="F204">
            <v>1.4</v>
          </cell>
          <cell r="G204">
            <v>269.892</v>
          </cell>
          <cell r="H204">
            <v>7472.5</v>
          </cell>
          <cell r="I204">
            <v>2017000</v>
          </cell>
        </row>
        <row r="205">
          <cell r="A205">
            <v>9</v>
          </cell>
          <cell r="B205" t="str">
            <v>Phan Hoàng Huyønh</v>
          </cell>
          <cell r="C205" t="str">
            <v>"</v>
          </cell>
          <cell r="D205">
            <v>1.26</v>
          </cell>
          <cell r="E205">
            <v>152</v>
          </cell>
          <cell r="F205">
            <v>1.4</v>
          </cell>
          <cell r="G205">
            <v>268.12799999999999</v>
          </cell>
          <cell r="H205">
            <v>7472.5</v>
          </cell>
          <cell r="I205">
            <v>2004000</v>
          </cell>
        </row>
        <row r="206">
          <cell r="A206">
            <v>10</v>
          </cell>
          <cell r="B206" t="str">
            <v>Nguyeãn Thanh Laâm</v>
          </cell>
          <cell r="C206" t="str">
            <v>"</v>
          </cell>
          <cell r="D206">
            <v>1.25</v>
          </cell>
          <cell r="E206">
            <v>151</v>
          </cell>
          <cell r="F206">
            <v>1.4</v>
          </cell>
          <cell r="G206">
            <v>264.25</v>
          </cell>
          <cell r="H206">
            <v>7472.5</v>
          </cell>
          <cell r="I206">
            <v>1975000</v>
          </cell>
        </row>
        <row r="207">
          <cell r="A207">
            <v>11</v>
          </cell>
          <cell r="B207" t="str">
            <v>Ñinh Kieân Giang</v>
          </cell>
          <cell r="C207" t="str">
            <v>"</v>
          </cell>
          <cell r="D207">
            <v>1.25</v>
          </cell>
          <cell r="E207">
            <v>151</v>
          </cell>
          <cell r="F207">
            <v>1.4</v>
          </cell>
          <cell r="G207">
            <v>264.25</v>
          </cell>
          <cell r="H207">
            <v>7472.5</v>
          </cell>
          <cell r="I207">
            <v>1975000</v>
          </cell>
        </row>
        <row r="208">
          <cell r="A208">
            <v>12</v>
          </cell>
          <cell r="B208" t="str">
            <v>Leâ Vaên Theâm</v>
          </cell>
          <cell r="C208" t="str">
            <v>"</v>
          </cell>
          <cell r="D208">
            <v>1.26</v>
          </cell>
          <cell r="E208">
            <v>153</v>
          </cell>
          <cell r="F208">
            <v>1.4</v>
          </cell>
          <cell r="G208">
            <v>269.892</v>
          </cell>
          <cell r="H208">
            <v>7472.5</v>
          </cell>
          <cell r="I208">
            <v>2017000</v>
          </cell>
        </row>
        <row r="209">
          <cell r="A209">
            <v>13</v>
          </cell>
          <cell r="B209" t="str">
            <v>Ñoã Phöôùc Hieáu</v>
          </cell>
          <cell r="C209" t="str">
            <v>Toå C.lyù</v>
          </cell>
          <cell r="D209">
            <v>1.25</v>
          </cell>
          <cell r="E209">
            <v>151</v>
          </cell>
          <cell r="F209">
            <v>1.4</v>
          </cell>
          <cell r="G209">
            <v>264.25</v>
          </cell>
          <cell r="H209">
            <v>7472.5</v>
          </cell>
          <cell r="I209">
            <v>1975000</v>
          </cell>
        </row>
        <row r="210">
          <cell r="A210">
            <v>14</v>
          </cell>
          <cell r="B210" t="str">
            <v>Nguyeãn Thanh Ñieàn</v>
          </cell>
          <cell r="C210" t="str">
            <v>"</v>
          </cell>
          <cell r="D210">
            <v>1.25</v>
          </cell>
          <cell r="E210">
            <v>154</v>
          </cell>
          <cell r="F210">
            <v>1.4</v>
          </cell>
          <cell r="G210">
            <v>269.5</v>
          </cell>
          <cell r="H210">
            <v>7472.5</v>
          </cell>
          <cell r="I210">
            <v>2014000</v>
          </cell>
        </row>
        <row r="211">
          <cell r="A211">
            <v>15</v>
          </cell>
          <cell r="B211" t="str">
            <v>Tröông Myõ Tieân</v>
          </cell>
          <cell r="C211" t="str">
            <v>"</v>
          </cell>
          <cell r="D211">
            <v>1.25</v>
          </cell>
          <cell r="E211">
            <v>154</v>
          </cell>
          <cell r="F211">
            <v>1.6</v>
          </cell>
          <cell r="G211">
            <v>308</v>
          </cell>
          <cell r="H211">
            <v>7472.5</v>
          </cell>
          <cell r="I211">
            <v>2302000</v>
          </cell>
        </row>
        <row r="212">
          <cell r="A212">
            <v>16</v>
          </cell>
          <cell r="B212" t="str">
            <v>Buøi Anh Ñöùc</v>
          </cell>
          <cell r="C212" t="str">
            <v>"</v>
          </cell>
          <cell r="D212">
            <v>1.3</v>
          </cell>
          <cell r="E212">
            <v>154</v>
          </cell>
          <cell r="F212">
            <v>1.6</v>
          </cell>
          <cell r="G212">
            <v>320.32000000000005</v>
          </cell>
          <cell r="H212">
            <v>7472.5</v>
          </cell>
          <cell r="I212">
            <v>2394000</v>
          </cell>
        </row>
        <row r="213">
          <cell r="A213">
            <v>17</v>
          </cell>
          <cell r="B213" t="str">
            <v>Ñinh Quang Sôn</v>
          </cell>
          <cell r="C213" t="str">
            <v>"</v>
          </cell>
          <cell r="D213">
            <v>1.25</v>
          </cell>
          <cell r="E213">
            <v>149</v>
          </cell>
          <cell r="F213">
            <v>1.4</v>
          </cell>
          <cell r="G213">
            <v>260.75</v>
          </cell>
          <cell r="H213">
            <v>7472.5</v>
          </cell>
          <cell r="I213">
            <v>1948000</v>
          </cell>
        </row>
        <row r="214">
          <cell r="A214">
            <v>18</v>
          </cell>
          <cell r="B214" t="str">
            <v>Thaùi Hoaøng Heân</v>
          </cell>
          <cell r="C214" t="str">
            <v>"</v>
          </cell>
          <cell r="D214">
            <v>1.25</v>
          </cell>
          <cell r="E214">
            <v>155</v>
          </cell>
          <cell r="F214">
            <v>1.4</v>
          </cell>
          <cell r="G214">
            <v>271.25</v>
          </cell>
          <cell r="H214">
            <v>7472.5</v>
          </cell>
          <cell r="I214">
            <v>2027000</v>
          </cell>
        </row>
        <row r="215">
          <cell r="A215">
            <v>19</v>
          </cell>
          <cell r="B215" t="str">
            <v>Phuøng Minh Lyù</v>
          </cell>
          <cell r="C215" t="str">
            <v>Toå K.C</v>
          </cell>
          <cell r="D215">
            <v>1.3</v>
          </cell>
          <cell r="E215">
            <v>156</v>
          </cell>
          <cell r="F215">
            <v>1.6</v>
          </cell>
          <cell r="G215">
            <v>324.48</v>
          </cell>
          <cell r="H215">
            <v>7472.5</v>
          </cell>
          <cell r="I215">
            <v>2425000</v>
          </cell>
        </row>
        <row r="216">
          <cell r="A216">
            <v>20</v>
          </cell>
          <cell r="B216" t="str">
            <v>Trònh Myõ Trang</v>
          </cell>
          <cell r="C216" t="str">
            <v>"</v>
          </cell>
          <cell r="D216">
            <v>1.25</v>
          </cell>
          <cell r="E216">
            <v>148</v>
          </cell>
          <cell r="F216">
            <v>1.4</v>
          </cell>
          <cell r="G216">
            <v>259</v>
          </cell>
          <cell r="H216">
            <v>7472.5</v>
          </cell>
          <cell r="I216">
            <v>1935000</v>
          </cell>
        </row>
        <row r="217">
          <cell r="A217">
            <v>21</v>
          </cell>
          <cell r="B217" t="str">
            <v>Traàn Duõng Thaéng</v>
          </cell>
          <cell r="C217" t="str">
            <v>"</v>
          </cell>
          <cell r="D217">
            <v>1.25</v>
          </cell>
          <cell r="E217">
            <v>156</v>
          </cell>
          <cell r="F217">
            <v>1.4</v>
          </cell>
          <cell r="G217">
            <v>273</v>
          </cell>
          <cell r="H217">
            <v>7472.5</v>
          </cell>
          <cell r="I217">
            <v>2040000</v>
          </cell>
        </row>
        <row r="218">
          <cell r="A218">
            <v>22</v>
          </cell>
          <cell r="B218" t="str">
            <v>Vuõ Thanh Tuøng</v>
          </cell>
          <cell r="C218" t="str">
            <v>"</v>
          </cell>
          <cell r="D218">
            <v>1.25</v>
          </cell>
          <cell r="E218">
            <v>155</v>
          </cell>
          <cell r="F218">
            <v>1.4</v>
          </cell>
          <cell r="G218">
            <v>271.25</v>
          </cell>
          <cell r="H218">
            <v>7472.5</v>
          </cell>
          <cell r="I218">
            <v>2027000</v>
          </cell>
        </row>
        <row r="219">
          <cell r="A219">
            <v>23</v>
          </cell>
          <cell r="B219" t="str">
            <v>Phan Thò Löïu</v>
          </cell>
          <cell r="C219" t="str">
            <v>"</v>
          </cell>
          <cell r="D219">
            <v>1.25</v>
          </cell>
          <cell r="E219">
            <v>155</v>
          </cell>
          <cell r="F219">
            <v>1.4</v>
          </cell>
          <cell r="G219">
            <v>271.25</v>
          </cell>
          <cell r="H219">
            <v>7472.5</v>
          </cell>
          <cell r="I219">
            <v>2027000</v>
          </cell>
        </row>
        <row r="220">
          <cell r="A220">
            <v>24</v>
          </cell>
          <cell r="B220" t="str">
            <v>Ng. T. Hoàng Hueá</v>
          </cell>
          <cell r="C220" t="str">
            <v>"</v>
          </cell>
          <cell r="D220">
            <v>1.25</v>
          </cell>
          <cell r="E220">
            <v>151</v>
          </cell>
          <cell r="F220">
            <v>1.4</v>
          </cell>
          <cell r="G220">
            <v>264.25</v>
          </cell>
          <cell r="H220">
            <v>7472.5</v>
          </cell>
          <cell r="I220">
            <v>1975000</v>
          </cell>
        </row>
        <row r="221">
          <cell r="B221" t="str">
            <v>Coäng:</v>
          </cell>
          <cell r="D221">
            <v>31.410000000000004</v>
          </cell>
          <cell r="G221">
            <v>7049.2479999999996</v>
          </cell>
          <cell r="I221">
            <v>52679000</v>
          </cell>
        </row>
        <row r="222">
          <cell r="C222" t="str">
            <v>Baèng chöõ:          (Naêm möôi hai trieäu, saùu traêm baûy möôi chín ngaøn ñoàng).</v>
          </cell>
        </row>
        <row r="223">
          <cell r="B223" t="str">
            <v>Duyeät Ban Giaùm ñoác</v>
          </cell>
          <cell r="G223" t="str">
            <v>Keá toaùn tröôûng</v>
          </cell>
        </row>
        <row r="237">
          <cell r="A237" t="str">
            <v>CTY XIMAÊNG HAØ TIEÂN KIEÂN GIANG</v>
          </cell>
        </row>
        <row r="238">
          <cell r="A238" t="str">
            <v>Boä phaän: Phoøng Kinh doanh</v>
          </cell>
          <cell r="E238" t="str">
            <v>BAÛNG THANH TOÙAN TIEÀN THÖÔÛNG 6 THAÙNG ÑAÀU NAÊM 2001</v>
          </cell>
        </row>
        <row r="240">
          <cell r="A240" t="str">
            <v>Stt</v>
          </cell>
          <cell r="B240" t="str">
            <v>Hoï vaø Teân</v>
          </cell>
          <cell r="C240" t="str">
            <v>Chöùc vuï</v>
          </cell>
          <cell r="D240" t="str">
            <v>HSCV</v>
          </cell>
          <cell r="E240" t="str">
            <v>Ngaøy coâng</v>
          </cell>
          <cell r="F240" t="str">
            <v>Heä soá X.Loaïi</v>
          </cell>
          <cell r="G240" t="str">
            <v>HSQÑ</v>
          </cell>
          <cell r="H240" t="str">
            <v>Ñôn giaù</v>
          </cell>
          <cell r="I240" t="str">
            <v>Thöïc laõnh (ñ)</v>
          </cell>
        </row>
        <row r="242">
          <cell r="A242">
            <v>1</v>
          </cell>
          <cell r="B242" t="str">
            <v>Phuøng Höõu Thònh</v>
          </cell>
          <cell r="C242" t="str">
            <v>TP</v>
          </cell>
          <cell r="D242">
            <v>1.9</v>
          </cell>
          <cell r="E242">
            <v>153</v>
          </cell>
          <cell r="F242">
            <v>1.6</v>
          </cell>
          <cell r="G242">
            <v>465.12</v>
          </cell>
          <cell r="H242">
            <v>7472.5</v>
          </cell>
          <cell r="I242">
            <v>3476000</v>
          </cell>
        </row>
        <row r="243">
          <cell r="A243">
            <v>2</v>
          </cell>
          <cell r="B243" t="str">
            <v>Huyønh Quang Vöõng</v>
          </cell>
          <cell r="C243" t="str">
            <v>PP</v>
          </cell>
          <cell r="D243">
            <v>1.75</v>
          </cell>
          <cell r="E243">
            <v>152</v>
          </cell>
          <cell r="F243">
            <v>1.6</v>
          </cell>
          <cell r="G243">
            <v>425.6</v>
          </cell>
          <cell r="H243">
            <v>7472.5</v>
          </cell>
          <cell r="I243">
            <v>3180000</v>
          </cell>
        </row>
        <row r="244">
          <cell r="A244">
            <v>3</v>
          </cell>
          <cell r="B244" t="str">
            <v>Nguyeãn Thoaïi Oanh</v>
          </cell>
          <cell r="C244" t="str">
            <v>PP</v>
          </cell>
          <cell r="D244">
            <v>1.75</v>
          </cell>
          <cell r="E244">
            <v>152</v>
          </cell>
          <cell r="F244">
            <v>1.6</v>
          </cell>
          <cell r="G244">
            <v>425.6</v>
          </cell>
          <cell r="H244">
            <v>7472.5</v>
          </cell>
          <cell r="I244">
            <v>3180000</v>
          </cell>
        </row>
        <row r="245">
          <cell r="A245">
            <v>4</v>
          </cell>
          <cell r="B245" t="str">
            <v>Nguyeãn Thò Kim Anh</v>
          </cell>
          <cell r="C245" t="str">
            <v>N.V</v>
          </cell>
          <cell r="D245">
            <v>1.3</v>
          </cell>
          <cell r="E245">
            <v>151</v>
          </cell>
          <cell r="F245">
            <v>1.6</v>
          </cell>
          <cell r="G245">
            <v>314.08000000000004</v>
          </cell>
          <cell r="H245">
            <v>7472.5</v>
          </cell>
          <cell r="I245">
            <v>2347000</v>
          </cell>
        </row>
        <row r="246">
          <cell r="A246">
            <v>5</v>
          </cell>
          <cell r="B246" t="str">
            <v>Nguyeãn Baù Toång</v>
          </cell>
          <cell r="C246" t="str">
            <v>N.V</v>
          </cell>
          <cell r="D246">
            <v>1.25</v>
          </cell>
          <cell r="E246">
            <v>151</v>
          </cell>
          <cell r="F246">
            <v>1.2</v>
          </cell>
          <cell r="G246">
            <v>226.5</v>
          </cell>
          <cell r="H246">
            <v>7472.5</v>
          </cell>
          <cell r="I246">
            <v>1693000</v>
          </cell>
        </row>
        <row r="247">
          <cell r="A247">
            <v>6</v>
          </cell>
          <cell r="B247" t="str">
            <v>Mai Thaønh Chính</v>
          </cell>
          <cell r="C247" t="str">
            <v>N.V</v>
          </cell>
          <cell r="D247">
            <v>1.25</v>
          </cell>
          <cell r="E247">
            <v>151</v>
          </cell>
          <cell r="F247">
            <v>1.2</v>
          </cell>
          <cell r="G247">
            <v>226.5</v>
          </cell>
          <cell r="H247">
            <v>7472.5</v>
          </cell>
          <cell r="I247">
            <v>1693000</v>
          </cell>
        </row>
        <row r="248">
          <cell r="A248">
            <v>7</v>
          </cell>
          <cell r="B248" t="str">
            <v>Nguyeãn Vaên Hoaøng</v>
          </cell>
          <cell r="C248" t="str">
            <v>AÙp taûi</v>
          </cell>
          <cell r="D248">
            <v>1.1000000000000001</v>
          </cell>
          <cell r="E248">
            <v>142</v>
          </cell>
          <cell r="F248">
            <v>1.4</v>
          </cell>
          <cell r="G248">
            <v>218.68</v>
          </cell>
          <cell r="H248">
            <v>7472.5</v>
          </cell>
          <cell r="I248">
            <v>1634000</v>
          </cell>
        </row>
        <row r="249">
          <cell r="A249">
            <v>8</v>
          </cell>
          <cell r="B249" t="str">
            <v>Huyønh Vaên Bình</v>
          </cell>
          <cell r="C249" t="str">
            <v>AÙp taûi</v>
          </cell>
          <cell r="D249">
            <v>1.1000000000000001</v>
          </cell>
          <cell r="E249">
            <v>151</v>
          </cell>
          <cell r="F249">
            <v>1.4</v>
          </cell>
          <cell r="G249">
            <v>232.54000000000002</v>
          </cell>
          <cell r="H249">
            <v>7472.5</v>
          </cell>
          <cell r="I249">
            <v>1738000</v>
          </cell>
        </row>
        <row r="250">
          <cell r="A250">
            <v>9</v>
          </cell>
          <cell r="B250" t="str">
            <v>Tröông Thaønh Taâm</v>
          </cell>
          <cell r="C250" t="str">
            <v>AÙp taûi</v>
          </cell>
          <cell r="D250">
            <v>1.1000000000000001</v>
          </cell>
          <cell r="E250">
            <v>151</v>
          </cell>
          <cell r="F250">
            <v>1.4</v>
          </cell>
          <cell r="G250">
            <v>232.54000000000002</v>
          </cell>
          <cell r="H250">
            <v>7472.5</v>
          </cell>
          <cell r="I250">
            <v>1738000</v>
          </cell>
        </row>
        <row r="251">
          <cell r="A251">
            <v>10</v>
          </cell>
          <cell r="B251" t="str">
            <v>Laâm Anh Duõng</v>
          </cell>
          <cell r="C251" t="str">
            <v>AÙp taûi</v>
          </cell>
          <cell r="D251">
            <v>1.1000000000000001</v>
          </cell>
          <cell r="E251">
            <v>151</v>
          </cell>
          <cell r="F251">
            <v>1.4</v>
          </cell>
          <cell r="G251">
            <v>232.54000000000002</v>
          </cell>
          <cell r="H251">
            <v>7472.5</v>
          </cell>
          <cell r="I251">
            <v>1738000</v>
          </cell>
        </row>
        <row r="252">
          <cell r="A252">
            <v>11</v>
          </cell>
          <cell r="B252" t="str">
            <v>Huyønh Thieän Phong</v>
          </cell>
          <cell r="C252" t="str">
            <v>AÙp taûi</v>
          </cell>
          <cell r="D252">
            <v>1.1000000000000001</v>
          </cell>
          <cell r="E252">
            <v>145</v>
          </cell>
          <cell r="F252">
            <v>1.4</v>
          </cell>
          <cell r="G252">
            <v>223.29999999999998</v>
          </cell>
          <cell r="H252">
            <v>7472.5</v>
          </cell>
          <cell r="I252">
            <v>1669000</v>
          </cell>
        </row>
        <row r="253">
          <cell r="A253">
            <v>12</v>
          </cell>
          <cell r="B253" t="str">
            <v>Vuõ Quoác Vieät</v>
          </cell>
          <cell r="C253" t="str">
            <v>AÙp taûi</v>
          </cell>
          <cell r="D253">
            <v>1.1000000000000001</v>
          </cell>
          <cell r="E253">
            <v>151</v>
          </cell>
          <cell r="F253">
            <v>1.4</v>
          </cell>
          <cell r="G253">
            <v>232.54000000000002</v>
          </cell>
          <cell r="H253">
            <v>7472.5</v>
          </cell>
          <cell r="I253">
            <v>1738000</v>
          </cell>
        </row>
        <row r="254">
          <cell r="A254">
            <v>13</v>
          </cell>
          <cell r="B254" t="str">
            <v>Nguyeãn Phöông Phan</v>
          </cell>
          <cell r="C254" t="str">
            <v>AÙp taûi</v>
          </cell>
          <cell r="D254">
            <v>1.1000000000000001</v>
          </cell>
          <cell r="E254">
            <v>151</v>
          </cell>
          <cell r="F254">
            <v>1.4</v>
          </cell>
          <cell r="G254">
            <v>232.54000000000002</v>
          </cell>
          <cell r="H254">
            <v>7472.5</v>
          </cell>
          <cell r="I254">
            <v>1738000</v>
          </cell>
        </row>
        <row r="255">
          <cell r="A255">
            <v>14</v>
          </cell>
          <cell r="B255" t="str">
            <v>Nguyeãn Quoác Maïnh</v>
          </cell>
          <cell r="C255" t="str">
            <v>AÙp taûi</v>
          </cell>
          <cell r="D255">
            <v>1.1000000000000001</v>
          </cell>
          <cell r="E255">
            <v>151</v>
          </cell>
          <cell r="F255">
            <v>1.4</v>
          </cell>
          <cell r="G255">
            <v>232.54000000000002</v>
          </cell>
          <cell r="H255">
            <v>7472.5</v>
          </cell>
          <cell r="I255">
            <v>1738000</v>
          </cell>
        </row>
        <row r="256">
          <cell r="A256">
            <v>15</v>
          </cell>
          <cell r="B256" t="str">
            <v>Laâm Minh Vöông</v>
          </cell>
          <cell r="C256" t="str">
            <v>T.CN</v>
          </cell>
          <cell r="D256">
            <v>1.6</v>
          </cell>
          <cell r="E256">
            <v>152</v>
          </cell>
          <cell r="F256">
            <v>1.6</v>
          </cell>
          <cell r="G256">
            <v>389.12000000000006</v>
          </cell>
          <cell r="H256">
            <v>7472.5</v>
          </cell>
          <cell r="I256">
            <v>2908000</v>
          </cell>
        </row>
        <row r="257">
          <cell r="A257">
            <v>16</v>
          </cell>
          <cell r="B257" t="str">
            <v>Leâ Thaønh Líp</v>
          </cell>
          <cell r="C257" t="str">
            <v>KT</v>
          </cell>
          <cell r="D257">
            <v>1.3</v>
          </cell>
          <cell r="E257">
            <v>153</v>
          </cell>
          <cell r="F257">
            <v>1.6</v>
          </cell>
          <cell r="G257">
            <v>318.24</v>
          </cell>
          <cell r="H257">
            <v>7472.5</v>
          </cell>
          <cell r="I257">
            <v>2378000</v>
          </cell>
        </row>
        <row r="258">
          <cell r="A258">
            <v>17</v>
          </cell>
          <cell r="B258" t="str">
            <v>Voõ Hoaøng Trung</v>
          </cell>
          <cell r="C258" t="str">
            <v>NV</v>
          </cell>
          <cell r="D258">
            <v>1.25</v>
          </cell>
          <cell r="E258">
            <v>151</v>
          </cell>
          <cell r="F258">
            <v>1.6</v>
          </cell>
          <cell r="G258">
            <v>302</v>
          </cell>
          <cell r="H258">
            <v>7472.5</v>
          </cell>
          <cell r="I258">
            <v>2257000</v>
          </cell>
        </row>
        <row r="259">
          <cell r="A259">
            <v>18</v>
          </cell>
          <cell r="B259" t="str">
            <v>Voõ Thoáng Nhaát</v>
          </cell>
          <cell r="C259" t="str">
            <v>Thuû quyõ</v>
          </cell>
          <cell r="D259">
            <v>1.2</v>
          </cell>
          <cell r="E259">
            <v>151</v>
          </cell>
          <cell r="F259">
            <v>1.4</v>
          </cell>
          <cell r="G259">
            <v>253.67999999999998</v>
          </cell>
          <cell r="H259">
            <v>7472.5</v>
          </cell>
          <cell r="I259">
            <v>1896000</v>
          </cell>
        </row>
        <row r="260">
          <cell r="A260">
            <v>19</v>
          </cell>
          <cell r="B260" t="str">
            <v>Voõ Hoàng Taâm</v>
          </cell>
          <cell r="C260" t="str">
            <v>Thuû quyõ</v>
          </cell>
          <cell r="D260">
            <v>1.2</v>
          </cell>
          <cell r="E260">
            <v>153</v>
          </cell>
          <cell r="F260">
            <v>1.6</v>
          </cell>
          <cell r="G260">
            <v>293.76</v>
          </cell>
          <cell r="H260">
            <v>7472.5</v>
          </cell>
          <cell r="I260">
            <v>2195000</v>
          </cell>
        </row>
        <row r="261">
          <cell r="A261">
            <v>20</v>
          </cell>
          <cell r="B261" t="str">
            <v>Nguyeãn Thaønh Thaân</v>
          </cell>
          <cell r="C261" t="str">
            <v>KT</v>
          </cell>
          <cell r="D261">
            <v>1.2</v>
          </cell>
          <cell r="E261">
            <v>105</v>
          </cell>
          <cell r="F261">
            <v>1.4</v>
          </cell>
          <cell r="G261">
            <v>176.39999999999998</v>
          </cell>
          <cell r="H261">
            <v>7472.5</v>
          </cell>
          <cell r="I261">
            <v>1318000</v>
          </cell>
        </row>
        <row r="262">
          <cell r="A262">
            <v>21</v>
          </cell>
          <cell r="B262" t="str">
            <v>Ñinh Ñöùc Chính</v>
          </cell>
          <cell r="C262" t="str">
            <v>L.Xe</v>
          </cell>
          <cell r="D262">
            <v>1.1666666666666667</v>
          </cell>
          <cell r="E262">
            <v>152</v>
          </cell>
          <cell r="F262">
            <v>1.4</v>
          </cell>
          <cell r="G262">
            <v>248.26666666666665</v>
          </cell>
          <cell r="H262">
            <v>7472.5</v>
          </cell>
          <cell r="I262">
            <v>1855000</v>
          </cell>
        </row>
        <row r="263">
          <cell r="A263">
            <v>22</v>
          </cell>
          <cell r="B263" t="str">
            <v>Buøi Tieán Coâng</v>
          </cell>
          <cell r="C263" t="str">
            <v>"</v>
          </cell>
          <cell r="D263">
            <v>1.2</v>
          </cell>
          <cell r="E263">
            <v>153</v>
          </cell>
          <cell r="F263">
            <v>1.4</v>
          </cell>
          <cell r="G263">
            <v>257.03999999999996</v>
          </cell>
          <cell r="H263">
            <v>7472.5</v>
          </cell>
          <cell r="I263">
            <v>1921000</v>
          </cell>
        </row>
        <row r="264">
          <cell r="A264">
            <v>23</v>
          </cell>
          <cell r="B264" t="str">
            <v>Phaïm Vaên Nhieàu</v>
          </cell>
          <cell r="C264" t="str">
            <v>"</v>
          </cell>
          <cell r="D264">
            <v>1.2</v>
          </cell>
          <cell r="E264">
            <v>150</v>
          </cell>
          <cell r="F264">
            <v>1.4</v>
          </cell>
          <cell r="G264">
            <v>251.99999999999997</v>
          </cell>
          <cell r="H264">
            <v>7472.5</v>
          </cell>
          <cell r="I264">
            <v>1883000</v>
          </cell>
        </row>
        <row r="265">
          <cell r="A265">
            <v>24</v>
          </cell>
          <cell r="B265" t="str">
            <v>Ngoâ Thaønh Phöôùc</v>
          </cell>
          <cell r="C265" t="str">
            <v>"</v>
          </cell>
          <cell r="D265">
            <v>1.2</v>
          </cell>
          <cell r="E265">
            <v>150</v>
          </cell>
          <cell r="F265">
            <v>1.4</v>
          </cell>
          <cell r="G265">
            <v>251.99999999999997</v>
          </cell>
          <cell r="H265">
            <v>7472.5</v>
          </cell>
          <cell r="I265">
            <v>1883000</v>
          </cell>
        </row>
        <row r="266">
          <cell r="A266">
            <v>25</v>
          </cell>
          <cell r="B266" t="str">
            <v>Phaïm Anh Huøng</v>
          </cell>
          <cell r="C266" t="str">
            <v>"</v>
          </cell>
          <cell r="D266">
            <v>1.2</v>
          </cell>
          <cell r="E266">
            <v>150</v>
          </cell>
          <cell r="F266">
            <v>1.4</v>
          </cell>
          <cell r="G266">
            <v>251.99999999999997</v>
          </cell>
          <cell r="H266">
            <v>7472.5</v>
          </cell>
          <cell r="I266">
            <v>1883000</v>
          </cell>
        </row>
        <row r="267">
          <cell r="A267">
            <v>26</v>
          </cell>
          <cell r="B267" t="str">
            <v>Nguyeãn Thanh Phong</v>
          </cell>
          <cell r="C267" t="str">
            <v>"</v>
          </cell>
          <cell r="D267">
            <v>1.2</v>
          </cell>
          <cell r="E267">
            <v>136</v>
          </cell>
          <cell r="F267">
            <v>1.4</v>
          </cell>
          <cell r="G267">
            <v>228.47999999999996</v>
          </cell>
          <cell r="H267">
            <v>7472.5</v>
          </cell>
          <cell r="I267">
            <v>1707000</v>
          </cell>
        </row>
        <row r="268">
          <cell r="A268">
            <v>27</v>
          </cell>
          <cell r="B268" t="str">
            <v>Ñaøo Ngoïc Höông</v>
          </cell>
          <cell r="C268" t="str">
            <v>"</v>
          </cell>
          <cell r="D268">
            <v>1.2</v>
          </cell>
          <cell r="E268">
            <v>150</v>
          </cell>
          <cell r="F268">
            <v>1.6</v>
          </cell>
          <cell r="G268">
            <v>288</v>
          </cell>
          <cell r="H268">
            <v>7472.5</v>
          </cell>
          <cell r="I268">
            <v>2152000</v>
          </cell>
        </row>
        <row r="269">
          <cell r="A269">
            <v>28</v>
          </cell>
          <cell r="B269" t="str">
            <v>Voõ Thaønh Nhaân</v>
          </cell>
          <cell r="C269" t="str">
            <v>"</v>
          </cell>
          <cell r="D269">
            <v>1.2</v>
          </cell>
          <cell r="E269">
            <v>72</v>
          </cell>
          <cell r="F269">
            <v>1.2</v>
          </cell>
          <cell r="G269">
            <v>103.67999999999999</v>
          </cell>
          <cell r="H269">
            <v>7472.5</v>
          </cell>
          <cell r="I269">
            <v>775000</v>
          </cell>
        </row>
        <row r="270">
          <cell r="A270">
            <v>29</v>
          </cell>
          <cell r="B270" t="str">
            <v>Ñoaøn Ngoïc Thònh</v>
          </cell>
          <cell r="C270" t="str">
            <v>"</v>
          </cell>
          <cell r="D270">
            <v>1.2</v>
          </cell>
          <cell r="E270">
            <v>21</v>
          </cell>
          <cell r="F270">
            <v>1</v>
          </cell>
          <cell r="G270">
            <v>25.2</v>
          </cell>
          <cell r="H270">
            <v>7472.5</v>
          </cell>
          <cell r="I270">
            <v>188000</v>
          </cell>
        </row>
        <row r="271">
          <cell r="B271" t="str">
            <v>Coäng:</v>
          </cell>
          <cell r="D271">
            <v>36.516666666666673</v>
          </cell>
          <cell r="G271">
            <v>7560.4866666666658</v>
          </cell>
          <cell r="I271">
            <v>56499000</v>
          </cell>
        </row>
        <row r="272">
          <cell r="C272" t="str">
            <v>Baèng chöõ:    (Naêm möôi saùu trieäu, boán traêm chín möôi chín ngaøn ñoàng).</v>
          </cell>
        </row>
        <row r="273">
          <cell r="B273" t="str">
            <v>Duyeät Ban Giaùm ñoác</v>
          </cell>
          <cell r="G273" t="str">
            <v>Keá toaùn tröôûng</v>
          </cell>
        </row>
        <row r="282">
          <cell r="A282" t="str">
            <v>CTY XIMAÊNG HAØ TIEÂN KIEÂN GIANG</v>
          </cell>
        </row>
        <row r="283">
          <cell r="A283" t="str">
            <v>Boä phaän: Phaân xöôûng Khai thaùc NL</v>
          </cell>
          <cell r="E283" t="str">
            <v>BAÛNG THANH TOÙAN TIEÀN THÖÔÛNG 6 THAÙNG ÑAÀU NAÊM 2001</v>
          </cell>
        </row>
        <row r="285">
          <cell r="A285" t="str">
            <v>Stt</v>
          </cell>
          <cell r="B285" t="str">
            <v>Hoï vaø Teân</v>
          </cell>
          <cell r="C285" t="str">
            <v>Chöùc vuï</v>
          </cell>
          <cell r="D285" t="str">
            <v>HSCV</v>
          </cell>
          <cell r="E285" t="str">
            <v>Ngaøy coâng</v>
          </cell>
          <cell r="F285" t="str">
            <v>Heä soá X.Loaïi</v>
          </cell>
          <cell r="G285" t="str">
            <v>HSQÑ</v>
          </cell>
          <cell r="H285" t="str">
            <v>Ñôn giaù</v>
          </cell>
          <cell r="I285" t="str">
            <v>Thöïc laõnh (ñ)</v>
          </cell>
        </row>
        <row r="287">
          <cell r="A287">
            <v>1</v>
          </cell>
          <cell r="B287" t="str">
            <v>Leâ Vaên Boán</v>
          </cell>
          <cell r="C287" t="str">
            <v>QÑPX</v>
          </cell>
          <cell r="D287">
            <v>1.75</v>
          </cell>
          <cell r="E287">
            <v>139</v>
          </cell>
          <cell r="F287">
            <v>1.6</v>
          </cell>
          <cell r="G287">
            <v>389.20000000000005</v>
          </cell>
          <cell r="H287">
            <v>7472.5</v>
          </cell>
          <cell r="I287">
            <v>2908000</v>
          </cell>
        </row>
        <row r="288">
          <cell r="A288">
            <v>2</v>
          </cell>
          <cell r="B288" t="str">
            <v>Döông Kim Chi</v>
          </cell>
          <cell r="C288" t="str">
            <v>TK-PX</v>
          </cell>
          <cell r="D288">
            <v>1.2</v>
          </cell>
          <cell r="E288">
            <v>147</v>
          </cell>
          <cell r="F288">
            <v>1.4</v>
          </cell>
          <cell r="G288">
            <v>246.95999999999998</v>
          </cell>
          <cell r="H288">
            <v>7472.5</v>
          </cell>
          <cell r="I288">
            <v>1845000</v>
          </cell>
        </row>
        <row r="289">
          <cell r="A289">
            <v>3</v>
          </cell>
          <cell r="B289" t="str">
            <v>Nguyeãn Khaéc Haûi</v>
          </cell>
          <cell r="C289" t="str">
            <v>CK.V/h</v>
          </cell>
          <cell r="D289">
            <v>1.25</v>
          </cell>
          <cell r="E289">
            <v>152</v>
          </cell>
          <cell r="F289">
            <v>1.4</v>
          </cell>
          <cell r="G289">
            <v>266</v>
          </cell>
          <cell r="H289">
            <v>7472.5</v>
          </cell>
          <cell r="I289">
            <v>1988000</v>
          </cell>
        </row>
        <row r="290">
          <cell r="A290">
            <v>4</v>
          </cell>
          <cell r="B290" t="str">
            <v>Leâ Minh  Ñöùc</v>
          </cell>
          <cell r="C290" t="str">
            <v>TT.Khoan</v>
          </cell>
          <cell r="D290">
            <v>1.35</v>
          </cell>
          <cell r="E290">
            <v>152</v>
          </cell>
          <cell r="F290">
            <v>1.6</v>
          </cell>
          <cell r="G290">
            <v>328.32000000000005</v>
          </cell>
          <cell r="H290">
            <v>7472.5</v>
          </cell>
          <cell r="I290">
            <v>2453000</v>
          </cell>
        </row>
        <row r="291">
          <cell r="A291">
            <v>5</v>
          </cell>
          <cell r="B291" t="str">
            <v>Giang Vaên Tónh</v>
          </cell>
          <cell r="C291" t="str">
            <v>Thôï khoan</v>
          </cell>
          <cell r="D291">
            <v>1.3</v>
          </cell>
          <cell r="E291">
            <v>151</v>
          </cell>
          <cell r="F291">
            <v>1.4</v>
          </cell>
          <cell r="G291">
            <v>274.82</v>
          </cell>
          <cell r="H291">
            <v>7472.5</v>
          </cell>
          <cell r="I291">
            <v>2054000</v>
          </cell>
        </row>
        <row r="292">
          <cell r="A292">
            <v>6</v>
          </cell>
          <cell r="B292" t="str">
            <v>Trình Xuaân Baûng</v>
          </cell>
          <cell r="C292" t="str">
            <v>"</v>
          </cell>
          <cell r="D292">
            <v>1.3</v>
          </cell>
          <cell r="E292">
            <v>153</v>
          </cell>
          <cell r="F292">
            <v>1.4</v>
          </cell>
          <cell r="G292">
            <v>278.45999999999998</v>
          </cell>
          <cell r="H292">
            <v>7472.5</v>
          </cell>
          <cell r="I292">
            <v>2081000</v>
          </cell>
        </row>
        <row r="293">
          <cell r="A293">
            <v>7</v>
          </cell>
          <cell r="B293" t="str">
            <v>Buøi Trung Tuaán</v>
          </cell>
          <cell r="C293" t="str">
            <v>"</v>
          </cell>
          <cell r="D293">
            <v>1.3</v>
          </cell>
          <cell r="E293">
            <v>151</v>
          </cell>
          <cell r="F293">
            <v>1.4</v>
          </cell>
          <cell r="G293">
            <v>274.82</v>
          </cell>
          <cell r="H293">
            <v>7472.5</v>
          </cell>
          <cell r="I293">
            <v>2054000</v>
          </cell>
        </row>
        <row r="294">
          <cell r="A294">
            <v>8</v>
          </cell>
          <cell r="B294" t="str">
            <v>Phaïm Ngoïc Sôn</v>
          </cell>
          <cell r="C294" t="str">
            <v>"</v>
          </cell>
          <cell r="D294">
            <v>1.3</v>
          </cell>
          <cell r="E294">
            <v>151</v>
          </cell>
          <cell r="F294">
            <v>1.4</v>
          </cell>
          <cell r="G294">
            <v>274.82</v>
          </cell>
          <cell r="H294">
            <v>7472.5</v>
          </cell>
          <cell r="I294">
            <v>2054000</v>
          </cell>
        </row>
        <row r="295">
          <cell r="A295">
            <v>9</v>
          </cell>
          <cell r="B295" t="str">
            <v>Ng. Ñình Nguyeân</v>
          </cell>
          <cell r="C295" t="str">
            <v>"</v>
          </cell>
          <cell r="D295">
            <v>1.3</v>
          </cell>
          <cell r="E295">
            <v>151</v>
          </cell>
          <cell r="F295">
            <v>1.4</v>
          </cell>
          <cell r="G295">
            <v>274.82</v>
          </cell>
          <cell r="H295">
            <v>7472.5</v>
          </cell>
          <cell r="I295">
            <v>2054000</v>
          </cell>
        </row>
        <row r="296">
          <cell r="A296">
            <v>10</v>
          </cell>
          <cell r="B296" t="str">
            <v>Laïi Vaên Huyeân</v>
          </cell>
          <cell r="C296" t="str">
            <v>TT Pha boå</v>
          </cell>
          <cell r="D296">
            <v>1.2</v>
          </cell>
          <cell r="E296">
            <v>152</v>
          </cell>
          <cell r="F296">
            <v>1.6</v>
          </cell>
          <cell r="G296">
            <v>291.84000000000003</v>
          </cell>
          <cell r="H296">
            <v>7472.5</v>
          </cell>
          <cell r="I296">
            <v>2181000</v>
          </cell>
        </row>
        <row r="297">
          <cell r="A297">
            <v>11</v>
          </cell>
          <cell r="B297" t="str">
            <v>Nguyeãn vaên Chaët</v>
          </cell>
          <cell r="C297" t="str">
            <v>CN Pha boå</v>
          </cell>
          <cell r="D297">
            <v>1.1499999999999999</v>
          </cell>
          <cell r="E297">
            <v>140</v>
          </cell>
          <cell r="F297">
            <v>1.2</v>
          </cell>
          <cell r="G297">
            <v>193.2</v>
          </cell>
          <cell r="H297">
            <v>7472.5</v>
          </cell>
          <cell r="I297">
            <v>1444000</v>
          </cell>
        </row>
        <row r="298">
          <cell r="A298">
            <v>12</v>
          </cell>
          <cell r="B298" t="str">
            <v>Chaâu Thanh Lieâm</v>
          </cell>
          <cell r="C298" t="str">
            <v>"</v>
          </cell>
          <cell r="D298">
            <v>1.1499999999999999</v>
          </cell>
          <cell r="E298">
            <v>151</v>
          </cell>
          <cell r="F298">
            <v>1.4</v>
          </cell>
          <cell r="G298">
            <v>243.10999999999996</v>
          </cell>
          <cell r="H298">
            <v>7472.5</v>
          </cell>
          <cell r="I298">
            <v>1817000</v>
          </cell>
        </row>
        <row r="299">
          <cell r="A299">
            <v>13</v>
          </cell>
          <cell r="B299" t="str">
            <v>Ong Döông Haûi</v>
          </cell>
          <cell r="C299" t="str">
            <v>"</v>
          </cell>
          <cell r="D299">
            <v>1.1499999999999999</v>
          </cell>
          <cell r="E299">
            <v>151</v>
          </cell>
          <cell r="F299">
            <v>1.2</v>
          </cell>
          <cell r="G299">
            <v>208.37999999999997</v>
          </cell>
          <cell r="H299">
            <v>7472.5</v>
          </cell>
          <cell r="I299">
            <v>1557000</v>
          </cell>
        </row>
        <row r="300">
          <cell r="A300">
            <v>14</v>
          </cell>
          <cell r="B300" t="str">
            <v>Lyù Vaên Thaønh</v>
          </cell>
          <cell r="C300" t="str">
            <v>"</v>
          </cell>
          <cell r="D300">
            <v>1.1499999999999999</v>
          </cell>
          <cell r="E300">
            <v>151</v>
          </cell>
          <cell r="F300">
            <v>1.4</v>
          </cell>
          <cell r="G300">
            <v>243.10999999999996</v>
          </cell>
          <cell r="H300">
            <v>7472.5</v>
          </cell>
          <cell r="I300">
            <v>1817000</v>
          </cell>
        </row>
        <row r="301">
          <cell r="A301">
            <v>15</v>
          </cell>
          <cell r="B301" t="str">
            <v>Danh Chung</v>
          </cell>
          <cell r="C301" t="str">
            <v>"</v>
          </cell>
          <cell r="D301">
            <v>1.1499999999999999</v>
          </cell>
          <cell r="E301">
            <v>145</v>
          </cell>
          <cell r="F301">
            <v>1.4</v>
          </cell>
          <cell r="G301">
            <v>233.45</v>
          </cell>
          <cell r="H301">
            <v>7472.5</v>
          </cell>
          <cell r="I301">
            <v>1744000</v>
          </cell>
        </row>
        <row r="302">
          <cell r="A302">
            <v>16</v>
          </cell>
          <cell r="B302" t="str">
            <v>Laïi Vaên Tình</v>
          </cell>
          <cell r="C302" t="str">
            <v>"</v>
          </cell>
          <cell r="D302">
            <v>1.1499999999999999</v>
          </cell>
          <cell r="E302">
            <v>151</v>
          </cell>
          <cell r="F302">
            <v>1.4</v>
          </cell>
          <cell r="G302">
            <v>243.10999999999996</v>
          </cell>
          <cell r="H302">
            <v>7472.5</v>
          </cell>
          <cell r="I302">
            <v>1817000</v>
          </cell>
        </row>
        <row r="303">
          <cell r="A303">
            <v>17</v>
          </cell>
          <cell r="B303" t="str">
            <v>Danh Xuaân</v>
          </cell>
          <cell r="C303" t="str">
            <v>"</v>
          </cell>
          <cell r="D303">
            <v>1.1499999999999999</v>
          </cell>
          <cell r="E303">
            <v>151</v>
          </cell>
          <cell r="F303">
            <v>1.4</v>
          </cell>
          <cell r="G303">
            <v>243.10999999999996</v>
          </cell>
          <cell r="H303">
            <v>7472.5</v>
          </cell>
          <cell r="I303">
            <v>1817000</v>
          </cell>
        </row>
        <row r="304">
          <cell r="A304">
            <v>18</v>
          </cell>
          <cell r="B304" t="str">
            <v>Höùa Vaên Meán</v>
          </cell>
          <cell r="C304" t="str">
            <v>"</v>
          </cell>
          <cell r="D304">
            <v>1.1499999999999999</v>
          </cell>
          <cell r="E304">
            <v>151</v>
          </cell>
          <cell r="F304">
            <v>1.4</v>
          </cell>
          <cell r="G304">
            <v>243.10999999999996</v>
          </cell>
          <cell r="H304">
            <v>7472.5</v>
          </cell>
          <cell r="I304">
            <v>1817000</v>
          </cell>
        </row>
        <row r="305">
          <cell r="A305">
            <v>19</v>
          </cell>
          <cell r="B305" t="str">
            <v>Du  Kim Thaønh</v>
          </cell>
          <cell r="C305" t="str">
            <v>"</v>
          </cell>
          <cell r="D305">
            <v>1.1499999999999999</v>
          </cell>
          <cell r="E305">
            <v>151</v>
          </cell>
          <cell r="F305">
            <v>1.4</v>
          </cell>
          <cell r="G305">
            <v>243.10999999999996</v>
          </cell>
          <cell r="H305">
            <v>7472.5</v>
          </cell>
          <cell r="I305">
            <v>1817000</v>
          </cell>
        </row>
        <row r="306">
          <cell r="A306">
            <v>20</v>
          </cell>
          <cell r="B306" t="str">
            <v>Döông Vaên Tuaán</v>
          </cell>
          <cell r="C306" t="str">
            <v>CN</v>
          </cell>
          <cell r="D306">
            <v>1.1499999999999999</v>
          </cell>
          <cell r="E306">
            <v>153</v>
          </cell>
          <cell r="F306">
            <v>1.4</v>
          </cell>
          <cell r="G306">
            <v>246.32999999999996</v>
          </cell>
          <cell r="H306">
            <v>7472.5</v>
          </cell>
          <cell r="I306">
            <v>1841000</v>
          </cell>
        </row>
        <row r="307">
          <cell r="A307">
            <v>21</v>
          </cell>
          <cell r="B307" t="str">
            <v>Hoà Vaên Em</v>
          </cell>
          <cell r="C307" t="str">
            <v>"</v>
          </cell>
          <cell r="D307">
            <v>1.1499999999999999</v>
          </cell>
          <cell r="E307">
            <v>151</v>
          </cell>
          <cell r="F307">
            <v>1.4</v>
          </cell>
          <cell r="G307">
            <v>243.10999999999996</v>
          </cell>
          <cell r="H307">
            <v>7472.5</v>
          </cell>
          <cell r="I307">
            <v>1817000</v>
          </cell>
        </row>
        <row r="308">
          <cell r="A308">
            <v>22</v>
          </cell>
          <cell r="B308" t="str">
            <v>Cao Hoaøi Thanh</v>
          </cell>
          <cell r="C308" t="str">
            <v>"</v>
          </cell>
          <cell r="D308">
            <v>1.1499999999999999</v>
          </cell>
          <cell r="E308">
            <v>151</v>
          </cell>
          <cell r="F308">
            <v>1.4</v>
          </cell>
          <cell r="G308">
            <v>243.10999999999996</v>
          </cell>
          <cell r="H308">
            <v>7472.5</v>
          </cell>
          <cell r="I308">
            <v>1817000</v>
          </cell>
        </row>
        <row r="309">
          <cell r="A309">
            <v>23</v>
          </cell>
          <cell r="B309" t="str">
            <v>Höùa Vaên Sao</v>
          </cell>
          <cell r="C309" t="str">
            <v>"</v>
          </cell>
          <cell r="D309">
            <v>1.1499999999999999</v>
          </cell>
          <cell r="E309">
            <v>151</v>
          </cell>
          <cell r="F309">
            <v>1.4</v>
          </cell>
          <cell r="G309">
            <v>243.10999999999996</v>
          </cell>
          <cell r="H309">
            <v>7472.5</v>
          </cell>
          <cell r="I309">
            <v>1817000</v>
          </cell>
        </row>
        <row r="310">
          <cell r="A310">
            <v>24</v>
          </cell>
          <cell r="B310" t="str">
            <v>Trònh Xuaân Tröôûng</v>
          </cell>
          <cell r="C310" t="str">
            <v>"</v>
          </cell>
          <cell r="D310">
            <v>1.1499999999999999</v>
          </cell>
          <cell r="E310">
            <v>150</v>
          </cell>
          <cell r="F310">
            <v>1.4</v>
          </cell>
          <cell r="G310">
            <v>241.49999999999997</v>
          </cell>
          <cell r="H310">
            <v>7472.5</v>
          </cell>
          <cell r="I310">
            <v>1805000</v>
          </cell>
        </row>
        <row r="311">
          <cell r="A311">
            <v>25</v>
          </cell>
          <cell r="B311" t="str">
            <v>Döông Phuùc Ñaït</v>
          </cell>
          <cell r="C311" t="str">
            <v>"</v>
          </cell>
          <cell r="D311">
            <v>1.1499999999999999</v>
          </cell>
          <cell r="E311">
            <v>141</v>
          </cell>
          <cell r="F311">
            <v>1.6</v>
          </cell>
          <cell r="G311">
            <v>259.44</v>
          </cell>
          <cell r="H311">
            <v>7472.5</v>
          </cell>
          <cell r="I311">
            <v>1939000</v>
          </cell>
        </row>
        <row r="312">
          <cell r="A312">
            <v>26</v>
          </cell>
          <cell r="B312" t="str">
            <v>Nguyeãn Vaên Thaéng</v>
          </cell>
          <cell r="C312" t="str">
            <v>B.Veä</v>
          </cell>
          <cell r="D312">
            <v>0.95</v>
          </cell>
          <cell r="E312">
            <v>151</v>
          </cell>
          <cell r="F312">
            <v>1.4</v>
          </cell>
          <cell r="G312">
            <v>200.82999999999998</v>
          </cell>
          <cell r="H312">
            <v>7472.5</v>
          </cell>
          <cell r="I312">
            <v>1501000</v>
          </cell>
        </row>
        <row r="313">
          <cell r="A313">
            <v>27</v>
          </cell>
          <cell r="B313" t="str">
            <v>Traàn Thuaän Phong</v>
          </cell>
          <cell r="C313" t="str">
            <v>B.Veä</v>
          </cell>
          <cell r="D313">
            <v>0.95</v>
          </cell>
          <cell r="E313">
            <v>153</v>
          </cell>
          <cell r="F313">
            <v>1.6</v>
          </cell>
          <cell r="G313">
            <v>232.56</v>
          </cell>
          <cell r="H313">
            <v>7472.5</v>
          </cell>
          <cell r="I313">
            <v>1738000</v>
          </cell>
        </row>
        <row r="314">
          <cell r="A314">
            <v>28</v>
          </cell>
          <cell r="B314" t="str">
            <v>Leâ Vaên Quyeát</v>
          </cell>
          <cell r="C314" t="str">
            <v>B.Veä</v>
          </cell>
          <cell r="D314">
            <v>0.95</v>
          </cell>
          <cell r="E314">
            <v>153</v>
          </cell>
          <cell r="F314">
            <v>1.4</v>
          </cell>
          <cell r="G314">
            <v>203.48999999999998</v>
          </cell>
          <cell r="H314">
            <v>7472.5</v>
          </cell>
          <cell r="I314">
            <v>1521000</v>
          </cell>
        </row>
        <row r="315">
          <cell r="A315">
            <v>29</v>
          </cell>
          <cell r="B315" t="str">
            <v xml:space="preserve">Vuõ Ñình Thaønh </v>
          </cell>
          <cell r="C315" t="str">
            <v>B.Veä</v>
          </cell>
          <cell r="D315">
            <v>0.95</v>
          </cell>
          <cell r="E315">
            <v>153</v>
          </cell>
          <cell r="F315">
            <v>1.4</v>
          </cell>
          <cell r="G315">
            <v>203.48999999999998</v>
          </cell>
          <cell r="H315">
            <v>7472.5</v>
          </cell>
          <cell r="I315">
            <v>1521000</v>
          </cell>
        </row>
        <row r="316">
          <cell r="A316">
            <v>30</v>
          </cell>
          <cell r="B316" t="str">
            <v>Leâ Thò Kim Loan</v>
          </cell>
          <cell r="C316" t="str">
            <v>P.Vuï</v>
          </cell>
          <cell r="D316">
            <v>0.9</v>
          </cell>
          <cell r="E316">
            <v>151</v>
          </cell>
          <cell r="F316">
            <v>1.6</v>
          </cell>
          <cell r="G316">
            <v>217.44000000000003</v>
          </cell>
          <cell r="H316">
            <v>7472.5</v>
          </cell>
          <cell r="I316">
            <v>1625000</v>
          </cell>
        </row>
        <row r="317">
          <cell r="B317" t="str">
            <v>Coäng:</v>
          </cell>
          <cell r="D317">
            <v>35.199999999999989</v>
          </cell>
          <cell r="G317">
            <v>7528.1599999999971</v>
          </cell>
          <cell r="I317">
            <v>56261000</v>
          </cell>
        </row>
        <row r="318">
          <cell r="C318" t="str">
            <v>Baèng chöõ:          (Naêm möôi saùu trieäu, hai traêm saùu möôi moát ngaøn ñoàng).</v>
          </cell>
        </row>
        <row r="319">
          <cell r="B319" t="str">
            <v>Duyeät Ban Giaùm ñoác</v>
          </cell>
          <cell r="G319" t="str">
            <v>Keá toaùn tröôûng</v>
          </cell>
        </row>
        <row r="330">
          <cell r="A330" t="str">
            <v>CTY XIMAÊNG HAØ TIEÂN KIEÂN GIANG</v>
          </cell>
        </row>
        <row r="331">
          <cell r="A331" t="str">
            <v>Boä phaän: Phoøng Keá toaùn taøi vuï</v>
          </cell>
          <cell r="E331" t="str">
            <v>BAÛNG THANH TOÙAN TIEÀN THÖÔÛNG 6 THAÙNG ÑAÀU NAÊM 2001</v>
          </cell>
        </row>
        <row r="334">
          <cell r="A334" t="str">
            <v>Stt</v>
          </cell>
          <cell r="B334" t="str">
            <v>Hoï vaø Teân</v>
          </cell>
          <cell r="C334" t="str">
            <v>Chöùc vuï</v>
          </cell>
          <cell r="D334" t="str">
            <v>HSCV</v>
          </cell>
          <cell r="E334" t="str">
            <v>Ngaøy coâng</v>
          </cell>
          <cell r="F334" t="str">
            <v>Heä soá X.Loaïi</v>
          </cell>
          <cell r="G334" t="str">
            <v>HSQÑ</v>
          </cell>
          <cell r="H334" t="str">
            <v>Ñôn giaù</v>
          </cell>
          <cell r="I334" t="str">
            <v>Thöïc laõnh (ñ)</v>
          </cell>
        </row>
        <row r="336">
          <cell r="A336">
            <v>1</v>
          </cell>
          <cell r="B336" t="str">
            <v>Ñaøo Troïng Ñaït</v>
          </cell>
          <cell r="C336" t="str">
            <v>PP</v>
          </cell>
          <cell r="D336">
            <v>1.75</v>
          </cell>
          <cell r="E336">
            <v>152</v>
          </cell>
          <cell r="F336">
            <v>1.6</v>
          </cell>
          <cell r="G336">
            <v>425.6</v>
          </cell>
          <cell r="H336">
            <v>7472.5</v>
          </cell>
          <cell r="I336">
            <v>3180000</v>
          </cell>
        </row>
        <row r="337">
          <cell r="A337">
            <v>2</v>
          </cell>
          <cell r="B337" t="str">
            <v>Nguyeãn Vaên Hieån</v>
          </cell>
          <cell r="C337" t="str">
            <v>N.V</v>
          </cell>
          <cell r="D337">
            <v>1.3</v>
          </cell>
          <cell r="E337">
            <v>151</v>
          </cell>
          <cell r="F337">
            <v>1.4</v>
          </cell>
          <cell r="G337">
            <v>274.82</v>
          </cell>
          <cell r="H337">
            <v>7472.5</v>
          </cell>
          <cell r="I337">
            <v>2054000</v>
          </cell>
        </row>
        <row r="338">
          <cell r="A338">
            <v>3</v>
          </cell>
          <cell r="B338" t="str">
            <v>Trònh Hoaøng Laâm</v>
          </cell>
          <cell r="C338" t="str">
            <v>N.V</v>
          </cell>
          <cell r="D338">
            <v>1.25</v>
          </cell>
          <cell r="E338">
            <v>151</v>
          </cell>
          <cell r="F338">
            <v>1.4</v>
          </cell>
          <cell r="G338">
            <v>264.25</v>
          </cell>
          <cell r="H338">
            <v>7472.5</v>
          </cell>
          <cell r="I338">
            <v>1975000</v>
          </cell>
        </row>
        <row r="339">
          <cell r="A339">
            <v>4</v>
          </cell>
          <cell r="B339" t="str">
            <v>Döông Vaên Thaûo</v>
          </cell>
          <cell r="C339" t="str">
            <v>N.V</v>
          </cell>
          <cell r="D339">
            <v>1.25</v>
          </cell>
          <cell r="E339">
            <v>151</v>
          </cell>
          <cell r="F339">
            <v>1.6</v>
          </cell>
          <cell r="G339">
            <v>302</v>
          </cell>
          <cell r="H339">
            <v>7472.5</v>
          </cell>
          <cell r="I339">
            <v>2257000</v>
          </cell>
        </row>
        <row r="340">
          <cell r="A340">
            <v>5</v>
          </cell>
          <cell r="B340" t="str">
            <v>Nguyeãn Thu Laøi</v>
          </cell>
          <cell r="C340" t="str">
            <v>N.V</v>
          </cell>
          <cell r="D340">
            <v>1.2</v>
          </cell>
          <cell r="E340">
            <v>151</v>
          </cell>
          <cell r="F340">
            <v>1.4</v>
          </cell>
          <cell r="G340">
            <v>253.67999999999998</v>
          </cell>
          <cell r="H340">
            <v>7472.5</v>
          </cell>
          <cell r="I340">
            <v>1896000</v>
          </cell>
        </row>
        <row r="341">
          <cell r="B341" t="str">
            <v>Coäng:</v>
          </cell>
          <cell r="D341">
            <v>6.75</v>
          </cell>
          <cell r="G341">
            <v>1520.3500000000001</v>
          </cell>
          <cell r="I341">
            <v>11362000</v>
          </cell>
        </row>
        <row r="343">
          <cell r="C343" t="str">
            <v>Baèng chöõ:          (Möôøi moät trieäu, ba traêm saùu möôi hai ngaøn ñoàng).</v>
          </cell>
        </row>
        <row r="345">
          <cell r="B345" t="str">
            <v>Duyeät Ban Giaùm ñoác</v>
          </cell>
          <cell r="G345" t="str">
            <v>Keá toaùn tröôûng</v>
          </cell>
        </row>
        <row r="351">
          <cell r="A351" t="str">
            <v>CTY XIMAÊNG HAØ TIEÂN KIEÂN GIANG</v>
          </cell>
        </row>
        <row r="352">
          <cell r="A352" t="str">
            <v>Boä phaän: Phoøng Keá hoaïch</v>
          </cell>
          <cell r="E352" t="str">
            <v>BAÛNG THANH TOÙAN TIEÀN THÖÔÛNG 6 THAÙNG ÑAÀU NAÊM 2001</v>
          </cell>
        </row>
        <row r="354">
          <cell r="A354" t="str">
            <v>Stt</v>
          </cell>
          <cell r="B354" t="str">
            <v>Hoï vaø Teân</v>
          </cell>
          <cell r="C354" t="str">
            <v>Chöùc vuï</v>
          </cell>
          <cell r="D354" t="str">
            <v>HSCV</v>
          </cell>
          <cell r="E354" t="str">
            <v>Ngaøy coâng</v>
          </cell>
          <cell r="F354" t="str">
            <v>Heä soá X.Loaïi</v>
          </cell>
          <cell r="G354" t="str">
            <v>HSQÑ</v>
          </cell>
          <cell r="H354" t="str">
            <v>Ñôn giaù</v>
          </cell>
          <cell r="I354" t="str">
            <v>Thöïc laõnh (ñ)</v>
          </cell>
        </row>
        <row r="356">
          <cell r="A356">
            <v>1</v>
          </cell>
          <cell r="B356" t="str">
            <v>Laâm Duy Khaùnh</v>
          </cell>
          <cell r="C356" t="str">
            <v>T.P</v>
          </cell>
          <cell r="D356">
            <v>1.9</v>
          </cell>
          <cell r="E356">
            <v>152</v>
          </cell>
          <cell r="F356">
            <v>1.6</v>
          </cell>
          <cell r="G356">
            <v>462.08000000000004</v>
          </cell>
          <cell r="H356">
            <v>7472.5</v>
          </cell>
          <cell r="I356">
            <v>3453000</v>
          </cell>
        </row>
        <row r="357">
          <cell r="A357">
            <v>2</v>
          </cell>
          <cell r="B357" t="str">
            <v>Hoà Nam Giang</v>
          </cell>
          <cell r="C357" t="str">
            <v>PP</v>
          </cell>
          <cell r="D357">
            <v>1.75</v>
          </cell>
          <cell r="E357">
            <v>152</v>
          </cell>
          <cell r="F357">
            <v>1.6</v>
          </cell>
          <cell r="G357">
            <v>425.6</v>
          </cell>
          <cell r="H357">
            <v>7472.5</v>
          </cell>
          <cell r="I357">
            <v>3180000</v>
          </cell>
        </row>
        <row r="358">
          <cell r="A358">
            <v>3</v>
          </cell>
          <cell r="B358" t="str">
            <v>Traàn Chinh Chieán</v>
          </cell>
          <cell r="C358" t="str">
            <v>PP</v>
          </cell>
          <cell r="D358">
            <v>1.75</v>
          </cell>
          <cell r="E358">
            <v>152</v>
          </cell>
          <cell r="F358">
            <v>1.6</v>
          </cell>
          <cell r="G358">
            <v>425.6</v>
          </cell>
          <cell r="H358">
            <v>7472.5</v>
          </cell>
          <cell r="I358">
            <v>3180000</v>
          </cell>
        </row>
        <row r="359">
          <cell r="A359">
            <v>4</v>
          </cell>
          <cell r="B359" t="str">
            <v>Nguyeãn Xuaân Trieäu</v>
          </cell>
          <cell r="C359" t="str">
            <v>NV</v>
          </cell>
          <cell r="D359">
            <v>1.2</v>
          </cell>
          <cell r="E359">
            <v>151</v>
          </cell>
          <cell r="F359">
            <v>1.2</v>
          </cell>
          <cell r="G359">
            <v>217.43999999999997</v>
          </cell>
          <cell r="H359">
            <v>7472.5</v>
          </cell>
          <cell r="I359">
            <v>1625000</v>
          </cell>
        </row>
        <row r="360">
          <cell r="A360">
            <v>5</v>
          </cell>
          <cell r="B360" t="str">
            <v>Vaên Minh Maät</v>
          </cell>
          <cell r="C360" t="str">
            <v>ÑTVT</v>
          </cell>
          <cell r="D360">
            <v>1.3167</v>
          </cell>
          <cell r="E360">
            <v>151</v>
          </cell>
          <cell r="F360">
            <v>1.4</v>
          </cell>
          <cell r="G360">
            <v>278.35037999999997</v>
          </cell>
          <cell r="H360">
            <v>7472.5</v>
          </cell>
          <cell r="I360">
            <v>2080000</v>
          </cell>
        </row>
        <row r="361">
          <cell r="A361">
            <v>6</v>
          </cell>
          <cell r="B361" t="str">
            <v>Maïc Thanh Duõng</v>
          </cell>
          <cell r="C361" t="str">
            <v>N.V</v>
          </cell>
          <cell r="D361">
            <v>1.3</v>
          </cell>
          <cell r="E361">
            <v>151</v>
          </cell>
          <cell r="F361">
            <v>1.6</v>
          </cell>
          <cell r="G361">
            <v>314.08000000000004</v>
          </cell>
          <cell r="H361">
            <v>7472.5</v>
          </cell>
          <cell r="I361">
            <v>2347000</v>
          </cell>
        </row>
        <row r="362">
          <cell r="A362">
            <v>7</v>
          </cell>
          <cell r="B362" t="str">
            <v>Nguyeãn Vaên Thôm</v>
          </cell>
          <cell r="C362" t="str">
            <v>N.V</v>
          </cell>
          <cell r="D362">
            <v>1.35</v>
          </cell>
          <cell r="E362">
            <v>151</v>
          </cell>
          <cell r="F362">
            <v>1.6</v>
          </cell>
          <cell r="G362">
            <v>326.16000000000008</v>
          </cell>
          <cell r="H362">
            <v>7472.5</v>
          </cell>
          <cell r="I362">
            <v>2437000</v>
          </cell>
        </row>
        <row r="363">
          <cell r="A363">
            <v>8</v>
          </cell>
          <cell r="B363" t="str">
            <v>Nguyeãn Thanh Bình</v>
          </cell>
          <cell r="C363" t="str">
            <v>T.Caân</v>
          </cell>
          <cell r="D363">
            <v>1.1000000000000001</v>
          </cell>
          <cell r="E363">
            <v>157</v>
          </cell>
          <cell r="F363">
            <v>1.4</v>
          </cell>
          <cell r="G363">
            <v>241.78</v>
          </cell>
          <cell r="H363">
            <v>7472.5</v>
          </cell>
          <cell r="I363">
            <v>1807000</v>
          </cell>
        </row>
        <row r="364">
          <cell r="A364">
            <v>9</v>
          </cell>
          <cell r="B364" t="str">
            <v>Voõ Daân Quyeàn</v>
          </cell>
          <cell r="C364" t="str">
            <v>T.Caân</v>
          </cell>
          <cell r="D364">
            <v>1.1000000000000001</v>
          </cell>
          <cell r="E364">
            <v>157</v>
          </cell>
          <cell r="F364">
            <v>1.4</v>
          </cell>
          <cell r="G364">
            <v>241.78</v>
          </cell>
          <cell r="H364">
            <v>7472.5</v>
          </cell>
          <cell r="I364">
            <v>1807000</v>
          </cell>
        </row>
        <row r="365">
          <cell r="A365">
            <v>10</v>
          </cell>
          <cell r="B365" t="str">
            <v>Huyønh Thanh Cöôøng</v>
          </cell>
          <cell r="C365" t="str">
            <v>"</v>
          </cell>
          <cell r="D365">
            <v>1.1000000000000001</v>
          </cell>
          <cell r="E365">
            <v>157</v>
          </cell>
          <cell r="F365">
            <v>1.4</v>
          </cell>
          <cell r="G365">
            <v>241.78</v>
          </cell>
          <cell r="H365">
            <v>7472.5</v>
          </cell>
          <cell r="I365">
            <v>1807000</v>
          </cell>
        </row>
        <row r="366">
          <cell r="A366">
            <v>11</v>
          </cell>
          <cell r="B366" t="str">
            <v>Nguyeãn Sôn Haø</v>
          </cell>
          <cell r="C366" t="str">
            <v>T.BH</v>
          </cell>
          <cell r="D366">
            <v>1.35</v>
          </cell>
          <cell r="E366">
            <v>153</v>
          </cell>
          <cell r="F366">
            <v>1.4</v>
          </cell>
          <cell r="G366">
            <v>289.17</v>
          </cell>
          <cell r="H366">
            <v>7472.5</v>
          </cell>
          <cell r="I366">
            <v>2161000</v>
          </cell>
        </row>
        <row r="367">
          <cell r="A367">
            <v>12</v>
          </cell>
          <cell r="B367" t="str">
            <v>Tröông Ngoïc Maãn</v>
          </cell>
          <cell r="C367" t="str">
            <v>T.BH</v>
          </cell>
          <cell r="D367">
            <v>1.35</v>
          </cell>
          <cell r="E367">
            <v>153</v>
          </cell>
          <cell r="F367">
            <v>1.6</v>
          </cell>
          <cell r="G367">
            <v>330.48</v>
          </cell>
          <cell r="H367">
            <v>7472.5</v>
          </cell>
          <cell r="I367">
            <v>2470000</v>
          </cell>
        </row>
        <row r="368">
          <cell r="A368">
            <v>13</v>
          </cell>
          <cell r="B368" t="str">
            <v>Huyønh Thanh Lieâm</v>
          </cell>
          <cell r="C368" t="str">
            <v>TKVT</v>
          </cell>
          <cell r="D368">
            <v>1.25</v>
          </cell>
          <cell r="E368">
            <v>151</v>
          </cell>
          <cell r="F368">
            <v>1.4</v>
          </cell>
          <cell r="G368">
            <v>264.25</v>
          </cell>
          <cell r="H368">
            <v>7472.5</v>
          </cell>
          <cell r="I368">
            <v>1975000</v>
          </cell>
        </row>
        <row r="369">
          <cell r="A369">
            <v>14</v>
          </cell>
          <cell r="B369" t="str">
            <v>Phuøng Höõu Ñaït</v>
          </cell>
          <cell r="C369" t="str">
            <v>TKXM</v>
          </cell>
          <cell r="D369">
            <v>1.45</v>
          </cell>
          <cell r="E369">
            <v>151</v>
          </cell>
          <cell r="F369">
            <v>1.6</v>
          </cell>
          <cell r="G369">
            <v>350.32</v>
          </cell>
          <cell r="H369">
            <v>7472.5</v>
          </cell>
          <cell r="I369">
            <v>2618000</v>
          </cell>
        </row>
        <row r="370">
          <cell r="A370">
            <v>15</v>
          </cell>
          <cell r="B370" t="str">
            <v>Laâm Hoàng Haûi</v>
          </cell>
          <cell r="C370" t="str">
            <v>TKVLN</v>
          </cell>
          <cell r="D370">
            <v>1.35</v>
          </cell>
          <cell r="E370">
            <v>151</v>
          </cell>
          <cell r="F370">
            <v>1.4</v>
          </cell>
          <cell r="G370">
            <v>285.39</v>
          </cell>
          <cell r="H370">
            <v>7472.5</v>
          </cell>
          <cell r="I370">
            <v>2133000</v>
          </cell>
        </row>
        <row r="371">
          <cell r="A371">
            <v>16</v>
          </cell>
          <cell r="B371" t="str">
            <v>Nguyeãn Ngoïc Duy</v>
          </cell>
          <cell r="C371" t="str">
            <v>NV</v>
          </cell>
          <cell r="D371">
            <v>1.2</v>
          </cell>
          <cell r="E371">
            <v>72</v>
          </cell>
          <cell r="F371">
            <v>1.4</v>
          </cell>
          <cell r="G371">
            <v>120.95999999999998</v>
          </cell>
          <cell r="H371">
            <v>7472.5</v>
          </cell>
          <cell r="I371">
            <v>904000</v>
          </cell>
        </row>
        <row r="372">
          <cell r="A372">
            <v>17</v>
          </cell>
          <cell r="B372" t="str">
            <v>Leâ Hoaøng Baù</v>
          </cell>
          <cell r="C372" t="str">
            <v>NV</v>
          </cell>
          <cell r="D372">
            <v>1.1000000000000001</v>
          </cell>
          <cell r="E372">
            <v>12</v>
          </cell>
          <cell r="F372">
            <v>1.4</v>
          </cell>
          <cell r="G372">
            <v>18.48</v>
          </cell>
          <cell r="H372">
            <v>7472.5</v>
          </cell>
          <cell r="I372">
            <v>138000</v>
          </cell>
        </row>
        <row r="373">
          <cell r="A373">
            <v>18</v>
          </cell>
          <cell r="B373" t="str">
            <v>Traàn Huy Thaïch</v>
          </cell>
          <cell r="C373" t="str">
            <v>NV</v>
          </cell>
          <cell r="D373">
            <v>1.1000000000000001</v>
          </cell>
          <cell r="E373">
            <v>9</v>
          </cell>
          <cell r="F373">
            <v>1.4</v>
          </cell>
          <cell r="G373">
            <v>13.86</v>
          </cell>
          <cell r="H373">
            <v>7472.5</v>
          </cell>
          <cell r="I373">
            <v>104000</v>
          </cell>
        </row>
        <row r="374">
          <cell r="A374">
            <v>19</v>
          </cell>
          <cell r="B374" t="str">
            <v>Traàn Phuù Thuyû</v>
          </cell>
          <cell r="C374" t="str">
            <v>NV</v>
          </cell>
          <cell r="D374">
            <v>1.2</v>
          </cell>
          <cell r="E374">
            <v>151</v>
          </cell>
          <cell r="F374">
            <v>1.6</v>
          </cell>
          <cell r="G374">
            <v>289.92</v>
          </cell>
          <cell r="H374">
            <v>7472.5</v>
          </cell>
          <cell r="I374">
            <v>2166000</v>
          </cell>
        </row>
        <row r="375">
          <cell r="A375">
            <v>20</v>
          </cell>
          <cell r="B375" t="str">
            <v>Nguyeãn Vaên Haûi</v>
          </cell>
          <cell r="C375" t="str">
            <v>BQL-DA</v>
          </cell>
          <cell r="D375">
            <v>1.25</v>
          </cell>
          <cell r="E375">
            <v>151</v>
          </cell>
          <cell r="F375">
            <v>1.4</v>
          </cell>
          <cell r="G375">
            <v>264.25</v>
          </cell>
          <cell r="H375">
            <v>7472.5</v>
          </cell>
          <cell r="I375">
            <v>1975000</v>
          </cell>
        </row>
        <row r="376">
          <cell r="A376">
            <v>21</v>
          </cell>
          <cell r="B376" t="str">
            <v>Hoà Thò Caåm Huyønh</v>
          </cell>
          <cell r="C376" t="str">
            <v>BQL-DA</v>
          </cell>
          <cell r="D376">
            <v>1.25</v>
          </cell>
          <cell r="E376">
            <v>151</v>
          </cell>
          <cell r="F376">
            <v>1.4</v>
          </cell>
          <cell r="G376">
            <v>264.25</v>
          </cell>
          <cell r="H376">
            <v>7472.5</v>
          </cell>
          <cell r="I376">
            <v>1975000</v>
          </cell>
        </row>
        <row r="377">
          <cell r="A377">
            <v>22</v>
          </cell>
          <cell r="B377" t="str">
            <v>Nguyeãn Vaên Cöôøng</v>
          </cell>
          <cell r="C377" t="str">
            <v>TT</v>
          </cell>
          <cell r="D377">
            <v>1.4</v>
          </cell>
          <cell r="E377">
            <v>154</v>
          </cell>
          <cell r="F377">
            <v>1.6</v>
          </cell>
          <cell r="G377">
            <v>344.96000000000004</v>
          </cell>
          <cell r="H377">
            <v>7472.5</v>
          </cell>
          <cell r="I377">
            <v>2578000</v>
          </cell>
        </row>
        <row r="378">
          <cell r="A378">
            <v>23</v>
          </cell>
          <cell r="B378" t="str">
            <v>Phan Vaên Hoàng</v>
          </cell>
          <cell r="C378" t="str">
            <v>Toå Phoù</v>
          </cell>
          <cell r="D378">
            <v>1.3</v>
          </cell>
          <cell r="E378">
            <v>154</v>
          </cell>
          <cell r="F378">
            <v>1.6</v>
          </cell>
          <cell r="G378">
            <v>320.32000000000005</v>
          </cell>
          <cell r="H378">
            <v>7472.5</v>
          </cell>
          <cell r="I378">
            <v>2394000</v>
          </cell>
        </row>
        <row r="379">
          <cell r="A379">
            <v>24</v>
          </cell>
          <cell r="B379" t="str">
            <v>Taï Quoác Quyønh</v>
          </cell>
          <cell r="C379" t="str">
            <v>CN</v>
          </cell>
          <cell r="D379">
            <v>1.25</v>
          </cell>
          <cell r="E379">
            <v>154</v>
          </cell>
          <cell r="F379">
            <v>1.4</v>
          </cell>
          <cell r="G379">
            <v>269.5</v>
          </cell>
          <cell r="H379">
            <v>7472.5</v>
          </cell>
          <cell r="I379">
            <v>2014000</v>
          </cell>
        </row>
        <row r="380">
          <cell r="A380">
            <v>25</v>
          </cell>
          <cell r="B380" t="str">
            <v>Phan Vaên Hieàn</v>
          </cell>
          <cell r="C380" t="str">
            <v>"</v>
          </cell>
          <cell r="D380">
            <v>1.25</v>
          </cell>
          <cell r="E380">
            <v>154</v>
          </cell>
          <cell r="F380">
            <v>1.4</v>
          </cell>
          <cell r="G380">
            <v>269.5</v>
          </cell>
          <cell r="H380">
            <v>7472.5</v>
          </cell>
          <cell r="I380">
            <v>2014000</v>
          </cell>
        </row>
        <row r="381">
          <cell r="A381">
            <v>26</v>
          </cell>
          <cell r="B381" t="str">
            <v>Leâ Töï Thieän</v>
          </cell>
          <cell r="C381" t="str">
            <v>"</v>
          </cell>
          <cell r="D381">
            <v>1.25</v>
          </cell>
          <cell r="E381">
            <v>154</v>
          </cell>
          <cell r="F381">
            <v>1.4</v>
          </cell>
          <cell r="G381">
            <v>269.5</v>
          </cell>
          <cell r="H381">
            <v>7472.5</v>
          </cell>
          <cell r="I381">
            <v>2014000</v>
          </cell>
        </row>
        <row r="382">
          <cell r="A382">
            <v>27</v>
          </cell>
          <cell r="B382" t="str">
            <v>Phaïm Gia Bình</v>
          </cell>
          <cell r="C382" t="str">
            <v>"</v>
          </cell>
          <cell r="D382">
            <v>1.25</v>
          </cell>
          <cell r="E382">
            <v>155</v>
          </cell>
          <cell r="F382">
            <v>1.2</v>
          </cell>
          <cell r="G382">
            <v>232.5</v>
          </cell>
          <cell r="H382">
            <v>7472.5</v>
          </cell>
          <cell r="I382">
            <v>1737000</v>
          </cell>
        </row>
        <row r="383">
          <cell r="A383">
            <v>28</v>
          </cell>
          <cell r="B383" t="str">
            <v>Nguyeãn Ngoïc Sôn</v>
          </cell>
          <cell r="C383" t="str">
            <v>"</v>
          </cell>
          <cell r="D383">
            <v>1.25</v>
          </cell>
          <cell r="E383">
            <v>154</v>
          </cell>
          <cell r="F383">
            <v>1.4</v>
          </cell>
          <cell r="G383">
            <v>269.5</v>
          </cell>
          <cell r="H383">
            <v>7472.5</v>
          </cell>
          <cell r="I383">
            <v>2014000</v>
          </cell>
        </row>
        <row r="384">
          <cell r="A384">
            <v>29</v>
          </cell>
          <cell r="B384" t="str">
            <v>Nguyeãn Troïng Taøi</v>
          </cell>
          <cell r="C384" t="str">
            <v>"</v>
          </cell>
          <cell r="D384">
            <v>1.25</v>
          </cell>
          <cell r="E384">
            <v>154</v>
          </cell>
          <cell r="F384">
            <v>1.4</v>
          </cell>
          <cell r="G384">
            <v>269.5</v>
          </cell>
          <cell r="H384">
            <v>7472.5</v>
          </cell>
          <cell r="I384">
            <v>2014000</v>
          </cell>
        </row>
        <row r="385">
          <cell r="A385">
            <v>30</v>
          </cell>
          <cell r="B385" t="str">
            <v>Phan Phöôùc Lôïi</v>
          </cell>
          <cell r="C385" t="str">
            <v>"</v>
          </cell>
          <cell r="D385">
            <v>1.25</v>
          </cell>
          <cell r="E385">
            <v>153</v>
          </cell>
          <cell r="F385">
            <v>1.4</v>
          </cell>
          <cell r="G385">
            <v>267.75</v>
          </cell>
          <cell r="H385">
            <v>7472.5</v>
          </cell>
          <cell r="I385">
            <v>2001000</v>
          </cell>
        </row>
        <row r="386">
          <cell r="A386">
            <v>31</v>
          </cell>
          <cell r="B386" t="str">
            <v>Nguyeãn Hoàng Hoaøng</v>
          </cell>
          <cell r="C386" t="str">
            <v>L.xe taûi</v>
          </cell>
          <cell r="D386">
            <v>1.2</v>
          </cell>
          <cell r="E386">
            <v>153</v>
          </cell>
          <cell r="F386">
            <v>1.6</v>
          </cell>
          <cell r="G386">
            <v>293.76</v>
          </cell>
          <cell r="H386">
            <v>7472.5</v>
          </cell>
          <cell r="I386">
            <v>2195000</v>
          </cell>
        </row>
        <row r="387">
          <cell r="A387">
            <v>32</v>
          </cell>
          <cell r="B387" t="str">
            <v>Traàn Ngoïc Phöông</v>
          </cell>
          <cell r="C387" t="str">
            <v>"</v>
          </cell>
          <cell r="D387">
            <v>1.2</v>
          </cell>
          <cell r="E387">
            <v>151</v>
          </cell>
          <cell r="F387">
            <v>1.4</v>
          </cell>
          <cell r="G387">
            <v>253.67999999999998</v>
          </cell>
          <cell r="H387">
            <v>7472.5</v>
          </cell>
          <cell r="I387">
            <v>1896000</v>
          </cell>
        </row>
        <row r="388">
          <cell r="A388">
            <v>33</v>
          </cell>
          <cell r="B388" t="str">
            <v>Ñoã Vaên Loäc</v>
          </cell>
          <cell r="C388" t="str">
            <v>"</v>
          </cell>
          <cell r="D388">
            <v>1.2</v>
          </cell>
          <cell r="E388">
            <v>151</v>
          </cell>
          <cell r="F388">
            <v>1.4</v>
          </cell>
          <cell r="G388">
            <v>253.67999999999998</v>
          </cell>
          <cell r="H388">
            <v>7472.5</v>
          </cell>
          <cell r="I388">
            <v>1896000</v>
          </cell>
        </row>
        <row r="389">
          <cell r="A389">
            <v>34</v>
          </cell>
          <cell r="B389" t="str">
            <v>Ñaëng Quoác Trung</v>
          </cell>
          <cell r="C389" t="str">
            <v>"</v>
          </cell>
          <cell r="D389">
            <v>1.2</v>
          </cell>
          <cell r="E389">
            <v>151</v>
          </cell>
          <cell r="F389">
            <v>1.4</v>
          </cell>
          <cell r="G389">
            <v>253.67999999999998</v>
          </cell>
          <cell r="H389">
            <v>7472.5</v>
          </cell>
          <cell r="I389">
            <v>1896000</v>
          </cell>
        </row>
        <row r="390">
          <cell r="A390">
            <v>35</v>
          </cell>
          <cell r="B390" t="str">
            <v>Nguyeãn Thaønh Haûo</v>
          </cell>
          <cell r="C390" t="str">
            <v>"</v>
          </cell>
          <cell r="D390">
            <v>1.2</v>
          </cell>
          <cell r="E390">
            <v>150</v>
          </cell>
          <cell r="F390">
            <v>1.4</v>
          </cell>
          <cell r="G390">
            <v>251.99999999999997</v>
          </cell>
          <cell r="H390">
            <v>7472.5</v>
          </cell>
          <cell r="I390">
            <v>1883000</v>
          </cell>
        </row>
        <row r="391">
          <cell r="A391">
            <v>36</v>
          </cell>
          <cell r="B391" t="str">
            <v>Phaïm Quoác Huy</v>
          </cell>
          <cell r="C391" t="str">
            <v>"</v>
          </cell>
          <cell r="D391">
            <v>1.2</v>
          </cell>
          <cell r="E391">
            <v>117</v>
          </cell>
          <cell r="F391">
            <v>1.4</v>
          </cell>
          <cell r="G391">
            <v>196.56</v>
          </cell>
          <cell r="H391">
            <v>7472.5</v>
          </cell>
          <cell r="I391">
            <v>1469000</v>
          </cell>
        </row>
        <row r="392">
          <cell r="A392">
            <v>37</v>
          </cell>
          <cell r="B392" t="str">
            <v>Tröông Hoaøi Phong</v>
          </cell>
          <cell r="C392" t="str">
            <v>"</v>
          </cell>
          <cell r="D392">
            <v>1.2</v>
          </cell>
          <cell r="E392">
            <v>151</v>
          </cell>
          <cell r="F392">
            <v>1.4</v>
          </cell>
          <cell r="G392">
            <v>253.67999999999998</v>
          </cell>
          <cell r="H392">
            <v>7472.5</v>
          </cell>
          <cell r="I392">
            <v>1896000</v>
          </cell>
        </row>
        <row r="393">
          <cell r="A393">
            <v>38</v>
          </cell>
          <cell r="B393" t="str">
            <v>Nguyeãn vaên Yeân</v>
          </cell>
          <cell r="C393" t="str">
            <v>"</v>
          </cell>
          <cell r="D393">
            <v>1.2</v>
          </cell>
          <cell r="E393">
            <v>151</v>
          </cell>
          <cell r="F393">
            <v>1.4</v>
          </cell>
          <cell r="G393">
            <v>253.67999999999998</v>
          </cell>
          <cell r="H393">
            <v>7472.5</v>
          </cell>
          <cell r="I393">
            <v>1896000</v>
          </cell>
        </row>
        <row r="394">
          <cell r="A394">
            <v>39</v>
          </cell>
          <cell r="B394" t="str">
            <v>Ñaëng Quoác Duõng</v>
          </cell>
          <cell r="C394" t="str">
            <v>"</v>
          </cell>
          <cell r="D394">
            <v>1.2</v>
          </cell>
          <cell r="E394">
            <v>148</v>
          </cell>
          <cell r="F394">
            <v>1.4</v>
          </cell>
          <cell r="G394">
            <v>248.64</v>
          </cell>
          <cell r="H394">
            <v>7472.5</v>
          </cell>
          <cell r="I394">
            <v>1858000</v>
          </cell>
        </row>
        <row r="395">
          <cell r="A395">
            <v>40</v>
          </cell>
          <cell r="B395" t="str">
            <v>Nguyeãn Thanh Tuaán</v>
          </cell>
          <cell r="C395" t="str">
            <v>Laùi caåu</v>
          </cell>
          <cell r="D395">
            <v>1.3</v>
          </cell>
          <cell r="E395">
            <v>150</v>
          </cell>
          <cell r="F395">
            <v>1.4</v>
          </cell>
          <cell r="G395">
            <v>273</v>
          </cell>
          <cell r="H395">
            <v>7472.5</v>
          </cell>
          <cell r="I395">
            <v>2040000</v>
          </cell>
        </row>
        <row r="396">
          <cell r="A396">
            <v>41</v>
          </cell>
          <cell r="B396" t="str">
            <v>Traàn Vaên Sôn</v>
          </cell>
          <cell r="C396" t="str">
            <v>"</v>
          </cell>
          <cell r="D396">
            <v>1.3</v>
          </cell>
          <cell r="E396">
            <v>149</v>
          </cell>
          <cell r="F396">
            <v>1.2</v>
          </cell>
          <cell r="G396">
            <v>232.44</v>
          </cell>
          <cell r="H396">
            <v>7472.5</v>
          </cell>
          <cell r="I396">
            <v>1737000</v>
          </cell>
        </row>
        <row r="397">
          <cell r="A397">
            <v>42</v>
          </cell>
          <cell r="B397" t="str">
            <v>Ñaøo Vaên Minh</v>
          </cell>
          <cell r="C397" t="str">
            <v>Laùi cuoác</v>
          </cell>
          <cell r="D397">
            <v>1.3</v>
          </cell>
          <cell r="E397">
            <v>152</v>
          </cell>
          <cell r="F397">
            <v>1.6</v>
          </cell>
          <cell r="G397">
            <v>316.16000000000003</v>
          </cell>
          <cell r="H397">
            <v>7472.5</v>
          </cell>
          <cell r="I397">
            <v>2363000</v>
          </cell>
        </row>
        <row r="398">
          <cell r="A398">
            <v>43</v>
          </cell>
          <cell r="B398" t="str">
            <v>Phaïm Ñöùc Thieäp</v>
          </cell>
          <cell r="C398" t="str">
            <v>Xe xuùc</v>
          </cell>
          <cell r="D398">
            <v>1.2</v>
          </cell>
          <cell r="E398">
            <v>151</v>
          </cell>
          <cell r="F398">
            <v>1.4</v>
          </cell>
          <cell r="G398">
            <v>253.67999999999998</v>
          </cell>
          <cell r="H398">
            <v>7472.5</v>
          </cell>
          <cell r="I398">
            <v>1896000</v>
          </cell>
        </row>
        <row r="399">
          <cell r="A399">
            <v>44</v>
          </cell>
          <cell r="B399" t="str">
            <v>Nguyeãn Xuaân Thaønh</v>
          </cell>
          <cell r="C399" t="str">
            <v>"</v>
          </cell>
          <cell r="D399">
            <v>1.2</v>
          </cell>
          <cell r="E399">
            <v>151</v>
          </cell>
          <cell r="F399">
            <v>1.4</v>
          </cell>
          <cell r="G399">
            <v>253.67999999999998</v>
          </cell>
          <cell r="H399">
            <v>7472.5</v>
          </cell>
          <cell r="I399">
            <v>1896000</v>
          </cell>
        </row>
        <row r="400">
          <cell r="A400">
            <v>45</v>
          </cell>
          <cell r="B400" t="str">
            <v>Nguyeãn Ñöùc Thaéng</v>
          </cell>
          <cell r="C400" t="str">
            <v>X.xuùc 300</v>
          </cell>
          <cell r="D400">
            <v>1.2</v>
          </cell>
          <cell r="E400">
            <v>150</v>
          </cell>
          <cell r="F400">
            <v>1.6</v>
          </cell>
          <cell r="G400">
            <v>288</v>
          </cell>
          <cell r="H400">
            <v>7472.5</v>
          </cell>
          <cell r="I400">
            <v>2152000</v>
          </cell>
        </row>
        <row r="401">
          <cell r="A401">
            <v>46</v>
          </cell>
          <cell r="B401" t="str">
            <v>Nguyeãn Thaønh Thoaïi</v>
          </cell>
          <cell r="C401" t="str">
            <v>Daewoo</v>
          </cell>
          <cell r="D401">
            <v>1.2</v>
          </cell>
          <cell r="E401">
            <v>138</v>
          </cell>
          <cell r="F401">
            <v>1.4</v>
          </cell>
          <cell r="G401">
            <v>231.83999999999997</v>
          </cell>
          <cell r="H401">
            <v>7472.5</v>
          </cell>
          <cell r="I401">
            <v>1732000</v>
          </cell>
        </row>
        <row r="402">
          <cell r="A402">
            <v>47</v>
          </cell>
          <cell r="B402" t="str">
            <v>Ngoâ Vaên Taân</v>
          </cell>
          <cell r="C402" t="str">
            <v>Xe cuoác</v>
          </cell>
          <cell r="D402">
            <v>1.2</v>
          </cell>
          <cell r="E402">
            <v>153</v>
          </cell>
          <cell r="F402">
            <v>1.6</v>
          </cell>
          <cell r="G402">
            <v>293.76</v>
          </cell>
          <cell r="H402">
            <v>7472.5</v>
          </cell>
          <cell r="I402">
            <v>2195000</v>
          </cell>
        </row>
        <row r="403">
          <cell r="A403">
            <v>48</v>
          </cell>
          <cell r="B403" t="str">
            <v>Buøi Quang Baèng</v>
          </cell>
          <cell r="C403" t="str">
            <v>Xe naâng</v>
          </cell>
          <cell r="D403">
            <v>1.2</v>
          </cell>
          <cell r="E403">
            <v>149</v>
          </cell>
          <cell r="F403">
            <v>1.4</v>
          </cell>
          <cell r="G403">
            <v>250.31999999999996</v>
          </cell>
          <cell r="H403">
            <v>7472.5</v>
          </cell>
          <cell r="I403">
            <v>1871000</v>
          </cell>
        </row>
        <row r="404">
          <cell r="A404">
            <v>49</v>
          </cell>
          <cell r="B404" t="str">
            <v>Ngoâ Vaên Thaân</v>
          </cell>
          <cell r="C404" t="str">
            <v>Xe naâng</v>
          </cell>
          <cell r="D404">
            <v>1.2</v>
          </cell>
          <cell r="E404">
            <v>134</v>
          </cell>
          <cell r="F404">
            <v>1.2</v>
          </cell>
          <cell r="G404">
            <v>192.95999999999998</v>
          </cell>
          <cell r="H404">
            <v>7472.5</v>
          </cell>
          <cell r="I404">
            <v>1442000</v>
          </cell>
        </row>
        <row r="405">
          <cell r="A405">
            <v>50</v>
          </cell>
          <cell r="B405" t="str">
            <v>Buøi Quang Laäp</v>
          </cell>
          <cell r="C405" t="str">
            <v>Xe naâng</v>
          </cell>
          <cell r="D405">
            <v>1.2</v>
          </cell>
          <cell r="E405">
            <v>150</v>
          </cell>
          <cell r="F405">
            <v>1.2</v>
          </cell>
          <cell r="G405">
            <v>216</v>
          </cell>
          <cell r="H405">
            <v>7472.5</v>
          </cell>
          <cell r="I405">
            <v>1614000</v>
          </cell>
        </row>
        <row r="406">
          <cell r="A406">
            <v>51</v>
          </cell>
          <cell r="B406" t="str">
            <v>Phan Thanh Trung</v>
          </cell>
          <cell r="C406" t="str">
            <v>Xe naâng</v>
          </cell>
          <cell r="D406">
            <v>1.2</v>
          </cell>
          <cell r="E406">
            <v>149</v>
          </cell>
          <cell r="F406">
            <v>1.4</v>
          </cell>
          <cell r="G406">
            <v>250.31999999999996</v>
          </cell>
          <cell r="H406">
            <v>7472.5</v>
          </cell>
          <cell r="I406">
            <v>1871000</v>
          </cell>
        </row>
        <row r="407">
          <cell r="A407">
            <v>52</v>
          </cell>
          <cell r="B407" t="str">
            <v>Laâm Hoàng Thu</v>
          </cell>
          <cell r="C407" t="str">
            <v>Xe naâng</v>
          </cell>
          <cell r="D407">
            <v>1.2</v>
          </cell>
          <cell r="E407">
            <v>18</v>
          </cell>
          <cell r="F407">
            <v>1.4</v>
          </cell>
          <cell r="G407">
            <v>30.239999999999995</v>
          </cell>
          <cell r="H407">
            <v>7472.5</v>
          </cell>
          <cell r="I407">
            <v>226000</v>
          </cell>
        </row>
        <row r="408">
          <cell r="B408" t="str">
            <v>Coäng:</v>
          </cell>
          <cell r="D408">
            <v>65.866700000000051</v>
          </cell>
          <cell r="G408">
            <v>13520.77038</v>
          </cell>
          <cell r="I408">
            <v>101042000</v>
          </cell>
        </row>
        <row r="409">
          <cell r="C409" t="str">
            <v>Baèng chöõ:          (Moät traêm leû moät trieäu, khoâng traêm boán möôi hai ngaøn ñoàng).</v>
          </cell>
        </row>
        <row r="411">
          <cell r="B411" t="str">
            <v>Duyeät Ban Giaùm ñoác</v>
          </cell>
          <cell r="G411" t="str">
            <v>Keá toaùn tröôûng</v>
          </cell>
        </row>
        <row r="422">
          <cell r="A422" t="str">
            <v>CTY XIMAÊNG HAØ TIEÂN KIEÂN GIANG</v>
          </cell>
        </row>
        <row r="423">
          <cell r="A423" t="str">
            <v>Boä phaän: Ban Laõnh ñaïo Cty.</v>
          </cell>
          <cell r="E423" t="str">
            <v>BAÛNG THANH TOÙAN TIEÀN THÖÔÛNG 6 THAÙNG ÑAÀU NAÊM 2001</v>
          </cell>
        </row>
        <row r="427">
          <cell r="A427" t="str">
            <v>Stt</v>
          </cell>
          <cell r="B427" t="str">
            <v>Hoï vaø Teân</v>
          </cell>
          <cell r="C427" t="str">
            <v>Chöùc vuï</v>
          </cell>
          <cell r="D427" t="str">
            <v>HSCV</v>
          </cell>
          <cell r="E427" t="str">
            <v>Ngaøy coâng</v>
          </cell>
          <cell r="F427" t="str">
            <v>Heä soá X.Loaïi</v>
          </cell>
          <cell r="G427" t="str">
            <v>HSQÑ</v>
          </cell>
          <cell r="H427" t="str">
            <v>Ñôn giaù</v>
          </cell>
          <cell r="I427" t="str">
            <v>Thöïc laõnh (ñ)</v>
          </cell>
        </row>
        <row r="429">
          <cell r="A429">
            <v>1</v>
          </cell>
          <cell r="B429" t="str">
            <v>Phaïm Vuõ Hoàng</v>
          </cell>
          <cell r="C429" t="str">
            <v>Giaùm ñoác</v>
          </cell>
          <cell r="D429">
            <v>3.6</v>
          </cell>
          <cell r="E429">
            <v>152</v>
          </cell>
          <cell r="F429">
            <v>1.6</v>
          </cell>
          <cell r="G429">
            <v>875.5200000000001</v>
          </cell>
          <cell r="H429">
            <v>7472.5</v>
          </cell>
          <cell r="I429">
            <v>6542000</v>
          </cell>
        </row>
        <row r="430">
          <cell r="A430">
            <v>2</v>
          </cell>
          <cell r="B430" t="str">
            <v>Nguyeãn Vaên Huøng</v>
          </cell>
          <cell r="C430" t="str">
            <v>P.GÑ</v>
          </cell>
          <cell r="D430">
            <v>3</v>
          </cell>
          <cell r="E430">
            <v>152</v>
          </cell>
          <cell r="F430">
            <v>1.6</v>
          </cell>
          <cell r="G430">
            <v>729.6</v>
          </cell>
          <cell r="H430">
            <v>7472.5</v>
          </cell>
          <cell r="I430">
            <v>5452000</v>
          </cell>
        </row>
        <row r="431">
          <cell r="A431">
            <v>3</v>
          </cell>
          <cell r="B431" t="str">
            <v>Nguyeãn Vaên Tuoát</v>
          </cell>
          <cell r="C431" t="str">
            <v>KTT</v>
          </cell>
          <cell r="D431">
            <v>3</v>
          </cell>
          <cell r="E431">
            <v>151</v>
          </cell>
          <cell r="F431">
            <v>1.6</v>
          </cell>
          <cell r="G431">
            <v>724.80000000000007</v>
          </cell>
          <cell r="H431">
            <v>7472.5</v>
          </cell>
          <cell r="I431">
            <v>5416000</v>
          </cell>
        </row>
        <row r="432">
          <cell r="B432" t="str">
            <v>Coäng:</v>
          </cell>
          <cell r="D432">
            <v>9.6</v>
          </cell>
          <cell r="G432">
            <v>2329.92</v>
          </cell>
          <cell r="I432">
            <v>17410000</v>
          </cell>
        </row>
      </sheetData>
      <sheetData sheetId="3">
        <row r="6">
          <cell r="M6" t="str">
            <v>Xuaát saéc</v>
          </cell>
        </row>
        <row r="7">
          <cell r="M7" t="str">
            <v>Xuaát saéc</v>
          </cell>
        </row>
        <row r="8">
          <cell r="M8" t="str">
            <v>A</v>
          </cell>
        </row>
        <row r="9">
          <cell r="M9" t="str">
            <v>A</v>
          </cell>
        </row>
        <row r="10">
          <cell r="M10" t="str">
            <v>A</v>
          </cell>
        </row>
        <row r="11">
          <cell r="M11" t="str">
            <v>Xuaát saéc</v>
          </cell>
        </row>
        <row r="12">
          <cell r="M12" t="str">
            <v>Xuaát saéc</v>
          </cell>
        </row>
        <row r="13">
          <cell r="M13" t="str">
            <v>A</v>
          </cell>
        </row>
        <row r="14">
          <cell r="M14" t="str">
            <v>C</v>
          </cell>
        </row>
        <row r="15">
          <cell r="M15" t="str">
            <v>A</v>
          </cell>
        </row>
        <row r="16">
          <cell r="M16" t="str">
            <v>B</v>
          </cell>
        </row>
        <row r="17">
          <cell r="M17" t="str">
            <v>A</v>
          </cell>
        </row>
        <row r="18">
          <cell r="M18" t="str">
            <v>A</v>
          </cell>
        </row>
        <row r="19">
          <cell r="M19" t="str">
            <v>B</v>
          </cell>
        </row>
        <row r="20">
          <cell r="M20" t="str">
            <v>A</v>
          </cell>
        </row>
        <row r="21">
          <cell r="M21" t="str">
            <v>Xuaát saéc</v>
          </cell>
        </row>
        <row r="22">
          <cell r="M22" t="str">
            <v>A</v>
          </cell>
        </row>
        <row r="23">
          <cell r="M23" t="str">
            <v>A</v>
          </cell>
        </row>
        <row r="24">
          <cell r="M24" t="str">
            <v>A</v>
          </cell>
        </row>
        <row r="25">
          <cell r="M25" t="str">
            <v>Xuaát saéc</v>
          </cell>
        </row>
        <row r="26">
          <cell r="M26" t="str">
            <v>A</v>
          </cell>
        </row>
        <row r="27">
          <cell r="M27" t="str">
            <v>B</v>
          </cell>
        </row>
        <row r="28">
          <cell r="M28" t="str">
            <v>A</v>
          </cell>
        </row>
        <row r="29">
          <cell r="M29" t="str">
            <v>A</v>
          </cell>
        </row>
        <row r="30">
          <cell r="M30" t="str">
            <v>A</v>
          </cell>
        </row>
        <row r="31">
          <cell r="M31" t="str">
            <v>A</v>
          </cell>
        </row>
      </sheetData>
      <sheetData sheetId="4">
        <row r="7">
          <cell r="B7" t="str">
            <v>Phaïm Vuõ Hoàng</v>
          </cell>
          <cell r="C7" t="str">
            <v>G.Ñoác</v>
          </cell>
          <cell r="D7">
            <v>3.6</v>
          </cell>
          <cell r="E7">
            <v>3.6</v>
          </cell>
          <cell r="F7">
            <v>3.6</v>
          </cell>
          <cell r="G7">
            <v>152</v>
          </cell>
          <cell r="H7">
            <v>157</v>
          </cell>
          <cell r="I7">
            <v>309</v>
          </cell>
          <cell r="J7">
            <v>1.6</v>
          </cell>
          <cell r="K7">
            <v>1.6</v>
          </cell>
          <cell r="L7">
            <v>1.6</v>
          </cell>
        </row>
        <row r="8">
          <cell r="B8" t="str">
            <v>Nguyeãn Vaên Huøng</v>
          </cell>
          <cell r="C8" t="str">
            <v>P.GÑ</v>
          </cell>
          <cell r="D8">
            <v>3</v>
          </cell>
          <cell r="E8">
            <v>3</v>
          </cell>
          <cell r="F8">
            <v>3</v>
          </cell>
          <cell r="G8">
            <v>152</v>
          </cell>
          <cell r="H8">
            <v>157</v>
          </cell>
          <cell r="I8">
            <v>309</v>
          </cell>
          <cell r="J8">
            <v>1.6</v>
          </cell>
          <cell r="K8">
            <v>1.6</v>
          </cell>
          <cell r="L8">
            <v>1.6</v>
          </cell>
        </row>
        <row r="9">
          <cell r="B9" t="str">
            <v>Quaùch Ngoïc Minh</v>
          </cell>
          <cell r="C9" t="str">
            <v>KTT</v>
          </cell>
          <cell r="E9">
            <v>3</v>
          </cell>
          <cell r="F9">
            <v>3</v>
          </cell>
          <cell r="H9">
            <v>107</v>
          </cell>
          <cell r="I9">
            <v>107</v>
          </cell>
          <cell r="K9">
            <v>1.6</v>
          </cell>
          <cell r="L9">
            <v>1.6</v>
          </cell>
        </row>
        <row r="10">
          <cell r="B10" t="str">
            <v>Nguyeãn Vaên Tuoát</v>
          </cell>
          <cell r="C10" t="str">
            <v>KTT cuõ</v>
          </cell>
          <cell r="D10">
            <v>3</v>
          </cell>
          <cell r="E10">
            <v>3</v>
          </cell>
          <cell r="F10">
            <v>3</v>
          </cell>
          <cell r="G10">
            <v>151</v>
          </cell>
          <cell r="H10">
            <v>53</v>
          </cell>
          <cell r="I10">
            <v>204</v>
          </cell>
          <cell r="J10">
            <v>1.6</v>
          </cell>
          <cell r="K10">
            <v>1.6</v>
          </cell>
          <cell r="L10">
            <v>1.6</v>
          </cell>
        </row>
        <row r="11">
          <cell r="B11" t="str">
            <v>Ñaøo Troïng Ñaït</v>
          </cell>
          <cell r="C11" t="str">
            <v>PP.KT-TV</v>
          </cell>
          <cell r="D11">
            <v>1.75</v>
          </cell>
          <cell r="E11">
            <v>1.75</v>
          </cell>
          <cell r="F11">
            <v>1.75</v>
          </cell>
          <cell r="G11">
            <v>152</v>
          </cell>
          <cell r="H11">
            <v>157</v>
          </cell>
          <cell r="I11">
            <v>309</v>
          </cell>
          <cell r="J11">
            <v>1.6</v>
          </cell>
          <cell r="K11">
            <v>1.6</v>
          </cell>
          <cell r="L11">
            <v>1.6</v>
          </cell>
        </row>
        <row r="12">
          <cell r="B12" t="str">
            <v>Nguyeãn Vaên Hieån</v>
          </cell>
          <cell r="C12" t="str">
            <v>N.V</v>
          </cell>
          <cell r="D12">
            <v>1.3</v>
          </cell>
          <cell r="E12">
            <v>1.3</v>
          </cell>
          <cell r="F12">
            <v>1.3</v>
          </cell>
          <cell r="G12">
            <v>151</v>
          </cell>
          <cell r="H12">
            <v>154</v>
          </cell>
          <cell r="I12">
            <v>305</v>
          </cell>
          <cell r="J12">
            <v>1.4</v>
          </cell>
          <cell r="K12">
            <v>1.4</v>
          </cell>
          <cell r="L12">
            <v>1.4</v>
          </cell>
        </row>
        <row r="13">
          <cell r="B13" t="str">
            <v>Trònh Hoaøng Laâm</v>
          </cell>
          <cell r="C13" t="str">
            <v>N.V</v>
          </cell>
          <cell r="D13">
            <v>1.25</v>
          </cell>
          <cell r="E13">
            <v>1.25</v>
          </cell>
          <cell r="F13">
            <v>1.25</v>
          </cell>
          <cell r="G13">
            <v>151</v>
          </cell>
          <cell r="H13">
            <v>157</v>
          </cell>
          <cell r="I13">
            <v>308</v>
          </cell>
          <cell r="J13">
            <v>1.4</v>
          </cell>
          <cell r="K13">
            <v>1.2</v>
          </cell>
          <cell r="L13">
            <v>1.2999999999999998</v>
          </cell>
        </row>
        <row r="14">
          <cell r="B14" t="str">
            <v>Döông Vaên Thaûo</v>
          </cell>
          <cell r="C14" t="str">
            <v>N.V</v>
          </cell>
          <cell r="D14">
            <v>1.25</v>
          </cell>
          <cell r="E14">
            <v>1.25</v>
          </cell>
          <cell r="F14">
            <v>1.25</v>
          </cell>
          <cell r="G14">
            <v>151</v>
          </cell>
          <cell r="H14">
            <v>157</v>
          </cell>
          <cell r="I14">
            <v>308</v>
          </cell>
          <cell r="J14">
            <v>1.6</v>
          </cell>
          <cell r="K14">
            <v>1.6</v>
          </cell>
          <cell r="L14">
            <v>1.6</v>
          </cell>
        </row>
        <row r="15">
          <cell r="B15" t="str">
            <v>Nguyeãn Thu Laøi</v>
          </cell>
          <cell r="C15" t="str">
            <v>N.V</v>
          </cell>
          <cell r="D15">
            <v>1.2</v>
          </cell>
          <cell r="E15">
            <v>1.2</v>
          </cell>
          <cell r="F15">
            <v>1.2</v>
          </cell>
          <cell r="G15">
            <v>151</v>
          </cell>
          <cell r="H15">
            <v>157</v>
          </cell>
          <cell r="I15">
            <v>308</v>
          </cell>
          <cell r="J15">
            <v>1.4</v>
          </cell>
          <cell r="K15">
            <v>1.4</v>
          </cell>
          <cell r="L15">
            <v>1.4</v>
          </cell>
        </row>
        <row r="18">
          <cell r="B18" t="str">
            <v xml:space="preserve"> Ghi chuù :</v>
          </cell>
          <cell r="C18" t="str">
            <v>Heä soá xeáp loaïi : (1,6 = xuaát saéc ; 1,4 = Loaïi A ; 1,2 = Loaïi B ; 1,0 = loaïi C)</v>
          </cell>
        </row>
        <row r="19">
          <cell r="B19" t="str">
            <v xml:space="preserve"> * Toång hôïp :</v>
          </cell>
          <cell r="C19" t="str">
            <v>Loaïi XS</v>
          </cell>
          <cell r="D19">
            <v>6</v>
          </cell>
        </row>
        <row r="20">
          <cell r="C20" t="str">
            <v>Loaïi A</v>
          </cell>
          <cell r="D20">
            <v>2</v>
          </cell>
        </row>
        <row r="21">
          <cell r="C21" t="str">
            <v>Loaïi B</v>
          </cell>
          <cell r="D21">
            <v>1</v>
          </cell>
        </row>
        <row r="22">
          <cell r="C22" t="str">
            <v>Loaïi C</v>
          </cell>
          <cell r="D22">
            <v>0</v>
          </cell>
        </row>
        <row r="23">
          <cell r="B23" t="str">
            <v xml:space="preserve">                           Coäng:</v>
          </cell>
          <cell r="D23">
            <v>9</v>
          </cell>
          <cell r="I23" t="str">
            <v>Ngaøy ___ thaùng ____ naêm 2002</v>
          </cell>
        </row>
        <row r="24">
          <cell r="B24" t="str">
            <v>Ngöôøi laäp</v>
          </cell>
          <cell r="J24" t="str">
            <v>P.Keá toaùn</v>
          </cell>
        </row>
        <row r="28">
          <cell r="B28" t="str">
            <v>Traàn Vaên Nuoâi</v>
          </cell>
          <cell r="C28" t="str">
            <v>Tr.P</v>
          </cell>
          <cell r="D28">
            <v>1.8</v>
          </cell>
          <cell r="E28">
            <v>1.8</v>
          </cell>
          <cell r="F28">
            <v>1.8</v>
          </cell>
          <cell r="G28">
            <v>152</v>
          </cell>
          <cell r="H28">
            <v>152</v>
          </cell>
          <cell r="I28">
            <v>304</v>
          </cell>
          <cell r="J28">
            <v>1.6</v>
          </cell>
          <cell r="K28">
            <v>1.6</v>
          </cell>
          <cell r="L28">
            <v>1.6</v>
          </cell>
        </row>
        <row r="29">
          <cell r="B29" t="str">
            <v>Nguyeãn Thanh Nhaõ</v>
          </cell>
          <cell r="C29" t="str">
            <v>PP.</v>
          </cell>
          <cell r="D29">
            <v>1.65</v>
          </cell>
          <cell r="E29">
            <v>1.65</v>
          </cell>
          <cell r="F29">
            <v>1.65</v>
          </cell>
          <cell r="G29">
            <v>135</v>
          </cell>
          <cell r="H29">
            <v>157</v>
          </cell>
          <cell r="I29">
            <v>292</v>
          </cell>
          <cell r="J29">
            <v>1.6</v>
          </cell>
          <cell r="K29">
            <v>1.6</v>
          </cell>
          <cell r="L29">
            <v>1.6</v>
          </cell>
        </row>
        <row r="30">
          <cell r="B30" t="str">
            <v>Löu Thaùi Nhaïc</v>
          </cell>
          <cell r="C30" t="str">
            <v xml:space="preserve">CB </v>
          </cell>
          <cell r="D30">
            <v>1.3</v>
          </cell>
          <cell r="E30">
            <v>1.3</v>
          </cell>
          <cell r="F30">
            <v>1.3</v>
          </cell>
          <cell r="H30">
            <v>44</v>
          </cell>
          <cell r="I30">
            <v>44</v>
          </cell>
          <cell r="J30">
            <v>1.4</v>
          </cell>
          <cell r="K30">
            <v>1</v>
          </cell>
          <cell r="L30">
            <v>1.2</v>
          </cell>
        </row>
        <row r="31">
          <cell r="B31" t="str">
            <v>Voõ Vaên Phuïng</v>
          </cell>
          <cell r="C31" t="str">
            <v>NV</v>
          </cell>
          <cell r="D31">
            <v>1.2</v>
          </cell>
          <cell r="E31">
            <v>1.2</v>
          </cell>
          <cell r="F31">
            <v>1.2</v>
          </cell>
          <cell r="G31">
            <v>151</v>
          </cell>
          <cell r="H31">
            <v>157</v>
          </cell>
          <cell r="I31">
            <v>308</v>
          </cell>
          <cell r="J31">
            <v>1.4</v>
          </cell>
          <cell r="K31">
            <v>1.6</v>
          </cell>
          <cell r="L31">
            <v>1.5</v>
          </cell>
        </row>
        <row r="32">
          <cell r="B32" t="str">
            <v>Ñoã Thuyû Tieân</v>
          </cell>
          <cell r="C32" t="str">
            <v>"</v>
          </cell>
          <cell r="D32">
            <v>1.1000000000000001</v>
          </cell>
          <cell r="E32">
            <v>1.1000000000000001</v>
          </cell>
          <cell r="F32">
            <v>1.1000000000000001</v>
          </cell>
          <cell r="G32">
            <v>150</v>
          </cell>
          <cell r="H32">
            <v>157</v>
          </cell>
          <cell r="I32">
            <v>307</v>
          </cell>
          <cell r="J32">
            <v>1.6</v>
          </cell>
          <cell r="K32">
            <v>1.4</v>
          </cell>
          <cell r="L32">
            <v>1.5</v>
          </cell>
        </row>
        <row r="33">
          <cell r="B33" t="str">
            <v>Traàn Phuù Quoác</v>
          </cell>
          <cell r="C33" t="str">
            <v>L.xe</v>
          </cell>
          <cell r="D33">
            <v>1.2</v>
          </cell>
          <cell r="E33">
            <v>1.2</v>
          </cell>
          <cell r="F33">
            <v>1.2</v>
          </cell>
          <cell r="G33">
            <v>155</v>
          </cell>
          <cell r="H33">
            <v>157</v>
          </cell>
          <cell r="I33">
            <v>312</v>
          </cell>
          <cell r="J33">
            <v>1.6</v>
          </cell>
          <cell r="K33">
            <v>1.6</v>
          </cell>
          <cell r="L33">
            <v>1.6</v>
          </cell>
        </row>
        <row r="34">
          <cell r="B34" t="str">
            <v>Traàn Vaên Tö</v>
          </cell>
          <cell r="C34" t="str">
            <v>"</v>
          </cell>
          <cell r="D34">
            <v>1.2</v>
          </cell>
          <cell r="E34">
            <v>1.2</v>
          </cell>
          <cell r="F34">
            <v>1.2</v>
          </cell>
          <cell r="G34">
            <v>154</v>
          </cell>
          <cell r="H34">
            <v>157</v>
          </cell>
          <cell r="I34">
            <v>311</v>
          </cell>
          <cell r="J34">
            <v>1.4</v>
          </cell>
          <cell r="K34">
            <v>1.6</v>
          </cell>
          <cell r="L34">
            <v>1.5</v>
          </cell>
        </row>
        <row r="35">
          <cell r="B35" t="str">
            <v>Huyønh Vaên Haø</v>
          </cell>
          <cell r="C35" t="str">
            <v>"</v>
          </cell>
          <cell r="D35">
            <v>1.2</v>
          </cell>
          <cell r="E35">
            <v>1.2</v>
          </cell>
          <cell r="F35">
            <v>1.2</v>
          </cell>
          <cell r="G35">
            <v>49</v>
          </cell>
          <cell r="H35">
            <v>157</v>
          </cell>
          <cell r="I35">
            <v>206</v>
          </cell>
          <cell r="J35">
            <v>1.4</v>
          </cell>
          <cell r="K35">
            <v>1.4</v>
          </cell>
          <cell r="L35">
            <v>1.4</v>
          </cell>
        </row>
        <row r="36">
          <cell r="B36" t="str">
            <v>Nguyeãn Trung Hieàn</v>
          </cell>
          <cell r="C36" t="str">
            <v>"</v>
          </cell>
          <cell r="D36">
            <v>1.1000000000000001</v>
          </cell>
          <cell r="E36">
            <v>1.1000000000000001</v>
          </cell>
          <cell r="F36">
            <v>1.1000000000000001</v>
          </cell>
          <cell r="G36">
            <v>150</v>
          </cell>
          <cell r="H36">
            <v>157</v>
          </cell>
          <cell r="I36">
            <v>307</v>
          </cell>
          <cell r="J36">
            <v>1.2</v>
          </cell>
          <cell r="K36">
            <v>1.2</v>
          </cell>
          <cell r="L36">
            <v>1.2</v>
          </cell>
        </row>
        <row r="37">
          <cell r="B37" t="str">
            <v>Trònh Thanh Thuûy</v>
          </cell>
          <cell r="C37" t="str">
            <v>YT</v>
          </cell>
          <cell r="D37">
            <v>1.1000000000000001</v>
          </cell>
          <cell r="E37">
            <v>1.1000000000000001</v>
          </cell>
          <cell r="F37">
            <v>1.1000000000000001</v>
          </cell>
          <cell r="G37">
            <v>59</v>
          </cell>
          <cell r="H37">
            <v>157</v>
          </cell>
          <cell r="I37">
            <v>216</v>
          </cell>
          <cell r="J37">
            <v>1.4</v>
          </cell>
          <cell r="K37">
            <v>1.4</v>
          </cell>
          <cell r="L37">
            <v>1.4</v>
          </cell>
        </row>
        <row r="38">
          <cell r="B38" t="str">
            <v>Ñaëng Coâng Chaâu</v>
          </cell>
          <cell r="C38" t="str">
            <v>BV</v>
          </cell>
          <cell r="D38">
            <v>0.95</v>
          </cell>
          <cell r="E38">
            <v>0.95</v>
          </cell>
          <cell r="F38">
            <v>0.95</v>
          </cell>
          <cell r="G38">
            <v>144</v>
          </cell>
          <cell r="H38">
            <v>157</v>
          </cell>
          <cell r="I38">
            <v>301</v>
          </cell>
          <cell r="J38">
            <v>1.4</v>
          </cell>
          <cell r="K38">
            <v>1.4</v>
          </cell>
          <cell r="L38">
            <v>1.4</v>
          </cell>
        </row>
        <row r="39">
          <cell r="B39" t="str">
            <v>Phuøng Thanh Phong</v>
          </cell>
          <cell r="C39" t="str">
            <v>"</v>
          </cell>
          <cell r="D39">
            <v>0.95</v>
          </cell>
          <cell r="E39">
            <v>0.95</v>
          </cell>
          <cell r="F39">
            <v>0.95</v>
          </cell>
          <cell r="G39">
            <v>157</v>
          </cell>
          <cell r="H39">
            <v>131</v>
          </cell>
          <cell r="I39">
            <v>288</v>
          </cell>
          <cell r="J39">
            <v>1.2</v>
          </cell>
          <cell r="K39">
            <v>1.2</v>
          </cell>
          <cell r="L39">
            <v>1.2</v>
          </cell>
        </row>
        <row r="40">
          <cell r="B40" t="str">
            <v>Ngoâ Vaên Naøm</v>
          </cell>
          <cell r="C40" t="str">
            <v>"</v>
          </cell>
          <cell r="D40">
            <v>0.95</v>
          </cell>
          <cell r="E40">
            <v>0.95</v>
          </cell>
          <cell r="F40">
            <v>0.95</v>
          </cell>
          <cell r="G40">
            <v>157</v>
          </cell>
          <cell r="H40">
            <v>151</v>
          </cell>
          <cell r="I40">
            <v>308</v>
          </cell>
          <cell r="J40">
            <v>1.4</v>
          </cell>
          <cell r="K40">
            <v>1.4</v>
          </cell>
          <cell r="L40">
            <v>1.4</v>
          </cell>
        </row>
        <row r="41">
          <cell r="B41" t="str">
            <v>Traàn Vaên Thaønh</v>
          </cell>
          <cell r="C41" t="str">
            <v>"</v>
          </cell>
          <cell r="D41">
            <v>0.95</v>
          </cell>
          <cell r="E41">
            <v>0.95</v>
          </cell>
          <cell r="F41">
            <v>0.95</v>
          </cell>
          <cell r="G41">
            <v>148</v>
          </cell>
          <cell r="H41">
            <v>157</v>
          </cell>
          <cell r="I41">
            <v>305</v>
          </cell>
          <cell r="J41">
            <v>1.6</v>
          </cell>
          <cell r="K41">
            <v>1.6</v>
          </cell>
          <cell r="L41">
            <v>1.6</v>
          </cell>
        </row>
        <row r="42">
          <cell r="B42" t="str">
            <v>Nguyeãn Hoaøng Ñaëng</v>
          </cell>
          <cell r="C42" t="str">
            <v>"</v>
          </cell>
          <cell r="D42">
            <v>1.05</v>
          </cell>
          <cell r="E42">
            <v>1.05</v>
          </cell>
          <cell r="F42">
            <v>1.05</v>
          </cell>
          <cell r="G42">
            <v>157</v>
          </cell>
          <cell r="H42">
            <v>157</v>
          </cell>
          <cell r="I42">
            <v>314</v>
          </cell>
          <cell r="J42">
            <v>1.4</v>
          </cell>
          <cell r="K42">
            <v>1.4</v>
          </cell>
          <cell r="L42">
            <v>1.4</v>
          </cell>
        </row>
        <row r="43">
          <cell r="B43" t="str">
            <v>Tröông Minh Duõng</v>
          </cell>
          <cell r="C43" t="str">
            <v>"</v>
          </cell>
          <cell r="D43">
            <v>0.95</v>
          </cell>
          <cell r="E43">
            <v>0.95</v>
          </cell>
          <cell r="F43">
            <v>0.95</v>
          </cell>
          <cell r="G43">
            <v>157</v>
          </cell>
          <cell r="H43">
            <v>156</v>
          </cell>
          <cell r="I43">
            <v>313</v>
          </cell>
          <cell r="J43">
            <v>1.4</v>
          </cell>
          <cell r="K43">
            <v>1.4</v>
          </cell>
          <cell r="L43">
            <v>1.4</v>
          </cell>
        </row>
        <row r="44">
          <cell r="B44" t="str">
            <v>Nguyeãn Tuaán Haûi</v>
          </cell>
          <cell r="C44" t="str">
            <v>"</v>
          </cell>
          <cell r="D44">
            <v>1.1000000000000001</v>
          </cell>
          <cell r="E44">
            <v>0.95</v>
          </cell>
          <cell r="F44">
            <v>1.0249999999999999</v>
          </cell>
          <cell r="G44">
            <v>155</v>
          </cell>
          <cell r="H44">
            <v>157</v>
          </cell>
          <cell r="I44">
            <v>312</v>
          </cell>
          <cell r="J44">
            <v>1.4</v>
          </cell>
          <cell r="K44">
            <v>1.4</v>
          </cell>
          <cell r="L44">
            <v>1.4</v>
          </cell>
        </row>
        <row r="45">
          <cell r="B45" t="str">
            <v>Ng. Thò Ngoïc Ñieäp</v>
          </cell>
          <cell r="C45" t="str">
            <v>CDöôõng</v>
          </cell>
          <cell r="D45">
            <v>0.9</v>
          </cell>
          <cell r="E45">
            <v>0.9</v>
          </cell>
          <cell r="F45">
            <v>0.9</v>
          </cell>
          <cell r="G45">
            <v>154</v>
          </cell>
          <cell r="H45">
            <v>157</v>
          </cell>
          <cell r="I45">
            <v>311</v>
          </cell>
          <cell r="J45">
            <v>1.6</v>
          </cell>
          <cell r="K45">
            <v>1.2</v>
          </cell>
          <cell r="L45">
            <v>1.4</v>
          </cell>
        </row>
        <row r="46">
          <cell r="B46" t="str">
            <v>Toáng Thò Nguyeân</v>
          </cell>
          <cell r="C46" t="str">
            <v>"</v>
          </cell>
          <cell r="D46">
            <v>0.9</v>
          </cell>
          <cell r="E46">
            <v>0.9</v>
          </cell>
          <cell r="F46">
            <v>0.9</v>
          </cell>
          <cell r="G46">
            <v>150</v>
          </cell>
          <cell r="H46">
            <v>139</v>
          </cell>
          <cell r="I46">
            <v>289</v>
          </cell>
          <cell r="J46">
            <v>1.4</v>
          </cell>
          <cell r="K46">
            <v>1.4</v>
          </cell>
          <cell r="L46">
            <v>1.4</v>
          </cell>
        </row>
        <row r="47">
          <cell r="B47" t="str">
            <v>Leâ Vaên Phaùt</v>
          </cell>
          <cell r="C47" t="str">
            <v>"</v>
          </cell>
          <cell r="D47">
            <v>0.95</v>
          </cell>
          <cell r="E47">
            <v>1</v>
          </cell>
          <cell r="F47">
            <v>0.97499999999999998</v>
          </cell>
          <cell r="G47">
            <v>152</v>
          </cell>
          <cell r="H47">
            <v>157</v>
          </cell>
          <cell r="I47">
            <v>309</v>
          </cell>
          <cell r="J47">
            <v>1.2</v>
          </cell>
          <cell r="K47">
            <v>1.2</v>
          </cell>
          <cell r="L47">
            <v>1.2</v>
          </cell>
        </row>
        <row r="48">
          <cell r="B48" t="str">
            <v>Lö  Hoàng Trang</v>
          </cell>
          <cell r="C48" t="str">
            <v>"</v>
          </cell>
          <cell r="D48">
            <v>0.9</v>
          </cell>
          <cell r="E48">
            <v>0.9</v>
          </cell>
          <cell r="F48">
            <v>0.9</v>
          </cell>
          <cell r="G48">
            <v>150</v>
          </cell>
          <cell r="H48">
            <v>157</v>
          </cell>
          <cell r="I48">
            <v>307</v>
          </cell>
          <cell r="J48">
            <v>1.4</v>
          </cell>
          <cell r="K48">
            <v>1.4</v>
          </cell>
          <cell r="L48">
            <v>1.4</v>
          </cell>
        </row>
        <row r="49">
          <cell r="B49" t="str">
            <v>Leâ Thò Kim Thanh</v>
          </cell>
          <cell r="C49" t="str">
            <v>"</v>
          </cell>
          <cell r="D49">
            <v>0.9</v>
          </cell>
          <cell r="E49">
            <v>0.9</v>
          </cell>
          <cell r="F49">
            <v>0.9</v>
          </cell>
          <cell r="H49">
            <v>52</v>
          </cell>
          <cell r="I49">
            <v>52</v>
          </cell>
          <cell r="J49">
            <v>1.4</v>
          </cell>
          <cell r="K49">
            <v>1</v>
          </cell>
          <cell r="L49">
            <v>1.2</v>
          </cell>
        </row>
        <row r="50">
          <cell r="B50" t="str">
            <v>Nguyeãn Thò Kim Oanh</v>
          </cell>
          <cell r="C50" t="str">
            <v>"</v>
          </cell>
          <cell r="E50">
            <v>0.9</v>
          </cell>
          <cell r="F50">
            <v>0.9</v>
          </cell>
          <cell r="H50">
            <v>101</v>
          </cell>
          <cell r="I50">
            <v>101</v>
          </cell>
          <cell r="K50">
            <v>1.4</v>
          </cell>
          <cell r="L50">
            <v>1.4</v>
          </cell>
        </row>
        <row r="51">
          <cell r="B51" t="str">
            <v>Nguyeãn Hoaøng Lyù</v>
          </cell>
          <cell r="C51" t="str">
            <v>NV</v>
          </cell>
          <cell r="E51">
            <v>0.97500000000000009</v>
          </cell>
          <cell r="F51">
            <v>0.97500000000000009</v>
          </cell>
          <cell r="H51">
            <v>17.5</v>
          </cell>
          <cell r="I51">
            <v>17.5</v>
          </cell>
          <cell r="K51">
            <v>1.4</v>
          </cell>
          <cell r="L51">
            <v>1.4</v>
          </cell>
        </row>
        <row r="52">
          <cell r="B52" t="str">
            <v>Nguyeãn T. Bình Cheùp</v>
          </cell>
          <cell r="C52" t="str">
            <v>T/vuï</v>
          </cell>
          <cell r="D52">
            <v>0.9</v>
          </cell>
          <cell r="E52">
            <v>0.9</v>
          </cell>
          <cell r="F52">
            <v>0.9</v>
          </cell>
          <cell r="G52">
            <v>153</v>
          </cell>
          <cell r="H52">
            <v>157</v>
          </cell>
          <cell r="I52">
            <v>310</v>
          </cell>
          <cell r="J52">
            <v>1.4</v>
          </cell>
          <cell r="K52">
            <v>1.4</v>
          </cell>
          <cell r="L52">
            <v>1.4</v>
          </cell>
        </row>
        <row r="53">
          <cell r="B53" t="str">
            <v>Vuõ Thò Haûi</v>
          </cell>
          <cell r="C53" t="str">
            <v>"</v>
          </cell>
          <cell r="D53">
            <v>0.9</v>
          </cell>
          <cell r="E53">
            <v>0.9</v>
          </cell>
          <cell r="F53">
            <v>0.9</v>
          </cell>
          <cell r="G53">
            <v>153</v>
          </cell>
          <cell r="H53">
            <v>157</v>
          </cell>
          <cell r="I53">
            <v>310</v>
          </cell>
          <cell r="J53">
            <v>1.4</v>
          </cell>
          <cell r="K53">
            <v>1.4</v>
          </cell>
          <cell r="L53">
            <v>1.4</v>
          </cell>
        </row>
        <row r="55">
          <cell r="B55" t="str">
            <v>Laâm Duy Khaùnh</v>
          </cell>
          <cell r="C55" t="str">
            <v>T.P</v>
          </cell>
          <cell r="D55">
            <v>1.9</v>
          </cell>
          <cell r="E55">
            <v>1.9</v>
          </cell>
          <cell r="F55">
            <v>1.9</v>
          </cell>
          <cell r="G55">
            <v>152</v>
          </cell>
          <cell r="H55">
            <v>157</v>
          </cell>
          <cell r="I55">
            <v>309</v>
          </cell>
          <cell r="J55">
            <v>1.6</v>
          </cell>
          <cell r="K55">
            <v>1.6</v>
          </cell>
          <cell r="L55">
            <v>1.6</v>
          </cell>
        </row>
        <row r="56">
          <cell r="B56" t="str">
            <v>Hoà Nam Giang</v>
          </cell>
          <cell r="C56" t="str">
            <v>PP</v>
          </cell>
          <cell r="D56">
            <v>1.75</v>
          </cell>
          <cell r="E56">
            <v>1.75</v>
          </cell>
          <cell r="F56">
            <v>1.75</v>
          </cell>
          <cell r="G56">
            <v>152</v>
          </cell>
          <cell r="H56">
            <v>157</v>
          </cell>
          <cell r="I56">
            <v>309</v>
          </cell>
          <cell r="J56">
            <v>1.6</v>
          </cell>
          <cell r="K56">
            <v>1.6</v>
          </cell>
          <cell r="L56">
            <v>1.6</v>
          </cell>
        </row>
        <row r="57">
          <cell r="B57" t="str">
            <v>Traàn Chinh Chieán</v>
          </cell>
          <cell r="C57" t="str">
            <v>PP</v>
          </cell>
          <cell r="D57">
            <v>1.75</v>
          </cell>
          <cell r="E57">
            <v>1.75</v>
          </cell>
          <cell r="F57">
            <v>1.75</v>
          </cell>
          <cell r="G57">
            <v>152</v>
          </cell>
          <cell r="H57">
            <v>157</v>
          </cell>
          <cell r="I57">
            <v>309</v>
          </cell>
          <cell r="J57">
            <v>1.6</v>
          </cell>
          <cell r="K57">
            <v>1.6</v>
          </cell>
          <cell r="L57">
            <v>1.6</v>
          </cell>
        </row>
        <row r="58">
          <cell r="B58" t="str">
            <v>Nguyeãn Xuaân Trieäu</v>
          </cell>
          <cell r="C58" t="str">
            <v>NV</v>
          </cell>
          <cell r="D58">
            <v>1.2</v>
          </cell>
          <cell r="E58">
            <v>1.1500000000000001</v>
          </cell>
          <cell r="F58">
            <v>1.175</v>
          </cell>
          <cell r="G58">
            <v>151</v>
          </cell>
          <cell r="H58">
            <v>156</v>
          </cell>
          <cell r="I58">
            <v>307</v>
          </cell>
          <cell r="J58">
            <v>1.2</v>
          </cell>
          <cell r="K58">
            <v>1.2</v>
          </cell>
          <cell r="L58">
            <v>1.2</v>
          </cell>
        </row>
        <row r="59">
          <cell r="B59" t="str">
            <v>Maïc Thanh Duõng</v>
          </cell>
          <cell r="C59" t="str">
            <v>N.V</v>
          </cell>
          <cell r="D59">
            <v>1.3</v>
          </cell>
          <cell r="E59">
            <v>1.3</v>
          </cell>
          <cell r="F59">
            <v>1.3</v>
          </cell>
          <cell r="G59">
            <v>151</v>
          </cell>
          <cell r="H59">
            <v>157</v>
          </cell>
          <cell r="I59">
            <v>308</v>
          </cell>
          <cell r="J59">
            <v>1.6</v>
          </cell>
          <cell r="K59">
            <v>1.6</v>
          </cell>
          <cell r="L59">
            <v>1.6</v>
          </cell>
        </row>
        <row r="60">
          <cell r="B60" t="str">
            <v>Nguyeãn Vaên Thôm</v>
          </cell>
          <cell r="C60" t="str">
            <v>N.V</v>
          </cell>
          <cell r="D60">
            <v>1.35</v>
          </cell>
          <cell r="E60">
            <v>1.35</v>
          </cell>
          <cell r="F60">
            <v>1.35</v>
          </cell>
          <cell r="G60">
            <v>151</v>
          </cell>
          <cell r="H60">
            <v>157</v>
          </cell>
          <cell r="I60">
            <v>308</v>
          </cell>
          <cell r="J60">
            <v>1.6</v>
          </cell>
          <cell r="K60">
            <v>1.4</v>
          </cell>
          <cell r="L60">
            <v>1.5</v>
          </cell>
        </row>
        <row r="61">
          <cell r="B61" t="str">
            <v>Nguyeãn Thanh Bình</v>
          </cell>
          <cell r="C61" t="str">
            <v>T.Caân</v>
          </cell>
          <cell r="D61">
            <v>1.1000000000000001</v>
          </cell>
          <cell r="E61">
            <v>1.1000000000000001</v>
          </cell>
          <cell r="F61">
            <v>1.1000000000000001</v>
          </cell>
          <cell r="G61">
            <v>157</v>
          </cell>
          <cell r="H61">
            <v>157</v>
          </cell>
          <cell r="I61">
            <v>314</v>
          </cell>
          <cell r="J61">
            <v>1.4</v>
          </cell>
          <cell r="K61">
            <v>1.2</v>
          </cell>
          <cell r="L61">
            <v>1.2999999999999998</v>
          </cell>
        </row>
        <row r="62">
          <cell r="B62" t="str">
            <v>Voõ Daân Quyeàn</v>
          </cell>
          <cell r="C62" t="str">
            <v>T.Caân</v>
          </cell>
          <cell r="D62">
            <v>1.1000000000000001</v>
          </cell>
          <cell r="E62">
            <v>1.1000000000000001</v>
          </cell>
          <cell r="F62">
            <v>1.1000000000000001</v>
          </cell>
          <cell r="G62">
            <v>157</v>
          </cell>
          <cell r="H62">
            <v>157</v>
          </cell>
          <cell r="I62">
            <v>314</v>
          </cell>
          <cell r="J62">
            <v>1.4</v>
          </cell>
          <cell r="K62">
            <v>1.2</v>
          </cell>
          <cell r="L62">
            <v>1.2999999999999998</v>
          </cell>
        </row>
        <row r="63">
          <cell r="B63" t="str">
            <v>Huyønh Thanh Cöôøng</v>
          </cell>
          <cell r="C63" t="str">
            <v>"</v>
          </cell>
          <cell r="D63">
            <v>1.1000000000000001</v>
          </cell>
          <cell r="E63">
            <v>1.1000000000000001</v>
          </cell>
          <cell r="F63">
            <v>1.1000000000000001</v>
          </cell>
          <cell r="G63">
            <v>157</v>
          </cell>
          <cell r="H63">
            <v>157</v>
          </cell>
          <cell r="I63">
            <v>314</v>
          </cell>
          <cell r="J63">
            <v>1.4</v>
          </cell>
          <cell r="K63">
            <v>1.2</v>
          </cell>
          <cell r="L63">
            <v>1.2999999999999998</v>
          </cell>
        </row>
        <row r="64">
          <cell r="B64" t="str">
            <v>Nguyeãn Sôn Haø</v>
          </cell>
          <cell r="C64" t="str">
            <v>T.BH</v>
          </cell>
          <cell r="D64">
            <v>1.35</v>
          </cell>
          <cell r="E64">
            <v>1.35</v>
          </cell>
          <cell r="F64">
            <v>1.35</v>
          </cell>
          <cell r="G64">
            <v>153</v>
          </cell>
          <cell r="H64">
            <v>157</v>
          </cell>
          <cell r="I64">
            <v>310</v>
          </cell>
          <cell r="J64">
            <v>1.4</v>
          </cell>
          <cell r="K64">
            <v>1.4</v>
          </cell>
          <cell r="L64">
            <v>1.4</v>
          </cell>
        </row>
        <row r="65">
          <cell r="B65" t="str">
            <v>Tröông Ngoïc Maãn</v>
          </cell>
          <cell r="C65" t="str">
            <v>T.BH</v>
          </cell>
          <cell r="D65">
            <v>1.35</v>
          </cell>
          <cell r="E65">
            <v>1.2666666666666666</v>
          </cell>
          <cell r="F65">
            <v>1.3083333333333333</v>
          </cell>
          <cell r="G65">
            <v>153</v>
          </cell>
          <cell r="H65">
            <v>157</v>
          </cell>
          <cell r="I65">
            <v>310</v>
          </cell>
          <cell r="J65">
            <v>1.6</v>
          </cell>
          <cell r="K65">
            <v>1</v>
          </cell>
          <cell r="L65">
            <v>1.3</v>
          </cell>
        </row>
        <row r="66">
          <cell r="B66" t="str">
            <v>Huyønh Thanh Lieâm</v>
          </cell>
          <cell r="C66" t="str">
            <v>TKVT</v>
          </cell>
          <cell r="D66">
            <v>1.25</v>
          </cell>
          <cell r="E66">
            <v>1.25</v>
          </cell>
          <cell r="F66">
            <v>1.25</v>
          </cell>
          <cell r="G66">
            <v>151</v>
          </cell>
          <cell r="H66">
            <v>157</v>
          </cell>
          <cell r="I66">
            <v>308</v>
          </cell>
          <cell r="J66">
            <v>1.4</v>
          </cell>
          <cell r="K66">
            <v>1.4</v>
          </cell>
          <cell r="L66">
            <v>1.4</v>
          </cell>
        </row>
        <row r="67">
          <cell r="B67" t="str">
            <v>Phuøng Höõu Ñaït</v>
          </cell>
          <cell r="C67" t="str">
            <v>TKXM</v>
          </cell>
          <cell r="D67">
            <v>1.45</v>
          </cell>
          <cell r="E67">
            <v>1.45</v>
          </cell>
          <cell r="F67">
            <v>1.45</v>
          </cell>
          <cell r="G67">
            <v>151</v>
          </cell>
          <cell r="H67">
            <v>157</v>
          </cell>
          <cell r="I67">
            <v>308</v>
          </cell>
          <cell r="J67">
            <v>1.6</v>
          </cell>
          <cell r="K67">
            <v>1.6</v>
          </cell>
          <cell r="L67">
            <v>1.6</v>
          </cell>
        </row>
        <row r="68">
          <cell r="B68" t="str">
            <v>Laâm Hoàng Haûi</v>
          </cell>
          <cell r="C68" t="str">
            <v>TKVLN</v>
          </cell>
          <cell r="D68">
            <v>1.35</v>
          </cell>
          <cell r="E68">
            <v>1.35</v>
          </cell>
          <cell r="F68">
            <v>1.35</v>
          </cell>
          <cell r="G68">
            <v>151</v>
          </cell>
          <cell r="H68">
            <v>157</v>
          </cell>
          <cell r="I68">
            <v>308</v>
          </cell>
          <cell r="J68">
            <v>1.4</v>
          </cell>
          <cell r="K68">
            <v>1.4</v>
          </cell>
          <cell r="L68">
            <v>1.4</v>
          </cell>
        </row>
        <row r="69">
          <cell r="B69" t="str">
            <v>Nguyeãn Ngoïc Duy</v>
          </cell>
          <cell r="C69" t="str">
            <v>NV</v>
          </cell>
          <cell r="D69">
            <v>1.2</v>
          </cell>
          <cell r="E69">
            <v>1.2</v>
          </cell>
          <cell r="F69">
            <v>1.2</v>
          </cell>
          <cell r="G69">
            <v>72</v>
          </cell>
          <cell r="H69">
            <v>157</v>
          </cell>
          <cell r="I69">
            <v>229</v>
          </cell>
          <cell r="J69">
            <v>1.4</v>
          </cell>
          <cell r="K69">
            <v>1.6</v>
          </cell>
          <cell r="L69">
            <v>1.5</v>
          </cell>
        </row>
        <row r="70">
          <cell r="B70" t="str">
            <v>Leâ Hoaøng Baù</v>
          </cell>
          <cell r="C70" t="str">
            <v>NV</v>
          </cell>
          <cell r="D70">
            <v>1.1000000000000001</v>
          </cell>
          <cell r="E70">
            <v>1.2249999999999999</v>
          </cell>
          <cell r="F70">
            <v>1.1625000000000001</v>
          </cell>
          <cell r="G70">
            <v>12</v>
          </cell>
          <cell r="H70">
            <v>157</v>
          </cell>
          <cell r="I70">
            <v>169</v>
          </cell>
          <cell r="J70">
            <v>1.4</v>
          </cell>
          <cell r="K70">
            <v>1.4</v>
          </cell>
          <cell r="L70">
            <v>1.4</v>
          </cell>
        </row>
        <row r="71">
          <cell r="B71" t="str">
            <v>Traàn Huy Thaïch</v>
          </cell>
          <cell r="C71" t="str">
            <v>NV</v>
          </cell>
          <cell r="D71">
            <v>1.1000000000000001</v>
          </cell>
          <cell r="E71">
            <v>1.1833333333333333</v>
          </cell>
          <cell r="F71">
            <v>1.1416666666666666</v>
          </cell>
          <cell r="G71">
            <v>9</v>
          </cell>
          <cell r="H71">
            <v>157</v>
          </cell>
          <cell r="I71">
            <v>166</v>
          </cell>
          <cell r="J71">
            <v>1.4</v>
          </cell>
          <cell r="K71">
            <v>1.4</v>
          </cell>
          <cell r="L71">
            <v>1.4</v>
          </cell>
        </row>
        <row r="72">
          <cell r="B72" t="str">
            <v>Nguyeãn Vaên Haûi</v>
          </cell>
          <cell r="C72" t="str">
            <v>BQL-DA</v>
          </cell>
          <cell r="D72">
            <v>1.25</v>
          </cell>
          <cell r="E72">
            <v>1.25</v>
          </cell>
          <cell r="F72">
            <v>1.25</v>
          </cell>
          <cell r="G72">
            <v>151</v>
          </cell>
          <cell r="H72">
            <v>157</v>
          </cell>
          <cell r="I72">
            <v>308</v>
          </cell>
          <cell r="J72">
            <v>1.4</v>
          </cell>
          <cell r="K72">
            <v>1.4</v>
          </cell>
          <cell r="L72">
            <v>1.4</v>
          </cell>
        </row>
        <row r="73">
          <cell r="B73" t="str">
            <v>Hoà Thò Caåm Huyønh</v>
          </cell>
          <cell r="C73" t="str">
            <v>BQL-DA</v>
          </cell>
          <cell r="D73">
            <v>1.25</v>
          </cell>
          <cell r="E73">
            <v>1.25</v>
          </cell>
          <cell r="F73">
            <v>1.25</v>
          </cell>
          <cell r="G73">
            <v>151</v>
          </cell>
          <cell r="H73">
            <v>157</v>
          </cell>
          <cell r="I73">
            <v>308</v>
          </cell>
          <cell r="J73">
            <v>1.4</v>
          </cell>
          <cell r="K73">
            <v>1.4</v>
          </cell>
          <cell r="L73">
            <v>1.4</v>
          </cell>
        </row>
        <row r="74">
          <cell r="B74" t="str">
            <v>Nguyeãn Vaên Cöôøng</v>
          </cell>
          <cell r="C74" t="str">
            <v>TT</v>
          </cell>
          <cell r="D74">
            <v>1.4</v>
          </cell>
          <cell r="E74">
            <v>1.4</v>
          </cell>
          <cell r="F74">
            <v>1.4</v>
          </cell>
          <cell r="G74">
            <v>154</v>
          </cell>
          <cell r="H74">
            <v>157</v>
          </cell>
          <cell r="I74">
            <v>311</v>
          </cell>
          <cell r="J74">
            <v>1.6</v>
          </cell>
          <cell r="K74">
            <v>1.6</v>
          </cell>
          <cell r="L74">
            <v>1.6</v>
          </cell>
        </row>
        <row r="75">
          <cell r="B75" t="str">
            <v>Phan Vaên Hoàng</v>
          </cell>
          <cell r="C75" t="str">
            <v>Toå Phoù</v>
          </cell>
          <cell r="D75">
            <v>1.3</v>
          </cell>
          <cell r="E75">
            <v>1.3</v>
          </cell>
          <cell r="F75">
            <v>1.3</v>
          </cell>
          <cell r="G75">
            <v>154</v>
          </cell>
          <cell r="H75">
            <v>154</v>
          </cell>
          <cell r="I75">
            <v>308</v>
          </cell>
          <cell r="J75">
            <v>1.6</v>
          </cell>
          <cell r="K75">
            <v>1.4</v>
          </cell>
          <cell r="L75">
            <v>1.5</v>
          </cell>
        </row>
        <row r="76">
          <cell r="B76" t="str">
            <v>Taï Quoác Quyønh</v>
          </cell>
          <cell r="C76" t="str">
            <v>CN</v>
          </cell>
          <cell r="D76">
            <v>1.25</v>
          </cell>
          <cell r="E76">
            <v>1.25</v>
          </cell>
          <cell r="F76">
            <v>1.25</v>
          </cell>
          <cell r="G76">
            <v>154</v>
          </cell>
          <cell r="H76">
            <v>155</v>
          </cell>
          <cell r="I76">
            <v>309</v>
          </cell>
          <cell r="J76">
            <v>1.4</v>
          </cell>
          <cell r="K76">
            <v>1.6</v>
          </cell>
          <cell r="L76">
            <v>1.5</v>
          </cell>
        </row>
        <row r="77">
          <cell r="B77" t="str">
            <v>Phan Vaên Hieàn</v>
          </cell>
          <cell r="C77" t="str">
            <v>"</v>
          </cell>
          <cell r="D77">
            <v>1.25</v>
          </cell>
          <cell r="E77">
            <v>1.25</v>
          </cell>
          <cell r="F77">
            <v>1.25</v>
          </cell>
          <cell r="G77">
            <v>154</v>
          </cell>
          <cell r="H77">
            <v>157</v>
          </cell>
          <cell r="I77">
            <v>311</v>
          </cell>
          <cell r="J77">
            <v>1.4</v>
          </cell>
          <cell r="K77">
            <v>1.2</v>
          </cell>
          <cell r="L77">
            <v>1.2999999999999998</v>
          </cell>
        </row>
        <row r="78">
          <cell r="B78" t="str">
            <v>Leâ Töï Thieän</v>
          </cell>
          <cell r="C78" t="str">
            <v>"</v>
          </cell>
          <cell r="D78">
            <v>1.25</v>
          </cell>
          <cell r="E78">
            <v>1.25</v>
          </cell>
          <cell r="F78">
            <v>1.25</v>
          </cell>
          <cell r="G78">
            <v>154</v>
          </cell>
          <cell r="H78">
            <v>156</v>
          </cell>
          <cell r="I78">
            <v>310</v>
          </cell>
          <cell r="J78">
            <v>1.4</v>
          </cell>
          <cell r="K78">
            <v>1.4</v>
          </cell>
          <cell r="L78">
            <v>1.4</v>
          </cell>
        </row>
        <row r="79">
          <cell r="B79" t="str">
            <v>Phaïm Gia Bình</v>
          </cell>
          <cell r="C79" t="str">
            <v>"</v>
          </cell>
          <cell r="D79">
            <v>1.25</v>
          </cell>
          <cell r="E79">
            <v>1.25</v>
          </cell>
          <cell r="F79">
            <v>1.25</v>
          </cell>
          <cell r="G79">
            <v>155</v>
          </cell>
          <cell r="H79">
            <v>156</v>
          </cell>
          <cell r="I79">
            <v>311</v>
          </cell>
          <cell r="J79">
            <v>1.2</v>
          </cell>
          <cell r="K79">
            <v>1.2</v>
          </cell>
          <cell r="L79">
            <v>1.2</v>
          </cell>
        </row>
        <row r="80">
          <cell r="B80" t="str">
            <v>Nguyeãn Ngoïc Sôn</v>
          </cell>
          <cell r="C80" t="str">
            <v>"</v>
          </cell>
          <cell r="D80">
            <v>1.25</v>
          </cell>
          <cell r="E80">
            <v>1.25</v>
          </cell>
          <cell r="F80">
            <v>1.25</v>
          </cell>
          <cell r="G80">
            <v>154</v>
          </cell>
          <cell r="H80">
            <v>147</v>
          </cell>
          <cell r="I80">
            <v>301</v>
          </cell>
          <cell r="J80">
            <v>1.4</v>
          </cell>
          <cell r="K80">
            <v>1.4</v>
          </cell>
          <cell r="L80">
            <v>1.4</v>
          </cell>
        </row>
        <row r="81">
          <cell r="B81" t="str">
            <v>Nguyeãn Troïng Taøi</v>
          </cell>
          <cell r="C81" t="str">
            <v>"</v>
          </cell>
          <cell r="D81">
            <v>1.25</v>
          </cell>
          <cell r="E81">
            <v>1.25</v>
          </cell>
          <cell r="F81">
            <v>1.25</v>
          </cell>
          <cell r="G81">
            <v>154</v>
          </cell>
          <cell r="H81">
            <v>157</v>
          </cell>
          <cell r="I81">
            <v>311</v>
          </cell>
          <cell r="J81">
            <v>1.4</v>
          </cell>
          <cell r="K81">
            <v>1.2</v>
          </cell>
          <cell r="L81">
            <v>1.2999999999999998</v>
          </cell>
        </row>
        <row r="82">
          <cell r="B82" t="str">
            <v>Phan Phöôùc Lôïi</v>
          </cell>
          <cell r="C82" t="str">
            <v>"</v>
          </cell>
          <cell r="D82">
            <v>1.25</v>
          </cell>
          <cell r="E82">
            <v>1.25</v>
          </cell>
          <cell r="F82">
            <v>1.25</v>
          </cell>
          <cell r="G82">
            <v>153</v>
          </cell>
          <cell r="H82">
            <v>132</v>
          </cell>
          <cell r="I82">
            <v>285</v>
          </cell>
          <cell r="J82">
            <v>1.4</v>
          </cell>
          <cell r="K82">
            <v>1.2</v>
          </cell>
          <cell r="L82">
            <v>1.2999999999999998</v>
          </cell>
        </row>
        <row r="83">
          <cell r="B83" t="str">
            <v>Nguyeãn Vaên Ñöông</v>
          </cell>
          <cell r="C83" t="str">
            <v>"</v>
          </cell>
          <cell r="D83">
            <v>1.25</v>
          </cell>
          <cell r="E83">
            <v>1.25</v>
          </cell>
          <cell r="F83">
            <v>1.25</v>
          </cell>
          <cell r="G83">
            <v>156</v>
          </cell>
          <cell r="H83">
            <v>157</v>
          </cell>
          <cell r="I83">
            <v>313</v>
          </cell>
          <cell r="J83">
            <v>1.4</v>
          </cell>
          <cell r="K83">
            <v>1.4</v>
          </cell>
          <cell r="L83">
            <v>1.4</v>
          </cell>
        </row>
        <row r="84">
          <cell r="B84" t="str">
            <v>Löõ Thanh Ñieàn</v>
          </cell>
          <cell r="C84" t="str">
            <v>"</v>
          </cell>
          <cell r="E84">
            <v>0.9375</v>
          </cell>
          <cell r="F84">
            <v>0.9375</v>
          </cell>
          <cell r="H84">
            <v>76</v>
          </cell>
          <cell r="I84">
            <v>76</v>
          </cell>
          <cell r="K84">
            <v>1.4</v>
          </cell>
          <cell r="L84">
            <v>1.4</v>
          </cell>
        </row>
        <row r="85">
          <cell r="B85" t="str">
            <v>Phan Vaên Loäc</v>
          </cell>
          <cell r="C85" t="str">
            <v>"</v>
          </cell>
          <cell r="E85">
            <v>0.9375</v>
          </cell>
          <cell r="F85">
            <v>0.9375</v>
          </cell>
          <cell r="H85">
            <v>77</v>
          </cell>
          <cell r="I85">
            <v>77</v>
          </cell>
          <cell r="K85">
            <v>1.4</v>
          </cell>
          <cell r="L85">
            <v>1.4</v>
          </cell>
        </row>
        <row r="86">
          <cell r="B86" t="str">
            <v>Traàn Thanh Sang</v>
          </cell>
          <cell r="C86" t="str">
            <v>"</v>
          </cell>
          <cell r="E86">
            <v>0.9375</v>
          </cell>
          <cell r="F86">
            <v>0.9375</v>
          </cell>
          <cell r="H86">
            <v>13</v>
          </cell>
          <cell r="I86">
            <v>13</v>
          </cell>
          <cell r="K86">
            <v>1.2</v>
          </cell>
          <cell r="L86">
            <v>1.2</v>
          </cell>
        </row>
        <row r="87">
          <cell r="B87" t="str">
            <v>Nguyeãn Hoàng Hoaøng</v>
          </cell>
          <cell r="C87" t="str">
            <v>L.xe taûi</v>
          </cell>
          <cell r="D87">
            <v>1.2</v>
          </cell>
          <cell r="E87">
            <v>1.2</v>
          </cell>
          <cell r="F87">
            <v>1.2</v>
          </cell>
          <cell r="G87">
            <v>153</v>
          </cell>
          <cell r="H87">
            <v>157</v>
          </cell>
          <cell r="I87">
            <v>310</v>
          </cell>
          <cell r="J87">
            <v>1.6</v>
          </cell>
          <cell r="K87">
            <v>1</v>
          </cell>
          <cell r="L87">
            <v>1.3</v>
          </cell>
        </row>
        <row r="88">
          <cell r="B88" t="str">
            <v>Traàn Ngoïc Phöông</v>
          </cell>
          <cell r="C88" t="str">
            <v>"</v>
          </cell>
          <cell r="D88">
            <v>1.2</v>
          </cell>
          <cell r="E88">
            <v>1.2</v>
          </cell>
          <cell r="F88">
            <v>1.2</v>
          </cell>
          <cell r="G88">
            <v>151</v>
          </cell>
          <cell r="H88">
            <v>157</v>
          </cell>
          <cell r="I88">
            <v>308</v>
          </cell>
          <cell r="J88">
            <v>1.4</v>
          </cell>
          <cell r="K88">
            <v>1</v>
          </cell>
          <cell r="L88">
            <v>1.2</v>
          </cell>
        </row>
        <row r="89">
          <cell r="B89" t="str">
            <v>Ñoã Vaên Loäc</v>
          </cell>
          <cell r="C89" t="str">
            <v>"</v>
          </cell>
          <cell r="D89">
            <v>1.2</v>
          </cell>
          <cell r="E89">
            <v>1.2</v>
          </cell>
          <cell r="F89">
            <v>1.2</v>
          </cell>
          <cell r="G89">
            <v>151</v>
          </cell>
          <cell r="H89">
            <v>157</v>
          </cell>
          <cell r="I89">
            <v>308</v>
          </cell>
          <cell r="J89">
            <v>1.4</v>
          </cell>
          <cell r="K89">
            <v>1</v>
          </cell>
          <cell r="L89">
            <v>1.2</v>
          </cell>
        </row>
        <row r="90">
          <cell r="B90" t="str">
            <v>Ñaëng Quoác Trung</v>
          </cell>
          <cell r="C90" t="str">
            <v>"</v>
          </cell>
          <cell r="D90">
            <v>1.2</v>
          </cell>
          <cell r="E90">
            <v>1.2</v>
          </cell>
          <cell r="F90">
            <v>1.2</v>
          </cell>
          <cell r="G90">
            <v>151</v>
          </cell>
          <cell r="H90">
            <v>157</v>
          </cell>
          <cell r="I90">
            <v>308</v>
          </cell>
          <cell r="J90">
            <v>1.4</v>
          </cell>
          <cell r="K90">
            <v>1</v>
          </cell>
          <cell r="L90">
            <v>1.2</v>
          </cell>
        </row>
        <row r="91">
          <cell r="B91" t="str">
            <v>Nguyeãn Thaønh Haûo</v>
          </cell>
          <cell r="C91" t="str">
            <v>"</v>
          </cell>
          <cell r="D91">
            <v>1.2</v>
          </cell>
          <cell r="E91">
            <v>1.2</v>
          </cell>
          <cell r="F91">
            <v>1.2</v>
          </cell>
          <cell r="G91">
            <v>150</v>
          </cell>
          <cell r="H91">
            <v>157</v>
          </cell>
          <cell r="I91">
            <v>307</v>
          </cell>
          <cell r="J91">
            <v>1.4</v>
          </cell>
          <cell r="K91">
            <v>1</v>
          </cell>
          <cell r="L91">
            <v>1.2</v>
          </cell>
        </row>
        <row r="92">
          <cell r="B92" t="str">
            <v>Phaïm Quoác Huy</v>
          </cell>
          <cell r="C92" t="str">
            <v>"</v>
          </cell>
          <cell r="D92">
            <v>1.2</v>
          </cell>
          <cell r="E92">
            <v>1.2</v>
          </cell>
          <cell r="F92">
            <v>1.2</v>
          </cell>
          <cell r="G92">
            <v>117</v>
          </cell>
          <cell r="H92">
            <v>157</v>
          </cell>
          <cell r="I92">
            <v>274</v>
          </cell>
          <cell r="J92">
            <v>1.4</v>
          </cell>
          <cell r="K92">
            <v>1</v>
          </cell>
          <cell r="L92">
            <v>1.2</v>
          </cell>
        </row>
        <row r="93">
          <cell r="B93" t="str">
            <v>Tröông Hoaøi Phong</v>
          </cell>
          <cell r="C93" t="str">
            <v>"</v>
          </cell>
          <cell r="D93">
            <v>1.2</v>
          </cell>
          <cell r="E93">
            <v>1.2</v>
          </cell>
          <cell r="F93">
            <v>1.2</v>
          </cell>
          <cell r="G93">
            <v>151</v>
          </cell>
          <cell r="H93">
            <v>157</v>
          </cell>
          <cell r="I93">
            <v>308</v>
          </cell>
          <cell r="J93">
            <v>1.4</v>
          </cell>
          <cell r="K93">
            <v>1</v>
          </cell>
          <cell r="L93">
            <v>1.2</v>
          </cell>
        </row>
        <row r="94">
          <cell r="B94" t="str">
            <v>Nguyeãn vaên Yeân</v>
          </cell>
          <cell r="C94" t="str">
            <v>"</v>
          </cell>
          <cell r="D94">
            <v>1.2</v>
          </cell>
          <cell r="E94">
            <v>1.2</v>
          </cell>
          <cell r="F94">
            <v>1.2</v>
          </cell>
          <cell r="G94">
            <v>151</v>
          </cell>
          <cell r="H94">
            <v>119</v>
          </cell>
          <cell r="I94">
            <v>270</v>
          </cell>
          <cell r="J94">
            <v>1.4</v>
          </cell>
          <cell r="K94">
            <v>1</v>
          </cell>
          <cell r="L94">
            <v>1.2</v>
          </cell>
        </row>
        <row r="95">
          <cell r="B95" t="str">
            <v>Ñaëng Quoác Duõng</v>
          </cell>
          <cell r="C95" t="str">
            <v>"</v>
          </cell>
          <cell r="D95">
            <v>1.2</v>
          </cell>
          <cell r="E95">
            <v>1.2</v>
          </cell>
          <cell r="F95">
            <v>1.2</v>
          </cell>
          <cell r="G95">
            <v>148</v>
          </cell>
          <cell r="H95">
            <v>157</v>
          </cell>
          <cell r="I95">
            <v>305</v>
          </cell>
          <cell r="J95">
            <v>1.4</v>
          </cell>
          <cell r="K95">
            <v>1</v>
          </cell>
          <cell r="L95">
            <v>1.2</v>
          </cell>
        </row>
        <row r="96">
          <cell r="B96" t="str">
            <v>Nguyeãn Thanh Phong</v>
          </cell>
          <cell r="C96" t="str">
            <v>"</v>
          </cell>
          <cell r="D96">
            <v>1.2</v>
          </cell>
          <cell r="E96">
            <v>1.2</v>
          </cell>
          <cell r="F96">
            <v>1.2</v>
          </cell>
          <cell r="G96">
            <v>136</v>
          </cell>
          <cell r="H96">
            <v>157</v>
          </cell>
          <cell r="I96">
            <v>293</v>
          </cell>
          <cell r="J96">
            <v>1.4</v>
          </cell>
          <cell r="K96">
            <v>1</v>
          </cell>
          <cell r="L96">
            <v>1.2</v>
          </cell>
        </row>
        <row r="97">
          <cell r="B97" t="str">
            <v>Nguyeãn Thanh Tuaán</v>
          </cell>
          <cell r="C97" t="str">
            <v>Laùi caåu</v>
          </cell>
          <cell r="D97">
            <v>1.3</v>
          </cell>
          <cell r="E97">
            <v>1.3</v>
          </cell>
          <cell r="F97">
            <v>1.3</v>
          </cell>
          <cell r="G97">
            <v>150</v>
          </cell>
          <cell r="H97">
            <v>157</v>
          </cell>
          <cell r="I97">
            <v>307</v>
          </cell>
          <cell r="J97">
            <v>1.4</v>
          </cell>
          <cell r="K97">
            <v>1.4</v>
          </cell>
          <cell r="L97">
            <v>1.4</v>
          </cell>
        </row>
        <row r="98">
          <cell r="B98" t="str">
            <v>Traàn Vaên Sôn</v>
          </cell>
          <cell r="C98" t="str">
            <v>"</v>
          </cell>
          <cell r="D98">
            <v>1.3</v>
          </cell>
          <cell r="E98">
            <v>1.3</v>
          </cell>
          <cell r="F98">
            <v>1.3</v>
          </cell>
          <cell r="G98">
            <v>149</v>
          </cell>
          <cell r="H98">
            <v>157</v>
          </cell>
          <cell r="I98">
            <v>306</v>
          </cell>
          <cell r="J98">
            <v>1.2</v>
          </cell>
          <cell r="K98">
            <v>1.4</v>
          </cell>
          <cell r="L98">
            <v>1.2999999999999998</v>
          </cell>
        </row>
        <row r="99">
          <cell r="B99" t="str">
            <v>Ñaøo Vaên Minh</v>
          </cell>
          <cell r="C99" t="str">
            <v>Laùi cuoác</v>
          </cell>
          <cell r="D99">
            <v>1.3</v>
          </cell>
          <cell r="E99">
            <v>1.3</v>
          </cell>
          <cell r="F99">
            <v>1.3</v>
          </cell>
          <cell r="G99">
            <v>152</v>
          </cell>
          <cell r="H99">
            <v>157</v>
          </cell>
          <cell r="I99">
            <v>309</v>
          </cell>
          <cell r="J99">
            <v>1.6</v>
          </cell>
          <cell r="K99">
            <v>1.6</v>
          </cell>
          <cell r="L99">
            <v>1.6</v>
          </cell>
        </row>
        <row r="100">
          <cell r="B100" t="str">
            <v>Phaïm Ñöùc Thieäp</v>
          </cell>
          <cell r="C100" t="str">
            <v>Xe xuùc</v>
          </cell>
          <cell r="D100">
            <v>1.2</v>
          </cell>
          <cell r="E100">
            <v>1.2</v>
          </cell>
          <cell r="F100">
            <v>1.2</v>
          </cell>
          <cell r="G100">
            <v>151</v>
          </cell>
          <cell r="H100">
            <v>147</v>
          </cell>
          <cell r="I100">
            <v>298</v>
          </cell>
          <cell r="J100">
            <v>1.4</v>
          </cell>
          <cell r="K100">
            <v>1.4</v>
          </cell>
          <cell r="L100">
            <v>1.4</v>
          </cell>
        </row>
        <row r="101">
          <cell r="B101" t="str">
            <v>Nguyeãn Xuaân Thaønh</v>
          </cell>
          <cell r="C101" t="str">
            <v>"</v>
          </cell>
          <cell r="D101">
            <v>1.2</v>
          </cell>
          <cell r="E101">
            <v>1.2</v>
          </cell>
          <cell r="F101">
            <v>1.2</v>
          </cell>
          <cell r="G101">
            <v>151</v>
          </cell>
          <cell r="H101">
            <v>150.5</v>
          </cell>
          <cell r="I101">
            <v>301.5</v>
          </cell>
          <cell r="J101">
            <v>1.4</v>
          </cell>
          <cell r="K101">
            <v>1.4</v>
          </cell>
          <cell r="L101">
            <v>1.4</v>
          </cell>
        </row>
        <row r="102">
          <cell r="B102" t="str">
            <v>Nguyeãn Ñöùc Thaéng</v>
          </cell>
          <cell r="C102" t="str">
            <v>X.xuùc 300</v>
          </cell>
          <cell r="D102">
            <v>1.2</v>
          </cell>
          <cell r="E102">
            <v>1.2</v>
          </cell>
          <cell r="F102">
            <v>1.2</v>
          </cell>
          <cell r="G102">
            <v>150</v>
          </cell>
          <cell r="H102">
            <v>151.5</v>
          </cell>
          <cell r="I102">
            <v>301.5</v>
          </cell>
          <cell r="J102">
            <v>1.6</v>
          </cell>
          <cell r="K102">
            <v>1.4</v>
          </cell>
          <cell r="L102">
            <v>1.5</v>
          </cell>
        </row>
        <row r="103">
          <cell r="B103" t="str">
            <v>Nguyeãn Thaønh Thoaïi</v>
          </cell>
          <cell r="C103" t="str">
            <v>Daewoo</v>
          </cell>
          <cell r="D103">
            <v>1.2</v>
          </cell>
          <cell r="E103">
            <v>1.2</v>
          </cell>
          <cell r="F103">
            <v>1.2</v>
          </cell>
          <cell r="G103">
            <v>138</v>
          </cell>
          <cell r="H103">
            <v>157</v>
          </cell>
          <cell r="I103">
            <v>295</v>
          </cell>
          <cell r="J103">
            <v>1.4</v>
          </cell>
          <cell r="K103">
            <v>1.6</v>
          </cell>
          <cell r="L103">
            <v>1.5</v>
          </cell>
        </row>
        <row r="104">
          <cell r="B104" t="str">
            <v>Ngoâ Vaên Taân</v>
          </cell>
          <cell r="C104" t="str">
            <v>Xe cuoác</v>
          </cell>
          <cell r="D104">
            <v>1.2</v>
          </cell>
          <cell r="E104">
            <v>1.2</v>
          </cell>
          <cell r="F104">
            <v>1.2</v>
          </cell>
          <cell r="G104">
            <v>153</v>
          </cell>
          <cell r="H104">
            <v>141</v>
          </cell>
          <cell r="I104">
            <v>294</v>
          </cell>
          <cell r="J104">
            <v>1.6</v>
          </cell>
          <cell r="K104">
            <v>1.2</v>
          </cell>
          <cell r="L104">
            <v>1.4</v>
          </cell>
        </row>
        <row r="105">
          <cell r="B105" t="str">
            <v>Buøi Quang Baèng</v>
          </cell>
          <cell r="C105" t="str">
            <v>Xe naâng</v>
          </cell>
          <cell r="D105">
            <v>1.2</v>
          </cell>
          <cell r="E105">
            <v>1.2</v>
          </cell>
          <cell r="F105">
            <v>1.2</v>
          </cell>
          <cell r="G105">
            <v>149</v>
          </cell>
          <cell r="H105">
            <v>155</v>
          </cell>
          <cell r="I105">
            <v>304</v>
          </cell>
          <cell r="J105">
            <v>1.4</v>
          </cell>
          <cell r="K105">
            <v>1.4</v>
          </cell>
          <cell r="L105">
            <v>1.4</v>
          </cell>
        </row>
        <row r="106">
          <cell r="B106" t="str">
            <v>Ngoâ Vaên Thaân</v>
          </cell>
          <cell r="C106" t="str">
            <v>Xe naâng</v>
          </cell>
          <cell r="D106">
            <v>1.2</v>
          </cell>
          <cell r="E106">
            <v>1.2</v>
          </cell>
          <cell r="F106">
            <v>1.2</v>
          </cell>
          <cell r="G106">
            <v>134</v>
          </cell>
          <cell r="H106">
            <v>157</v>
          </cell>
          <cell r="I106">
            <v>291</v>
          </cell>
          <cell r="J106">
            <v>1.2</v>
          </cell>
          <cell r="K106">
            <v>1.4</v>
          </cell>
          <cell r="L106">
            <v>1.2999999999999998</v>
          </cell>
        </row>
        <row r="107">
          <cell r="B107" t="str">
            <v>Buøi Quang Laäp</v>
          </cell>
          <cell r="C107" t="str">
            <v>Xe naâng</v>
          </cell>
          <cell r="D107">
            <v>1.2</v>
          </cell>
          <cell r="E107">
            <v>1.2</v>
          </cell>
          <cell r="F107">
            <v>1.2</v>
          </cell>
          <cell r="G107">
            <v>150</v>
          </cell>
          <cell r="H107">
            <v>147</v>
          </cell>
          <cell r="I107">
            <v>297</v>
          </cell>
          <cell r="J107">
            <v>1.2</v>
          </cell>
          <cell r="K107">
            <v>1.4</v>
          </cell>
          <cell r="L107">
            <v>1.2999999999999998</v>
          </cell>
        </row>
        <row r="108">
          <cell r="B108" t="str">
            <v>Phan Thanh Trung</v>
          </cell>
          <cell r="C108" t="str">
            <v>Xe naâng</v>
          </cell>
          <cell r="D108">
            <v>1.2</v>
          </cell>
          <cell r="E108">
            <v>1.2</v>
          </cell>
          <cell r="F108">
            <v>1.2</v>
          </cell>
          <cell r="G108">
            <v>149</v>
          </cell>
          <cell r="H108">
            <v>157</v>
          </cell>
          <cell r="I108">
            <v>306</v>
          </cell>
          <cell r="J108">
            <v>1.4</v>
          </cell>
          <cell r="K108">
            <v>1.4</v>
          </cell>
          <cell r="L108">
            <v>1.4</v>
          </cell>
        </row>
        <row r="109">
          <cell r="B109" t="str">
            <v>Laâm Hoàng Thu</v>
          </cell>
          <cell r="C109" t="str">
            <v>Xe naâng</v>
          </cell>
          <cell r="D109">
            <v>1.2</v>
          </cell>
          <cell r="E109">
            <v>1.2</v>
          </cell>
          <cell r="F109">
            <v>1.2</v>
          </cell>
          <cell r="G109">
            <v>50</v>
          </cell>
          <cell r="H109">
            <v>157</v>
          </cell>
          <cell r="I109">
            <v>207</v>
          </cell>
          <cell r="J109">
            <v>1.4</v>
          </cell>
          <cell r="K109">
            <v>1.2</v>
          </cell>
          <cell r="L109">
            <v>1.2999999999999998</v>
          </cell>
        </row>
        <row r="110">
          <cell r="B110" t="str">
            <v>Hoà Ngoïc Lôïi</v>
          </cell>
          <cell r="C110" t="str">
            <v>"</v>
          </cell>
          <cell r="D110">
            <v>1.2</v>
          </cell>
          <cell r="E110">
            <v>1.2</v>
          </cell>
          <cell r="F110">
            <v>1.2</v>
          </cell>
          <cell r="G110">
            <v>150</v>
          </cell>
          <cell r="H110">
            <v>145</v>
          </cell>
          <cell r="I110">
            <v>295</v>
          </cell>
          <cell r="J110">
            <v>1</v>
          </cell>
          <cell r="K110">
            <v>1.4</v>
          </cell>
          <cell r="L110">
            <v>1.2</v>
          </cell>
        </row>
        <row r="112">
          <cell r="B112" t="str">
            <v xml:space="preserve"> Ghi chuù :</v>
          </cell>
          <cell r="C112" t="str">
            <v>Heä soá xeáp loaïi : (1,6 = xuaát saéc ; 1,4 = Loaïi A ; 1,2 = Loaïi B ; 1,0 = loaïi C)</v>
          </cell>
        </row>
        <row r="113">
          <cell r="B113" t="str">
            <v xml:space="preserve"> * Toång hôïp :</v>
          </cell>
          <cell r="C113" t="str">
            <v>Loaïi XS</v>
          </cell>
          <cell r="D113">
            <v>10</v>
          </cell>
        </row>
        <row r="114">
          <cell r="C114" t="str">
            <v>Loaïi A</v>
          </cell>
          <cell r="D114">
            <v>24</v>
          </cell>
        </row>
        <row r="115">
          <cell r="C115" t="str">
            <v>Loaïi B</v>
          </cell>
          <cell r="D115">
            <v>11</v>
          </cell>
        </row>
        <row r="116">
          <cell r="C116" t="str">
            <v>Loaïi C</v>
          </cell>
          <cell r="D116">
            <v>11</v>
          </cell>
          <cell r="I116" t="str">
            <v>Ngaøy ___ thaùng ____ naêm 2002</v>
          </cell>
        </row>
        <row r="117">
          <cell r="B117" t="str">
            <v>Ngöôøi laäp</v>
          </cell>
          <cell r="D117">
            <v>56</v>
          </cell>
          <cell r="J117" t="str">
            <v>Phoøng Keá hoaïch</v>
          </cell>
        </row>
        <row r="129">
          <cell r="B129" t="str">
            <v>Phuøng Höõu Thònh</v>
          </cell>
          <cell r="C129" t="str">
            <v>TP</v>
          </cell>
          <cell r="D129">
            <v>1.9</v>
          </cell>
          <cell r="E129">
            <v>1.9</v>
          </cell>
          <cell r="F129">
            <v>1.9</v>
          </cell>
          <cell r="G129">
            <v>153</v>
          </cell>
          <cell r="H129">
            <v>157</v>
          </cell>
          <cell r="I129">
            <v>310</v>
          </cell>
          <cell r="J129">
            <v>1.6</v>
          </cell>
          <cell r="K129">
            <v>1.6</v>
          </cell>
          <cell r="L129">
            <v>1.6</v>
          </cell>
        </row>
        <row r="130">
          <cell r="B130" t="str">
            <v>Huyønh Quang Vöõng</v>
          </cell>
          <cell r="C130" t="str">
            <v>PP</v>
          </cell>
          <cell r="D130">
            <v>1.75</v>
          </cell>
          <cell r="E130">
            <v>1.75</v>
          </cell>
          <cell r="F130">
            <v>1.75</v>
          </cell>
          <cell r="G130">
            <v>152</v>
          </cell>
          <cell r="H130">
            <v>157</v>
          </cell>
          <cell r="I130">
            <v>309</v>
          </cell>
          <cell r="J130">
            <v>1.6</v>
          </cell>
          <cell r="K130">
            <v>1.6</v>
          </cell>
          <cell r="L130">
            <v>1.6</v>
          </cell>
        </row>
        <row r="131">
          <cell r="B131" t="str">
            <v>Nguyeãn Thò Kim Anh</v>
          </cell>
          <cell r="C131" t="str">
            <v>N.V</v>
          </cell>
          <cell r="D131">
            <v>1.3</v>
          </cell>
          <cell r="E131">
            <v>1.3</v>
          </cell>
          <cell r="F131">
            <v>1.3</v>
          </cell>
          <cell r="G131">
            <v>151</v>
          </cell>
          <cell r="H131">
            <v>155</v>
          </cell>
          <cell r="I131">
            <v>306</v>
          </cell>
          <cell r="J131">
            <v>1.6</v>
          </cell>
          <cell r="K131">
            <v>1.6</v>
          </cell>
          <cell r="L131">
            <v>1.6</v>
          </cell>
        </row>
        <row r="132">
          <cell r="B132" t="str">
            <v>Nguyeãn Baù Toång</v>
          </cell>
          <cell r="C132" t="str">
            <v>N.V</v>
          </cell>
          <cell r="D132">
            <v>1.25</v>
          </cell>
          <cell r="E132">
            <v>1.25</v>
          </cell>
          <cell r="F132">
            <v>1.25</v>
          </cell>
          <cell r="G132">
            <v>151</v>
          </cell>
          <cell r="H132">
            <v>152</v>
          </cell>
          <cell r="I132">
            <v>303</v>
          </cell>
          <cell r="J132">
            <v>1.2</v>
          </cell>
          <cell r="K132">
            <v>1.4</v>
          </cell>
          <cell r="L132">
            <v>1.2999999999999998</v>
          </cell>
        </row>
        <row r="133">
          <cell r="B133" t="str">
            <v>Mai Thaønh Chính</v>
          </cell>
          <cell r="C133" t="str">
            <v>N.V</v>
          </cell>
          <cell r="D133">
            <v>1.25</v>
          </cell>
          <cell r="E133">
            <v>1.25</v>
          </cell>
          <cell r="F133">
            <v>1.25</v>
          </cell>
          <cell r="G133">
            <v>151</v>
          </cell>
          <cell r="H133">
            <v>157</v>
          </cell>
          <cell r="I133">
            <v>308</v>
          </cell>
          <cell r="J133">
            <v>1.2</v>
          </cell>
          <cell r="K133">
            <v>1.4</v>
          </cell>
          <cell r="L133">
            <v>1.2999999999999998</v>
          </cell>
        </row>
        <row r="134">
          <cell r="B134" t="str">
            <v>Traàn Phuù Thuyû</v>
          </cell>
          <cell r="C134" t="str">
            <v>NV</v>
          </cell>
          <cell r="D134">
            <v>1.2</v>
          </cell>
          <cell r="E134">
            <v>1.2</v>
          </cell>
          <cell r="F134">
            <v>1.2</v>
          </cell>
          <cell r="G134">
            <v>151</v>
          </cell>
          <cell r="H134">
            <v>157</v>
          </cell>
          <cell r="I134">
            <v>308</v>
          </cell>
          <cell r="J134">
            <v>1.6</v>
          </cell>
          <cell r="K134">
            <v>1.6</v>
          </cell>
          <cell r="L134">
            <v>1.6</v>
          </cell>
        </row>
        <row r="135">
          <cell r="B135" t="str">
            <v>Nguyeãn Vaên Hoaøng</v>
          </cell>
          <cell r="C135" t="str">
            <v>AÙp taûi</v>
          </cell>
          <cell r="D135">
            <v>1.1000000000000001</v>
          </cell>
          <cell r="E135">
            <v>1.1000000000000001</v>
          </cell>
          <cell r="F135">
            <v>1.1000000000000001</v>
          </cell>
          <cell r="G135">
            <v>142</v>
          </cell>
          <cell r="H135">
            <v>157</v>
          </cell>
          <cell r="I135">
            <v>299</v>
          </cell>
          <cell r="J135">
            <v>1.4</v>
          </cell>
          <cell r="K135">
            <v>1.4</v>
          </cell>
          <cell r="L135">
            <v>1.4</v>
          </cell>
        </row>
        <row r="136">
          <cell r="B136" t="str">
            <v>Huyønh Vaên Bình</v>
          </cell>
          <cell r="C136" t="str">
            <v>AÙp taûi</v>
          </cell>
          <cell r="D136">
            <v>1.1000000000000001</v>
          </cell>
          <cell r="E136">
            <v>1.1000000000000001</v>
          </cell>
          <cell r="F136">
            <v>1.1000000000000001</v>
          </cell>
          <cell r="G136">
            <v>151</v>
          </cell>
          <cell r="H136">
            <v>152</v>
          </cell>
          <cell r="I136">
            <v>303</v>
          </cell>
          <cell r="J136">
            <v>1.4</v>
          </cell>
          <cell r="K136">
            <v>1.4</v>
          </cell>
          <cell r="L136">
            <v>1.4</v>
          </cell>
        </row>
        <row r="137">
          <cell r="B137" t="str">
            <v>Tröông Thaønh Taâm</v>
          </cell>
          <cell r="C137" t="str">
            <v>AÙp taûi</v>
          </cell>
          <cell r="D137">
            <v>1.1000000000000001</v>
          </cell>
          <cell r="E137">
            <v>1.1000000000000001</v>
          </cell>
          <cell r="F137">
            <v>1.1000000000000001</v>
          </cell>
          <cell r="G137">
            <v>151</v>
          </cell>
          <cell r="H137">
            <v>154</v>
          </cell>
          <cell r="I137">
            <v>305</v>
          </cell>
          <cell r="J137">
            <v>1.4</v>
          </cell>
          <cell r="K137">
            <v>1.4</v>
          </cell>
          <cell r="L137">
            <v>1.4</v>
          </cell>
        </row>
        <row r="138">
          <cell r="B138" t="str">
            <v>Laâm Anh Duõng</v>
          </cell>
          <cell r="C138" t="str">
            <v>AÙp taûi</v>
          </cell>
          <cell r="D138">
            <v>1.1000000000000001</v>
          </cell>
          <cell r="E138">
            <v>1.1000000000000001</v>
          </cell>
          <cell r="F138">
            <v>1.1000000000000001</v>
          </cell>
          <cell r="G138">
            <v>151</v>
          </cell>
          <cell r="H138">
            <v>157</v>
          </cell>
          <cell r="I138">
            <v>308</v>
          </cell>
          <cell r="J138">
            <v>1.4</v>
          </cell>
          <cell r="K138">
            <v>1.4</v>
          </cell>
          <cell r="L138">
            <v>1.4</v>
          </cell>
        </row>
        <row r="139">
          <cell r="B139" t="str">
            <v>Huyønh Thieän Phong</v>
          </cell>
          <cell r="C139" t="str">
            <v>AÙp taûi</v>
          </cell>
          <cell r="D139">
            <v>1.1000000000000001</v>
          </cell>
          <cell r="E139">
            <v>1.1000000000000001</v>
          </cell>
          <cell r="F139">
            <v>1.1000000000000001</v>
          </cell>
          <cell r="G139">
            <v>145</v>
          </cell>
          <cell r="H139">
            <v>157</v>
          </cell>
          <cell r="I139">
            <v>302</v>
          </cell>
          <cell r="J139">
            <v>1.4</v>
          </cell>
          <cell r="K139">
            <v>1.4</v>
          </cell>
          <cell r="L139">
            <v>1.4</v>
          </cell>
        </row>
        <row r="140">
          <cell r="B140" t="str">
            <v>Vuõ Quoác Vieät</v>
          </cell>
          <cell r="C140" t="str">
            <v>AÙp taûi</v>
          </cell>
          <cell r="D140">
            <v>1.1000000000000001</v>
          </cell>
          <cell r="E140">
            <v>1.1000000000000001</v>
          </cell>
          <cell r="F140">
            <v>1.1000000000000001</v>
          </cell>
          <cell r="G140">
            <v>151</v>
          </cell>
          <cell r="H140">
            <v>157</v>
          </cell>
          <cell r="I140">
            <v>308</v>
          </cell>
          <cell r="J140">
            <v>1.4</v>
          </cell>
          <cell r="K140">
            <v>1.4</v>
          </cell>
          <cell r="L140">
            <v>1.4</v>
          </cell>
        </row>
        <row r="141">
          <cell r="B141" t="str">
            <v>Nguyeãn Phöông Phan</v>
          </cell>
          <cell r="C141" t="str">
            <v>AÙp taûi</v>
          </cell>
          <cell r="D141">
            <v>1.1000000000000001</v>
          </cell>
          <cell r="E141">
            <v>1.1000000000000001</v>
          </cell>
          <cell r="F141">
            <v>1.1000000000000001</v>
          </cell>
          <cell r="G141">
            <v>151</v>
          </cell>
          <cell r="H141">
            <v>154</v>
          </cell>
          <cell r="I141">
            <v>305</v>
          </cell>
          <cell r="J141">
            <v>1.4</v>
          </cell>
          <cell r="K141">
            <v>1.2</v>
          </cell>
          <cell r="L141">
            <v>1.2999999999999998</v>
          </cell>
        </row>
        <row r="142">
          <cell r="B142" t="str">
            <v>Nguyeãn Quoác Maïnh</v>
          </cell>
          <cell r="C142" t="str">
            <v>AÙp taûi</v>
          </cell>
          <cell r="D142">
            <v>1.1000000000000001</v>
          </cell>
          <cell r="E142">
            <v>1.1000000000000001</v>
          </cell>
          <cell r="F142">
            <v>1.1000000000000001</v>
          </cell>
          <cell r="G142">
            <v>151</v>
          </cell>
          <cell r="H142">
            <v>157</v>
          </cell>
          <cell r="I142">
            <v>308</v>
          </cell>
          <cell r="J142">
            <v>1.4</v>
          </cell>
          <cell r="K142">
            <v>1.4</v>
          </cell>
          <cell r="L142">
            <v>1.4</v>
          </cell>
        </row>
        <row r="143">
          <cell r="B143" t="str">
            <v>Traàn Vieát Khoâi</v>
          </cell>
          <cell r="C143" t="str">
            <v>NV</v>
          </cell>
          <cell r="E143">
            <v>0.9375</v>
          </cell>
          <cell r="F143">
            <v>0.9375</v>
          </cell>
          <cell r="H143">
            <v>72</v>
          </cell>
          <cell r="I143">
            <v>72</v>
          </cell>
          <cell r="K143">
            <v>1.4</v>
          </cell>
          <cell r="L143">
            <v>1.4</v>
          </cell>
        </row>
        <row r="144">
          <cell r="B144" t="str">
            <v>Laâm Minh Vöông</v>
          </cell>
          <cell r="C144" t="str">
            <v>T.CN</v>
          </cell>
          <cell r="D144">
            <v>1.6</v>
          </cell>
          <cell r="E144">
            <v>1.6</v>
          </cell>
          <cell r="F144">
            <v>1.6</v>
          </cell>
          <cell r="G144">
            <v>152</v>
          </cell>
          <cell r="H144">
            <v>157</v>
          </cell>
          <cell r="I144">
            <v>309</v>
          </cell>
          <cell r="J144">
            <v>1.6</v>
          </cell>
          <cell r="K144">
            <v>1.6</v>
          </cell>
          <cell r="L144">
            <v>1.6</v>
          </cell>
        </row>
        <row r="145">
          <cell r="B145" t="str">
            <v>Leâ Thaønh Líp</v>
          </cell>
          <cell r="C145" t="str">
            <v>KT</v>
          </cell>
          <cell r="D145">
            <v>1.3</v>
          </cell>
          <cell r="E145">
            <v>1.3416666666666668</v>
          </cell>
          <cell r="F145">
            <v>1.3208333333333333</v>
          </cell>
          <cell r="G145">
            <v>153</v>
          </cell>
          <cell r="H145">
            <v>157</v>
          </cell>
          <cell r="I145">
            <v>310</v>
          </cell>
          <cell r="J145">
            <v>1.6</v>
          </cell>
          <cell r="K145">
            <v>1.6</v>
          </cell>
          <cell r="L145">
            <v>1.6</v>
          </cell>
        </row>
        <row r="146">
          <cell r="B146" t="str">
            <v>Voõ Hoaøng Trung</v>
          </cell>
          <cell r="C146" t="str">
            <v>NV</v>
          </cell>
          <cell r="D146">
            <v>1.25</v>
          </cell>
          <cell r="E146">
            <v>1.3</v>
          </cell>
          <cell r="F146">
            <v>1.2749999999999999</v>
          </cell>
          <cell r="G146">
            <v>151</v>
          </cell>
          <cell r="H146">
            <v>157</v>
          </cell>
          <cell r="I146">
            <v>308</v>
          </cell>
          <cell r="J146">
            <v>1.6</v>
          </cell>
          <cell r="K146">
            <v>1.6</v>
          </cell>
          <cell r="L146">
            <v>1.6</v>
          </cell>
        </row>
        <row r="147">
          <cell r="B147" t="str">
            <v>Voõ Thoáng Nhaát</v>
          </cell>
          <cell r="C147" t="str">
            <v>Thuû quyõ</v>
          </cell>
          <cell r="D147">
            <v>1.2</v>
          </cell>
          <cell r="E147">
            <v>1.2</v>
          </cell>
          <cell r="F147">
            <v>1.2</v>
          </cell>
          <cell r="G147">
            <v>151</v>
          </cell>
          <cell r="H147">
            <v>157</v>
          </cell>
          <cell r="I147">
            <v>308</v>
          </cell>
          <cell r="J147">
            <v>1.4</v>
          </cell>
          <cell r="K147">
            <v>1.4</v>
          </cell>
          <cell r="L147">
            <v>1.4</v>
          </cell>
        </row>
        <row r="148">
          <cell r="B148" t="str">
            <v>Voõ Hoàng Taâm</v>
          </cell>
          <cell r="C148" t="str">
            <v>Thuû quyõ</v>
          </cell>
          <cell r="D148">
            <v>1.2</v>
          </cell>
          <cell r="E148">
            <v>1.2</v>
          </cell>
          <cell r="F148">
            <v>1.2</v>
          </cell>
          <cell r="G148">
            <v>153</v>
          </cell>
          <cell r="H148">
            <v>157</v>
          </cell>
          <cell r="I148">
            <v>310</v>
          </cell>
          <cell r="J148">
            <v>1.6</v>
          </cell>
          <cell r="K148">
            <v>1.4</v>
          </cell>
          <cell r="L148">
            <v>1.5</v>
          </cell>
        </row>
        <row r="149">
          <cell r="B149" t="str">
            <v>Nguyeãn Thaønh Thaân</v>
          </cell>
          <cell r="C149" t="str">
            <v>KT</v>
          </cell>
          <cell r="D149">
            <v>1.2</v>
          </cell>
          <cell r="E149">
            <v>1.2</v>
          </cell>
          <cell r="F149">
            <v>1.2</v>
          </cell>
          <cell r="G149">
            <v>105</v>
          </cell>
          <cell r="H149">
            <v>153</v>
          </cell>
          <cell r="I149">
            <v>258</v>
          </cell>
          <cell r="J149">
            <v>1.4</v>
          </cell>
          <cell r="K149">
            <v>1.4</v>
          </cell>
          <cell r="L149">
            <v>1.4</v>
          </cell>
        </row>
        <row r="150">
          <cell r="B150" t="str">
            <v>Ñinh Ñöùc Chính</v>
          </cell>
          <cell r="C150" t="str">
            <v>L.Xe</v>
          </cell>
          <cell r="D150">
            <v>1.1666666666666667</v>
          </cell>
          <cell r="E150">
            <v>1.1000000000000001</v>
          </cell>
          <cell r="F150">
            <v>1.1333333333333333</v>
          </cell>
          <cell r="G150">
            <v>152</v>
          </cell>
          <cell r="H150">
            <v>157</v>
          </cell>
          <cell r="I150">
            <v>309</v>
          </cell>
          <cell r="J150">
            <v>1.4</v>
          </cell>
          <cell r="K150">
            <v>1.4</v>
          </cell>
          <cell r="L150">
            <v>1.4</v>
          </cell>
        </row>
        <row r="151">
          <cell r="B151" t="str">
            <v>Buøi Tieán Coâng</v>
          </cell>
          <cell r="C151" t="str">
            <v>"</v>
          </cell>
          <cell r="D151">
            <v>1.2</v>
          </cell>
          <cell r="E151">
            <v>1.2</v>
          </cell>
          <cell r="F151">
            <v>1.2</v>
          </cell>
          <cell r="G151">
            <v>153</v>
          </cell>
          <cell r="H151">
            <v>157</v>
          </cell>
          <cell r="I151">
            <v>310</v>
          </cell>
          <cell r="J151">
            <v>1.4</v>
          </cell>
          <cell r="K151">
            <v>1.2</v>
          </cell>
          <cell r="L151">
            <v>1.2999999999999998</v>
          </cell>
        </row>
        <row r="152">
          <cell r="B152" t="str">
            <v>Phaïm Vaên Nhieàu</v>
          </cell>
          <cell r="C152" t="str">
            <v>"</v>
          </cell>
          <cell r="D152">
            <v>1.2</v>
          </cell>
          <cell r="E152">
            <v>1.2</v>
          </cell>
          <cell r="F152">
            <v>1.2</v>
          </cell>
          <cell r="G152">
            <v>150</v>
          </cell>
          <cell r="H152">
            <v>157</v>
          </cell>
          <cell r="I152">
            <v>307</v>
          </cell>
          <cell r="J152">
            <v>1.4</v>
          </cell>
          <cell r="K152">
            <v>1.4</v>
          </cell>
          <cell r="L152">
            <v>1.4</v>
          </cell>
        </row>
        <row r="153">
          <cell r="B153" t="str">
            <v>Phaïm Anh Huøng</v>
          </cell>
          <cell r="C153" t="str">
            <v>"</v>
          </cell>
          <cell r="D153">
            <v>1.2</v>
          </cell>
          <cell r="E153">
            <v>1.2</v>
          </cell>
          <cell r="F153">
            <v>1.2</v>
          </cell>
          <cell r="G153">
            <v>150</v>
          </cell>
          <cell r="H153">
            <v>52</v>
          </cell>
          <cell r="I153">
            <v>202</v>
          </cell>
          <cell r="J153">
            <v>1.4</v>
          </cell>
          <cell r="K153">
            <v>1.2</v>
          </cell>
          <cell r="L153">
            <v>1.2999999999999998</v>
          </cell>
        </row>
        <row r="154">
          <cell r="B154" t="str">
            <v>Ñaøo Ngoïc Höông</v>
          </cell>
          <cell r="C154" t="str">
            <v>"</v>
          </cell>
          <cell r="D154">
            <v>1.2</v>
          </cell>
          <cell r="E154">
            <v>1.2</v>
          </cell>
          <cell r="F154">
            <v>1.2</v>
          </cell>
          <cell r="G154">
            <v>150</v>
          </cell>
          <cell r="H154">
            <v>157</v>
          </cell>
          <cell r="I154">
            <v>307</v>
          </cell>
          <cell r="J154">
            <v>1.6</v>
          </cell>
          <cell r="K154">
            <v>1.4</v>
          </cell>
          <cell r="L154">
            <v>1.5</v>
          </cell>
        </row>
        <row r="155">
          <cell r="B155" t="str">
            <v>Voõ Thaønh Nhaân</v>
          </cell>
          <cell r="C155" t="str">
            <v>"</v>
          </cell>
          <cell r="D155">
            <v>1.2</v>
          </cell>
          <cell r="E155">
            <v>1.2</v>
          </cell>
          <cell r="F155">
            <v>1.2</v>
          </cell>
          <cell r="G155">
            <v>72</v>
          </cell>
          <cell r="H155">
            <v>157</v>
          </cell>
          <cell r="I155">
            <v>229</v>
          </cell>
          <cell r="J155">
            <v>1.2</v>
          </cell>
          <cell r="K155">
            <v>1.4</v>
          </cell>
          <cell r="L155">
            <v>1.2999999999999998</v>
          </cell>
        </row>
        <row r="156">
          <cell r="B156" t="str">
            <v>Nguyeãn Ñaêng Khoa</v>
          </cell>
          <cell r="C156" t="str">
            <v>"</v>
          </cell>
          <cell r="E156">
            <v>1.1000000000000001</v>
          </cell>
          <cell r="F156">
            <v>1.1000000000000001</v>
          </cell>
          <cell r="H156">
            <v>125</v>
          </cell>
          <cell r="I156">
            <v>125</v>
          </cell>
          <cell r="K156">
            <v>1.4</v>
          </cell>
          <cell r="L156">
            <v>1.4</v>
          </cell>
        </row>
        <row r="157">
          <cell r="B157" t="str">
            <v>Nguyeãn Phuù Quoác</v>
          </cell>
          <cell r="C157" t="str">
            <v>"</v>
          </cell>
          <cell r="E157">
            <v>0.9</v>
          </cell>
          <cell r="F157">
            <v>0.9</v>
          </cell>
          <cell r="H157">
            <v>73</v>
          </cell>
          <cell r="I157">
            <v>73</v>
          </cell>
          <cell r="K157">
            <v>1.4</v>
          </cell>
          <cell r="L157">
            <v>1.4</v>
          </cell>
        </row>
        <row r="159">
          <cell r="B159" t="str">
            <v>BQL Chaát Löôïng:</v>
          </cell>
        </row>
        <row r="160">
          <cell r="B160" t="str">
            <v>Nguyeãn Thoaïi Oanh</v>
          </cell>
          <cell r="C160" t="str">
            <v>Tban</v>
          </cell>
          <cell r="D160">
            <v>1.75</v>
          </cell>
          <cell r="E160">
            <v>1.75</v>
          </cell>
          <cell r="F160">
            <v>1.75</v>
          </cell>
          <cell r="G160">
            <v>152</v>
          </cell>
          <cell r="H160">
            <v>157</v>
          </cell>
          <cell r="I160">
            <v>309</v>
          </cell>
          <cell r="J160">
            <v>1.6</v>
          </cell>
          <cell r="K160">
            <v>1.6</v>
          </cell>
          <cell r="L160">
            <v>1.6</v>
          </cell>
        </row>
        <row r="161">
          <cell r="B161" t="str">
            <v>Nguyeãn Höõu Hieáu</v>
          </cell>
          <cell r="C161" t="str">
            <v>NV</v>
          </cell>
          <cell r="D161">
            <v>1.25</v>
          </cell>
          <cell r="E161">
            <v>1.25</v>
          </cell>
          <cell r="F161">
            <v>1.25</v>
          </cell>
          <cell r="G161">
            <v>154</v>
          </cell>
          <cell r="H161">
            <v>157</v>
          </cell>
          <cell r="I161">
            <v>311</v>
          </cell>
          <cell r="J161">
            <v>1.6</v>
          </cell>
          <cell r="K161">
            <v>1.4</v>
          </cell>
          <cell r="L161">
            <v>1.5</v>
          </cell>
        </row>
        <row r="162">
          <cell r="B162" t="str">
            <v>Phaïm Vaên Haûi</v>
          </cell>
          <cell r="C162" t="str">
            <v>NV</v>
          </cell>
          <cell r="D162">
            <v>1.375</v>
          </cell>
          <cell r="E162">
            <v>1.3120000000000001</v>
          </cell>
          <cell r="F162">
            <v>1.3435000000000001</v>
          </cell>
          <cell r="G162">
            <v>144</v>
          </cell>
          <cell r="H162">
            <v>157</v>
          </cell>
          <cell r="I162">
            <v>301</v>
          </cell>
          <cell r="J162">
            <v>1.6</v>
          </cell>
          <cell r="K162">
            <v>1.4</v>
          </cell>
          <cell r="L162">
            <v>1.5</v>
          </cell>
        </row>
        <row r="164">
          <cell r="B164" t="str">
            <v xml:space="preserve"> Ghi chuù :</v>
          </cell>
          <cell r="C164" t="str">
            <v>Heä soá xeáp loaïi : (1,6 = xuaát saéc ; 1,4 = Loaïi A ; 1,2 = Loaïi B ; 1,0 = loaïi C)</v>
          </cell>
        </row>
        <row r="165">
          <cell r="B165" t="str">
            <v xml:space="preserve"> * Toång hôïp :</v>
          </cell>
          <cell r="C165" t="str">
            <v>Loaïi XS</v>
          </cell>
          <cell r="D165">
            <v>8</v>
          </cell>
          <cell r="E165" t="str">
            <v xml:space="preserve"> (BQL-CL 01)</v>
          </cell>
        </row>
        <row r="166">
          <cell r="C166" t="str">
            <v>Loaïi A</v>
          </cell>
          <cell r="D166">
            <v>21</v>
          </cell>
          <cell r="E166" t="str">
            <v xml:space="preserve"> (BQL-CL 02)</v>
          </cell>
        </row>
        <row r="167">
          <cell r="C167" t="str">
            <v>Loaïi B</v>
          </cell>
          <cell r="D167">
            <v>3</v>
          </cell>
        </row>
        <row r="168">
          <cell r="C168" t="str">
            <v>Loaïi C</v>
          </cell>
          <cell r="D168">
            <v>0</v>
          </cell>
          <cell r="I168" t="str">
            <v>Ngaøy ___ thaùng ____ naêm 2002</v>
          </cell>
        </row>
        <row r="169">
          <cell r="B169" t="str">
            <v xml:space="preserve">                           Coäng :</v>
          </cell>
          <cell r="D169">
            <v>32</v>
          </cell>
        </row>
        <row r="170">
          <cell r="B170" t="str">
            <v>Ngöôøi laäp</v>
          </cell>
          <cell r="J170" t="str">
            <v>Phoøng Kinh doanh</v>
          </cell>
        </row>
        <row r="179">
          <cell r="B179" t="str">
            <v>Leâ Vaên Boán</v>
          </cell>
          <cell r="C179" t="str">
            <v>QÑPX</v>
          </cell>
          <cell r="D179">
            <v>1.75</v>
          </cell>
          <cell r="E179">
            <v>1.75</v>
          </cell>
          <cell r="F179">
            <v>1.75</v>
          </cell>
          <cell r="G179">
            <v>139</v>
          </cell>
          <cell r="H179">
            <v>157</v>
          </cell>
          <cell r="I179">
            <v>296</v>
          </cell>
          <cell r="J179">
            <v>1.6</v>
          </cell>
          <cell r="K179">
            <v>1.6</v>
          </cell>
          <cell r="L179">
            <v>1.6</v>
          </cell>
        </row>
        <row r="180">
          <cell r="B180" t="str">
            <v>Leâ Vieät Nam</v>
          </cell>
          <cell r="C180" t="str">
            <v>CBKT</v>
          </cell>
          <cell r="E180">
            <v>1.4</v>
          </cell>
          <cell r="F180">
            <v>1.4</v>
          </cell>
          <cell r="H180">
            <v>155</v>
          </cell>
          <cell r="I180">
            <v>155</v>
          </cell>
          <cell r="K180">
            <v>1.4</v>
          </cell>
          <cell r="L180">
            <v>1.4</v>
          </cell>
        </row>
        <row r="181">
          <cell r="B181" t="str">
            <v>Döông Kim Chi</v>
          </cell>
          <cell r="C181" t="str">
            <v>TK-PX</v>
          </cell>
          <cell r="D181">
            <v>1.2</v>
          </cell>
          <cell r="E181">
            <v>1.2</v>
          </cell>
          <cell r="F181">
            <v>1.2</v>
          </cell>
          <cell r="G181">
            <v>147</v>
          </cell>
          <cell r="H181">
            <v>153</v>
          </cell>
          <cell r="I181">
            <v>300</v>
          </cell>
          <cell r="J181">
            <v>1.4</v>
          </cell>
          <cell r="K181">
            <v>1.4</v>
          </cell>
          <cell r="L181">
            <v>1.4</v>
          </cell>
        </row>
        <row r="182">
          <cell r="B182" t="str">
            <v>Nguyeãn Khaéc Haûi</v>
          </cell>
          <cell r="C182" t="str">
            <v>CK.V/h</v>
          </cell>
          <cell r="D182">
            <v>1.25</v>
          </cell>
          <cell r="E182">
            <v>1.25</v>
          </cell>
          <cell r="F182">
            <v>1.25</v>
          </cell>
          <cell r="G182">
            <v>152</v>
          </cell>
          <cell r="H182">
            <v>157</v>
          </cell>
          <cell r="I182">
            <v>309</v>
          </cell>
          <cell r="J182">
            <v>1.4</v>
          </cell>
          <cell r="K182">
            <v>1.6</v>
          </cell>
          <cell r="L182">
            <v>1.5</v>
          </cell>
        </row>
        <row r="183">
          <cell r="B183" t="str">
            <v>Leâ Minh  Ñöùc</v>
          </cell>
          <cell r="C183" t="str">
            <v>TT.Khoan</v>
          </cell>
          <cell r="D183">
            <v>1.35</v>
          </cell>
          <cell r="E183">
            <v>1.35</v>
          </cell>
          <cell r="F183">
            <v>1.35</v>
          </cell>
          <cell r="G183">
            <v>152</v>
          </cell>
          <cell r="H183">
            <v>156</v>
          </cell>
          <cell r="I183">
            <v>308</v>
          </cell>
          <cell r="J183">
            <v>1.6</v>
          </cell>
          <cell r="K183">
            <v>1.4</v>
          </cell>
          <cell r="L183">
            <v>1.5</v>
          </cell>
        </row>
        <row r="184">
          <cell r="B184" t="str">
            <v>Giang Vaên Tónh</v>
          </cell>
          <cell r="C184" t="str">
            <v>Thôï khoan</v>
          </cell>
          <cell r="D184">
            <v>1.3</v>
          </cell>
          <cell r="E184">
            <v>1.3</v>
          </cell>
          <cell r="F184">
            <v>1.3</v>
          </cell>
          <cell r="G184">
            <v>151</v>
          </cell>
          <cell r="H184">
            <v>157</v>
          </cell>
          <cell r="I184">
            <v>308</v>
          </cell>
          <cell r="J184">
            <v>1.4</v>
          </cell>
          <cell r="K184">
            <v>1.4</v>
          </cell>
          <cell r="L184">
            <v>1.4</v>
          </cell>
        </row>
        <row r="185">
          <cell r="B185" t="str">
            <v>Trình Xuaân Baûng</v>
          </cell>
          <cell r="C185" t="str">
            <v>"</v>
          </cell>
          <cell r="D185">
            <v>1.3</v>
          </cell>
          <cell r="E185">
            <v>1.3</v>
          </cell>
          <cell r="F185">
            <v>1.3</v>
          </cell>
          <cell r="G185">
            <v>153</v>
          </cell>
          <cell r="H185">
            <v>157</v>
          </cell>
          <cell r="I185">
            <v>310</v>
          </cell>
          <cell r="J185">
            <v>1.4</v>
          </cell>
          <cell r="K185">
            <v>1.6</v>
          </cell>
          <cell r="L185">
            <v>1.5</v>
          </cell>
        </row>
        <row r="186">
          <cell r="B186" t="str">
            <v>Buøi Trung Tuaán</v>
          </cell>
          <cell r="C186" t="str">
            <v>"</v>
          </cell>
          <cell r="D186">
            <v>1.3</v>
          </cell>
          <cell r="E186">
            <v>1.3</v>
          </cell>
          <cell r="F186">
            <v>1.3</v>
          </cell>
          <cell r="G186">
            <v>151</v>
          </cell>
          <cell r="H186">
            <v>156</v>
          </cell>
          <cell r="I186">
            <v>307</v>
          </cell>
          <cell r="J186">
            <v>1.4</v>
          </cell>
          <cell r="K186">
            <v>1.4</v>
          </cell>
          <cell r="L186">
            <v>1.4</v>
          </cell>
        </row>
        <row r="187">
          <cell r="B187" t="str">
            <v>Phaïm Ngoïc Sôn</v>
          </cell>
          <cell r="C187" t="str">
            <v>"</v>
          </cell>
          <cell r="D187">
            <v>1.3</v>
          </cell>
          <cell r="E187">
            <v>1.3</v>
          </cell>
          <cell r="F187">
            <v>1.3</v>
          </cell>
          <cell r="G187">
            <v>151</v>
          </cell>
          <cell r="H187">
            <v>156</v>
          </cell>
          <cell r="I187">
            <v>307</v>
          </cell>
          <cell r="J187">
            <v>1.4</v>
          </cell>
          <cell r="K187">
            <v>1.4</v>
          </cell>
          <cell r="L187">
            <v>1.4</v>
          </cell>
        </row>
        <row r="188">
          <cell r="B188" t="str">
            <v>Ng. Ñình Nguyeân</v>
          </cell>
          <cell r="C188" t="str">
            <v>"</v>
          </cell>
          <cell r="D188">
            <v>1.3</v>
          </cell>
          <cell r="E188">
            <v>1.3</v>
          </cell>
          <cell r="F188">
            <v>1.3</v>
          </cell>
          <cell r="G188">
            <v>151</v>
          </cell>
          <cell r="H188">
            <v>157</v>
          </cell>
          <cell r="I188">
            <v>308</v>
          </cell>
          <cell r="J188">
            <v>1.4</v>
          </cell>
          <cell r="K188">
            <v>1.4</v>
          </cell>
          <cell r="L188">
            <v>1.4</v>
          </cell>
        </row>
        <row r="189">
          <cell r="B189" t="str">
            <v>Laïi Vaên Huyeân</v>
          </cell>
          <cell r="C189" t="str">
            <v>TT Pha boå</v>
          </cell>
          <cell r="D189">
            <v>1.2</v>
          </cell>
          <cell r="E189">
            <v>1.2</v>
          </cell>
          <cell r="F189">
            <v>1.2</v>
          </cell>
          <cell r="G189">
            <v>152</v>
          </cell>
          <cell r="H189">
            <v>157</v>
          </cell>
          <cell r="I189">
            <v>309</v>
          </cell>
          <cell r="J189">
            <v>1.6</v>
          </cell>
          <cell r="K189">
            <v>1.6</v>
          </cell>
          <cell r="L189">
            <v>1.6</v>
          </cell>
        </row>
        <row r="190">
          <cell r="B190" t="str">
            <v>Nguyeãn vaên Chaët</v>
          </cell>
          <cell r="C190" t="str">
            <v>CN Pha boå</v>
          </cell>
          <cell r="D190">
            <v>1.1499999999999999</v>
          </cell>
          <cell r="E190">
            <v>1.1499999999999999</v>
          </cell>
          <cell r="F190">
            <v>1.1499999999999999</v>
          </cell>
          <cell r="G190">
            <v>140</v>
          </cell>
          <cell r="H190">
            <v>143</v>
          </cell>
          <cell r="I190">
            <v>283</v>
          </cell>
          <cell r="J190">
            <v>1.2</v>
          </cell>
          <cell r="K190">
            <v>1.2</v>
          </cell>
          <cell r="L190">
            <v>1.2</v>
          </cell>
        </row>
        <row r="191">
          <cell r="B191" t="str">
            <v>Chaâu Thanh Lieâm</v>
          </cell>
          <cell r="C191" t="str">
            <v>"</v>
          </cell>
          <cell r="D191">
            <v>1.1499999999999999</v>
          </cell>
          <cell r="E191">
            <v>1.1499999999999999</v>
          </cell>
          <cell r="F191">
            <v>1.1499999999999999</v>
          </cell>
          <cell r="G191">
            <v>151</v>
          </cell>
          <cell r="H191">
            <v>148</v>
          </cell>
          <cell r="I191">
            <v>299</v>
          </cell>
          <cell r="J191">
            <v>1.4</v>
          </cell>
          <cell r="K191">
            <v>1.4</v>
          </cell>
          <cell r="L191">
            <v>1.4</v>
          </cell>
        </row>
        <row r="192">
          <cell r="B192" t="str">
            <v>Ong Döông Haûi</v>
          </cell>
          <cell r="C192" t="str">
            <v>"</v>
          </cell>
          <cell r="D192">
            <v>1.1499999999999999</v>
          </cell>
          <cell r="E192">
            <v>1.1499999999999999</v>
          </cell>
          <cell r="F192">
            <v>1.1499999999999999</v>
          </cell>
          <cell r="G192">
            <v>151</v>
          </cell>
          <cell r="H192">
            <v>146</v>
          </cell>
          <cell r="I192">
            <v>297</v>
          </cell>
          <cell r="J192">
            <v>1.2</v>
          </cell>
          <cell r="K192">
            <v>1.4</v>
          </cell>
          <cell r="L192">
            <v>1.2999999999999998</v>
          </cell>
        </row>
        <row r="193">
          <cell r="B193" t="str">
            <v>Lyù Vaên Thaønh</v>
          </cell>
          <cell r="C193" t="str">
            <v>"</v>
          </cell>
          <cell r="D193">
            <v>1.1499999999999999</v>
          </cell>
          <cell r="E193">
            <v>1.1499999999999999</v>
          </cell>
          <cell r="F193">
            <v>1.1499999999999999</v>
          </cell>
          <cell r="G193">
            <v>151</v>
          </cell>
          <cell r="H193">
            <v>152</v>
          </cell>
          <cell r="I193">
            <v>303</v>
          </cell>
          <cell r="J193">
            <v>1.4</v>
          </cell>
          <cell r="K193">
            <v>1.4</v>
          </cell>
          <cell r="L193">
            <v>1.4</v>
          </cell>
        </row>
        <row r="194">
          <cell r="B194" t="str">
            <v>Danh Chung</v>
          </cell>
          <cell r="C194" t="str">
            <v>"</v>
          </cell>
          <cell r="D194">
            <v>1.1499999999999999</v>
          </cell>
          <cell r="E194">
            <v>1.1499999999999999</v>
          </cell>
          <cell r="F194">
            <v>1.1499999999999999</v>
          </cell>
          <cell r="G194">
            <v>145</v>
          </cell>
          <cell r="H194">
            <v>154</v>
          </cell>
          <cell r="I194">
            <v>299</v>
          </cell>
          <cell r="J194">
            <v>1.4</v>
          </cell>
          <cell r="K194">
            <v>1.4</v>
          </cell>
          <cell r="L194">
            <v>1.4</v>
          </cell>
        </row>
        <row r="195">
          <cell r="B195" t="str">
            <v>Laïi Vaên Tình</v>
          </cell>
          <cell r="C195" t="str">
            <v>"</v>
          </cell>
          <cell r="D195">
            <v>1.1499999999999999</v>
          </cell>
          <cell r="E195">
            <v>1.1499999999999999</v>
          </cell>
          <cell r="F195">
            <v>1.1499999999999999</v>
          </cell>
          <cell r="G195">
            <v>151</v>
          </cell>
          <cell r="H195">
            <v>157</v>
          </cell>
          <cell r="I195">
            <v>308</v>
          </cell>
          <cell r="J195">
            <v>1.4</v>
          </cell>
          <cell r="K195">
            <v>1.4</v>
          </cell>
          <cell r="L195">
            <v>1.4</v>
          </cell>
        </row>
        <row r="196">
          <cell r="B196" t="str">
            <v>Danh Xuaân</v>
          </cell>
          <cell r="C196" t="str">
            <v>"</v>
          </cell>
          <cell r="D196">
            <v>1.1499999999999999</v>
          </cell>
          <cell r="E196">
            <v>1.1499999999999999</v>
          </cell>
          <cell r="F196">
            <v>1.1499999999999999</v>
          </cell>
          <cell r="G196">
            <v>151</v>
          </cell>
          <cell r="H196">
            <v>155</v>
          </cell>
          <cell r="I196">
            <v>306</v>
          </cell>
          <cell r="J196">
            <v>1.4</v>
          </cell>
          <cell r="K196">
            <v>1.4</v>
          </cell>
          <cell r="L196">
            <v>1.4</v>
          </cell>
        </row>
        <row r="197">
          <cell r="B197" t="str">
            <v>Höùa Vaên Meán</v>
          </cell>
          <cell r="C197" t="str">
            <v>"</v>
          </cell>
          <cell r="D197">
            <v>1.1499999999999999</v>
          </cell>
          <cell r="E197">
            <v>1.1499999999999999</v>
          </cell>
          <cell r="F197">
            <v>1.1499999999999999</v>
          </cell>
          <cell r="G197">
            <v>151</v>
          </cell>
          <cell r="H197">
            <v>155</v>
          </cell>
          <cell r="I197">
            <v>306</v>
          </cell>
          <cell r="J197">
            <v>1.4</v>
          </cell>
          <cell r="K197">
            <v>1.4</v>
          </cell>
          <cell r="L197">
            <v>1.4</v>
          </cell>
        </row>
        <row r="198">
          <cell r="B198" t="str">
            <v>Du  Kim Thaønh</v>
          </cell>
          <cell r="C198" t="str">
            <v>"</v>
          </cell>
          <cell r="D198">
            <v>1.1499999999999999</v>
          </cell>
          <cell r="E198">
            <v>1.1499999999999999</v>
          </cell>
          <cell r="F198">
            <v>1.1499999999999999</v>
          </cell>
          <cell r="G198">
            <v>151</v>
          </cell>
          <cell r="H198">
            <v>157</v>
          </cell>
          <cell r="I198">
            <v>308</v>
          </cell>
          <cell r="J198">
            <v>1.4</v>
          </cell>
          <cell r="K198">
            <v>1.4</v>
          </cell>
          <cell r="L198">
            <v>1.4</v>
          </cell>
        </row>
        <row r="199">
          <cell r="B199" t="str">
            <v>Döông Vaên Tuaán</v>
          </cell>
          <cell r="C199" t="str">
            <v>CN</v>
          </cell>
          <cell r="D199">
            <v>1.1499999999999999</v>
          </cell>
          <cell r="E199">
            <v>1.1499999999999999</v>
          </cell>
          <cell r="F199">
            <v>1.1499999999999999</v>
          </cell>
          <cell r="G199">
            <v>153</v>
          </cell>
          <cell r="H199">
            <v>156</v>
          </cell>
          <cell r="I199">
            <v>309</v>
          </cell>
          <cell r="J199">
            <v>1.4</v>
          </cell>
          <cell r="K199">
            <v>1.4</v>
          </cell>
          <cell r="L199">
            <v>1.4</v>
          </cell>
        </row>
        <row r="200">
          <cell r="B200" t="str">
            <v>Hoà Vaên Em</v>
          </cell>
          <cell r="C200" t="str">
            <v>"</v>
          </cell>
          <cell r="D200">
            <v>1.1499999999999999</v>
          </cell>
          <cell r="E200">
            <v>1.1499999999999999</v>
          </cell>
          <cell r="F200">
            <v>1.1499999999999999</v>
          </cell>
          <cell r="G200">
            <v>151</v>
          </cell>
          <cell r="H200">
            <v>156</v>
          </cell>
          <cell r="I200">
            <v>307</v>
          </cell>
          <cell r="J200">
            <v>1.4</v>
          </cell>
          <cell r="K200">
            <v>1.4</v>
          </cell>
          <cell r="L200">
            <v>1.4</v>
          </cell>
        </row>
        <row r="201">
          <cell r="B201" t="str">
            <v>Cao Hoaøi Thanh</v>
          </cell>
          <cell r="C201" t="str">
            <v>"</v>
          </cell>
          <cell r="D201">
            <v>1.1499999999999999</v>
          </cell>
          <cell r="E201">
            <v>1.1499999999999999</v>
          </cell>
          <cell r="F201">
            <v>1.1499999999999999</v>
          </cell>
          <cell r="G201">
            <v>151</v>
          </cell>
          <cell r="H201">
            <v>157</v>
          </cell>
          <cell r="I201">
            <v>308</v>
          </cell>
          <cell r="J201">
            <v>1.4</v>
          </cell>
          <cell r="K201">
            <v>1.4</v>
          </cell>
          <cell r="L201">
            <v>1.4</v>
          </cell>
        </row>
        <row r="202">
          <cell r="B202" t="str">
            <v>Höùa Vaên Sao</v>
          </cell>
          <cell r="C202" t="str">
            <v>"</v>
          </cell>
          <cell r="D202">
            <v>1.1499999999999999</v>
          </cell>
          <cell r="E202">
            <v>1.1499999999999999</v>
          </cell>
          <cell r="F202">
            <v>1.1499999999999999</v>
          </cell>
          <cell r="G202">
            <v>151</v>
          </cell>
          <cell r="H202">
            <v>156</v>
          </cell>
          <cell r="I202">
            <v>307</v>
          </cell>
          <cell r="J202">
            <v>1.4</v>
          </cell>
          <cell r="K202">
            <v>1.4</v>
          </cell>
          <cell r="L202">
            <v>1.4</v>
          </cell>
        </row>
        <row r="203">
          <cell r="B203" t="str">
            <v>Trònh Xuaân Tröôûng</v>
          </cell>
          <cell r="C203" t="str">
            <v>"</v>
          </cell>
          <cell r="D203">
            <v>1.1499999999999999</v>
          </cell>
          <cell r="E203">
            <v>1.1499999999999999</v>
          </cell>
          <cell r="F203">
            <v>1.1499999999999999</v>
          </cell>
          <cell r="G203">
            <v>150</v>
          </cell>
          <cell r="H203">
            <v>155</v>
          </cell>
          <cell r="I203">
            <v>305</v>
          </cell>
          <cell r="J203">
            <v>1.4</v>
          </cell>
          <cell r="K203">
            <v>1.2</v>
          </cell>
          <cell r="L203">
            <v>1.2999999999999998</v>
          </cell>
        </row>
        <row r="204">
          <cell r="B204" t="str">
            <v>Döông Phuùc Ñaït</v>
          </cell>
          <cell r="C204" t="str">
            <v>"</v>
          </cell>
          <cell r="D204">
            <v>1.1499999999999999</v>
          </cell>
          <cell r="E204">
            <v>1.1499999999999999</v>
          </cell>
          <cell r="F204">
            <v>1.1499999999999999</v>
          </cell>
          <cell r="G204">
            <v>141</v>
          </cell>
          <cell r="H204">
            <v>152</v>
          </cell>
          <cell r="I204">
            <v>293</v>
          </cell>
          <cell r="J204">
            <v>1.6</v>
          </cell>
          <cell r="K204">
            <v>1.6</v>
          </cell>
          <cell r="L204">
            <v>1.6</v>
          </cell>
        </row>
        <row r="205">
          <cell r="B205" t="str">
            <v>Nguyeãn Vaên Thaéng</v>
          </cell>
          <cell r="C205" t="str">
            <v>B.Veä</v>
          </cell>
          <cell r="D205">
            <v>0.95</v>
          </cell>
          <cell r="E205">
            <v>0.95</v>
          </cell>
          <cell r="F205">
            <v>0.95</v>
          </cell>
          <cell r="G205">
            <v>151</v>
          </cell>
          <cell r="H205">
            <v>139</v>
          </cell>
          <cell r="I205">
            <v>290</v>
          </cell>
          <cell r="J205">
            <v>1.4</v>
          </cell>
          <cell r="K205">
            <v>1.4</v>
          </cell>
          <cell r="L205">
            <v>1.4</v>
          </cell>
        </row>
        <row r="206">
          <cell r="B206" t="str">
            <v>Traàn Thuaän Phong</v>
          </cell>
          <cell r="C206" t="str">
            <v>B.Veä</v>
          </cell>
          <cell r="D206">
            <v>0.95</v>
          </cell>
          <cell r="E206">
            <v>0.95</v>
          </cell>
          <cell r="F206">
            <v>0.95</v>
          </cell>
          <cell r="G206">
            <v>153</v>
          </cell>
          <cell r="H206">
            <v>157</v>
          </cell>
          <cell r="I206">
            <v>310</v>
          </cell>
          <cell r="J206">
            <v>1.6</v>
          </cell>
          <cell r="K206">
            <v>1.4</v>
          </cell>
          <cell r="L206">
            <v>1.5</v>
          </cell>
        </row>
        <row r="207">
          <cell r="B207" t="str">
            <v>Leâ Vaên Quyeát</v>
          </cell>
          <cell r="C207" t="str">
            <v>B.Veä</v>
          </cell>
          <cell r="D207">
            <v>0.95</v>
          </cell>
          <cell r="E207">
            <v>0.95</v>
          </cell>
          <cell r="F207">
            <v>0.95</v>
          </cell>
          <cell r="G207">
            <v>153</v>
          </cell>
          <cell r="H207">
            <v>156</v>
          </cell>
          <cell r="I207">
            <v>309</v>
          </cell>
          <cell r="J207">
            <v>1.4</v>
          </cell>
          <cell r="K207">
            <v>1.4</v>
          </cell>
          <cell r="L207">
            <v>1.4</v>
          </cell>
        </row>
        <row r="208">
          <cell r="B208" t="str">
            <v xml:space="preserve">Vuõ Ñình Thaønh </v>
          </cell>
          <cell r="C208" t="str">
            <v>B.Veä</v>
          </cell>
          <cell r="D208">
            <v>0.95</v>
          </cell>
          <cell r="E208">
            <v>0.95</v>
          </cell>
          <cell r="F208">
            <v>0.95</v>
          </cell>
          <cell r="G208">
            <v>153</v>
          </cell>
          <cell r="H208">
            <v>156</v>
          </cell>
          <cell r="I208">
            <v>309</v>
          </cell>
          <cell r="J208">
            <v>1.4</v>
          </cell>
          <cell r="K208">
            <v>1.2</v>
          </cell>
          <cell r="L208">
            <v>1.2999999999999998</v>
          </cell>
        </row>
        <row r="209">
          <cell r="B209" t="str">
            <v>Leâ Thò Kim Loan</v>
          </cell>
          <cell r="C209" t="str">
            <v>P.Vuï</v>
          </cell>
          <cell r="D209">
            <v>0.9</v>
          </cell>
          <cell r="E209">
            <v>0.9</v>
          </cell>
          <cell r="F209">
            <v>0.9</v>
          </cell>
          <cell r="G209">
            <v>151</v>
          </cell>
          <cell r="H209">
            <v>157</v>
          </cell>
          <cell r="I209">
            <v>308</v>
          </cell>
          <cell r="J209">
            <v>1.6</v>
          </cell>
          <cell r="K209">
            <v>1.6</v>
          </cell>
          <cell r="L209">
            <v>1.6</v>
          </cell>
        </row>
        <row r="211">
          <cell r="B211" t="str">
            <v xml:space="preserve"> Ghi chuù :</v>
          </cell>
          <cell r="C211" t="str">
            <v>Heä soá xeáp loaïi : (1,6 = xuaát saéc ; 1,4 = Loaïi A ; 1,2 = Loaïi B ; 1,0 = loaïi C)</v>
          </cell>
        </row>
        <row r="212">
          <cell r="B212" t="str">
            <v xml:space="preserve"> * Toång hôïp :</v>
          </cell>
          <cell r="C212" t="str">
            <v>Loaïi XS</v>
          </cell>
          <cell r="D212">
            <v>6</v>
          </cell>
        </row>
        <row r="213">
          <cell r="C213" t="str">
            <v>Loaïi A</v>
          </cell>
          <cell r="D213">
            <v>22</v>
          </cell>
        </row>
        <row r="214">
          <cell r="C214" t="str">
            <v>Loaïi B</v>
          </cell>
          <cell r="D214">
            <v>3</v>
          </cell>
        </row>
        <row r="215">
          <cell r="C215" t="str">
            <v>Loaïi C</v>
          </cell>
          <cell r="D215">
            <v>0</v>
          </cell>
        </row>
        <row r="216">
          <cell r="C216" t="str">
            <v>Coäng:</v>
          </cell>
          <cell r="D216">
            <v>31</v>
          </cell>
          <cell r="I216" t="str">
            <v>Ngaøy ___ thaùng ____ naêm 2002</v>
          </cell>
        </row>
        <row r="217">
          <cell r="B217" t="str">
            <v>Ngöôøi laäp</v>
          </cell>
          <cell r="J217" t="str">
            <v>PX. Khai thaùc NL</v>
          </cell>
        </row>
        <row r="229">
          <cell r="B229" t="str">
            <v>Phaïm Minh Taâm</v>
          </cell>
          <cell r="C229" t="str">
            <v>TP</v>
          </cell>
          <cell r="E229">
            <v>1.75</v>
          </cell>
          <cell r="F229">
            <v>1.75</v>
          </cell>
          <cell r="G229">
            <v>153</v>
          </cell>
          <cell r="H229">
            <v>157</v>
          </cell>
          <cell r="I229">
            <v>310</v>
          </cell>
          <cell r="J229">
            <v>1.6</v>
          </cell>
          <cell r="K229">
            <v>1.6</v>
          </cell>
          <cell r="L229">
            <v>1.6</v>
          </cell>
        </row>
        <row r="230">
          <cell r="B230" t="str">
            <v>Traàn Tuaán Vieät</v>
          </cell>
          <cell r="C230" t="str">
            <v>PP</v>
          </cell>
          <cell r="E230">
            <v>1.6</v>
          </cell>
          <cell r="F230">
            <v>1.6</v>
          </cell>
          <cell r="G230">
            <v>153</v>
          </cell>
          <cell r="H230">
            <v>157</v>
          </cell>
          <cell r="I230">
            <v>310</v>
          </cell>
          <cell r="J230">
            <v>1.6</v>
          </cell>
          <cell r="K230">
            <v>1.6</v>
          </cell>
          <cell r="L230">
            <v>1.6</v>
          </cell>
        </row>
        <row r="231">
          <cell r="B231" t="str">
            <v>Traàn Thò Lan Höông</v>
          </cell>
          <cell r="C231" t="str">
            <v>PP</v>
          </cell>
          <cell r="E231">
            <v>1.6</v>
          </cell>
          <cell r="F231">
            <v>1.6</v>
          </cell>
          <cell r="G231">
            <v>153</v>
          </cell>
          <cell r="H231">
            <v>157</v>
          </cell>
          <cell r="I231">
            <v>310</v>
          </cell>
          <cell r="J231">
            <v>1.6</v>
          </cell>
          <cell r="K231">
            <v>1.6</v>
          </cell>
          <cell r="L231">
            <v>1.6</v>
          </cell>
        </row>
        <row r="232">
          <cell r="B232" t="str">
            <v>Ñoã Phöôùc Hieáu</v>
          </cell>
          <cell r="C232" t="str">
            <v>TK</v>
          </cell>
          <cell r="E232">
            <v>1.25</v>
          </cell>
          <cell r="F232">
            <v>1.25</v>
          </cell>
          <cell r="G232">
            <v>151</v>
          </cell>
          <cell r="H232">
            <v>153</v>
          </cell>
          <cell r="I232">
            <v>304</v>
          </cell>
          <cell r="J232">
            <v>1.4</v>
          </cell>
          <cell r="K232">
            <v>1.6</v>
          </cell>
          <cell r="L232">
            <v>1.5</v>
          </cell>
        </row>
        <row r="233">
          <cell r="B233" t="str">
            <v>Traàn Thò Thaïch</v>
          </cell>
          <cell r="C233" t="str">
            <v>TT</v>
          </cell>
          <cell r="E233">
            <v>1.31</v>
          </cell>
          <cell r="F233">
            <v>1.31</v>
          </cell>
          <cell r="G233">
            <v>153</v>
          </cell>
          <cell r="H233">
            <v>157</v>
          </cell>
          <cell r="I233">
            <v>310</v>
          </cell>
          <cell r="J233">
            <v>1.6</v>
          </cell>
          <cell r="K233">
            <v>1.6</v>
          </cell>
          <cell r="L233">
            <v>1.6</v>
          </cell>
        </row>
        <row r="234">
          <cell r="B234" t="str">
            <v>Nguyeãn Thò Hoàng</v>
          </cell>
          <cell r="E234">
            <v>1.26</v>
          </cell>
          <cell r="F234">
            <v>1.26</v>
          </cell>
          <cell r="G234">
            <v>139</v>
          </cell>
          <cell r="H234">
            <v>156</v>
          </cell>
          <cell r="I234">
            <v>295</v>
          </cell>
          <cell r="J234">
            <v>1.4</v>
          </cell>
          <cell r="K234">
            <v>1.4</v>
          </cell>
          <cell r="L234">
            <v>1.4</v>
          </cell>
        </row>
        <row r="235">
          <cell r="B235" t="str">
            <v>Taï Thò Hieàn</v>
          </cell>
          <cell r="E235">
            <v>1.26</v>
          </cell>
          <cell r="F235">
            <v>1.26</v>
          </cell>
          <cell r="G235">
            <v>153</v>
          </cell>
          <cell r="H235">
            <v>150</v>
          </cell>
          <cell r="I235">
            <v>303</v>
          </cell>
          <cell r="J235">
            <v>1.4</v>
          </cell>
          <cell r="K235">
            <v>1.4</v>
          </cell>
          <cell r="L235">
            <v>1.4</v>
          </cell>
        </row>
        <row r="236">
          <cell r="B236" t="str">
            <v>Traàn Thò Hoàng Vaân</v>
          </cell>
          <cell r="E236">
            <v>1.26</v>
          </cell>
          <cell r="F236">
            <v>1.26</v>
          </cell>
          <cell r="G236">
            <v>134</v>
          </cell>
          <cell r="H236">
            <v>80</v>
          </cell>
          <cell r="I236">
            <v>214</v>
          </cell>
          <cell r="J236">
            <v>1.4</v>
          </cell>
          <cell r="K236">
            <v>1.4</v>
          </cell>
          <cell r="L236">
            <v>1.4</v>
          </cell>
        </row>
        <row r="237">
          <cell r="B237" t="str">
            <v>Nguyeãn Thanh Laâm</v>
          </cell>
          <cell r="E237">
            <v>1.25</v>
          </cell>
          <cell r="F237">
            <v>1.25</v>
          </cell>
          <cell r="G237">
            <v>151</v>
          </cell>
          <cell r="H237">
            <v>152</v>
          </cell>
          <cell r="I237">
            <v>303</v>
          </cell>
          <cell r="J237">
            <v>1.4</v>
          </cell>
          <cell r="K237">
            <v>1.2</v>
          </cell>
          <cell r="L237">
            <v>1.2999999999999998</v>
          </cell>
        </row>
        <row r="238">
          <cell r="B238" t="str">
            <v>Leâ Vaên Theâm</v>
          </cell>
          <cell r="E238">
            <v>1.26</v>
          </cell>
          <cell r="F238">
            <v>1.26</v>
          </cell>
          <cell r="G238">
            <v>153</v>
          </cell>
          <cell r="H238">
            <v>153</v>
          </cell>
          <cell r="I238">
            <v>306</v>
          </cell>
          <cell r="J238">
            <v>1.4</v>
          </cell>
          <cell r="K238">
            <v>1.4</v>
          </cell>
          <cell r="L238">
            <v>1.4</v>
          </cell>
        </row>
        <row r="239">
          <cell r="B239" t="str">
            <v>Phan Hoàng Huyønh</v>
          </cell>
          <cell r="C239" t="str">
            <v>TT</v>
          </cell>
          <cell r="E239">
            <v>1.2725</v>
          </cell>
          <cell r="F239">
            <v>1.2725</v>
          </cell>
          <cell r="G239">
            <v>152</v>
          </cell>
          <cell r="H239">
            <v>147</v>
          </cell>
          <cell r="I239">
            <v>299</v>
          </cell>
          <cell r="J239">
            <v>1.4</v>
          </cell>
          <cell r="K239">
            <v>1.6</v>
          </cell>
          <cell r="L239">
            <v>1.5</v>
          </cell>
        </row>
        <row r="240">
          <cell r="B240" t="str">
            <v>Ñinh Kieân Giang</v>
          </cell>
          <cell r="E240">
            <v>1.25</v>
          </cell>
          <cell r="F240">
            <v>1.25</v>
          </cell>
          <cell r="G240">
            <v>151</v>
          </cell>
          <cell r="H240">
            <v>156</v>
          </cell>
          <cell r="I240">
            <v>307</v>
          </cell>
          <cell r="J240">
            <v>1.4</v>
          </cell>
          <cell r="K240">
            <v>1.2</v>
          </cell>
          <cell r="L240">
            <v>1.2999999999999998</v>
          </cell>
        </row>
        <row r="241">
          <cell r="B241" t="str">
            <v>Phuøng Minh Lyù</v>
          </cell>
          <cell r="E241">
            <v>1.2875000000000001</v>
          </cell>
          <cell r="F241">
            <v>1.2875000000000001</v>
          </cell>
          <cell r="G241">
            <v>156</v>
          </cell>
          <cell r="H241">
            <v>154</v>
          </cell>
          <cell r="I241">
            <v>310</v>
          </cell>
          <cell r="J241">
            <v>1.6</v>
          </cell>
          <cell r="K241">
            <v>1.4</v>
          </cell>
          <cell r="L241">
            <v>1.5</v>
          </cell>
        </row>
        <row r="242">
          <cell r="B242" t="str">
            <v>Trònh Myõ Trang</v>
          </cell>
          <cell r="E242">
            <v>1.25</v>
          </cell>
          <cell r="F242">
            <v>1.25</v>
          </cell>
          <cell r="G242">
            <v>148</v>
          </cell>
          <cell r="H242">
            <v>155</v>
          </cell>
          <cell r="I242">
            <v>303</v>
          </cell>
          <cell r="J242">
            <v>1.4</v>
          </cell>
          <cell r="K242">
            <v>1.4</v>
          </cell>
          <cell r="L242">
            <v>1.4</v>
          </cell>
        </row>
        <row r="243">
          <cell r="B243" t="str">
            <v>Traàn Duõng Thaéng</v>
          </cell>
          <cell r="E243">
            <v>1.238</v>
          </cell>
          <cell r="F243">
            <v>1.238</v>
          </cell>
          <cell r="G243">
            <v>156</v>
          </cell>
          <cell r="H243">
            <v>157</v>
          </cell>
          <cell r="I243">
            <v>313</v>
          </cell>
          <cell r="J243">
            <v>1.4</v>
          </cell>
          <cell r="K243">
            <v>1.2</v>
          </cell>
          <cell r="L243">
            <v>1.2999999999999998</v>
          </cell>
        </row>
        <row r="244">
          <cell r="B244" t="str">
            <v>Vuõ Thanh Tuøng</v>
          </cell>
          <cell r="E244">
            <v>1.25</v>
          </cell>
          <cell r="F244">
            <v>1.25</v>
          </cell>
          <cell r="G244">
            <v>155</v>
          </cell>
          <cell r="H244">
            <v>151</v>
          </cell>
          <cell r="I244">
            <v>306</v>
          </cell>
          <cell r="J244">
            <v>1.4</v>
          </cell>
          <cell r="K244">
            <v>1.4</v>
          </cell>
          <cell r="L244">
            <v>1.4</v>
          </cell>
        </row>
        <row r="245">
          <cell r="B245" t="str">
            <v>Phan Thò Löïu</v>
          </cell>
          <cell r="E245">
            <v>1.25</v>
          </cell>
          <cell r="F245">
            <v>1.25</v>
          </cell>
          <cell r="G245">
            <v>155</v>
          </cell>
          <cell r="H245">
            <v>147</v>
          </cell>
          <cell r="I245">
            <v>302</v>
          </cell>
          <cell r="J245">
            <v>1.4</v>
          </cell>
          <cell r="K245">
            <v>1.4</v>
          </cell>
          <cell r="L245">
            <v>1.4</v>
          </cell>
        </row>
        <row r="246">
          <cell r="B246" t="str">
            <v>Ng. T. Hoàng Hueá</v>
          </cell>
          <cell r="E246">
            <v>1.25</v>
          </cell>
          <cell r="F246">
            <v>1.25</v>
          </cell>
          <cell r="G246">
            <v>151</v>
          </cell>
          <cell r="H246">
            <v>155</v>
          </cell>
          <cell r="I246">
            <v>306</v>
          </cell>
          <cell r="J246">
            <v>1.4</v>
          </cell>
          <cell r="K246">
            <v>1.4</v>
          </cell>
          <cell r="L246">
            <v>1.4</v>
          </cell>
        </row>
        <row r="247">
          <cell r="B247" t="str">
            <v>Tröông Myõ Tieân</v>
          </cell>
          <cell r="E247">
            <v>1.25</v>
          </cell>
          <cell r="F247">
            <v>1.25</v>
          </cell>
          <cell r="G247">
            <v>154</v>
          </cell>
          <cell r="H247">
            <v>148</v>
          </cell>
          <cell r="I247">
            <v>302</v>
          </cell>
          <cell r="J247">
            <v>1.6</v>
          </cell>
          <cell r="K247">
            <v>1.6</v>
          </cell>
          <cell r="L247">
            <v>1.6</v>
          </cell>
        </row>
        <row r="248">
          <cell r="B248" t="str">
            <v>Buøi Anh Ñöùc</v>
          </cell>
          <cell r="C248" t="str">
            <v>TT</v>
          </cell>
          <cell r="E248">
            <v>1.3</v>
          </cell>
          <cell r="F248">
            <v>1.3</v>
          </cell>
          <cell r="G248">
            <v>154</v>
          </cell>
          <cell r="H248">
            <v>150</v>
          </cell>
          <cell r="I248">
            <v>304</v>
          </cell>
          <cell r="J248">
            <v>1.6</v>
          </cell>
          <cell r="K248">
            <v>1.6</v>
          </cell>
          <cell r="L248">
            <v>1.6</v>
          </cell>
        </row>
        <row r="249">
          <cell r="B249" t="str">
            <v>Thaùi Hoaøng Heân</v>
          </cell>
          <cell r="E249">
            <v>1.25</v>
          </cell>
          <cell r="F249">
            <v>1.25</v>
          </cell>
          <cell r="G249">
            <v>155</v>
          </cell>
          <cell r="H249">
            <v>155</v>
          </cell>
          <cell r="I249">
            <v>310</v>
          </cell>
          <cell r="J249">
            <v>1.4</v>
          </cell>
          <cell r="K249">
            <v>1.4</v>
          </cell>
          <cell r="L249">
            <v>1.4</v>
          </cell>
        </row>
        <row r="250">
          <cell r="B250" t="str">
            <v>Nguyeãn Thanh Ñieàn</v>
          </cell>
          <cell r="E250">
            <v>1.25</v>
          </cell>
          <cell r="F250">
            <v>1.25</v>
          </cell>
          <cell r="G250">
            <v>154</v>
          </cell>
          <cell r="H250">
            <v>157</v>
          </cell>
          <cell r="I250">
            <v>311</v>
          </cell>
          <cell r="J250">
            <v>1.4</v>
          </cell>
          <cell r="K250">
            <v>1.4</v>
          </cell>
          <cell r="L250">
            <v>1.4</v>
          </cell>
        </row>
        <row r="251">
          <cell r="B251" t="str">
            <v>Ñinh Quang Sôn</v>
          </cell>
          <cell r="E251">
            <v>1.25</v>
          </cell>
          <cell r="F251">
            <v>1.25</v>
          </cell>
          <cell r="G251">
            <v>149</v>
          </cell>
          <cell r="H251">
            <v>157</v>
          </cell>
          <cell r="I251">
            <v>306</v>
          </cell>
          <cell r="J251">
            <v>1.4</v>
          </cell>
          <cell r="K251">
            <v>1.4</v>
          </cell>
          <cell r="L251">
            <v>1.4</v>
          </cell>
        </row>
        <row r="252">
          <cell r="B252" t="str">
            <v>Traàn Thaùi Böûu</v>
          </cell>
          <cell r="E252">
            <v>0.9375</v>
          </cell>
          <cell r="F252">
            <v>0.9375</v>
          </cell>
          <cell r="H252">
            <v>77</v>
          </cell>
          <cell r="I252">
            <v>77</v>
          </cell>
          <cell r="K252">
            <v>1.2</v>
          </cell>
          <cell r="L252">
            <v>1.2</v>
          </cell>
        </row>
        <row r="253">
          <cell r="B253" t="str">
            <v>Traàn Vaên Uùt</v>
          </cell>
          <cell r="E253">
            <v>0.9375</v>
          </cell>
          <cell r="F253">
            <v>0.9375</v>
          </cell>
          <cell r="H253">
            <v>72</v>
          </cell>
          <cell r="I253">
            <v>72</v>
          </cell>
          <cell r="K253">
            <v>1.4</v>
          </cell>
          <cell r="L253">
            <v>1.4</v>
          </cell>
        </row>
        <row r="254">
          <cell r="B254" t="str">
            <v>Mai Vaên Haûi</v>
          </cell>
          <cell r="C254" t="str">
            <v>TT VTPL</v>
          </cell>
          <cell r="E254">
            <v>1.1625000000000001</v>
          </cell>
          <cell r="F254">
            <v>1.1625000000000001</v>
          </cell>
          <cell r="G254">
            <v>156</v>
          </cell>
          <cell r="H254">
            <v>155</v>
          </cell>
          <cell r="I254">
            <v>311</v>
          </cell>
          <cell r="J254">
            <v>1.4</v>
          </cell>
          <cell r="K254">
            <v>1.4</v>
          </cell>
          <cell r="L254">
            <v>1.4</v>
          </cell>
        </row>
        <row r="255">
          <cell r="B255" t="str">
            <v>Nguyeãn Vaên Uùt</v>
          </cell>
          <cell r="E255">
            <v>1.1499999999999999</v>
          </cell>
          <cell r="F255">
            <v>1.1499999999999999</v>
          </cell>
          <cell r="G255">
            <v>141</v>
          </cell>
          <cell r="H255">
            <v>154</v>
          </cell>
          <cell r="I255">
            <v>295</v>
          </cell>
          <cell r="J255">
            <v>1.4</v>
          </cell>
          <cell r="K255">
            <v>1.4</v>
          </cell>
          <cell r="L255">
            <v>1.4</v>
          </cell>
        </row>
        <row r="256">
          <cell r="B256" t="str">
            <v>Nguyeãn Thaønh Thaéng A</v>
          </cell>
          <cell r="E256">
            <v>1.1499999999999999</v>
          </cell>
          <cell r="F256">
            <v>1.1499999999999999</v>
          </cell>
          <cell r="G256">
            <v>156</v>
          </cell>
          <cell r="H256">
            <v>155</v>
          </cell>
          <cell r="I256">
            <v>311</v>
          </cell>
          <cell r="J256">
            <v>1.4</v>
          </cell>
          <cell r="K256">
            <v>1.4</v>
          </cell>
          <cell r="L256">
            <v>1.4</v>
          </cell>
        </row>
        <row r="257">
          <cell r="B257" t="str">
            <v>Nguyeãn Thaønh Thaéng B</v>
          </cell>
          <cell r="E257">
            <v>1.1499999999999999</v>
          </cell>
          <cell r="F257">
            <v>1.1499999999999999</v>
          </cell>
          <cell r="G257">
            <v>156</v>
          </cell>
          <cell r="H257">
            <v>146</v>
          </cell>
          <cell r="I257">
            <v>302</v>
          </cell>
          <cell r="J257">
            <v>1.4</v>
          </cell>
          <cell r="K257">
            <v>1.4</v>
          </cell>
          <cell r="L257">
            <v>1.4</v>
          </cell>
        </row>
        <row r="258">
          <cell r="B258" t="str">
            <v>Hoà Hoaøng Taëng</v>
          </cell>
          <cell r="E258">
            <v>0.86249999999999993</v>
          </cell>
          <cell r="F258">
            <v>0.86249999999999993</v>
          </cell>
          <cell r="H258">
            <v>76</v>
          </cell>
          <cell r="I258">
            <v>76</v>
          </cell>
          <cell r="K258">
            <v>1.4</v>
          </cell>
          <cell r="L258">
            <v>1.4</v>
          </cell>
        </row>
        <row r="259">
          <cell r="B259" t="str">
            <v>Nguyeãn Thò Thu Vaân</v>
          </cell>
          <cell r="E259">
            <v>1.1499999999999999</v>
          </cell>
          <cell r="F259">
            <v>1.1499999999999999</v>
          </cell>
          <cell r="G259">
            <v>156</v>
          </cell>
          <cell r="H259">
            <v>154</v>
          </cell>
          <cell r="I259">
            <v>310</v>
          </cell>
          <cell r="J259">
            <v>1.4</v>
          </cell>
          <cell r="K259">
            <v>1.4</v>
          </cell>
          <cell r="L259">
            <v>1.4</v>
          </cell>
        </row>
        <row r="260">
          <cell r="B260" t="str">
            <v>Nguyeãn Thò Kim Hueä</v>
          </cell>
          <cell r="E260">
            <v>1.1499999999999999</v>
          </cell>
          <cell r="F260">
            <v>1.1499999999999999</v>
          </cell>
          <cell r="G260">
            <v>87</v>
          </cell>
          <cell r="H260">
            <v>156</v>
          </cell>
          <cell r="I260">
            <v>243</v>
          </cell>
          <cell r="J260">
            <v>1.4</v>
          </cell>
          <cell r="K260">
            <v>1.2</v>
          </cell>
          <cell r="L260">
            <v>1.2999999999999998</v>
          </cell>
        </row>
        <row r="262">
          <cell r="B262" t="str">
            <v xml:space="preserve"> Ghi chuù :</v>
          </cell>
          <cell r="C262" t="str">
            <v>Heä soá xeáp loaïi : (1,6 = xuaát saéc ; 1,4 = Loaïi A ; 1,2 = Loaïi B ; 1,0 = loaïi C)</v>
          </cell>
        </row>
        <row r="263">
          <cell r="B263" t="str">
            <v xml:space="preserve"> * Toång hôïp :</v>
          </cell>
          <cell r="C263" t="str">
            <v>Loaïi XS</v>
          </cell>
          <cell r="D263">
            <v>8</v>
          </cell>
        </row>
        <row r="264">
          <cell r="C264" t="str">
            <v>Loaïi A</v>
          </cell>
          <cell r="D264">
            <v>19</v>
          </cell>
        </row>
        <row r="265">
          <cell r="C265" t="str">
            <v>Loaïi B</v>
          </cell>
          <cell r="D265">
            <v>5</v>
          </cell>
        </row>
        <row r="266">
          <cell r="C266" t="str">
            <v>Loaïi C</v>
          </cell>
          <cell r="D266">
            <v>0</v>
          </cell>
        </row>
        <row r="267">
          <cell r="C267" t="str">
            <v>Coäng:</v>
          </cell>
          <cell r="D267">
            <v>32</v>
          </cell>
          <cell r="I267" t="str">
            <v>Ngaøy ___ thaùng ____ naêm 2002</v>
          </cell>
        </row>
        <row r="268">
          <cell r="B268" t="str">
            <v>Ngöôøi laäp</v>
          </cell>
          <cell r="J268" t="str">
            <v>Phoøng KCS</v>
          </cell>
        </row>
        <row r="279">
          <cell r="B279" t="str">
            <v>Traàn Vaên Naêm</v>
          </cell>
          <cell r="C279" t="str">
            <v>QÑ</v>
          </cell>
          <cell r="D279">
            <v>1.8</v>
          </cell>
          <cell r="F279">
            <v>1.8</v>
          </cell>
          <cell r="G279">
            <v>153</v>
          </cell>
          <cell r="H279">
            <v>157</v>
          </cell>
          <cell r="I279">
            <v>310</v>
          </cell>
          <cell r="J279">
            <v>1.6</v>
          </cell>
          <cell r="K279">
            <v>1.6</v>
          </cell>
          <cell r="L279">
            <v>1.6</v>
          </cell>
        </row>
        <row r="280">
          <cell r="B280" t="str">
            <v>Vuõ Tieán Laõm</v>
          </cell>
          <cell r="C280" t="str">
            <v>PQÑ</v>
          </cell>
          <cell r="D280">
            <v>1.65</v>
          </cell>
          <cell r="F280">
            <v>1.65</v>
          </cell>
          <cell r="G280">
            <v>153</v>
          </cell>
          <cell r="H280">
            <v>157</v>
          </cell>
          <cell r="I280">
            <v>310</v>
          </cell>
          <cell r="J280">
            <v>1.6</v>
          </cell>
          <cell r="K280">
            <v>1.6</v>
          </cell>
          <cell r="L280">
            <v>1.6</v>
          </cell>
        </row>
        <row r="281">
          <cell r="B281" t="str">
            <v>Döông Thanh Haø</v>
          </cell>
          <cell r="C281" t="str">
            <v>PQÑ</v>
          </cell>
          <cell r="D281">
            <v>1.65</v>
          </cell>
          <cell r="F281">
            <v>1.65</v>
          </cell>
          <cell r="G281">
            <v>153</v>
          </cell>
          <cell r="H281">
            <v>157</v>
          </cell>
          <cell r="I281">
            <v>310</v>
          </cell>
          <cell r="J281">
            <v>1.6</v>
          </cell>
          <cell r="K281">
            <v>1.6</v>
          </cell>
          <cell r="L281">
            <v>1.6</v>
          </cell>
        </row>
        <row r="282">
          <cell r="B282" t="str">
            <v>Löu Ñöùc  Hieán</v>
          </cell>
          <cell r="C282" t="str">
            <v>TK</v>
          </cell>
          <cell r="D282">
            <v>1.3</v>
          </cell>
          <cell r="F282">
            <v>1.3</v>
          </cell>
          <cell r="G282">
            <v>154</v>
          </cell>
          <cell r="H282">
            <v>157</v>
          </cell>
          <cell r="I282">
            <v>311</v>
          </cell>
          <cell r="J282">
            <v>1.6</v>
          </cell>
          <cell r="K282">
            <v>1.6</v>
          </cell>
          <cell r="L282">
            <v>1.6</v>
          </cell>
        </row>
        <row r="283">
          <cell r="B283" t="str">
            <v>Nguyeãn Vaên Lyù</v>
          </cell>
          <cell r="C283" t="str">
            <v>TK</v>
          </cell>
          <cell r="D283">
            <v>1.3</v>
          </cell>
          <cell r="F283">
            <v>1.3</v>
          </cell>
          <cell r="G283">
            <v>152</v>
          </cell>
          <cell r="H283">
            <v>157</v>
          </cell>
          <cell r="I283">
            <v>309</v>
          </cell>
          <cell r="J283">
            <v>1.6</v>
          </cell>
          <cell r="K283">
            <v>1.6</v>
          </cell>
          <cell r="L283">
            <v>1.6</v>
          </cell>
        </row>
        <row r="284">
          <cell r="B284" t="str">
            <v>Leâ Kim Chuyeån</v>
          </cell>
          <cell r="C284" t="str">
            <v>ÑC</v>
          </cell>
          <cell r="D284">
            <v>1.3</v>
          </cell>
          <cell r="F284">
            <v>1.383</v>
          </cell>
          <cell r="G284">
            <v>144</v>
          </cell>
          <cell r="H284">
            <v>155</v>
          </cell>
          <cell r="I284">
            <v>299</v>
          </cell>
          <cell r="J284">
            <v>1.6</v>
          </cell>
          <cell r="K284">
            <v>1.2</v>
          </cell>
          <cell r="L284">
            <v>1.4</v>
          </cell>
        </row>
        <row r="285">
          <cell r="B285" t="str">
            <v>Cao Vaên Döông</v>
          </cell>
          <cell r="C285" t="str">
            <v>ÑC</v>
          </cell>
          <cell r="D285">
            <v>1.3359139784946237</v>
          </cell>
          <cell r="F285">
            <v>1.375</v>
          </cell>
          <cell r="G285">
            <v>154</v>
          </cell>
          <cell r="H285">
            <v>156</v>
          </cell>
          <cell r="I285">
            <v>310</v>
          </cell>
          <cell r="J285">
            <v>1.6</v>
          </cell>
          <cell r="K285">
            <v>1.2</v>
          </cell>
          <cell r="L285">
            <v>1.4</v>
          </cell>
        </row>
        <row r="286">
          <cell r="B286" t="str">
            <v>Ñoã Trung Thöï</v>
          </cell>
          <cell r="C286" t="str">
            <v>ÑC</v>
          </cell>
          <cell r="D286">
            <v>1.3</v>
          </cell>
          <cell r="F286">
            <v>1.383</v>
          </cell>
          <cell r="G286">
            <v>155</v>
          </cell>
          <cell r="H286">
            <v>156</v>
          </cell>
          <cell r="I286">
            <v>311</v>
          </cell>
          <cell r="J286">
            <v>1.6</v>
          </cell>
          <cell r="K286">
            <v>1.2</v>
          </cell>
          <cell r="L286">
            <v>1.4</v>
          </cell>
        </row>
        <row r="287">
          <cell r="B287" t="str">
            <v>Phan Vaên Naâng</v>
          </cell>
          <cell r="C287" t="str">
            <v>ÑC</v>
          </cell>
          <cell r="D287">
            <v>1.3</v>
          </cell>
          <cell r="F287">
            <v>1.383</v>
          </cell>
          <cell r="G287">
            <v>151</v>
          </cell>
          <cell r="H287">
            <v>153</v>
          </cell>
          <cell r="I287">
            <v>304</v>
          </cell>
          <cell r="J287">
            <v>1.6</v>
          </cell>
          <cell r="K287">
            <v>1.6</v>
          </cell>
          <cell r="L287">
            <v>1.6</v>
          </cell>
        </row>
        <row r="288">
          <cell r="B288" t="str">
            <v>Ñaøo Taát  Ñaït</v>
          </cell>
          <cell r="D288">
            <v>1.1499999999999999</v>
          </cell>
          <cell r="F288">
            <v>1.1499999999999999</v>
          </cell>
          <cell r="G288">
            <v>150</v>
          </cell>
          <cell r="H288">
            <v>156</v>
          </cell>
          <cell r="I288">
            <v>306</v>
          </cell>
          <cell r="J288">
            <v>1.2</v>
          </cell>
          <cell r="K288">
            <v>1.4</v>
          </cell>
          <cell r="L288">
            <v>1.2999999999999998</v>
          </cell>
        </row>
        <row r="289">
          <cell r="B289" t="str">
            <v>Haø Vaên Khen</v>
          </cell>
          <cell r="D289">
            <v>1.1499999999999999</v>
          </cell>
          <cell r="F289">
            <v>1.1499999999999999</v>
          </cell>
          <cell r="G289">
            <v>144</v>
          </cell>
          <cell r="H289">
            <v>153</v>
          </cell>
          <cell r="I289">
            <v>297</v>
          </cell>
          <cell r="J289">
            <v>1.4</v>
          </cell>
          <cell r="K289">
            <v>1.6</v>
          </cell>
          <cell r="L289">
            <v>1.5</v>
          </cell>
        </row>
        <row r="290">
          <cell r="B290" t="str">
            <v>Laâm Ngoïc Chuyeân</v>
          </cell>
          <cell r="D290">
            <v>1.1499999999999999</v>
          </cell>
          <cell r="F290">
            <v>1.1499999999999999</v>
          </cell>
          <cell r="G290">
            <v>156</v>
          </cell>
          <cell r="H290">
            <v>157</v>
          </cell>
          <cell r="I290">
            <v>313</v>
          </cell>
          <cell r="J290">
            <v>1.4</v>
          </cell>
          <cell r="K290">
            <v>1.6</v>
          </cell>
          <cell r="L290">
            <v>1.5</v>
          </cell>
        </row>
        <row r="291">
          <cell r="B291" t="str">
            <v>Leâ Vaên Vuõ</v>
          </cell>
          <cell r="C291" t="str">
            <v>CT</v>
          </cell>
          <cell r="D291">
            <v>1.25</v>
          </cell>
          <cell r="F291">
            <v>1.25</v>
          </cell>
          <cell r="G291">
            <v>155</v>
          </cell>
          <cell r="H291">
            <v>156</v>
          </cell>
          <cell r="I291">
            <v>311</v>
          </cell>
          <cell r="J291">
            <v>1.6</v>
          </cell>
          <cell r="K291">
            <v>1.2</v>
          </cell>
          <cell r="L291">
            <v>1.4</v>
          </cell>
        </row>
        <row r="292">
          <cell r="B292" t="str">
            <v>Haøng Vaên Taøo</v>
          </cell>
          <cell r="C292" t="str">
            <v>CT</v>
          </cell>
          <cell r="D292">
            <v>1.3249428571428572</v>
          </cell>
          <cell r="F292">
            <v>1.349</v>
          </cell>
          <cell r="G292">
            <v>149</v>
          </cell>
          <cell r="H292">
            <v>156</v>
          </cell>
          <cell r="I292">
            <v>305</v>
          </cell>
          <cell r="J292">
            <v>1.6</v>
          </cell>
          <cell r="K292">
            <v>1.2</v>
          </cell>
          <cell r="L292">
            <v>1.4</v>
          </cell>
        </row>
        <row r="293">
          <cell r="B293" t="str">
            <v>Nguyeãn Ngoïc Bieân</v>
          </cell>
          <cell r="D293">
            <v>1.2749428571428572</v>
          </cell>
          <cell r="F293">
            <v>1.2989999999999999</v>
          </cell>
          <cell r="G293">
            <v>156</v>
          </cell>
          <cell r="H293">
            <v>156</v>
          </cell>
          <cell r="I293">
            <v>312</v>
          </cell>
          <cell r="J293">
            <v>1.4</v>
          </cell>
          <cell r="K293">
            <v>1.4</v>
          </cell>
          <cell r="L293">
            <v>1.4</v>
          </cell>
        </row>
        <row r="294">
          <cell r="B294" t="str">
            <v>Trònh Hoaøi Phöông</v>
          </cell>
          <cell r="D294">
            <v>1.2408166666666667</v>
          </cell>
          <cell r="F294">
            <v>1.264</v>
          </cell>
          <cell r="G294">
            <v>156</v>
          </cell>
          <cell r="H294">
            <v>156</v>
          </cell>
          <cell r="I294">
            <v>312</v>
          </cell>
          <cell r="J294">
            <v>1.4</v>
          </cell>
          <cell r="K294">
            <v>1.4</v>
          </cell>
          <cell r="L294">
            <v>1.4</v>
          </cell>
        </row>
        <row r="295">
          <cell r="B295" t="str">
            <v>Ñaøo Duy Haûi</v>
          </cell>
          <cell r="D295">
            <v>1.2184952380952381</v>
          </cell>
          <cell r="F295">
            <v>1.25</v>
          </cell>
          <cell r="G295">
            <v>155</v>
          </cell>
          <cell r="H295">
            <v>156</v>
          </cell>
          <cell r="I295">
            <v>311</v>
          </cell>
          <cell r="J295">
            <v>1.2</v>
          </cell>
          <cell r="K295">
            <v>1.4</v>
          </cell>
          <cell r="L295">
            <v>1.2999999999999998</v>
          </cell>
        </row>
        <row r="296">
          <cell r="B296" t="str">
            <v>Leâ Coâng Luaän</v>
          </cell>
          <cell r="D296">
            <v>1.1499999999999999</v>
          </cell>
          <cell r="F296">
            <v>1.1890000000000001</v>
          </cell>
          <cell r="G296">
            <v>144</v>
          </cell>
          <cell r="H296">
            <v>155</v>
          </cell>
          <cell r="I296">
            <v>299</v>
          </cell>
          <cell r="J296">
            <v>1.2</v>
          </cell>
          <cell r="K296">
            <v>1.2</v>
          </cell>
          <cell r="L296">
            <v>1.2</v>
          </cell>
        </row>
        <row r="297">
          <cell r="B297" t="str">
            <v>Nguyeãn Thanh Sôn</v>
          </cell>
          <cell r="C297" t="str">
            <v>CT</v>
          </cell>
          <cell r="D297">
            <v>1.2999428571428571</v>
          </cell>
          <cell r="F297">
            <v>1.329</v>
          </cell>
          <cell r="G297">
            <v>155</v>
          </cell>
          <cell r="H297">
            <v>155</v>
          </cell>
          <cell r="I297">
            <v>310</v>
          </cell>
          <cell r="J297">
            <v>1.6</v>
          </cell>
          <cell r="K297">
            <v>1.2</v>
          </cell>
          <cell r="L297">
            <v>1.4</v>
          </cell>
        </row>
        <row r="298">
          <cell r="B298" t="str">
            <v>Traàn Khaéc Ñieàu</v>
          </cell>
          <cell r="D298">
            <v>1.2184952380952381</v>
          </cell>
          <cell r="F298">
            <v>1.2390000000000001</v>
          </cell>
          <cell r="G298">
            <v>156</v>
          </cell>
          <cell r="H298">
            <v>157</v>
          </cell>
          <cell r="I298">
            <v>313</v>
          </cell>
          <cell r="J298">
            <v>1.4</v>
          </cell>
          <cell r="K298">
            <v>1.4</v>
          </cell>
          <cell r="L298">
            <v>1.4</v>
          </cell>
        </row>
        <row r="299">
          <cell r="B299" t="str">
            <v>Nguyeãn Thanh Hoàng</v>
          </cell>
          <cell r="D299">
            <v>1.2184952380952381</v>
          </cell>
          <cell r="F299">
            <v>1.2430000000000001</v>
          </cell>
          <cell r="G299">
            <v>155</v>
          </cell>
          <cell r="H299">
            <v>156</v>
          </cell>
          <cell r="I299">
            <v>311</v>
          </cell>
          <cell r="J299">
            <v>1.4</v>
          </cell>
          <cell r="K299">
            <v>1.4</v>
          </cell>
          <cell r="L299">
            <v>1.4</v>
          </cell>
        </row>
        <row r="300">
          <cell r="B300" t="str">
            <v>Nguyeãn Quang Vinh</v>
          </cell>
          <cell r="C300" t="str">
            <v>TT</v>
          </cell>
          <cell r="D300">
            <v>1.3249428571428572</v>
          </cell>
          <cell r="F300">
            <v>1.341</v>
          </cell>
          <cell r="G300">
            <v>139</v>
          </cell>
          <cell r="H300">
            <v>157</v>
          </cell>
          <cell r="I300">
            <v>296</v>
          </cell>
          <cell r="J300">
            <v>1.6</v>
          </cell>
          <cell r="K300">
            <v>1.2</v>
          </cell>
          <cell r="L300">
            <v>1.4</v>
          </cell>
        </row>
        <row r="301">
          <cell r="B301" t="str">
            <v>Traàn Thanh Tuøng</v>
          </cell>
          <cell r="D301">
            <v>1.2184952380952381</v>
          </cell>
          <cell r="F301">
            <v>1.242</v>
          </cell>
          <cell r="G301">
            <v>154</v>
          </cell>
          <cell r="H301">
            <v>146</v>
          </cell>
          <cell r="I301">
            <v>300</v>
          </cell>
          <cell r="J301">
            <v>1.4</v>
          </cell>
          <cell r="K301">
            <v>1.4</v>
          </cell>
          <cell r="L301">
            <v>1.4</v>
          </cell>
        </row>
        <row r="302">
          <cell r="B302" t="str">
            <v>Nguyeãn Höõu Taøi</v>
          </cell>
          <cell r="D302">
            <v>1.2184952380952381</v>
          </cell>
          <cell r="F302">
            <v>1.242</v>
          </cell>
          <cell r="G302">
            <v>155</v>
          </cell>
          <cell r="H302">
            <v>148</v>
          </cell>
          <cell r="I302">
            <v>303</v>
          </cell>
          <cell r="J302">
            <v>1.4</v>
          </cell>
          <cell r="K302">
            <v>1.4</v>
          </cell>
          <cell r="L302">
            <v>1.4</v>
          </cell>
        </row>
        <row r="303">
          <cell r="B303" t="str">
            <v>Leâ Phaùt Ñaït</v>
          </cell>
          <cell r="D303">
            <v>1.2184952380952381</v>
          </cell>
          <cell r="F303">
            <v>1.2430000000000001</v>
          </cell>
          <cell r="G303">
            <v>156</v>
          </cell>
          <cell r="H303">
            <v>157</v>
          </cell>
          <cell r="I303">
            <v>313</v>
          </cell>
          <cell r="J303">
            <v>1.6</v>
          </cell>
          <cell r="K303">
            <v>1.4</v>
          </cell>
          <cell r="L303">
            <v>1.5</v>
          </cell>
        </row>
        <row r="304">
          <cell r="B304" t="str">
            <v>Nam Taán Löïc</v>
          </cell>
          <cell r="C304" t="str">
            <v>CT</v>
          </cell>
          <cell r="D304">
            <v>1.3</v>
          </cell>
          <cell r="F304">
            <v>1.3</v>
          </cell>
          <cell r="G304">
            <v>154</v>
          </cell>
          <cell r="H304">
            <v>146</v>
          </cell>
          <cell r="I304">
            <v>300</v>
          </cell>
          <cell r="J304">
            <v>1.2</v>
          </cell>
          <cell r="K304">
            <v>1.2</v>
          </cell>
          <cell r="L304">
            <v>1.2</v>
          </cell>
        </row>
        <row r="305">
          <cell r="B305" t="str">
            <v>Huyønh Quoác Söû</v>
          </cell>
          <cell r="D305">
            <v>1.1499999999999999</v>
          </cell>
          <cell r="F305">
            <v>1.1499999999999999</v>
          </cell>
          <cell r="G305">
            <v>156</v>
          </cell>
          <cell r="H305">
            <v>137</v>
          </cell>
          <cell r="I305">
            <v>293</v>
          </cell>
          <cell r="J305">
            <v>1.4</v>
          </cell>
          <cell r="K305">
            <v>1.2</v>
          </cell>
          <cell r="L305">
            <v>1.2999999999999998</v>
          </cell>
        </row>
        <row r="306">
          <cell r="B306" t="str">
            <v>Tröông Tieán Huøng</v>
          </cell>
          <cell r="D306">
            <v>1.2719982078853047</v>
          </cell>
          <cell r="F306">
            <v>1.246</v>
          </cell>
          <cell r="G306">
            <v>155</v>
          </cell>
          <cell r="H306">
            <v>145</v>
          </cell>
          <cell r="I306">
            <v>300</v>
          </cell>
          <cell r="J306">
            <v>1.4</v>
          </cell>
          <cell r="K306">
            <v>1.4</v>
          </cell>
          <cell r="L306">
            <v>1.4</v>
          </cell>
        </row>
        <row r="307">
          <cell r="B307" t="str">
            <v>Leâ Tröôøng Sa</v>
          </cell>
          <cell r="D307">
            <v>1.1499999999999999</v>
          </cell>
          <cell r="F307">
            <v>1.1499999999999999</v>
          </cell>
          <cell r="G307">
            <v>153</v>
          </cell>
          <cell r="H307">
            <v>155</v>
          </cell>
          <cell r="I307">
            <v>308</v>
          </cell>
          <cell r="J307">
            <v>1.2</v>
          </cell>
          <cell r="K307">
            <v>1.4</v>
          </cell>
          <cell r="L307">
            <v>1.2999999999999998</v>
          </cell>
        </row>
        <row r="308">
          <cell r="B308" t="str">
            <v>Leâ Kyø Maïnh</v>
          </cell>
          <cell r="F308">
            <v>0.86250000000000004</v>
          </cell>
          <cell r="H308">
            <v>72</v>
          </cell>
          <cell r="I308">
            <v>72</v>
          </cell>
          <cell r="K308">
            <v>1.4</v>
          </cell>
          <cell r="L308">
            <v>1.4</v>
          </cell>
        </row>
        <row r="309">
          <cell r="B309" t="str">
            <v>Traàn Vaên Tieån</v>
          </cell>
          <cell r="C309" t="str">
            <v>CT</v>
          </cell>
          <cell r="D309">
            <v>1.1499999999999999</v>
          </cell>
          <cell r="F309">
            <v>1.2</v>
          </cell>
          <cell r="G309">
            <v>156</v>
          </cell>
          <cell r="H309">
            <v>155</v>
          </cell>
          <cell r="I309">
            <v>311</v>
          </cell>
          <cell r="J309">
            <v>1.4</v>
          </cell>
          <cell r="K309">
            <v>1.6</v>
          </cell>
          <cell r="L309">
            <v>1.5</v>
          </cell>
        </row>
        <row r="310">
          <cell r="B310" t="str">
            <v>Trònh Xuaân Thaéng</v>
          </cell>
          <cell r="D310">
            <v>1.1499999999999999</v>
          </cell>
          <cell r="F310">
            <v>1.1499999999999999</v>
          </cell>
          <cell r="G310">
            <v>155</v>
          </cell>
          <cell r="H310">
            <v>157</v>
          </cell>
          <cell r="I310">
            <v>312</v>
          </cell>
          <cell r="J310">
            <v>1.4</v>
          </cell>
          <cell r="K310">
            <v>1.4</v>
          </cell>
          <cell r="L310">
            <v>1.4</v>
          </cell>
        </row>
        <row r="311">
          <cell r="B311" t="str">
            <v>Nguyeãn Vaên Thaém</v>
          </cell>
          <cell r="D311">
            <v>1.1499999999999999</v>
          </cell>
          <cell r="F311">
            <v>1.1499999999999999</v>
          </cell>
          <cell r="G311">
            <v>156</v>
          </cell>
          <cell r="H311">
            <v>157</v>
          </cell>
          <cell r="I311">
            <v>313</v>
          </cell>
          <cell r="J311">
            <v>1.4</v>
          </cell>
          <cell r="K311">
            <v>1.4</v>
          </cell>
          <cell r="L311">
            <v>1.4</v>
          </cell>
        </row>
        <row r="312">
          <cell r="B312" t="str">
            <v>Taøo Chís Sal</v>
          </cell>
          <cell r="D312">
            <v>1.1499999999999999</v>
          </cell>
          <cell r="F312">
            <v>1.1499999999999999</v>
          </cell>
          <cell r="G312">
            <v>149</v>
          </cell>
          <cell r="H312">
            <v>152</v>
          </cell>
          <cell r="I312">
            <v>301</v>
          </cell>
          <cell r="J312">
            <v>1.4</v>
          </cell>
          <cell r="K312">
            <v>1.4</v>
          </cell>
          <cell r="L312">
            <v>1.4</v>
          </cell>
        </row>
        <row r="313">
          <cell r="B313" t="str">
            <v>Nguyeãn Tuaán Kieät</v>
          </cell>
          <cell r="F313">
            <v>0.86250000000000004</v>
          </cell>
          <cell r="H313">
            <v>55</v>
          </cell>
          <cell r="I313">
            <v>55</v>
          </cell>
          <cell r="K313">
            <v>1</v>
          </cell>
          <cell r="L313">
            <v>1</v>
          </cell>
        </row>
        <row r="314">
          <cell r="B314" t="str">
            <v>Leâ Thaùi Bình</v>
          </cell>
          <cell r="D314">
            <v>1.3</v>
          </cell>
          <cell r="F314">
            <v>1.294</v>
          </cell>
          <cell r="G314">
            <v>156</v>
          </cell>
          <cell r="H314">
            <v>147</v>
          </cell>
          <cell r="I314">
            <v>303</v>
          </cell>
          <cell r="J314">
            <v>1.4</v>
          </cell>
          <cell r="K314">
            <v>1</v>
          </cell>
          <cell r="L314">
            <v>1.2</v>
          </cell>
        </row>
        <row r="315">
          <cell r="B315" t="str">
            <v>Nguyeãn Khaéc Vuõ</v>
          </cell>
          <cell r="D315">
            <v>1.1499999999999999</v>
          </cell>
          <cell r="F315">
            <v>1.1559999999999999</v>
          </cell>
          <cell r="G315">
            <v>156</v>
          </cell>
          <cell r="H315">
            <v>156</v>
          </cell>
          <cell r="I315">
            <v>312</v>
          </cell>
          <cell r="J315">
            <v>1.6</v>
          </cell>
          <cell r="K315">
            <v>1.6</v>
          </cell>
          <cell r="L315">
            <v>1.6</v>
          </cell>
        </row>
        <row r="316">
          <cell r="B316" t="str">
            <v>Ngoâ Minh Taâm</v>
          </cell>
          <cell r="D316">
            <v>1.1499999999999999</v>
          </cell>
          <cell r="F316">
            <v>1.1499999999999999</v>
          </cell>
          <cell r="G316">
            <v>154</v>
          </cell>
          <cell r="H316">
            <v>155</v>
          </cell>
          <cell r="I316">
            <v>309</v>
          </cell>
          <cell r="J316">
            <v>1.4</v>
          </cell>
          <cell r="K316">
            <v>1.4</v>
          </cell>
          <cell r="L316">
            <v>1.4</v>
          </cell>
        </row>
        <row r="317">
          <cell r="B317" t="str">
            <v>Nguyeãn Vaên Loäc</v>
          </cell>
          <cell r="D317">
            <v>1.1480017921146952</v>
          </cell>
          <cell r="F317">
            <v>1.149</v>
          </cell>
          <cell r="G317">
            <v>153</v>
          </cell>
          <cell r="H317">
            <v>157</v>
          </cell>
          <cell r="I317">
            <v>310</v>
          </cell>
          <cell r="J317">
            <v>1.4</v>
          </cell>
          <cell r="K317">
            <v>1.2</v>
          </cell>
          <cell r="L317">
            <v>1.2999999999999998</v>
          </cell>
        </row>
        <row r="318">
          <cell r="B318" t="str">
            <v>Traàn Vaên Töôøng</v>
          </cell>
          <cell r="D318">
            <v>1.1499999999999999</v>
          </cell>
          <cell r="F318">
            <v>1.1499999999999999</v>
          </cell>
          <cell r="G318">
            <v>156</v>
          </cell>
          <cell r="H318">
            <v>149</v>
          </cell>
          <cell r="I318">
            <v>305</v>
          </cell>
          <cell r="J318">
            <v>1.4</v>
          </cell>
          <cell r="K318">
            <v>1.2</v>
          </cell>
          <cell r="L318">
            <v>1.2999999999999998</v>
          </cell>
        </row>
        <row r="319">
          <cell r="B319" t="str">
            <v>Vuõ Duy Thaêng</v>
          </cell>
          <cell r="C319" t="str">
            <v>CT</v>
          </cell>
          <cell r="D319">
            <v>1.3657885304659498</v>
          </cell>
          <cell r="F319">
            <v>1.3460000000000001</v>
          </cell>
          <cell r="G319">
            <v>156</v>
          </cell>
          <cell r="H319">
            <v>156</v>
          </cell>
          <cell r="I319">
            <v>312</v>
          </cell>
          <cell r="J319">
            <v>1.6</v>
          </cell>
          <cell r="K319">
            <v>1.2</v>
          </cell>
          <cell r="L319">
            <v>1.4</v>
          </cell>
        </row>
        <row r="320">
          <cell r="B320" t="str">
            <v>Cao Vaên Thaønh</v>
          </cell>
          <cell r="D320">
            <v>1.2645878136200717</v>
          </cell>
          <cell r="F320">
            <v>1.268</v>
          </cell>
          <cell r="G320">
            <v>156</v>
          </cell>
          <cell r="H320">
            <v>149</v>
          </cell>
          <cell r="I320">
            <v>305</v>
          </cell>
          <cell r="J320">
            <v>1.4</v>
          </cell>
          <cell r="K320">
            <v>1.4</v>
          </cell>
          <cell r="L320">
            <v>1.4</v>
          </cell>
        </row>
        <row r="321">
          <cell r="B321" t="str">
            <v>Löu Ñöùc Ñònh</v>
          </cell>
          <cell r="C321" t="str">
            <v>CP</v>
          </cell>
          <cell r="D321">
            <v>1.3542019713261648</v>
          </cell>
          <cell r="F321">
            <v>1.319</v>
          </cell>
          <cell r="G321">
            <v>156</v>
          </cell>
          <cell r="H321">
            <v>156</v>
          </cell>
          <cell r="I321">
            <v>312</v>
          </cell>
          <cell r="J321">
            <v>1.6</v>
          </cell>
          <cell r="K321">
            <v>1.6</v>
          </cell>
          <cell r="L321">
            <v>1.6</v>
          </cell>
        </row>
        <row r="322">
          <cell r="B322" t="str">
            <v>Phaïm Thaùi Hoaø</v>
          </cell>
          <cell r="D322">
            <v>1.2265053763440861</v>
          </cell>
          <cell r="F322">
            <v>1.2330000000000001</v>
          </cell>
          <cell r="G322">
            <v>154</v>
          </cell>
          <cell r="H322">
            <v>147</v>
          </cell>
          <cell r="I322">
            <v>301</v>
          </cell>
          <cell r="J322">
            <v>1.4</v>
          </cell>
          <cell r="K322">
            <v>1.4</v>
          </cell>
          <cell r="L322">
            <v>1.4</v>
          </cell>
        </row>
        <row r="323">
          <cell r="B323" t="str">
            <v>Dö Minh Taâm</v>
          </cell>
          <cell r="D323">
            <v>1.2979928315412186</v>
          </cell>
          <cell r="F323">
            <v>1.28</v>
          </cell>
          <cell r="G323">
            <v>156</v>
          </cell>
          <cell r="H323">
            <v>156</v>
          </cell>
          <cell r="I323">
            <v>312</v>
          </cell>
          <cell r="J323">
            <v>1.2</v>
          </cell>
          <cell r="K323">
            <v>1.4</v>
          </cell>
          <cell r="L323">
            <v>1.2999999999999998</v>
          </cell>
        </row>
        <row r="324">
          <cell r="B324" t="str">
            <v>Nguyeãn Anh Tuaán A</v>
          </cell>
          <cell r="D324">
            <v>1.2205376344086021</v>
          </cell>
          <cell r="F324">
            <v>1.228</v>
          </cell>
          <cell r="G324">
            <v>152</v>
          </cell>
          <cell r="H324">
            <v>156</v>
          </cell>
          <cell r="I324">
            <v>308</v>
          </cell>
          <cell r="J324">
            <v>1.4</v>
          </cell>
          <cell r="K324">
            <v>1.4</v>
          </cell>
          <cell r="L324">
            <v>1.4</v>
          </cell>
        </row>
        <row r="325">
          <cell r="B325" t="str">
            <v>Ngoâ Xuaân Tueä</v>
          </cell>
          <cell r="D325">
            <v>1.2758691756272402</v>
          </cell>
          <cell r="F325">
            <v>1.2709999999999999</v>
          </cell>
          <cell r="G325">
            <v>153</v>
          </cell>
          <cell r="H325">
            <v>156</v>
          </cell>
          <cell r="I325">
            <v>309</v>
          </cell>
          <cell r="J325">
            <v>1.2</v>
          </cell>
          <cell r="K325">
            <v>1.4</v>
          </cell>
          <cell r="L325">
            <v>1.2999999999999998</v>
          </cell>
        </row>
        <row r="326">
          <cell r="B326" t="str">
            <v>Nguyeãn Tieán Duõng</v>
          </cell>
          <cell r="D326">
            <v>1.2187853046594981</v>
          </cell>
          <cell r="F326">
            <v>1.181</v>
          </cell>
          <cell r="G326">
            <v>154</v>
          </cell>
          <cell r="H326">
            <v>143</v>
          </cell>
          <cell r="I326">
            <v>297</v>
          </cell>
          <cell r="J326">
            <v>1.4</v>
          </cell>
          <cell r="K326">
            <v>1.4</v>
          </cell>
          <cell r="L326">
            <v>1.4</v>
          </cell>
        </row>
        <row r="327">
          <cell r="B327" t="str">
            <v>Trònh Ngoïc Toaøn</v>
          </cell>
          <cell r="D327">
            <v>1.1776254480286739</v>
          </cell>
          <cell r="F327">
            <v>1.1719999999999999</v>
          </cell>
          <cell r="G327">
            <v>152</v>
          </cell>
          <cell r="H327">
            <v>154</v>
          </cell>
          <cell r="I327">
            <v>306</v>
          </cell>
          <cell r="J327">
            <v>1.4</v>
          </cell>
          <cell r="K327">
            <v>1.6</v>
          </cell>
          <cell r="L327">
            <v>1.5</v>
          </cell>
        </row>
        <row r="328">
          <cell r="B328" t="str">
            <v>Nguyeãn Coâng Danh</v>
          </cell>
          <cell r="D328">
            <v>1.2348207885304658</v>
          </cell>
          <cell r="F328">
            <v>1.236</v>
          </cell>
          <cell r="G328">
            <v>155</v>
          </cell>
          <cell r="H328">
            <v>157</v>
          </cell>
          <cell r="I328">
            <v>312</v>
          </cell>
          <cell r="J328">
            <v>1.4</v>
          </cell>
          <cell r="K328">
            <v>1.4</v>
          </cell>
          <cell r="L328">
            <v>1.4</v>
          </cell>
        </row>
        <row r="329">
          <cell r="B329" t="str">
            <v>Nguyeãn Nhö  Chöôøng</v>
          </cell>
          <cell r="C329" t="str">
            <v>CT</v>
          </cell>
          <cell r="D329">
            <v>1.3367293906810034</v>
          </cell>
          <cell r="F329">
            <v>1.319</v>
          </cell>
          <cell r="G329">
            <v>133</v>
          </cell>
          <cell r="H329">
            <v>155</v>
          </cell>
          <cell r="I329">
            <v>288</v>
          </cell>
          <cell r="J329">
            <v>1.6</v>
          </cell>
          <cell r="K329">
            <v>1.6</v>
          </cell>
          <cell r="L329">
            <v>1.6</v>
          </cell>
        </row>
        <row r="330">
          <cell r="B330" t="str">
            <v>Hoaøng Minh Taân</v>
          </cell>
          <cell r="C330" t="str">
            <v>CP</v>
          </cell>
          <cell r="D330">
            <v>1.2991666666666666</v>
          </cell>
          <cell r="F330">
            <v>1.3029999999999999</v>
          </cell>
          <cell r="G330">
            <v>151</v>
          </cell>
          <cell r="H330">
            <v>157</v>
          </cell>
          <cell r="I330">
            <v>308</v>
          </cell>
          <cell r="J330">
            <v>1.4</v>
          </cell>
          <cell r="K330">
            <v>1.6</v>
          </cell>
          <cell r="L330">
            <v>1.5</v>
          </cell>
        </row>
        <row r="331">
          <cell r="B331" t="str">
            <v>Nguyeãn Tuaán Anh</v>
          </cell>
          <cell r="D331">
            <v>1.3276168458781361</v>
          </cell>
          <cell r="F331">
            <v>1.302</v>
          </cell>
          <cell r="G331">
            <v>156</v>
          </cell>
          <cell r="H331">
            <v>157</v>
          </cell>
          <cell r="I331">
            <v>313</v>
          </cell>
          <cell r="J331">
            <v>1.4</v>
          </cell>
          <cell r="K331">
            <v>1.4</v>
          </cell>
          <cell r="L331">
            <v>1.4</v>
          </cell>
        </row>
        <row r="332">
          <cell r="B332" t="str">
            <v>Phan Sinh Ngaân</v>
          </cell>
          <cell r="D332">
            <v>1.3520514336917564</v>
          </cell>
          <cell r="F332">
            <v>1.306</v>
          </cell>
          <cell r="G332">
            <v>153</v>
          </cell>
          <cell r="H332">
            <v>154</v>
          </cell>
          <cell r="I332">
            <v>307</v>
          </cell>
          <cell r="J332">
            <v>1.4</v>
          </cell>
          <cell r="K332">
            <v>1.4</v>
          </cell>
          <cell r="L332">
            <v>1.4</v>
          </cell>
        </row>
        <row r="333">
          <cell r="B333" t="str">
            <v>Vuõ Duy Theá</v>
          </cell>
          <cell r="D333">
            <v>1.2768996415770608</v>
          </cell>
          <cell r="F333">
            <v>1.2709999999999999</v>
          </cell>
          <cell r="G333">
            <v>156</v>
          </cell>
          <cell r="H333">
            <v>156</v>
          </cell>
          <cell r="I333">
            <v>312</v>
          </cell>
          <cell r="J333">
            <v>1.4</v>
          </cell>
          <cell r="K333">
            <v>1.4</v>
          </cell>
          <cell r="L333">
            <v>1.4</v>
          </cell>
        </row>
        <row r="334">
          <cell r="B334" t="str">
            <v>Huyønh Quoác Phuù</v>
          </cell>
          <cell r="D334">
            <v>1.267706093189964</v>
          </cell>
          <cell r="F334">
            <v>1.2649999999999999</v>
          </cell>
          <cell r="G334">
            <v>156</v>
          </cell>
          <cell r="H334">
            <v>157</v>
          </cell>
          <cell r="I334">
            <v>313</v>
          </cell>
          <cell r="J334">
            <v>1.4</v>
          </cell>
          <cell r="K334">
            <v>1.4</v>
          </cell>
          <cell r="L334">
            <v>1.4</v>
          </cell>
        </row>
        <row r="335">
          <cell r="B335" t="str">
            <v>Danh Quang</v>
          </cell>
          <cell r="D335">
            <v>1.2841884280593956</v>
          </cell>
          <cell r="F335">
            <v>1.2709999999999999</v>
          </cell>
          <cell r="G335">
            <v>154</v>
          </cell>
          <cell r="H335">
            <v>156</v>
          </cell>
          <cell r="I335">
            <v>310</v>
          </cell>
          <cell r="J335">
            <v>1.4</v>
          </cell>
          <cell r="K335">
            <v>1.6</v>
          </cell>
          <cell r="L335">
            <v>1.5</v>
          </cell>
        </row>
        <row r="336">
          <cell r="B336" t="str">
            <v>Ñoã Minh Taâm</v>
          </cell>
          <cell r="D336">
            <v>1.1675806451612902</v>
          </cell>
          <cell r="F336">
            <v>1.159</v>
          </cell>
          <cell r="G336">
            <v>156</v>
          </cell>
          <cell r="H336">
            <v>156</v>
          </cell>
          <cell r="I336">
            <v>312</v>
          </cell>
          <cell r="J336">
            <v>1.4</v>
          </cell>
          <cell r="K336">
            <v>1.4</v>
          </cell>
          <cell r="L336">
            <v>1.4</v>
          </cell>
        </row>
        <row r="337">
          <cell r="B337" t="str">
            <v>Huyønh Chí Trung</v>
          </cell>
          <cell r="D337">
            <v>1.1558781362007169</v>
          </cell>
          <cell r="F337">
            <v>1.1339999999999999</v>
          </cell>
          <cell r="G337">
            <v>153</v>
          </cell>
          <cell r="H337">
            <v>155</v>
          </cell>
          <cell r="I337">
            <v>308</v>
          </cell>
          <cell r="J337">
            <v>1.4</v>
          </cell>
          <cell r="K337">
            <v>1.4</v>
          </cell>
          <cell r="L337">
            <v>1.4</v>
          </cell>
        </row>
        <row r="338">
          <cell r="B338" t="str">
            <v>Nguyeãn Thaùi Vieät</v>
          </cell>
          <cell r="D338">
            <v>1.1696071428571428</v>
          </cell>
          <cell r="F338">
            <v>1.177</v>
          </cell>
          <cell r="G338">
            <v>156</v>
          </cell>
          <cell r="H338">
            <v>157</v>
          </cell>
          <cell r="I338">
            <v>313</v>
          </cell>
          <cell r="J338">
            <v>1.4</v>
          </cell>
          <cell r="K338">
            <v>1.6</v>
          </cell>
          <cell r="L338">
            <v>1.5</v>
          </cell>
        </row>
        <row r="339">
          <cell r="B339" t="str">
            <v>Phaïm Taán Giaøu</v>
          </cell>
          <cell r="C339" t="str">
            <v>CT</v>
          </cell>
          <cell r="D339">
            <v>1.3337275985663082</v>
          </cell>
          <cell r="F339">
            <v>1.337</v>
          </cell>
          <cell r="G339">
            <v>156</v>
          </cell>
          <cell r="H339">
            <v>157</v>
          </cell>
          <cell r="I339">
            <v>313</v>
          </cell>
          <cell r="J339">
            <v>1.4</v>
          </cell>
          <cell r="K339">
            <v>1.2</v>
          </cell>
          <cell r="L339">
            <v>1.2999999999999998</v>
          </cell>
        </row>
        <row r="340">
          <cell r="B340" t="str">
            <v>Taï Vaên Beâ</v>
          </cell>
          <cell r="C340" t="str">
            <v>CP</v>
          </cell>
          <cell r="D340">
            <v>1.2983602150537634</v>
          </cell>
          <cell r="F340">
            <v>1.2849999999999999</v>
          </cell>
          <cell r="G340">
            <v>156</v>
          </cell>
          <cell r="H340">
            <v>154</v>
          </cell>
          <cell r="I340">
            <v>310</v>
          </cell>
          <cell r="J340">
            <v>1.4</v>
          </cell>
          <cell r="K340">
            <v>1.4</v>
          </cell>
          <cell r="L340">
            <v>1.4</v>
          </cell>
        </row>
        <row r="341">
          <cell r="B341" t="str">
            <v>Cao Trí Duõng</v>
          </cell>
          <cell r="D341">
            <v>1.2560573476702508</v>
          </cell>
          <cell r="F341">
            <v>1.2490000000000001</v>
          </cell>
          <cell r="G341">
            <v>156</v>
          </cell>
          <cell r="H341">
            <v>153</v>
          </cell>
          <cell r="I341">
            <v>309</v>
          </cell>
          <cell r="J341">
            <v>1.4</v>
          </cell>
          <cell r="K341">
            <v>1.4</v>
          </cell>
          <cell r="L341">
            <v>1.4</v>
          </cell>
        </row>
        <row r="342">
          <cell r="B342" t="str">
            <v>Söû Hoaøng Vinh</v>
          </cell>
          <cell r="D342">
            <v>1.2624532770097285</v>
          </cell>
          <cell r="F342">
            <v>1.2789999999999999</v>
          </cell>
          <cell r="G342">
            <v>151</v>
          </cell>
          <cell r="H342">
            <v>157</v>
          </cell>
          <cell r="I342">
            <v>308</v>
          </cell>
          <cell r="J342">
            <v>1.4</v>
          </cell>
          <cell r="K342">
            <v>1.4</v>
          </cell>
          <cell r="L342">
            <v>1.4</v>
          </cell>
        </row>
        <row r="343">
          <cell r="B343" t="str">
            <v>Nguyeãn Tuaán Höng</v>
          </cell>
          <cell r="D343">
            <v>1.3002963645673322</v>
          </cell>
          <cell r="F343">
            <v>1.282</v>
          </cell>
          <cell r="G343">
            <v>156</v>
          </cell>
          <cell r="H343">
            <v>157</v>
          </cell>
          <cell r="I343">
            <v>313</v>
          </cell>
          <cell r="J343">
            <v>1.4</v>
          </cell>
          <cell r="K343">
            <v>1.4</v>
          </cell>
          <cell r="L343">
            <v>1.4</v>
          </cell>
        </row>
        <row r="344">
          <cell r="B344" t="str">
            <v>Thaân Hoaøng Tieán</v>
          </cell>
          <cell r="D344">
            <v>1.0017833333333332</v>
          </cell>
          <cell r="F344">
            <v>1.038</v>
          </cell>
          <cell r="G344">
            <v>148</v>
          </cell>
          <cell r="H344">
            <v>146</v>
          </cell>
          <cell r="I344">
            <v>294</v>
          </cell>
          <cell r="J344">
            <v>1.2</v>
          </cell>
          <cell r="K344">
            <v>1.2</v>
          </cell>
          <cell r="L344">
            <v>1.2</v>
          </cell>
        </row>
        <row r="345">
          <cell r="B345" t="str">
            <v>Cao Vaên UÙt</v>
          </cell>
          <cell r="D345">
            <v>1.252616487455197</v>
          </cell>
          <cell r="F345">
            <v>1.266</v>
          </cell>
          <cell r="G345">
            <v>155</v>
          </cell>
          <cell r="H345">
            <v>155</v>
          </cell>
          <cell r="I345">
            <v>310</v>
          </cell>
          <cell r="J345">
            <v>1.4</v>
          </cell>
          <cell r="K345">
            <v>1.4</v>
          </cell>
          <cell r="L345">
            <v>1.4</v>
          </cell>
        </row>
        <row r="346">
          <cell r="B346" t="str">
            <v>Nguyeãn Thanh Huøng</v>
          </cell>
          <cell r="D346">
            <v>1.2778218125960064</v>
          </cell>
          <cell r="F346">
            <v>1.2629999999999999</v>
          </cell>
          <cell r="G346">
            <v>153</v>
          </cell>
          <cell r="H346">
            <v>157</v>
          </cell>
          <cell r="I346">
            <v>310</v>
          </cell>
          <cell r="J346">
            <v>1.4</v>
          </cell>
          <cell r="K346">
            <v>1.4</v>
          </cell>
          <cell r="L346">
            <v>1.4</v>
          </cell>
        </row>
        <row r="347">
          <cell r="B347" t="str">
            <v>Traàn Ngoïc Ñoâng</v>
          </cell>
          <cell r="D347">
            <v>1.2266571684587813</v>
          </cell>
          <cell r="F347">
            <v>1.1719999999999999</v>
          </cell>
          <cell r="G347">
            <v>155</v>
          </cell>
          <cell r="H347">
            <v>156</v>
          </cell>
          <cell r="I347">
            <v>311</v>
          </cell>
          <cell r="J347">
            <v>1.4</v>
          </cell>
          <cell r="K347">
            <v>1.4</v>
          </cell>
          <cell r="L347">
            <v>1.4</v>
          </cell>
        </row>
        <row r="348">
          <cell r="B348" t="str">
            <v>Leâ Baù Vöông</v>
          </cell>
          <cell r="D348">
            <v>1.178431899641577</v>
          </cell>
          <cell r="F348">
            <v>1.167</v>
          </cell>
          <cell r="G348">
            <v>156</v>
          </cell>
          <cell r="H348">
            <v>146</v>
          </cell>
          <cell r="I348">
            <v>302</v>
          </cell>
          <cell r="J348">
            <v>1.4</v>
          </cell>
          <cell r="K348">
            <v>1.4</v>
          </cell>
          <cell r="L348">
            <v>1.4</v>
          </cell>
        </row>
        <row r="349">
          <cell r="B349" t="str">
            <v>Vaên minh Maät</v>
          </cell>
          <cell r="C349" t="str">
            <v>TT</v>
          </cell>
          <cell r="D349">
            <v>1.3167</v>
          </cell>
          <cell r="F349">
            <v>1.359</v>
          </cell>
          <cell r="G349">
            <v>151</v>
          </cell>
          <cell r="H349">
            <v>157</v>
          </cell>
          <cell r="I349">
            <v>308</v>
          </cell>
          <cell r="J349">
            <v>1.4</v>
          </cell>
          <cell r="K349">
            <v>1.4</v>
          </cell>
          <cell r="L349">
            <v>1.4</v>
          </cell>
        </row>
        <row r="350">
          <cell r="B350" t="str">
            <v>Döông Thanh Sôn</v>
          </cell>
          <cell r="D350">
            <v>1.2916666666666665</v>
          </cell>
          <cell r="F350">
            <v>1.296</v>
          </cell>
          <cell r="G350">
            <v>147</v>
          </cell>
          <cell r="H350">
            <v>155</v>
          </cell>
          <cell r="I350">
            <v>302</v>
          </cell>
          <cell r="J350">
            <v>1.4</v>
          </cell>
          <cell r="K350">
            <v>1.4</v>
          </cell>
          <cell r="L350">
            <v>1.4</v>
          </cell>
        </row>
        <row r="351">
          <cell r="B351" t="str">
            <v>Nguyeãn Vaên Hoaø</v>
          </cell>
          <cell r="C351" t="str">
            <v>TP</v>
          </cell>
          <cell r="D351">
            <v>1.3</v>
          </cell>
          <cell r="F351">
            <v>1.3</v>
          </cell>
          <cell r="G351">
            <v>150</v>
          </cell>
          <cell r="H351">
            <v>153</v>
          </cell>
          <cell r="I351">
            <v>303</v>
          </cell>
          <cell r="J351">
            <v>1.6</v>
          </cell>
          <cell r="K351">
            <v>1.6</v>
          </cell>
          <cell r="L351">
            <v>1.6</v>
          </cell>
        </row>
        <row r="352">
          <cell r="B352" t="str">
            <v>Nguyeãn Taán Cöôøng</v>
          </cell>
          <cell r="D352">
            <v>1.25</v>
          </cell>
          <cell r="F352">
            <v>1.25</v>
          </cell>
          <cell r="G352">
            <v>148</v>
          </cell>
          <cell r="H352">
            <v>157</v>
          </cell>
          <cell r="I352">
            <v>305</v>
          </cell>
          <cell r="J352">
            <v>1.6</v>
          </cell>
          <cell r="K352">
            <v>1.6</v>
          </cell>
          <cell r="L352">
            <v>1.6</v>
          </cell>
        </row>
        <row r="353">
          <cell r="B353" t="str">
            <v>Danh Höôøng</v>
          </cell>
          <cell r="D353">
            <v>1.25</v>
          </cell>
          <cell r="F353">
            <v>1.25</v>
          </cell>
          <cell r="G353">
            <v>150</v>
          </cell>
          <cell r="H353">
            <v>156</v>
          </cell>
          <cell r="I353">
            <v>306</v>
          </cell>
          <cell r="J353">
            <v>1.6</v>
          </cell>
          <cell r="K353">
            <v>1.4</v>
          </cell>
          <cell r="L353">
            <v>1.5</v>
          </cell>
        </row>
        <row r="354">
          <cell r="B354" t="str">
            <v>Thaùi Truyeàn Thoáng</v>
          </cell>
          <cell r="D354">
            <v>1.25</v>
          </cell>
          <cell r="F354">
            <v>1.25</v>
          </cell>
          <cell r="G354">
            <v>151</v>
          </cell>
          <cell r="H354">
            <v>157</v>
          </cell>
          <cell r="I354">
            <v>308</v>
          </cell>
          <cell r="J354">
            <v>1.4</v>
          </cell>
          <cell r="K354">
            <v>1.4</v>
          </cell>
          <cell r="L354">
            <v>1.4</v>
          </cell>
        </row>
        <row r="355">
          <cell r="B355" t="str">
            <v>Ng Thanh Sang</v>
          </cell>
          <cell r="D355">
            <v>1.25</v>
          </cell>
          <cell r="F355">
            <v>1.25</v>
          </cell>
          <cell r="G355">
            <v>151</v>
          </cell>
          <cell r="H355">
            <v>157</v>
          </cell>
          <cell r="I355">
            <v>308</v>
          </cell>
          <cell r="J355">
            <v>1.4</v>
          </cell>
          <cell r="K355">
            <v>1.4</v>
          </cell>
          <cell r="L355">
            <v>1.4</v>
          </cell>
        </row>
        <row r="356">
          <cell r="B356" t="str">
            <v>Phaïm Vaên Phuù</v>
          </cell>
          <cell r="D356">
            <v>1.25</v>
          </cell>
          <cell r="F356">
            <v>1.25</v>
          </cell>
          <cell r="G356">
            <v>151</v>
          </cell>
          <cell r="H356">
            <v>157</v>
          </cell>
          <cell r="I356">
            <v>308</v>
          </cell>
          <cell r="J356">
            <v>1.4</v>
          </cell>
          <cell r="K356">
            <v>1.4</v>
          </cell>
          <cell r="L356">
            <v>1.4</v>
          </cell>
        </row>
        <row r="357">
          <cell r="B357" t="str">
            <v>Voõ ngoïc Phöôùc</v>
          </cell>
          <cell r="D357">
            <v>1.25</v>
          </cell>
          <cell r="F357">
            <v>1.25</v>
          </cell>
          <cell r="G357">
            <v>147</v>
          </cell>
          <cell r="H357">
            <v>155</v>
          </cell>
          <cell r="I357">
            <v>302</v>
          </cell>
          <cell r="J357">
            <v>1.4</v>
          </cell>
          <cell r="K357">
            <v>1.4</v>
          </cell>
          <cell r="L357">
            <v>1.4</v>
          </cell>
        </row>
        <row r="358">
          <cell r="B358" t="str">
            <v>Lám Quang Sang</v>
          </cell>
          <cell r="F358">
            <v>0.86250000000000004</v>
          </cell>
          <cell r="H358">
            <v>72</v>
          </cell>
          <cell r="I358">
            <v>72</v>
          </cell>
          <cell r="K358">
            <v>1.4</v>
          </cell>
          <cell r="L358">
            <v>1.4</v>
          </cell>
        </row>
        <row r="359">
          <cell r="B359" t="str">
            <v>Buøi Ñình Giaùp</v>
          </cell>
          <cell r="D359">
            <v>1.25</v>
          </cell>
          <cell r="F359">
            <v>1.25</v>
          </cell>
          <cell r="G359">
            <v>156</v>
          </cell>
          <cell r="H359">
            <v>134</v>
          </cell>
          <cell r="I359">
            <v>290</v>
          </cell>
          <cell r="J359">
            <v>1.6</v>
          </cell>
          <cell r="K359">
            <v>1.6</v>
          </cell>
          <cell r="L359">
            <v>1.6</v>
          </cell>
        </row>
        <row r="360">
          <cell r="B360" t="str">
            <v>Laâm Vaên Giang</v>
          </cell>
          <cell r="D360">
            <v>1.25</v>
          </cell>
          <cell r="F360">
            <v>1.25</v>
          </cell>
          <cell r="G360">
            <v>156</v>
          </cell>
          <cell r="H360">
            <v>157</v>
          </cell>
          <cell r="I360">
            <v>313</v>
          </cell>
          <cell r="J360">
            <v>1.4</v>
          </cell>
          <cell r="K360">
            <v>1.4</v>
          </cell>
          <cell r="L360">
            <v>1.4</v>
          </cell>
        </row>
        <row r="361">
          <cell r="B361" t="str">
            <v>Trieäu Quang Höng</v>
          </cell>
          <cell r="D361">
            <v>1.25</v>
          </cell>
          <cell r="F361">
            <v>1.25</v>
          </cell>
          <cell r="G361">
            <v>156</v>
          </cell>
          <cell r="H361">
            <v>152</v>
          </cell>
          <cell r="I361">
            <v>308</v>
          </cell>
          <cell r="J361">
            <v>1.4</v>
          </cell>
          <cell r="K361">
            <v>1.4</v>
          </cell>
          <cell r="L361">
            <v>1.4</v>
          </cell>
        </row>
        <row r="362">
          <cell r="B362" t="str">
            <v>Leâ ngoïc Bieân</v>
          </cell>
          <cell r="D362">
            <v>1.25</v>
          </cell>
          <cell r="F362">
            <v>1.25</v>
          </cell>
          <cell r="G362">
            <v>156</v>
          </cell>
          <cell r="H362">
            <v>156</v>
          </cell>
          <cell r="I362">
            <v>312</v>
          </cell>
          <cell r="J362">
            <v>1</v>
          </cell>
          <cell r="K362">
            <v>1.4</v>
          </cell>
          <cell r="L362">
            <v>1.2</v>
          </cell>
        </row>
        <row r="363">
          <cell r="B363" t="str">
            <v>Nguyeãn Vaên Laäp</v>
          </cell>
          <cell r="D363">
            <v>1.25</v>
          </cell>
          <cell r="F363">
            <v>1.25</v>
          </cell>
          <cell r="G363">
            <v>154</v>
          </cell>
          <cell r="H363">
            <v>156</v>
          </cell>
          <cell r="I363">
            <v>310</v>
          </cell>
          <cell r="J363">
            <v>1.4</v>
          </cell>
          <cell r="K363">
            <v>1.4</v>
          </cell>
          <cell r="L363">
            <v>1.4</v>
          </cell>
        </row>
        <row r="364">
          <cell r="B364" t="str">
            <v>Nguyeãn Phuù Tuùc</v>
          </cell>
          <cell r="D364">
            <v>1.2170000000000001</v>
          </cell>
          <cell r="F364">
            <v>1.234</v>
          </cell>
          <cell r="G364">
            <v>156</v>
          </cell>
          <cell r="H364">
            <v>156</v>
          </cell>
          <cell r="I364">
            <v>312</v>
          </cell>
          <cell r="J364">
            <v>1.4</v>
          </cell>
          <cell r="K364">
            <v>1.4</v>
          </cell>
          <cell r="L364">
            <v>1.4</v>
          </cell>
        </row>
        <row r="365">
          <cell r="B365" t="str">
            <v>Traàn Ñình Long</v>
          </cell>
          <cell r="D365">
            <v>1.25</v>
          </cell>
          <cell r="F365">
            <v>1.25</v>
          </cell>
          <cell r="G365">
            <v>156</v>
          </cell>
          <cell r="H365">
            <v>157</v>
          </cell>
          <cell r="I365">
            <v>313</v>
          </cell>
          <cell r="J365">
            <v>1.4</v>
          </cell>
          <cell r="K365">
            <v>1.4</v>
          </cell>
          <cell r="L365">
            <v>1.4</v>
          </cell>
        </row>
        <row r="366">
          <cell r="B366" t="str">
            <v>Toâ Ngoïc Mai</v>
          </cell>
          <cell r="D366">
            <v>1.3</v>
          </cell>
          <cell r="F366">
            <v>1.3</v>
          </cell>
          <cell r="G366">
            <v>154</v>
          </cell>
          <cell r="H366">
            <v>157</v>
          </cell>
          <cell r="I366">
            <v>311</v>
          </cell>
          <cell r="J366">
            <v>1.6</v>
          </cell>
          <cell r="K366">
            <v>1.6</v>
          </cell>
          <cell r="L366">
            <v>1.6</v>
          </cell>
        </row>
        <row r="367">
          <cell r="B367" t="str">
            <v>Ng  Coâng Laønh</v>
          </cell>
          <cell r="D367">
            <v>1.25</v>
          </cell>
          <cell r="F367">
            <v>1.25</v>
          </cell>
          <cell r="G367">
            <v>148</v>
          </cell>
          <cell r="H367">
            <v>152</v>
          </cell>
          <cell r="I367">
            <v>300</v>
          </cell>
          <cell r="J367">
            <v>1.4</v>
          </cell>
          <cell r="K367">
            <v>1.4</v>
          </cell>
          <cell r="L367">
            <v>1.4</v>
          </cell>
        </row>
        <row r="368">
          <cell r="B368" t="str">
            <v>Ñaøm Ñöùc Minh</v>
          </cell>
          <cell r="D368">
            <v>1.25</v>
          </cell>
          <cell r="F368">
            <v>1.25</v>
          </cell>
          <cell r="G368">
            <v>150</v>
          </cell>
          <cell r="H368">
            <v>157</v>
          </cell>
          <cell r="I368">
            <v>307</v>
          </cell>
          <cell r="J368">
            <v>1.4</v>
          </cell>
          <cell r="K368">
            <v>1.4</v>
          </cell>
          <cell r="L368">
            <v>1.4</v>
          </cell>
        </row>
        <row r="369">
          <cell r="B369" t="str">
            <v>Mai Vaên Tröïc</v>
          </cell>
          <cell r="D369">
            <v>1.25</v>
          </cell>
          <cell r="F369">
            <v>1.25</v>
          </cell>
          <cell r="G369">
            <v>156</v>
          </cell>
          <cell r="H369">
            <v>145</v>
          </cell>
          <cell r="I369">
            <v>301</v>
          </cell>
          <cell r="J369">
            <v>1.4</v>
          </cell>
          <cell r="K369">
            <v>1.4</v>
          </cell>
          <cell r="L369">
            <v>1.4</v>
          </cell>
        </row>
        <row r="370">
          <cell r="B370" t="str">
            <v>Laâm Vaên Sang</v>
          </cell>
          <cell r="C370" t="str">
            <v>CT</v>
          </cell>
          <cell r="D370">
            <v>1.3</v>
          </cell>
          <cell r="F370">
            <v>1.302</v>
          </cell>
          <cell r="G370">
            <v>156</v>
          </cell>
          <cell r="H370">
            <v>157</v>
          </cell>
          <cell r="I370">
            <v>313</v>
          </cell>
          <cell r="J370">
            <v>1.6</v>
          </cell>
          <cell r="K370">
            <v>1.2</v>
          </cell>
          <cell r="L370">
            <v>1.4</v>
          </cell>
        </row>
        <row r="371">
          <cell r="B371" t="str">
            <v>Buøi Huy Chöông</v>
          </cell>
          <cell r="D371">
            <v>1.1499999999999999</v>
          </cell>
          <cell r="F371">
            <v>1.151</v>
          </cell>
          <cell r="G371">
            <v>141</v>
          </cell>
          <cell r="H371">
            <v>152</v>
          </cell>
          <cell r="I371">
            <v>293</v>
          </cell>
          <cell r="J371">
            <v>1.4</v>
          </cell>
          <cell r="K371">
            <v>1.4</v>
          </cell>
          <cell r="L371">
            <v>1.4</v>
          </cell>
        </row>
        <row r="372">
          <cell r="B372" t="str">
            <v>Nguyeãn Höõu Thaïnh</v>
          </cell>
          <cell r="D372">
            <v>1.1499999999999999</v>
          </cell>
          <cell r="F372">
            <v>1.151</v>
          </cell>
          <cell r="G372">
            <v>156</v>
          </cell>
          <cell r="H372">
            <v>156</v>
          </cell>
          <cell r="I372">
            <v>312</v>
          </cell>
          <cell r="J372">
            <v>1.2</v>
          </cell>
          <cell r="K372">
            <v>1.4</v>
          </cell>
          <cell r="L372">
            <v>1.2999999999999998</v>
          </cell>
        </row>
        <row r="373">
          <cell r="B373" t="str">
            <v>Laâm Höõu Thöùc</v>
          </cell>
          <cell r="D373">
            <v>1.2</v>
          </cell>
          <cell r="F373">
            <v>1.1850000000000001</v>
          </cell>
          <cell r="G373">
            <v>139</v>
          </cell>
          <cell r="H373">
            <v>143</v>
          </cell>
          <cell r="I373">
            <v>282</v>
          </cell>
          <cell r="J373">
            <v>1.2</v>
          </cell>
          <cell r="K373">
            <v>1.2</v>
          </cell>
          <cell r="L373">
            <v>1.2</v>
          </cell>
        </row>
        <row r="374">
          <cell r="B374" t="str">
            <v>Nguyeãn Xuaân Möôøi</v>
          </cell>
          <cell r="D374">
            <v>1.2575075268817206</v>
          </cell>
          <cell r="F374">
            <v>1.206</v>
          </cell>
          <cell r="G374">
            <v>155</v>
          </cell>
          <cell r="H374">
            <v>150</v>
          </cell>
          <cell r="I374">
            <v>305</v>
          </cell>
          <cell r="J374">
            <v>1.4</v>
          </cell>
          <cell r="K374">
            <v>1.4</v>
          </cell>
          <cell r="L374">
            <v>1.4</v>
          </cell>
        </row>
        <row r="375">
          <cell r="B375" t="str">
            <v>Traàn Vaên Ñaït</v>
          </cell>
          <cell r="D375">
            <v>1.1499999999999999</v>
          </cell>
          <cell r="F375">
            <v>1.171</v>
          </cell>
          <cell r="G375">
            <v>153</v>
          </cell>
          <cell r="H375">
            <v>154</v>
          </cell>
          <cell r="I375">
            <v>307</v>
          </cell>
          <cell r="J375">
            <v>1.4</v>
          </cell>
          <cell r="K375">
            <v>1.6</v>
          </cell>
          <cell r="L375">
            <v>1.5</v>
          </cell>
        </row>
        <row r="376">
          <cell r="B376" t="str">
            <v>Traàn Vaên Tieán</v>
          </cell>
          <cell r="D376">
            <v>1.1572222222222222</v>
          </cell>
          <cell r="F376">
            <v>1.165</v>
          </cell>
          <cell r="G376">
            <v>156</v>
          </cell>
          <cell r="H376">
            <v>155</v>
          </cell>
          <cell r="I376">
            <v>311</v>
          </cell>
          <cell r="J376">
            <v>1.2</v>
          </cell>
          <cell r="K376">
            <v>1.4</v>
          </cell>
          <cell r="L376">
            <v>1.2999999999999998</v>
          </cell>
        </row>
        <row r="377">
          <cell r="B377" t="str">
            <v>Trònh Vaên Thaùi</v>
          </cell>
          <cell r="F377">
            <v>0.86250000000000004</v>
          </cell>
          <cell r="H377">
            <v>76</v>
          </cell>
          <cell r="I377">
            <v>76</v>
          </cell>
          <cell r="K377">
            <v>1.4</v>
          </cell>
          <cell r="L377">
            <v>1.4</v>
          </cell>
        </row>
        <row r="378">
          <cell r="B378" t="str">
            <v>Nguyeãn Hoaøng Nam</v>
          </cell>
          <cell r="C378" t="str">
            <v>CT</v>
          </cell>
          <cell r="D378">
            <v>1.1499999999999999</v>
          </cell>
          <cell r="F378">
            <v>1.2</v>
          </cell>
          <cell r="G378">
            <v>148</v>
          </cell>
          <cell r="H378">
            <v>155</v>
          </cell>
          <cell r="I378">
            <v>303</v>
          </cell>
          <cell r="J378">
            <v>1.4</v>
          </cell>
          <cell r="K378">
            <v>1.6</v>
          </cell>
          <cell r="L378">
            <v>1.5</v>
          </cell>
        </row>
        <row r="379">
          <cell r="B379" t="str">
            <v>Traàn Anh Tuaán</v>
          </cell>
          <cell r="D379">
            <v>1.1499999999999999</v>
          </cell>
          <cell r="F379">
            <v>1.1499999999999999</v>
          </cell>
          <cell r="G379">
            <v>145</v>
          </cell>
          <cell r="H379">
            <v>149</v>
          </cell>
          <cell r="I379">
            <v>294</v>
          </cell>
          <cell r="J379">
            <v>1.4</v>
          </cell>
          <cell r="K379">
            <v>1.2</v>
          </cell>
          <cell r="L379">
            <v>1.2999999999999998</v>
          </cell>
        </row>
        <row r="380">
          <cell r="B380" t="str">
            <v>Ñoã Ñaêng Khoa</v>
          </cell>
          <cell r="D380">
            <v>1.1499999999999999</v>
          </cell>
          <cell r="F380">
            <v>1.1499999999999999</v>
          </cell>
          <cell r="G380">
            <v>155</v>
          </cell>
          <cell r="H380">
            <v>156</v>
          </cell>
          <cell r="I380">
            <v>311</v>
          </cell>
          <cell r="J380">
            <v>1.4</v>
          </cell>
          <cell r="K380">
            <v>1.2</v>
          </cell>
          <cell r="L380">
            <v>1.2999999999999998</v>
          </cell>
        </row>
        <row r="381">
          <cell r="B381" t="str">
            <v>Ñaøo Vaên Phuùc</v>
          </cell>
          <cell r="D381">
            <v>1.1499999999999999</v>
          </cell>
          <cell r="F381">
            <v>1.1499999999999999</v>
          </cell>
          <cell r="G381">
            <v>156</v>
          </cell>
          <cell r="H381">
            <v>156</v>
          </cell>
          <cell r="I381">
            <v>312</v>
          </cell>
          <cell r="J381">
            <v>1.4</v>
          </cell>
          <cell r="K381">
            <v>1.6</v>
          </cell>
          <cell r="L381">
            <v>1.5</v>
          </cell>
        </row>
        <row r="382">
          <cell r="B382" t="str">
            <v>Buøi Ñöùc Bieàn</v>
          </cell>
          <cell r="D382">
            <v>1.1753333333333333</v>
          </cell>
          <cell r="F382">
            <v>1.198</v>
          </cell>
          <cell r="G382">
            <v>155</v>
          </cell>
          <cell r="H382">
            <v>152</v>
          </cell>
          <cell r="I382">
            <v>307</v>
          </cell>
          <cell r="J382">
            <v>1.4</v>
          </cell>
          <cell r="K382">
            <v>1.4</v>
          </cell>
          <cell r="L382">
            <v>1.4</v>
          </cell>
        </row>
        <row r="383">
          <cell r="B383" t="str">
            <v>Nguyeãn Ngoïc Löôïng</v>
          </cell>
          <cell r="D383">
            <v>1.2</v>
          </cell>
          <cell r="F383">
            <v>1.2</v>
          </cell>
          <cell r="G383">
            <v>156</v>
          </cell>
          <cell r="H383">
            <v>150</v>
          </cell>
          <cell r="I383">
            <v>306</v>
          </cell>
          <cell r="J383">
            <v>1.4</v>
          </cell>
          <cell r="K383">
            <v>1.2</v>
          </cell>
          <cell r="L383">
            <v>1.2999999999999998</v>
          </cell>
        </row>
        <row r="384">
          <cell r="B384" t="str">
            <v>Laâm Nhaät Tröôøng</v>
          </cell>
          <cell r="F384">
            <v>0.86250000000000004</v>
          </cell>
          <cell r="H384">
            <v>76</v>
          </cell>
          <cell r="I384">
            <v>76</v>
          </cell>
          <cell r="K384">
            <v>1.4</v>
          </cell>
          <cell r="L384">
            <v>1.4</v>
          </cell>
        </row>
        <row r="385">
          <cell r="B385" t="str">
            <v>Traàn Vieät Quoác</v>
          </cell>
          <cell r="C385" t="str">
            <v>CT</v>
          </cell>
          <cell r="D385">
            <v>1.3</v>
          </cell>
          <cell r="F385">
            <v>1.3</v>
          </cell>
          <cell r="G385">
            <v>155</v>
          </cell>
          <cell r="H385">
            <v>155</v>
          </cell>
          <cell r="I385">
            <v>310</v>
          </cell>
          <cell r="J385">
            <v>1.4</v>
          </cell>
          <cell r="K385">
            <v>1.2</v>
          </cell>
          <cell r="L385">
            <v>1.2999999999999998</v>
          </cell>
        </row>
        <row r="386">
          <cell r="B386" t="str">
            <v>Nguyeãn Anh Tuaán B</v>
          </cell>
          <cell r="D386">
            <v>1.185904761904762</v>
          </cell>
          <cell r="F386">
            <v>1.1990000000000001</v>
          </cell>
          <cell r="G386">
            <v>156</v>
          </cell>
          <cell r="H386">
            <v>155</v>
          </cell>
          <cell r="I386">
            <v>311</v>
          </cell>
          <cell r="J386">
            <v>1.4</v>
          </cell>
          <cell r="K386">
            <v>1.6</v>
          </cell>
          <cell r="L386">
            <v>1.5</v>
          </cell>
        </row>
        <row r="387">
          <cell r="B387" t="str">
            <v>Trieäu Vaên Long</v>
          </cell>
          <cell r="D387">
            <v>1.1499999999999999</v>
          </cell>
          <cell r="F387">
            <v>1.1499999999999999</v>
          </cell>
          <cell r="G387">
            <v>155</v>
          </cell>
          <cell r="H387">
            <v>156</v>
          </cell>
          <cell r="I387">
            <v>311</v>
          </cell>
          <cell r="J387">
            <v>1.4</v>
          </cell>
          <cell r="K387">
            <v>1.4</v>
          </cell>
          <cell r="L387">
            <v>1.4</v>
          </cell>
        </row>
        <row r="388">
          <cell r="B388" t="str">
            <v>Ngoâ Quoác Maïnh</v>
          </cell>
          <cell r="D388">
            <v>1.1825619047619049</v>
          </cell>
          <cell r="F388">
            <v>1.1659999999999999</v>
          </cell>
          <cell r="G388">
            <v>155</v>
          </cell>
          <cell r="H388">
            <v>156</v>
          </cell>
          <cell r="I388">
            <v>311</v>
          </cell>
          <cell r="J388">
            <v>1.4</v>
          </cell>
          <cell r="K388">
            <v>1.4</v>
          </cell>
          <cell r="L388">
            <v>1.4</v>
          </cell>
        </row>
        <row r="389">
          <cell r="B389" t="str">
            <v>Nguyeãn Thanh Lieâm</v>
          </cell>
          <cell r="D389">
            <v>1.1499999999999999</v>
          </cell>
          <cell r="F389">
            <v>1.1499999999999999</v>
          </cell>
          <cell r="G389">
            <v>155</v>
          </cell>
          <cell r="H389">
            <v>156</v>
          </cell>
          <cell r="I389">
            <v>311</v>
          </cell>
          <cell r="J389">
            <v>1.4</v>
          </cell>
          <cell r="K389">
            <v>1.4</v>
          </cell>
          <cell r="L389">
            <v>1.4</v>
          </cell>
        </row>
        <row r="390">
          <cell r="B390" t="str">
            <v>Buøi Huy Trung</v>
          </cell>
          <cell r="D390">
            <v>1.1499999999999999</v>
          </cell>
          <cell r="F390">
            <v>1.1499999999999999</v>
          </cell>
          <cell r="G390">
            <v>151</v>
          </cell>
          <cell r="H390">
            <v>150</v>
          </cell>
          <cell r="I390">
            <v>301</v>
          </cell>
          <cell r="J390">
            <v>1.4</v>
          </cell>
          <cell r="K390">
            <v>1.4</v>
          </cell>
          <cell r="L390">
            <v>1.4</v>
          </cell>
        </row>
        <row r="391">
          <cell r="B391" t="str">
            <v>Huyønh Thieän Phuùc</v>
          </cell>
          <cell r="D391">
            <v>1.2</v>
          </cell>
          <cell r="F391">
            <v>1.2</v>
          </cell>
          <cell r="G391">
            <v>149</v>
          </cell>
          <cell r="H391">
            <v>153</v>
          </cell>
          <cell r="I391">
            <v>302</v>
          </cell>
          <cell r="J391">
            <v>1.4</v>
          </cell>
          <cell r="K391">
            <v>1.4</v>
          </cell>
          <cell r="L391">
            <v>1.4</v>
          </cell>
        </row>
        <row r="392">
          <cell r="B392" t="str">
            <v>Laâm Thaùi Döông</v>
          </cell>
          <cell r="F392">
            <v>0.86250000000000004</v>
          </cell>
          <cell r="H392">
            <v>71</v>
          </cell>
          <cell r="I392">
            <v>71</v>
          </cell>
          <cell r="K392">
            <v>1.4</v>
          </cell>
          <cell r="L392">
            <v>1.4</v>
          </cell>
        </row>
        <row r="393">
          <cell r="B393" t="str">
            <v>Huyønh Vaên Quyù</v>
          </cell>
          <cell r="C393" t="str">
            <v>CT</v>
          </cell>
          <cell r="D393">
            <v>1.45</v>
          </cell>
          <cell r="F393">
            <v>1.45</v>
          </cell>
          <cell r="G393">
            <v>151</v>
          </cell>
          <cell r="H393">
            <v>157</v>
          </cell>
          <cell r="I393">
            <v>308</v>
          </cell>
          <cell r="J393">
            <v>1.4</v>
          </cell>
          <cell r="K393">
            <v>1.2</v>
          </cell>
          <cell r="L393">
            <v>1.2999999999999998</v>
          </cell>
        </row>
        <row r="394">
          <cell r="B394" t="str">
            <v>Nguyeãn Duyeân Thuaán</v>
          </cell>
          <cell r="D394">
            <v>1.1997261904761904</v>
          </cell>
          <cell r="F394">
            <v>1.262</v>
          </cell>
          <cell r="G394">
            <v>156</v>
          </cell>
          <cell r="H394">
            <v>152</v>
          </cell>
          <cell r="I394">
            <v>308</v>
          </cell>
          <cell r="J394">
            <v>1.4</v>
          </cell>
          <cell r="K394">
            <v>1.4</v>
          </cell>
          <cell r="L394">
            <v>1.4</v>
          </cell>
        </row>
        <row r="395">
          <cell r="B395" t="str">
            <v>Phaïm Nhö Thuaàn</v>
          </cell>
          <cell r="D395">
            <v>1.4</v>
          </cell>
          <cell r="F395">
            <v>1.4</v>
          </cell>
          <cell r="G395">
            <v>151</v>
          </cell>
          <cell r="H395">
            <v>154</v>
          </cell>
          <cell r="I395">
            <v>305</v>
          </cell>
          <cell r="J395">
            <v>1.4</v>
          </cell>
          <cell r="K395">
            <v>1.4</v>
          </cell>
          <cell r="L395">
            <v>1.4</v>
          </cell>
        </row>
        <row r="396">
          <cell r="B396" t="str">
            <v>Huyønh Hoàng Ñöùc</v>
          </cell>
          <cell r="D396">
            <v>1.4</v>
          </cell>
          <cell r="F396">
            <v>1.39</v>
          </cell>
          <cell r="G396">
            <v>150</v>
          </cell>
          <cell r="H396">
            <v>149</v>
          </cell>
          <cell r="I396">
            <v>299</v>
          </cell>
          <cell r="J396">
            <v>1.4</v>
          </cell>
          <cell r="K396">
            <v>1.2</v>
          </cell>
          <cell r="L396">
            <v>1.2999999999999998</v>
          </cell>
        </row>
        <row r="397">
          <cell r="B397" t="str">
            <v>Traàn Phöông Anh</v>
          </cell>
          <cell r="D397">
            <v>1.4</v>
          </cell>
          <cell r="F397">
            <v>1.4</v>
          </cell>
          <cell r="G397">
            <v>151</v>
          </cell>
          <cell r="H397">
            <v>157</v>
          </cell>
          <cell r="I397">
            <v>308</v>
          </cell>
          <cell r="J397">
            <v>1.4</v>
          </cell>
          <cell r="K397">
            <v>1.4</v>
          </cell>
          <cell r="L397">
            <v>1.4</v>
          </cell>
        </row>
        <row r="398">
          <cell r="B398" t="str">
            <v>Traàn Bình Trong</v>
          </cell>
          <cell r="D398">
            <v>1.4</v>
          </cell>
          <cell r="F398">
            <v>1.4</v>
          </cell>
          <cell r="G398">
            <v>151</v>
          </cell>
          <cell r="H398">
            <v>157</v>
          </cell>
          <cell r="I398">
            <v>308</v>
          </cell>
          <cell r="J398">
            <v>1.4</v>
          </cell>
          <cell r="K398">
            <v>1.4</v>
          </cell>
          <cell r="L398">
            <v>1.4</v>
          </cell>
        </row>
        <row r="399">
          <cell r="B399" t="str">
            <v>Nguyeãn Phuùc Anh</v>
          </cell>
          <cell r="F399">
            <v>1.0349999999999999</v>
          </cell>
          <cell r="H399">
            <v>76</v>
          </cell>
          <cell r="I399">
            <v>76</v>
          </cell>
          <cell r="K399">
            <v>1.4</v>
          </cell>
          <cell r="L399">
            <v>1.4</v>
          </cell>
        </row>
        <row r="400">
          <cell r="B400" t="str">
            <v>Nguyeãn Vaên Thanh</v>
          </cell>
          <cell r="C400" t="str">
            <v>VSCN</v>
          </cell>
          <cell r="D400">
            <v>1.1000000000000001</v>
          </cell>
          <cell r="F400">
            <v>1.0666</v>
          </cell>
          <cell r="G400">
            <v>150</v>
          </cell>
          <cell r="H400">
            <v>104</v>
          </cell>
          <cell r="I400">
            <v>254</v>
          </cell>
          <cell r="J400">
            <v>1.4</v>
          </cell>
          <cell r="K400">
            <v>1</v>
          </cell>
          <cell r="L400">
            <v>1.2</v>
          </cell>
        </row>
        <row r="401">
          <cell r="B401" t="str">
            <v>Voõ Vaên Huøng</v>
          </cell>
          <cell r="C401" t="str">
            <v>VSCN</v>
          </cell>
          <cell r="D401">
            <v>1.0220476190476191</v>
          </cell>
          <cell r="F401">
            <v>1.032</v>
          </cell>
          <cell r="G401">
            <v>154</v>
          </cell>
          <cell r="H401">
            <v>153</v>
          </cell>
          <cell r="I401">
            <v>307</v>
          </cell>
          <cell r="J401">
            <v>1.4</v>
          </cell>
          <cell r="K401">
            <v>1.4</v>
          </cell>
          <cell r="L401">
            <v>1.4</v>
          </cell>
        </row>
        <row r="402">
          <cell r="B402" t="str">
            <v>Ng. V. Quoác Ñaèng</v>
          </cell>
          <cell r="C402" t="str">
            <v>VSCN</v>
          </cell>
          <cell r="D402">
            <v>1.0017833333333332</v>
          </cell>
          <cell r="F402">
            <v>1.0009999999999999</v>
          </cell>
          <cell r="G402">
            <v>143</v>
          </cell>
          <cell r="H402">
            <v>146</v>
          </cell>
          <cell r="I402">
            <v>289</v>
          </cell>
          <cell r="J402">
            <v>1.2</v>
          </cell>
          <cell r="K402">
            <v>1.2</v>
          </cell>
          <cell r="L402">
            <v>1.2</v>
          </cell>
        </row>
        <row r="403">
          <cell r="B403" t="str">
            <v>Trònh Vaên Luøng</v>
          </cell>
          <cell r="C403" t="str">
            <v>VSCN</v>
          </cell>
          <cell r="D403">
            <v>1.1499999999999999</v>
          </cell>
          <cell r="F403">
            <v>1.125</v>
          </cell>
          <cell r="G403">
            <v>151</v>
          </cell>
          <cell r="H403">
            <v>147</v>
          </cell>
          <cell r="I403">
            <v>298</v>
          </cell>
          <cell r="J403">
            <v>1.2</v>
          </cell>
          <cell r="K403">
            <v>1.2</v>
          </cell>
          <cell r="L403">
            <v>1.2</v>
          </cell>
        </row>
        <row r="404">
          <cell r="B404" t="str">
            <v>Nguyeãn Vaên Ñoâng</v>
          </cell>
          <cell r="D404">
            <v>1.1499999999999999</v>
          </cell>
          <cell r="F404">
            <v>1.173</v>
          </cell>
          <cell r="G404">
            <v>153</v>
          </cell>
          <cell r="H404">
            <v>155</v>
          </cell>
          <cell r="I404">
            <v>308</v>
          </cell>
          <cell r="J404">
            <v>1.2</v>
          </cell>
          <cell r="K404">
            <v>1.4</v>
          </cell>
          <cell r="L404">
            <v>1.2999999999999998</v>
          </cell>
        </row>
        <row r="405">
          <cell r="B405" t="str">
            <v>Phaïm Thaønh Ñònh</v>
          </cell>
          <cell r="F405">
            <v>1.04</v>
          </cell>
          <cell r="H405">
            <v>77</v>
          </cell>
          <cell r="I405">
            <v>77</v>
          </cell>
          <cell r="K405">
            <v>1.4</v>
          </cell>
          <cell r="L405">
            <v>1.4</v>
          </cell>
        </row>
        <row r="406">
          <cell r="B406" t="str">
            <v>Haø Chí Linh</v>
          </cell>
          <cell r="F406">
            <v>1.04</v>
          </cell>
          <cell r="H406">
            <v>76</v>
          </cell>
          <cell r="I406">
            <v>76</v>
          </cell>
          <cell r="K406">
            <v>1.4</v>
          </cell>
          <cell r="L406">
            <v>1.4</v>
          </cell>
        </row>
        <row r="407">
          <cell r="B407" t="str">
            <v>Leâ Hoaøng Uùt</v>
          </cell>
          <cell r="F407">
            <v>1.04</v>
          </cell>
          <cell r="H407">
            <v>70</v>
          </cell>
          <cell r="I407">
            <v>70</v>
          </cell>
          <cell r="K407">
            <v>1.4</v>
          </cell>
          <cell r="L407">
            <v>1.4</v>
          </cell>
        </row>
        <row r="408">
          <cell r="B408" t="str">
            <v>Phaïm Tieán Huøng</v>
          </cell>
          <cell r="F408">
            <v>1.04</v>
          </cell>
          <cell r="H408">
            <v>77</v>
          </cell>
          <cell r="I408">
            <v>77</v>
          </cell>
          <cell r="K408">
            <v>1.4</v>
          </cell>
          <cell r="L408">
            <v>1.4</v>
          </cell>
        </row>
        <row r="409">
          <cell r="B409" t="str">
            <v>Laâm Duy Khanh</v>
          </cell>
          <cell r="F409">
            <v>1.04</v>
          </cell>
          <cell r="H409">
            <v>73</v>
          </cell>
          <cell r="I409">
            <v>73</v>
          </cell>
          <cell r="K409">
            <v>1.4</v>
          </cell>
          <cell r="L409">
            <v>1.4</v>
          </cell>
        </row>
        <row r="410">
          <cell r="B410" t="str">
            <v>Nguyeãn Thanh Hoaø</v>
          </cell>
          <cell r="F410">
            <v>1.04</v>
          </cell>
          <cell r="H410">
            <v>76</v>
          </cell>
          <cell r="I410">
            <v>76</v>
          </cell>
          <cell r="K410">
            <v>1.4</v>
          </cell>
          <cell r="L410">
            <v>1.4</v>
          </cell>
        </row>
        <row r="411">
          <cell r="B411" t="str">
            <v>Hoà Quoác Böûu</v>
          </cell>
          <cell r="D411">
            <v>1.1499999999999999</v>
          </cell>
          <cell r="F411">
            <v>1.1679999999999999</v>
          </cell>
          <cell r="G411">
            <v>156</v>
          </cell>
          <cell r="H411">
            <v>156</v>
          </cell>
          <cell r="I411">
            <v>312</v>
          </cell>
          <cell r="J411">
            <v>1.4</v>
          </cell>
          <cell r="K411">
            <v>1.4</v>
          </cell>
          <cell r="L411">
            <v>1.4</v>
          </cell>
        </row>
        <row r="412">
          <cell r="B412" t="str">
            <v>Löông Haûi Ñaêng</v>
          </cell>
          <cell r="F412">
            <v>1.077</v>
          </cell>
          <cell r="H412">
            <v>81</v>
          </cell>
          <cell r="I412">
            <v>81</v>
          </cell>
          <cell r="K412">
            <v>1.2</v>
          </cell>
          <cell r="L412">
            <v>1.2</v>
          </cell>
        </row>
        <row r="413">
          <cell r="B413" t="str">
            <v>Nguyeãn Vaên Uùt B</v>
          </cell>
          <cell r="F413">
            <v>1.04</v>
          </cell>
          <cell r="H413">
            <v>77</v>
          </cell>
          <cell r="I413">
            <v>77</v>
          </cell>
          <cell r="K413">
            <v>1.4</v>
          </cell>
          <cell r="L413">
            <v>1.4</v>
          </cell>
        </row>
        <row r="414">
          <cell r="B414" t="str">
            <v>Phuø Thoï Loäc</v>
          </cell>
          <cell r="F414">
            <v>1.04</v>
          </cell>
          <cell r="H414">
            <v>72</v>
          </cell>
          <cell r="I414">
            <v>72</v>
          </cell>
          <cell r="K414">
            <v>1.4</v>
          </cell>
          <cell r="L414">
            <v>1.4</v>
          </cell>
        </row>
        <row r="415">
          <cell r="B415" t="str">
            <v>Trieäu Quang Thanh</v>
          </cell>
          <cell r="C415" t="str">
            <v xml:space="preserve"> + 30 ngaøy</v>
          </cell>
          <cell r="D415">
            <v>1.213742857142857</v>
          </cell>
          <cell r="F415">
            <v>1.2130000000000001</v>
          </cell>
          <cell r="G415">
            <v>97</v>
          </cell>
          <cell r="H415">
            <v>30</v>
          </cell>
          <cell r="I415">
            <v>127</v>
          </cell>
          <cell r="J415">
            <v>1.4</v>
          </cell>
          <cell r="K415">
            <v>1</v>
          </cell>
          <cell r="L415">
            <v>1.2</v>
          </cell>
        </row>
        <row r="416">
          <cell r="B416" t="str">
            <v>Phaïm Quoác Huøng</v>
          </cell>
          <cell r="C416" t="str">
            <v xml:space="preserve"> + 30 ngaøy</v>
          </cell>
          <cell r="D416">
            <v>1</v>
          </cell>
          <cell r="F416">
            <v>1</v>
          </cell>
          <cell r="G416">
            <v>153</v>
          </cell>
          <cell r="H416">
            <v>34</v>
          </cell>
          <cell r="I416">
            <v>187</v>
          </cell>
          <cell r="J416">
            <v>1.4</v>
          </cell>
          <cell r="K416">
            <v>1</v>
          </cell>
          <cell r="L416">
            <v>1.2</v>
          </cell>
        </row>
        <row r="417">
          <cell r="B417" t="str">
            <v>Huyønh Chí Chaùnh</v>
          </cell>
          <cell r="C417" t="str">
            <v xml:space="preserve"> + 30 ngaøy</v>
          </cell>
          <cell r="D417">
            <v>1.1793333333333333</v>
          </cell>
          <cell r="F417">
            <v>1.1639999999999999</v>
          </cell>
          <cell r="G417">
            <v>156</v>
          </cell>
          <cell r="H417">
            <v>114</v>
          </cell>
          <cell r="I417">
            <v>270</v>
          </cell>
          <cell r="J417">
            <v>1.2</v>
          </cell>
          <cell r="K417">
            <v>1</v>
          </cell>
          <cell r="L417">
            <v>1.1000000000000001</v>
          </cell>
        </row>
        <row r="418">
          <cell r="B418" t="str">
            <v>Traàn Vaên Teá</v>
          </cell>
          <cell r="D418">
            <v>1.4</v>
          </cell>
          <cell r="F418">
            <v>1.4</v>
          </cell>
          <cell r="G418">
            <v>152</v>
          </cell>
          <cell r="H418">
            <v>54</v>
          </cell>
          <cell r="I418">
            <v>206</v>
          </cell>
          <cell r="J418">
            <v>1.6</v>
          </cell>
          <cell r="K418">
            <v>1</v>
          </cell>
          <cell r="L418">
            <v>1.3</v>
          </cell>
        </row>
        <row r="420">
          <cell r="B420" t="str">
            <v>Phaïm Vaên Beàn</v>
          </cell>
          <cell r="F420">
            <v>1.2909999999999999</v>
          </cell>
          <cell r="G420">
            <v>156</v>
          </cell>
          <cell r="H420">
            <v>157</v>
          </cell>
          <cell r="I420">
            <v>313</v>
          </cell>
        </row>
        <row r="421">
          <cell r="B421" t="str">
            <v>Hoà Minh Sôn</v>
          </cell>
          <cell r="F421">
            <v>1.1857</v>
          </cell>
          <cell r="G421">
            <v>85</v>
          </cell>
          <cell r="H421">
            <v>149</v>
          </cell>
          <cell r="I421">
            <v>234</v>
          </cell>
        </row>
        <row r="422">
          <cell r="B422" t="str">
            <v>Traàn Vieät Toaøn</v>
          </cell>
          <cell r="F422">
            <v>1.3029999999999999</v>
          </cell>
          <cell r="G422">
            <v>156</v>
          </cell>
          <cell r="H422">
            <v>149</v>
          </cell>
          <cell r="I422">
            <v>305</v>
          </cell>
        </row>
        <row r="423">
          <cell r="B423" t="str">
            <v>Traàn Quang Kheän</v>
          </cell>
          <cell r="F423">
            <v>1.1085</v>
          </cell>
          <cell r="G423">
            <v>137</v>
          </cell>
          <cell r="H423">
            <v>29</v>
          </cell>
          <cell r="I423">
            <v>166</v>
          </cell>
        </row>
        <row r="424">
          <cell r="I424">
            <v>39730</v>
          </cell>
        </row>
        <row r="425">
          <cell r="B425" t="str">
            <v>Ngoâ Thaønh Phöôùc</v>
          </cell>
          <cell r="C425" t="str">
            <v>P.KH</v>
          </cell>
          <cell r="D425">
            <v>1.2</v>
          </cell>
          <cell r="F425">
            <v>1.2</v>
          </cell>
          <cell r="G425">
            <v>150</v>
          </cell>
          <cell r="H425">
            <v>155</v>
          </cell>
          <cell r="I425">
            <v>305</v>
          </cell>
          <cell r="J425">
            <v>1.4</v>
          </cell>
        </row>
        <row r="426">
          <cell r="F426">
            <v>409.38396666666665</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35"/>
      <sheetName val="BosungTBi"/>
      <sheetName val="100"/>
      <sheetName val="160"/>
      <sheetName val="250-to7,8,9"/>
      <sheetName val="180(TQ1)"/>
      <sheetName val="Tram"/>
      <sheetName val="CT-BETONG"/>
      <sheetName val="1"/>
      <sheetName val="CT-0.4KV"/>
      <sheetName val="chiet tinh tram"/>
      <sheetName val="TH_0.4KV"/>
      <sheetName val="TH-35"/>
      <sheetName val="TDT35KV"/>
      <sheetName val="TDT0.4KV"/>
      <sheetName val="TDT-tram"/>
      <sheetName val="Sheet1"/>
      <sheetName val="BCKT35KV"/>
      <sheetName val="TDT_CTo"/>
      <sheetName val="TH_CTo"/>
      <sheetName val="Don gia khao sat"/>
      <sheetName val="Chiet tinh tu van"/>
      <sheetName val="Chi tiet van chuyen"/>
      <sheetName val="Khoi luong van chuyen "/>
      <sheetName val="TDT"/>
      <sheetName val="Sheet3"/>
      <sheetName val="Sheet2"/>
      <sheetName val="TONGDUTOAN"/>
      <sheetName val="2"/>
      <sheetName val="CLBQ"/>
      <sheetName val="TMDT"/>
      <sheetName val="2222"/>
      <sheetName val="22222"/>
      <sheetName val="XL4Poppy"/>
    </sheetNames>
    <sheetDataSet>
      <sheetData sheetId="0" refreshError="1">
        <row r="3">
          <cell r="A3" t="str">
            <v>Code</v>
          </cell>
          <cell r="B3" t="str">
            <v>STT</v>
          </cell>
          <cell r="C3" t="str">
            <v>M· hiÖu</v>
          </cell>
          <cell r="D3" t="str">
            <v>Néi dung c«ng viÖc</v>
          </cell>
          <cell r="E3" t="str">
            <v>§¬n vÞ</v>
          </cell>
          <cell r="F3" t="str">
            <v>K. l­îng</v>
          </cell>
          <cell r="G3" t="str">
            <v>TLHH</v>
          </cell>
          <cell r="H3" t="str">
            <v>§¬n gi¸</v>
          </cell>
          <cell r="K3" t="str">
            <v>Thµnh tiÒn</v>
          </cell>
        </row>
        <row r="4">
          <cell r="H4" t="str">
            <v xml:space="preserve">VËt liÖu </v>
          </cell>
          <cell r="I4" t="str">
            <v>Nh©n c«ng</v>
          </cell>
          <cell r="J4" t="str">
            <v>M¸y thi c«ng</v>
          </cell>
          <cell r="K4" t="str">
            <v xml:space="preserve">VËt liÖu </v>
          </cell>
          <cell r="L4" t="str">
            <v>Nh©n c«ng</v>
          </cell>
          <cell r="M4" t="str">
            <v>M¸y thi c«ng</v>
          </cell>
        </row>
        <row r="5">
          <cell r="A5">
            <v>1</v>
          </cell>
          <cell r="D5" t="str">
            <v>Mãng cét MT-3</v>
          </cell>
          <cell r="K5">
            <v>742037.6</v>
          </cell>
          <cell r="L5">
            <v>399868.884339004</v>
          </cell>
          <cell r="M5">
            <v>182.72280000000001</v>
          </cell>
        </row>
        <row r="6">
          <cell r="B6">
            <v>1</v>
          </cell>
          <cell r="C6" t="str">
            <v>04.3101a</v>
          </cell>
          <cell r="D6" t="str">
            <v>Bª t«ng lãt M50</v>
          </cell>
          <cell r="E6" t="str">
            <v>m3</v>
          </cell>
          <cell r="F6">
            <v>0.252</v>
          </cell>
          <cell r="H6">
            <v>233813.74696112497</v>
          </cell>
          <cell r="I6">
            <v>39733</v>
          </cell>
          <cell r="K6">
            <v>58921</v>
          </cell>
          <cell r="L6">
            <v>10012.716</v>
          </cell>
        </row>
        <row r="7">
          <cell r="B7">
            <v>2</v>
          </cell>
          <cell r="C7" t="str">
            <v>04.3312</v>
          </cell>
          <cell r="D7" t="str">
            <v>Bª t«ng ®óc M150</v>
          </cell>
          <cell r="E7" t="str">
            <v>m3</v>
          </cell>
          <cell r="F7">
            <v>1.35</v>
          </cell>
          <cell r="H7">
            <v>381088.28988194995</v>
          </cell>
          <cell r="I7">
            <v>45030</v>
          </cell>
          <cell r="K7">
            <v>514469</v>
          </cell>
          <cell r="L7">
            <v>60790.500000000007</v>
          </cell>
        </row>
        <row r="8">
          <cell r="B8">
            <v>3</v>
          </cell>
          <cell r="C8" t="str">
            <v>04.3313</v>
          </cell>
          <cell r="D8" t="str">
            <v>Bª t«ng chÌn M200</v>
          </cell>
          <cell r="E8" t="str">
            <v>m3</v>
          </cell>
          <cell r="F8">
            <v>7.0000000000000007E-2</v>
          </cell>
          <cell r="H8">
            <v>405819.56074187497</v>
          </cell>
          <cell r="I8">
            <v>45030</v>
          </cell>
          <cell r="K8">
            <v>28407</v>
          </cell>
          <cell r="L8">
            <v>3152.1000000000004</v>
          </cell>
        </row>
        <row r="9">
          <cell r="B9">
            <v>4</v>
          </cell>
          <cell r="C9" t="str">
            <v>04.1101</v>
          </cell>
          <cell r="D9" t="str">
            <v>Cèt thÐp CT3, d=8</v>
          </cell>
          <cell r="E9" t="str">
            <v>kg</v>
          </cell>
          <cell r="F9">
            <v>5</v>
          </cell>
          <cell r="G9">
            <v>1.02</v>
          </cell>
          <cell r="H9">
            <v>4296</v>
          </cell>
          <cell r="I9">
            <v>202</v>
          </cell>
          <cell r="J9">
            <v>16.899999999999999</v>
          </cell>
          <cell r="K9">
            <v>21909.599999999999</v>
          </cell>
          <cell r="L9">
            <v>1030.2</v>
          </cell>
          <cell r="M9">
            <v>86.19</v>
          </cell>
        </row>
        <row r="10">
          <cell r="B10">
            <v>5</v>
          </cell>
          <cell r="C10" t="str">
            <v>04.1101</v>
          </cell>
          <cell r="D10" t="str">
            <v>Cèt thÐp CT3, d=10</v>
          </cell>
          <cell r="E10" t="str">
            <v>kg</v>
          </cell>
          <cell r="F10">
            <v>5.6</v>
          </cell>
          <cell r="G10">
            <v>1.02</v>
          </cell>
          <cell r="H10">
            <v>4200</v>
          </cell>
          <cell r="I10">
            <v>202</v>
          </cell>
          <cell r="J10">
            <v>16.899999999999999</v>
          </cell>
          <cell r="K10">
            <v>23990.399999999998</v>
          </cell>
          <cell r="L10">
            <v>1153.8239999999998</v>
          </cell>
          <cell r="M10">
            <v>96.532799999999995</v>
          </cell>
        </row>
        <row r="11">
          <cell r="B11">
            <v>6</v>
          </cell>
          <cell r="C11" t="str">
            <v>04.2001</v>
          </cell>
          <cell r="D11" t="str">
            <v>GhÐp v¸n khu«n mãng</v>
          </cell>
          <cell r="E11" t="str">
            <v>m2</v>
          </cell>
          <cell r="F11">
            <v>5</v>
          </cell>
          <cell r="H11">
            <v>18600.12</v>
          </cell>
          <cell r="I11">
            <v>5309.19</v>
          </cell>
          <cell r="K11">
            <v>93000.599999999991</v>
          </cell>
          <cell r="L11">
            <v>26545.949999999997</v>
          </cell>
        </row>
        <row r="12">
          <cell r="B12">
            <v>7</v>
          </cell>
          <cell r="C12" t="str">
            <v>PL§G</v>
          </cell>
          <cell r="D12" t="str">
            <v>D©y thÐp buéc</v>
          </cell>
          <cell r="E12" t="str">
            <v>kg</v>
          </cell>
          <cell r="F12">
            <v>0.2</v>
          </cell>
          <cell r="H12">
            <v>6700</v>
          </cell>
          <cell r="K12">
            <v>1340</v>
          </cell>
          <cell r="L12">
            <v>0</v>
          </cell>
        </row>
        <row r="13">
          <cell r="B13">
            <v>8</v>
          </cell>
          <cell r="C13" t="str">
            <v>03.1113</v>
          </cell>
          <cell r="D13" t="str">
            <v>§µo ®Êt cÊp III s©u &lt;2m, S&lt;5m2</v>
          </cell>
          <cell r="E13" t="str">
            <v>m3</v>
          </cell>
          <cell r="F13">
            <v>4.5360000000000005</v>
          </cell>
          <cell r="I13">
            <v>24428</v>
          </cell>
          <cell r="K13">
            <v>0</v>
          </cell>
          <cell r="L13">
            <v>110805.40800000001</v>
          </cell>
        </row>
        <row r="14">
          <cell r="B14">
            <v>9</v>
          </cell>
          <cell r="C14" t="str">
            <v>03.2203</v>
          </cell>
          <cell r="D14" t="str">
            <v>LÊp ®Êt</v>
          </cell>
          <cell r="E14" t="str">
            <v>m3</v>
          </cell>
          <cell r="F14">
            <v>2.8640000000000008</v>
          </cell>
          <cell r="I14">
            <v>10890</v>
          </cell>
          <cell r="K14">
            <v>0</v>
          </cell>
          <cell r="L14">
            <v>31188.96000000001</v>
          </cell>
        </row>
        <row r="15">
          <cell r="B15">
            <v>10</v>
          </cell>
          <cell r="C15" t="str">
            <v>03.2203</v>
          </cell>
          <cell r="D15" t="str">
            <v>§¾p ®Êt ch©n cét</v>
          </cell>
          <cell r="E15" t="str">
            <v>m3</v>
          </cell>
          <cell r="F15">
            <v>0.5</v>
          </cell>
          <cell r="I15">
            <v>10890</v>
          </cell>
          <cell r="K15">
            <v>0</v>
          </cell>
          <cell r="L15">
            <v>5445</v>
          </cell>
        </row>
        <row r="16">
          <cell r="B16">
            <v>11</v>
          </cell>
          <cell r="C16" t="str">
            <v>CTÝnh</v>
          </cell>
          <cell r="D16" t="str">
            <v xml:space="preserve">V/c bª t«ng M50 </v>
          </cell>
          <cell r="E16" t="str">
            <v>m3</v>
          </cell>
          <cell r="F16">
            <v>0.252</v>
          </cell>
          <cell r="I16">
            <v>79288.250877000013</v>
          </cell>
          <cell r="K16">
            <v>0</v>
          </cell>
          <cell r="L16">
            <v>19980.639221004003</v>
          </cell>
        </row>
        <row r="17">
          <cell r="B17">
            <v>12</v>
          </cell>
          <cell r="C17" t="str">
            <v>CTÝnh</v>
          </cell>
          <cell r="D17" t="str">
            <v xml:space="preserve">V/c bª t«ng M150 </v>
          </cell>
          <cell r="E17" t="str">
            <v>m3</v>
          </cell>
          <cell r="F17">
            <v>1.35</v>
          </cell>
          <cell r="I17">
            <v>82231.854918600002</v>
          </cell>
          <cell r="K17">
            <v>0</v>
          </cell>
          <cell r="L17">
            <v>111013.00414011002</v>
          </cell>
        </row>
        <row r="18">
          <cell r="B18">
            <v>13</v>
          </cell>
          <cell r="C18" t="str">
            <v>CTÝnh</v>
          </cell>
          <cell r="D18" t="str">
            <v xml:space="preserve">V/c bª t«ng M200 </v>
          </cell>
          <cell r="E18" t="str">
            <v>m3</v>
          </cell>
          <cell r="F18">
            <v>7.0000000000000007E-2</v>
          </cell>
          <cell r="I18">
            <v>83609.922447000004</v>
          </cell>
          <cell r="K18">
            <v>0</v>
          </cell>
          <cell r="L18">
            <v>5852.6945712900006</v>
          </cell>
        </row>
        <row r="19">
          <cell r="B19">
            <v>14</v>
          </cell>
          <cell r="C19" t="str">
            <v>02.1354</v>
          </cell>
          <cell r="D19" t="str">
            <v xml:space="preserve">V/c thÐp </v>
          </cell>
          <cell r="E19" t="str">
            <v>TÊn</v>
          </cell>
          <cell r="F19">
            <v>1.38E-2</v>
          </cell>
          <cell r="I19">
            <v>68181.956999999995</v>
          </cell>
          <cell r="K19">
            <v>0</v>
          </cell>
          <cell r="L19">
            <v>940.91100659999995</v>
          </cell>
        </row>
        <row r="20">
          <cell r="B20">
            <v>15</v>
          </cell>
          <cell r="C20" t="str">
            <v>CTÝnh</v>
          </cell>
          <cell r="D20" t="str">
            <v>V/c dông cô thi c«ng</v>
          </cell>
          <cell r="E20" t="str">
            <v>TÊn</v>
          </cell>
          <cell r="F20">
            <v>0.1</v>
          </cell>
          <cell r="I20">
            <v>119569.774</v>
          </cell>
          <cell r="K20">
            <v>0</v>
          </cell>
          <cell r="L20">
            <v>11956.977400000002</v>
          </cell>
        </row>
        <row r="21">
          <cell r="A21">
            <v>2</v>
          </cell>
          <cell r="D21" t="str">
            <v>Mãng cét MT-3 (Cã ph¸ ®¸)</v>
          </cell>
          <cell r="K21">
            <v>743796.4</v>
          </cell>
          <cell r="L21">
            <v>1040665.6510659921</v>
          </cell>
          <cell r="M21">
            <v>182.72280000000001</v>
          </cell>
        </row>
        <row r="22">
          <cell r="B22">
            <v>1</v>
          </cell>
          <cell r="C22" t="str">
            <v>04.3101a</v>
          </cell>
          <cell r="D22" t="str">
            <v>Bª t«ng lãt M50</v>
          </cell>
          <cell r="E22" t="str">
            <v>m3</v>
          </cell>
          <cell r="F22">
            <v>0.252</v>
          </cell>
          <cell r="H22">
            <v>233813.74696112497</v>
          </cell>
          <cell r="I22">
            <v>39733</v>
          </cell>
          <cell r="K22">
            <v>58921</v>
          </cell>
          <cell r="L22">
            <v>10012.716</v>
          </cell>
        </row>
        <row r="23">
          <cell r="B23">
            <v>2</v>
          </cell>
          <cell r="C23" t="str">
            <v>04.3102</v>
          </cell>
          <cell r="D23" t="str">
            <v>Bª t«ng ®óc M150</v>
          </cell>
          <cell r="E23" t="str">
            <v>m3</v>
          </cell>
          <cell r="F23">
            <v>1.28</v>
          </cell>
          <cell r="H23">
            <v>381088.28988194995</v>
          </cell>
          <cell r="I23">
            <v>45030</v>
          </cell>
          <cell r="K23">
            <v>487793</v>
          </cell>
          <cell r="L23">
            <v>57638.400000000001</v>
          </cell>
        </row>
        <row r="24">
          <cell r="B24">
            <v>3</v>
          </cell>
          <cell r="C24" t="str">
            <v>04.3103</v>
          </cell>
          <cell r="D24" t="str">
            <v>Bª t«ng chÌn M200</v>
          </cell>
          <cell r="E24" t="str">
            <v>m3</v>
          </cell>
          <cell r="F24">
            <v>0.14000000000000001</v>
          </cell>
          <cell r="H24">
            <v>405819.56074187497</v>
          </cell>
          <cell r="I24">
            <v>45030</v>
          </cell>
          <cell r="K24">
            <v>56815</v>
          </cell>
          <cell r="L24">
            <v>6304.2000000000007</v>
          </cell>
        </row>
        <row r="25">
          <cell r="B25">
            <v>4</v>
          </cell>
          <cell r="C25" t="str">
            <v>04.1101</v>
          </cell>
          <cell r="D25" t="str">
            <v>Cèt thÐp CT3, d=8</v>
          </cell>
          <cell r="E25" t="str">
            <v>kg</v>
          </cell>
          <cell r="F25">
            <v>5</v>
          </cell>
          <cell r="G25">
            <v>1.02</v>
          </cell>
          <cell r="H25">
            <v>4296</v>
          </cell>
          <cell r="I25">
            <v>202</v>
          </cell>
          <cell r="J25">
            <v>16.899999999999999</v>
          </cell>
          <cell r="K25">
            <v>21909.599999999999</v>
          </cell>
          <cell r="L25">
            <v>1030.2</v>
          </cell>
          <cell r="M25">
            <v>86.19</v>
          </cell>
        </row>
        <row r="26">
          <cell r="B26">
            <v>5</v>
          </cell>
          <cell r="C26" t="str">
            <v>04.1101</v>
          </cell>
          <cell r="D26" t="str">
            <v>Cèt thÐp CT3, d=10</v>
          </cell>
          <cell r="E26" t="str">
            <v>kg</v>
          </cell>
          <cell r="F26">
            <v>5.6</v>
          </cell>
          <cell r="G26">
            <v>1.02</v>
          </cell>
          <cell r="H26">
            <v>4200</v>
          </cell>
          <cell r="I26">
            <v>202</v>
          </cell>
          <cell r="J26">
            <v>16.899999999999999</v>
          </cell>
          <cell r="K26">
            <v>23990.399999999998</v>
          </cell>
          <cell r="L26">
            <v>1153.8239999999998</v>
          </cell>
          <cell r="M26">
            <v>96.532799999999995</v>
          </cell>
        </row>
        <row r="27">
          <cell r="B27">
            <v>6</v>
          </cell>
          <cell r="C27" t="str">
            <v>04.2001</v>
          </cell>
          <cell r="D27" t="str">
            <v>GhÐp v¸n khu«n mãng</v>
          </cell>
          <cell r="E27" t="str">
            <v>m2</v>
          </cell>
          <cell r="F27">
            <v>5</v>
          </cell>
          <cell r="H27">
            <v>18600.12</v>
          </cell>
          <cell r="I27">
            <v>5309.19</v>
          </cell>
          <cell r="K27">
            <v>93000.599999999991</v>
          </cell>
          <cell r="L27">
            <v>26545.949999999997</v>
          </cell>
        </row>
        <row r="28">
          <cell r="B28">
            <v>7</v>
          </cell>
          <cell r="C28" t="str">
            <v>PL§G</v>
          </cell>
          <cell r="D28" t="str">
            <v>D©y thÐp buéc</v>
          </cell>
          <cell r="E28" t="str">
            <v>kg</v>
          </cell>
          <cell r="F28">
            <v>0.2</v>
          </cell>
          <cell r="G28">
            <v>1.02</v>
          </cell>
          <cell r="H28">
            <v>6700</v>
          </cell>
          <cell r="K28">
            <v>1366.8000000000002</v>
          </cell>
          <cell r="L28">
            <v>0</v>
          </cell>
        </row>
        <row r="29">
          <cell r="B29">
            <v>8</v>
          </cell>
          <cell r="C29" t="str">
            <v>03.8122</v>
          </cell>
          <cell r="D29" t="str">
            <v>Ph¸ ®¸</v>
          </cell>
          <cell r="E29" t="str">
            <v>m3</v>
          </cell>
          <cell r="F29">
            <v>15.55</v>
          </cell>
          <cell r="I29">
            <v>40615</v>
          </cell>
          <cell r="K29">
            <v>0</v>
          </cell>
          <cell r="L29">
            <v>631563.25</v>
          </cell>
        </row>
        <row r="30">
          <cell r="B30">
            <v>9</v>
          </cell>
          <cell r="C30" t="str">
            <v>03.2203</v>
          </cell>
          <cell r="D30" t="str">
            <v>LÊp ®Êt</v>
          </cell>
          <cell r="E30" t="str">
            <v>m3</v>
          </cell>
          <cell r="F30">
            <v>13.878</v>
          </cell>
          <cell r="I30">
            <v>10890</v>
          </cell>
          <cell r="K30">
            <v>0</v>
          </cell>
          <cell r="L30">
            <v>151131.42000000001</v>
          </cell>
        </row>
        <row r="31">
          <cell r="B31">
            <v>10</v>
          </cell>
          <cell r="C31" t="str">
            <v>03.2203</v>
          </cell>
          <cell r="D31" t="str">
            <v>§¾p ®Êt ch©n cét</v>
          </cell>
          <cell r="E31" t="str">
            <v>m3</v>
          </cell>
          <cell r="F31">
            <v>0.5</v>
          </cell>
          <cell r="I31">
            <v>10890</v>
          </cell>
          <cell r="K31">
            <v>0</v>
          </cell>
          <cell r="L31">
            <v>5445</v>
          </cell>
        </row>
        <row r="32">
          <cell r="B32">
            <v>11</v>
          </cell>
          <cell r="C32" t="str">
            <v>CTÝnh</v>
          </cell>
          <cell r="D32" t="str">
            <v xml:space="preserve">V/c bª t«ng M50 </v>
          </cell>
          <cell r="E32" t="str">
            <v>m3</v>
          </cell>
          <cell r="F32">
            <v>0.252</v>
          </cell>
          <cell r="I32">
            <v>79288.250877000013</v>
          </cell>
          <cell r="K32">
            <v>0</v>
          </cell>
          <cell r="L32">
            <v>19980.639221004003</v>
          </cell>
        </row>
        <row r="33">
          <cell r="B33">
            <v>12</v>
          </cell>
          <cell r="C33" t="str">
            <v>CTÝnh</v>
          </cell>
          <cell r="D33" t="str">
            <v xml:space="preserve">V/c bª t«ng M150 </v>
          </cell>
          <cell r="E33" t="str">
            <v>m3</v>
          </cell>
          <cell r="F33">
            <v>1.28</v>
          </cell>
          <cell r="I33">
            <v>82231.854918600002</v>
          </cell>
          <cell r="K33">
            <v>0</v>
          </cell>
          <cell r="L33">
            <v>105256.77429580801</v>
          </cell>
        </row>
        <row r="34">
          <cell r="B34">
            <v>13</v>
          </cell>
          <cell r="C34" t="str">
            <v>CTÝnh</v>
          </cell>
          <cell r="D34" t="str">
            <v xml:space="preserve">V/c bª t«ng M200 </v>
          </cell>
          <cell r="E34" t="str">
            <v>m3</v>
          </cell>
          <cell r="F34">
            <v>0.14000000000000001</v>
          </cell>
          <cell r="I34">
            <v>83609.922447000004</v>
          </cell>
          <cell r="K34">
            <v>0</v>
          </cell>
          <cell r="L34">
            <v>11705.389142580001</v>
          </cell>
        </row>
        <row r="35">
          <cell r="B35">
            <v>14</v>
          </cell>
          <cell r="C35" t="str">
            <v>02.1354</v>
          </cell>
          <cell r="D35" t="str">
            <v xml:space="preserve">v/c thÐp </v>
          </cell>
          <cell r="E35" t="str">
            <v>TÊn</v>
          </cell>
          <cell r="F35">
            <v>1.38E-2</v>
          </cell>
          <cell r="I35">
            <v>68181.956999999995</v>
          </cell>
          <cell r="K35">
            <v>0</v>
          </cell>
          <cell r="L35">
            <v>940.91100659999995</v>
          </cell>
        </row>
        <row r="36">
          <cell r="B36">
            <v>15</v>
          </cell>
          <cell r="C36" t="str">
            <v>CTÝnh</v>
          </cell>
          <cell r="D36" t="str">
            <v>V/c dông cô thi c«ng</v>
          </cell>
          <cell r="E36" t="str">
            <v>TÊn</v>
          </cell>
          <cell r="F36">
            <v>0.1</v>
          </cell>
          <cell r="I36">
            <v>119569.774</v>
          </cell>
          <cell r="K36">
            <v>0</v>
          </cell>
          <cell r="L36">
            <v>11956.977400000002</v>
          </cell>
        </row>
        <row r="37">
          <cell r="A37">
            <v>3</v>
          </cell>
          <cell r="D37" t="str">
            <v>Mãng cét MT-4</v>
          </cell>
          <cell r="K37">
            <v>243415.65999999997</v>
          </cell>
          <cell r="L37">
            <v>471058.75154402398</v>
          </cell>
          <cell r="M37">
            <v>182.72280000000001</v>
          </cell>
        </row>
        <row r="38">
          <cell r="B38">
            <v>1</v>
          </cell>
          <cell r="C38" t="str">
            <v>04.3101a</v>
          </cell>
          <cell r="D38" t="str">
            <v>Bª t«ng lãt M50</v>
          </cell>
          <cell r="E38" t="str">
            <v>m3</v>
          </cell>
          <cell r="F38">
            <v>0.28000000000000003</v>
          </cell>
          <cell r="H38">
            <v>233813.74696112497</v>
          </cell>
          <cell r="I38">
            <v>39733</v>
          </cell>
          <cell r="K38">
            <v>65468</v>
          </cell>
          <cell r="L38">
            <v>11125.240000000002</v>
          </cell>
        </row>
        <row r="39">
          <cell r="B39">
            <v>2</v>
          </cell>
          <cell r="C39" t="str">
            <v>04.3312</v>
          </cell>
          <cell r="D39" t="str">
            <v>Bª t«ng ®óc M150</v>
          </cell>
          <cell r="E39" t="str">
            <v>m3</v>
          </cell>
          <cell r="F39">
            <v>1.59</v>
          </cell>
          <cell r="H39">
            <v>367981.22845899995</v>
          </cell>
          <cell r="I39">
            <v>45030</v>
          </cell>
          <cell r="K39" t="b">
            <v>0</v>
          </cell>
          <cell r="L39">
            <v>71597.7</v>
          </cell>
        </row>
        <row r="40">
          <cell r="B40">
            <v>3</v>
          </cell>
          <cell r="C40" t="str">
            <v>04.3313</v>
          </cell>
          <cell r="D40" t="str">
            <v>Bª t«ng chÌn M200</v>
          </cell>
          <cell r="E40" t="str">
            <v>m3</v>
          </cell>
          <cell r="F40">
            <v>7.0000000000000007E-2</v>
          </cell>
          <cell r="H40">
            <v>405819.56074187497</v>
          </cell>
          <cell r="I40">
            <v>45030</v>
          </cell>
          <cell r="K40">
            <v>28407</v>
          </cell>
          <cell r="L40">
            <v>3152.1000000000004</v>
          </cell>
        </row>
        <row r="41">
          <cell r="B41">
            <v>4</v>
          </cell>
          <cell r="C41" t="str">
            <v>04.1101</v>
          </cell>
          <cell r="D41" t="str">
            <v>Cèt thÐp CT3, d=8</v>
          </cell>
          <cell r="E41" t="str">
            <v>kg</v>
          </cell>
          <cell r="F41">
            <v>5</v>
          </cell>
          <cell r="G41">
            <v>1.02</v>
          </cell>
          <cell r="H41">
            <v>4296</v>
          </cell>
          <cell r="I41">
            <v>202</v>
          </cell>
          <cell r="J41">
            <v>16.899999999999999</v>
          </cell>
          <cell r="K41">
            <v>21909.599999999999</v>
          </cell>
          <cell r="L41">
            <v>1030.2</v>
          </cell>
          <cell r="M41">
            <v>86.19</v>
          </cell>
        </row>
        <row r="42">
          <cell r="B42">
            <v>5</v>
          </cell>
          <cell r="C42" t="str">
            <v>04.1101</v>
          </cell>
          <cell r="D42" t="str">
            <v>Cèt thÐp CT3, d=10</v>
          </cell>
          <cell r="E42" t="str">
            <v>kg</v>
          </cell>
          <cell r="F42">
            <v>5.6</v>
          </cell>
          <cell r="G42">
            <v>1.02</v>
          </cell>
          <cell r="H42">
            <v>4200</v>
          </cell>
          <cell r="I42">
            <v>202</v>
          </cell>
          <cell r="J42">
            <v>16.899999999999999</v>
          </cell>
          <cell r="K42">
            <v>23990.399999999998</v>
          </cell>
          <cell r="L42">
            <v>1153.8239999999998</v>
          </cell>
          <cell r="M42">
            <v>96.532799999999995</v>
          </cell>
        </row>
        <row r="43">
          <cell r="B43">
            <v>6</v>
          </cell>
          <cell r="C43" t="str">
            <v>04.2001</v>
          </cell>
          <cell r="D43" t="str">
            <v>GhÐp v¸n khu«n mãng</v>
          </cell>
          <cell r="E43" t="str">
            <v>m2</v>
          </cell>
          <cell r="F43">
            <v>5.5</v>
          </cell>
          <cell r="H43">
            <v>18600.12</v>
          </cell>
          <cell r="I43">
            <v>5309.19</v>
          </cell>
          <cell r="K43">
            <v>102300.65999999999</v>
          </cell>
          <cell r="L43">
            <v>29200.544999999998</v>
          </cell>
        </row>
        <row r="44">
          <cell r="B44">
            <v>7</v>
          </cell>
          <cell r="C44" t="str">
            <v>PL§G</v>
          </cell>
          <cell r="D44" t="str">
            <v>D©y thÐp buéc</v>
          </cell>
          <cell r="E44" t="str">
            <v>kg</v>
          </cell>
          <cell r="F44">
            <v>0.2</v>
          </cell>
          <cell r="H44">
            <v>6700</v>
          </cell>
          <cell r="K44">
            <v>1340</v>
          </cell>
          <cell r="L44">
            <v>0</v>
          </cell>
        </row>
        <row r="45">
          <cell r="B45">
            <v>8</v>
          </cell>
          <cell r="C45" t="str">
            <v>03.1113</v>
          </cell>
          <cell r="D45" t="str">
            <v>§µo ®Êt cÊp III s©u &lt;2m, S&lt;5m2</v>
          </cell>
          <cell r="E45" t="str">
            <v>m3</v>
          </cell>
          <cell r="F45">
            <v>5.6</v>
          </cell>
          <cell r="I45">
            <v>24428</v>
          </cell>
          <cell r="K45">
            <v>0</v>
          </cell>
          <cell r="L45">
            <v>136796.79999999999</v>
          </cell>
        </row>
        <row r="46">
          <cell r="B46">
            <v>9</v>
          </cell>
          <cell r="C46" t="str">
            <v>03.2203</v>
          </cell>
          <cell r="D46" t="str">
            <v>LÊp ®Êt</v>
          </cell>
          <cell r="E46" t="str">
            <v>m3</v>
          </cell>
          <cell r="F46">
            <v>3.6599999999999993</v>
          </cell>
          <cell r="I46">
            <v>10890</v>
          </cell>
          <cell r="K46">
            <v>0</v>
          </cell>
          <cell r="L46">
            <v>39857.399999999994</v>
          </cell>
        </row>
        <row r="47">
          <cell r="B47">
            <v>10</v>
          </cell>
          <cell r="C47" t="str">
            <v>03.2203</v>
          </cell>
          <cell r="D47" t="str">
            <v>§¾p ®Êt ch©n cét</v>
          </cell>
          <cell r="E47" t="str">
            <v>m3</v>
          </cell>
          <cell r="F47">
            <v>0.5</v>
          </cell>
          <cell r="I47">
            <v>10890</v>
          </cell>
          <cell r="K47">
            <v>0</v>
          </cell>
          <cell r="L47">
            <v>5445</v>
          </cell>
        </row>
        <row r="48">
          <cell r="B48">
            <v>11</v>
          </cell>
          <cell r="C48" t="str">
            <v>CTÝnh</v>
          </cell>
          <cell r="D48" t="str">
            <v xml:space="preserve">V/c bª t«ng M50 </v>
          </cell>
          <cell r="E48" t="str">
            <v>m3</v>
          </cell>
          <cell r="F48">
            <v>0.28000000000000003</v>
          </cell>
          <cell r="I48">
            <v>79288.250877000013</v>
          </cell>
          <cell r="K48">
            <v>0</v>
          </cell>
          <cell r="L48">
            <v>22200.710245560007</v>
          </cell>
        </row>
        <row r="49">
          <cell r="B49">
            <v>12</v>
          </cell>
          <cell r="C49" t="str">
            <v>CTÝnh</v>
          </cell>
          <cell r="D49" t="str">
            <v xml:space="preserve">V/c bª t«ng M150 </v>
          </cell>
          <cell r="E49" t="str">
            <v>m3</v>
          </cell>
          <cell r="F49">
            <v>1.59</v>
          </cell>
          <cell r="I49">
            <v>82231.854918600002</v>
          </cell>
          <cell r="K49">
            <v>0</v>
          </cell>
          <cell r="L49">
            <v>130748.64932057401</v>
          </cell>
        </row>
        <row r="50">
          <cell r="B50">
            <v>13</v>
          </cell>
          <cell r="C50" t="str">
            <v>CTÝnh</v>
          </cell>
          <cell r="D50" t="str">
            <v xml:space="preserve">V/c bª t«ng M200 </v>
          </cell>
          <cell r="E50" t="str">
            <v>m3</v>
          </cell>
          <cell r="F50">
            <v>7.0000000000000007E-2</v>
          </cell>
          <cell r="I50">
            <v>83609.922447000004</v>
          </cell>
          <cell r="K50">
            <v>0</v>
          </cell>
          <cell r="L50">
            <v>5852.6945712900006</v>
          </cell>
        </row>
        <row r="51">
          <cell r="B51">
            <v>14</v>
          </cell>
          <cell r="C51" t="str">
            <v>02.1354</v>
          </cell>
          <cell r="D51" t="str">
            <v xml:space="preserve">V/c thÐp </v>
          </cell>
          <cell r="E51" t="str">
            <v>TÊn</v>
          </cell>
          <cell r="F51">
            <v>1.38E-2</v>
          </cell>
          <cell r="I51">
            <v>68181.956999999995</v>
          </cell>
          <cell r="K51">
            <v>0</v>
          </cell>
          <cell r="L51">
            <v>940.91100659999995</v>
          </cell>
        </row>
        <row r="52">
          <cell r="B52">
            <v>15</v>
          </cell>
          <cell r="C52" t="str">
            <v>CTÝnh</v>
          </cell>
          <cell r="D52" t="str">
            <v>V/c dông cô thi c«ng</v>
          </cell>
          <cell r="E52" t="str">
            <v>TÊn</v>
          </cell>
          <cell r="F52">
            <v>0.1</v>
          </cell>
          <cell r="I52">
            <v>119569.774</v>
          </cell>
          <cell r="K52">
            <v>0</v>
          </cell>
          <cell r="L52">
            <v>11956.977400000002</v>
          </cell>
        </row>
        <row r="53">
          <cell r="A53">
            <v>4</v>
          </cell>
          <cell r="D53" t="str">
            <v>Mãng cét MT-4a</v>
          </cell>
          <cell r="K53">
            <v>851685.14027354144</v>
          </cell>
          <cell r="L53">
            <v>518983.12587101199</v>
          </cell>
          <cell r="M53">
            <v>183.804</v>
          </cell>
        </row>
        <row r="54">
          <cell r="B54">
            <v>1</v>
          </cell>
          <cell r="C54" t="str">
            <v>04.3101a</v>
          </cell>
          <cell r="D54" t="str">
            <v>Bª t«ng lãt M50</v>
          </cell>
          <cell r="E54" t="str">
            <v>m3</v>
          </cell>
          <cell r="F54">
            <v>0.28000000000000003</v>
          </cell>
          <cell r="H54">
            <v>233813.74696112497</v>
          </cell>
          <cell r="I54">
            <v>39733</v>
          </cell>
          <cell r="K54">
            <v>65467.849149114998</v>
          </cell>
          <cell r="L54">
            <v>11125.240000000002</v>
          </cell>
        </row>
        <row r="55">
          <cell r="B55">
            <v>2</v>
          </cell>
          <cell r="C55" t="str">
            <v>04.3102</v>
          </cell>
          <cell r="D55" t="str">
            <v>Bª t«ng ®óc M150</v>
          </cell>
          <cell r="E55" t="str">
            <v>m3</v>
          </cell>
          <cell r="F55">
            <v>1.52</v>
          </cell>
          <cell r="H55">
            <v>381088.28988194995</v>
          </cell>
          <cell r="I55">
            <v>45030</v>
          </cell>
          <cell r="K55">
            <v>579254.20062056393</v>
          </cell>
          <cell r="L55">
            <v>68445.600000000006</v>
          </cell>
        </row>
        <row r="56">
          <cell r="B56">
            <v>3</v>
          </cell>
          <cell r="C56" t="str">
            <v>04.3103</v>
          </cell>
          <cell r="D56" t="str">
            <v>Bª t«ng chÌn M200</v>
          </cell>
          <cell r="E56" t="str">
            <v>m3</v>
          </cell>
          <cell r="F56">
            <v>0.14000000000000001</v>
          </cell>
          <cell r="H56">
            <v>405819.56074187497</v>
          </cell>
          <cell r="I56">
            <v>45030</v>
          </cell>
          <cell r="K56">
            <v>56814.7385038625</v>
          </cell>
          <cell r="L56">
            <v>6304.2000000000007</v>
          </cell>
        </row>
        <row r="57">
          <cell r="B57">
            <v>4</v>
          </cell>
          <cell r="C57" t="str">
            <v>04.1101</v>
          </cell>
          <cell r="D57" t="str">
            <v>Cèt thÐp CT3, d=8</v>
          </cell>
          <cell r="E57" t="str">
            <v>kg</v>
          </cell>
          <cell r="F57">
            <v>5</v>
          </cell>
          <cell r="G57">
            <v>1.02</v>
          </cell>
          <cell r="H57">
            <v>4296</v>
          </cell>
          <cell r="I57">
            <v>202</v>
          </cell>
          <cell r="J57">
            <v>17</v>
          </cell>
          <cell r="K57">
            <v>21909.599999999999</v>
          </cell>
          <cell r="L57">
            <v>1030.2</v>
          </cell>
          <cell r="M57">
            <v>86.7</v>
          </cell>
        </row>
        <row r="58">
          <cell r="B58">
            <v>5</v>
          </cell>
          <cell r="C58" t="str">
            <v>04.1101</v>
          </cell>
          <cell r="D58" t="str">
            <v>Cèt thÐp CT3, d=10</v>
          </cell>
          <cell r="E58" t="str">
            <v>kg</v>
          </cell>
          <cell r="F58">
            <v>5.6</v>
          </cell>
          <cell r="G58">
            <v>1.02</v>
          </cell>
          <cell r="H58">
            <v>4296</v>
          </cell>
          <cell r="I58">
            <v>202</v>
          </cell>
          <cell r="J58">
            <v>17</v>
          </cell>
          <cell r="K58">
            <v>24538.752</v>
          </cell>
          <cell r="L58">
            <v>1153.8239999999998</v>
          </cell>
          <cell r="M58">
            <v>97.103999999999999</v>
          </cell>
        </row>
        <row r="59">
          <cell r="B59">
            <v>6</v>
          </cell>
          <cell r="C59" t="str">
            <v>04.2001</v>
          </cell>
          <cell r="D59" t="str">
            <v>GhÐp v¸n khu«n mãng</v>
          </cell>
          <cell r="E59" t="str">
            <v>m2</v>
          </cell>
          <cell r="F59">
            <v>5.5</v>
          </cell>
          <cell r="H59">
            <v>18600</v>
          </cell>
          <cell r="I59">
            <v>5309.19</v>
          </cell>
          <cell r="K59">
            <v>102300</v>
          </cell>
          <cell r="L59">
            <v>29200.544999999998</v>
          </cell>
        </row>
        <row r="60">
          <cell r="B60">
            <v>7</v>
          </cell>
          <cell r="C60" t="str">
            <v>PL§G</v>
          </cell>
          <cell r="D60" t="str">
            <v>D©y thÐp buéc</v>
          </cell>
          <cell r="E60" t="str">
            <v>kg</v>
          </cell>
          <cell r="F60">
            <v>0.2</v>
          </cell>
          <cell r="H60">
            <v>7000</v>
          </cell>
          <cell r="K60">
            <v>1400</v>
          </cell>
          <cell r="L60">
            <v>0</v>
          </cell>
        </row>
        <row r="61">
          <cell r="B61">
            <v>7</v>
          </cell>
          <cell r="C61" t="str">
            <v>03.1113</v>
          </cell>
          <cell r="D61" t="str">
            <v>§µo ®Êt cÊp III s©u &lt;2m, S&lt;5m2</v>
          </cell>
          <cell r="E61" t="str">
            <v>m3</v>
          </cell>
          <cell r="F61">
            <v>5.6</v>
          </cell>
          <cell r="I61">
            <v>24428</v>
          </cell>
          <cell r="K61">
            <v>0</v>
          </cell>
          <cell r="L61">
            <v>136796.79999999999</v>
          </cell>
        </row>
        <row r="62">
          <cell r="B62">
            <v>8</v>
          </cell>
          <cell r="C62" t="str">
            <v>03.2203</v>
          </cell>
          <cell r="D62" t="str">
            <v>LÊp ®Êt</v>
          </cell>
          <cell r="E62" t="str">
            <v>m3</v>
          </cell>
          <cell r="F62">
            <v>3.6599999999999997</v>
          </cell>
          <cell r="I62">
            <v>10890</v>
          </cell>
          <cell r="K62">
            <v>0</v>
          </cell>
          <cell r="L62">
            <v>39857.399999999994</v>
          </cell>
        </row>
        <row r="63">
          <cell r="B63">
            <v>9</v>
          </cell>
          <cell r="C63" t="str">
            <v>03.2203</v>
          </cell>
          <cell r="D63" t="str">
            <v>§¾p ®Êt ch©n cét</v>
          </cell>
          <cell r="E63" t="str">
            <v>m3</v>
          </cell>
          <cell r="F63">
            <v>0.5</v>
          </cell>
          <cell r="I63">
            <v>10890</v>
          </cell>
          <cell r="K63">
            <v>0</v>
          </cell>
          <cell r="L63">
            <v>5445</v>
          </cell>
        </row>
        <row r="64">
          <cell r="B64">
            <v>10</v>
          </cell>
          <cell r="C64" t="str">
            <v>CTÝnh</v>
          </cell>
          <cell r="D64" t="str">
            <v xml:space="preserve">V/c bª t«ng M50 </v>
          </cell>
          <cell r="E64" t="str">
            <v>m3</v>
          </cell>
          <cell r="F64">
            <v>0.28000000000000003</v>
          </cell>
          <cell r="I64">
            <v>79288.250877000013</v>
          </cell>
          <cell r="K64">
            <v>0</v>
          </cell>
          <cell r="L64">
            <v>22200.710245560007</v>
          </cell>
        </row>
        <row r="65">
          <cell r="B65">
            <v>11</v>
          </cell>
          <cell r="C65" t="str">
            <v>CTÝnh</v>
          </cell>
          <cell r="D65" t="str">
            <v xml:space="preserve">V/c bª t«ng M150 </v>
          </cell>
          <cell r="E65" t="str">
            <v>m3</v>
          </cell>
          <cell r="F65">
            <v>1.52</v>
          </cell>
          <cell r="I65">
            <v>82231.854918600002</v>
          </cell>
          <cell r="K65">
            <v>0</v>
          </cell>
          <cell r="L65">
            <v>124992.419476272</v>
          </cell>
        </row>
        <row r="66">
          <cell r="B66">
            <v>12</v>
          </cell>
          <cell r="C66" t="str">
            <v>CTÝnh</v>
          </cell>
          <cell r="D66" t="str">
            <v xml:space="preserve">V/c bª t«ng M200 </v>
          </cell>
          <cell r="E66" t="str">
            <v>m3</v>
          </cell>
          <cell r="F66">
            <v>0.14000000000000001</v>
          </cell>
          <cell r="I66">
            <v>83609.922447000004</v>
          </cell>
          <cell r="K66">
            <v>0</v>
          </cell>
          <cell r="L66">
            <v>11705.389142580001</v>
          </cell>
        </row>
        <row r="67">
          <cell r="B67">
            <v>13</v>
          </cell>
          <cell r="C67" t="str">
            <v>02.1354</v>
          </cell>
          <cell r="D67" t="str">
            <v xml:space="preserve">V/c thÐp </v>
          </cell>
          <cell r="E67" t="str">
            <v>TÊn</v>
          </cell>
          <cell r="F67">
            <v>1.38E-2</v>
          </cell>
          <cell r="I67">
            <v>68181.956999999995</v>
          </cell>
          <cell r="K67">
            <v>0</v>
          </cell>
          <cell r="L67">
            <v>940.91100659999995</v>
          </cell>
        </row>
        <row r="68">
          <cell r="B68">
            <v>14</v>
          </cell>
          <cell r="C68" t="str">
            <v>CTÝnh</v>
          </cell>
          <cell r="D68" t="str">
            <v>V/c dông cô thi c«ng</v>
          </cell>
          <cell r="E68" t="str">
            <v>TÊn</v>
          </cell>
          <cell r="F68">
            <v>0.5</v>
          </cell>
          <cell r="I68">
            <v>119569.774</v>
          </cell>
          <cell r="K68">
            <v>0</v>
          </cell>
          <cell r="L68">
            <v>59784.887000000002</v>
          </cell>
        </row>
        <row r="69">
          <cell r="A69">
            <v>5</v>
          </cell>
          <cell r="D69" t="str">
            <v>Mãng cét MT-5</v>
          </cell>
          <cell r="K69">
            <v>269549.71999999997</v>
          </cell>
          <cell r="L69">
            <v>974461.92323844612</v>
          </cell>
          <cell r="M69">
            <v>183.804</v>
          </cell>
        </row>
        <row r="70">
          <cell r="B70">
            <v>1</v>
          </cell>
          <cell r="C70" t="str">
            <v>04.3101a</v>
          </cell>
          <cell r="D70" t="str">
            <v>Bª t«ng lãt M50</v>
          </cell>
          <cell r="E70" t="str">
            <v>m3</v>
          </cell>
          <cell r="F70">
            <v>0.35199999999999998</v>
          </cell>
          <cell r="H70">
            <v>233813.74696112497</v>
          </cell>
          <cell r="I70">
            <v>39733</v>
          </cell>
          <cell r="K70">
            <v>82302</v>
          </cell>
          <cell r="L70">
            <v>13986.016</v>
          </cell>
        </row>
        <row r="71">
          <cell r="B71">
            <v>2</v>
          </cell>
          <cell r="C71" t="str">
            <v>04.3102</v>
          </cell>
          <cell r="D71" t="str">
            <v>Bª t«ng ®óc M150</v>
          </cell>
          <cell r="E71" t="str">
            <v>m3</v>
          </cell>
          <cell r="F71">
            <v>1.82</v>
          </cell>
          <cell r="H71">
            <v>367981.22845899995</v>
          </cell>
          <cell r="I71">
            <v>45030</v>
          </cell>
          <cell r="K71" t="b">
            <v>0</v>
          </cell>
          <cell r="L71">
            <v>81954.600000000006</v>
          </cell>
        </row>
        <row r="72">
          <cell r="B72">
            <v>3</v>
          </cell>
          <cell r="C72" t="str">
            <v>04.3103</v>
          </cell>
          <cell r="D72" t="str">
            <v>Bª t«ng chÌn M200</v>
          </cell>
          <cell r="E72" t="str">
            <v>m3</v>
          </cell>
          <cell r="F72">
            <v>7.0000000000000007E-2</v>
          </cell>
          <cell r="H72">
            <v>405819.56074187497</v>
          </cell>
          <cell r="I72">
            <v>45030</v>
          </cell>
          <cell r="K72">
            <v>28407</v>
          </cell>
          <cell r="L72">
            <v>3152.1000000000004</v>
          </cell>
        </row>
        <row r="73">
          <cell r="B73">
            <v>4</v>
          </cell>
          <cell r="C73" t="str">
            <v>04.1101</v>
          </cell>
          <cell r="D73" t="str">
            <v>Cèt thÐp CT3, d=8</v>
          </cell>
          <cell r="E73" t="str">
            <v>kg</v>
          </cell>
          <cell r="F73">
            <v>5</v>
          </cell>
          <cell r="G73">
            <v>1.02</v>
          </cell>
          <cell r="H73">
            <v>4296</v>
          </cell>
          <cell r="I73">
            <v>202</v>
          </cell>
          <cell r="J73">
            <v>17</v>
          </cell>
          <cell r="K73">
            <v>21909.599999999999</v>
          </cell>
          <cell r="L73">
            <v>1030.2</v>
          </cell>
          <cell r="M73">
            <v>86.7</v>
          </cell>
        </row>
        <row r="74">
          <cell r="B74">
            <v>5</v>
          </cell>
          <cell r="C74" t="str">
            <v>04.1101</v>
          </cell>
          <cell r="D74" t="str">
            <v>Cèt thÐp CT3, d=10</v>
          </cell>
          <cell r="E74" t="str">
            <v>kg</v>
          </cell>
          <cell r="F74">
            <v>5.6</v>
          </cell>
          <cell r="G74">
            <v>1.02</v>
          </cell>
          <cell r="H74">
            <v>4200</v>
          </cell>
          <cell r="I74">
            <v>202</v>
          </cell>
          <cell r="J74">
            <v>17</v>
          </cell>
          <cell r="K74">
            <v>23990.399999999998</v>
          </cell>
          <cell r="L74">
            <v>1153.8239999999998</v>
          </cell>
          <cell r="M74">
            <v>97.103999999999999</v>
          </cell>
        </row>
        <row r="75">
          <cell r="B75">
            <v>6</v>
          </cell>
          <cell r="C75" t="str">
            <v>04.2001</v>
          </cell>
          <cell r="D75" t="str">
            <v>GhÐp v¸n khu«n mãng</v>
          </cell>
          <cell r="E75" t="str">
            <v>m2</v>
          </cell>
          <cell r="F75">
            <v>6</v>
          </cell>
          <cell r="H75">
            <v>18600.12</v>
          </cell>
          <cell r="I75">
            <v>5309.19</v>
          </cell>
          <cell r="K75">
            <v>111600.72</v>
          </cell>
          <cell r="L75">
            <v>31855.14</v>
          </cell>
        </row>
        <row r="76">
          <cell r="B76">
            <v>7</v>
          </cell>
          <cell r="C76" t="str">
            <v>PL§G</v>
          </cell>
          <cell r="D76" t="str">
            <v>D©y thÐp buéc</v>
          </cell>
          <cell r="E76" t="str">
            <v>kg</v>
          </cell>
          <cell r="F76">
            <v>0.2</v>
          </cell>
          <cell r="H76">
            <v>6700</v>
          </cell>
          <cell r="K76">
            <v>1340</v>
          </cell>
          <cell r="L76">
            <v>0</v>
          </cell>
        </row>
        <row r="77">
          <cell r="B77">
            <v>8</v>
          </cell>
          <cell r="C77" t="str">
            <v>03.1113</v>
          </cell>
          <cell r="D77" t="str">
            <v>§µo ®Êt cÊp III s©u &lt;2m, S&lt;5m2</v>
          </cell>
          <cell r="E77" t="str">
            <v>m3</v>
          </cell>
          <cell r="F77">
            <v>18.8</v>
          </cell>
          <cell r="I77">
            <v>24428</v>
          </cell>
          <cell r="K77">
            <v>0</v>
          </cell>
          <cell r="L77">
            <v>459246.4</v>
          </cell>
        </row>
        <row r="78">
          <cell r="B78">
            <v>9</v>
          </cell>
          <cell r="C78" t="str">
            <v>03.2203</v>
          </cell>
          <cell r="D78" t="str">
            <v>LÊp ®Êt</v>
          </cell>
          <cell r="E78" t="str">
            <v>m3</v>
          </cell>
          <cell r="F78">
            <v>16.558</v>
          </cell>
          <cell r="I78">
            <v>10890</v>
          </cell>
          <cell r="K78">
            <v>0</v>
          </cell>
          <cell r="L78">
            <v>180316.62</v>
          </cell>
        </row>
        <row r="79">
          <cell r="B79">
            <v>10</v>
          </cell>
          <cell r="C79" t="str">
            <v>03.2203</v>
          </cell>
          <cell r="D79" t="str">
            <v>§¾p ®Êt ch©n cét</v>
          </cell>
          <cell r="E79" t="str">
            <v>m3</v>
          </cell>
          <cell r="F79">
            <v>0.5</v>
          </cell>
          <cell r="I79">
            <v>10890</v>
          </cell>
          <cell r="K79">
            <v>0</v>
          </cell>
          <cell r="L79">
            <v>5445</v>
          </cell>
        </row>
        <row r="80">
          <cell r="B80">
            <v>11</v>
          </cell>
          <cell r="C80" t="str">
            <v>CTÝnh</v>
          </cell>
          <cell r="D80" t="str">
            <v xml:space="preserve">V/c bª t«ng M50 </v>
          </cell>
          <cell r="E80" t="str">
            <v>m3</v>
          </cell>
          <cell r="F80">
            <v>0.35199999999999998</v>
          </cell>
          <cell r="I80">
            <v>79288.250877000013</v>
          </cell>
          <cell r="K80">
            <v>0</v>
          </cell>
          <cell r="L80">
            <v>27909.464308704002</v>
          </cell>
        </row>
        <row r="81">
          <cell r="B81">
            <v>12</v>
          </cell>
          <cell r="C81" t="str">
            <v>CTÝnh</v>
          </cell>
          <cell r="D81" t="str">
            <v xml:space="preserve">V/c bª t«ng M150 </v>
          </cell>
          <cell r="E81" t="str">
            <v>m3</v>
          </cell>
          <cell r="F81">
            <v>1.82</v>
          </cell>
          <cell r="I81">
            <v>82231.854918600002</v>
          </cell>
          <cell r="K81">
            <v>0</v>
          </cell>
          <cell r="L81">
            <v>149661.97595185201</v>
          </cell>
        </row>
        <row r="82">
          <cell r="B82">
            <v>13</v>
          </cell>
          <cell r="C82" t="str">
            <v>CTÝnh</v>
          </cell>
          <cell r="D82" t="str">
            <v xml:space="preserve">V/c bª t«ng M200 </v>
          </cell>
          <cell r="E82" t="str">
            <v>m3</v>
          </cell>
          <cell r="F82">
            <v>7.0000000000000007E-2</v>
          </cell>
          <cell r="I82">
            <v>83609.922447000004</v>
          </cell>
          <cell r="K82">
            <v>0</v>
          </cell>
          <cell r="L82">
            <v>5852.6945712900006</v>
          </cell>
        </row>
        <row r="83">
          <cell r="B83">
            <v>14</v>
          </cell>
          <cell r="C83" t="str">
            <v>02.1354</v>
          </cell>
          <cell r="D83" t="str">
            <v xml:space="preserve">V/c thÐp </v>
          </cell>
          <cell r="E83" t="str">
            <v>TÊn</v>
          </cell>
          <cell r="F83">
            <v>1.38E-2</v>
          </cell>
          <cell r="I83">
            <v>68181.956999999995</v>
          </cell>
          <cell r="K83">
            <v>0</v>
          </cell>
          <cell r="L83">
            <v>940.91100659999995</v>
          </cell>
        </row>
        <row r="84">
          <cell r="B84">
            <v>15</v>
          </cell>
          <cell r="C84" t="str">
            <v>CTÝnh</v>
          </cell>
          <cell r="D84" t="str">
            <v>V/c dông cô thi c«ng</v>
          </cell>
          <cell r="E84" t="str">
            <v>TÊn</v>
          </cell>
          <cell r="F84">
            <v>0.1</v>
          </cell>
          <cell r="I84">
            <v>119569.774</v>
          </cell>
          <cell r="K84">
            <v>0</v>
          </cell>
          <cell r="L84">
            <v>11956.977400000002</v>
          </cell>
        </row>
        <row r="85">
          <cell r="A85">
            <v>6</v>
          </cell>
          <cell r="D85" t="str">
            <v>Mãng cét MT-5a</v>
          </cell>
          <cell r="K85">
            <v>965471.07199999993</v>
          </cell>
          <cell r="L85">
            <v>607046.61756543408</v>
          </cell>
          <cell r="M85">
            <v>183.804</v>
          </cell>
        </row>
        <row r="86">
          <cell r="B86">
            <v>1</v>
          </cell>
          <cell r="C86" t="str">
            <v>04.3101a</v>
          </cell>
          <cell r="D86" t="str">
            <v>Bª t«ng lãt M50</v>
          </cell>
          <cell r="E86" t="str">
            <v>m3</v>
          </cell>
          <cell r="F86">
            <v>0.35199999999999998</v>
          </cell>
          <cell r="H86">
            <v>233813.74696112497</v>
          </cell>
          <cell r="I86">
            <v>39733</v>
          </cell>
          <cell r="K86">
            <v>82302</v>
          </cell>
          <cell r="L86">
            <v>13986.016</v>
          </cell>
        </row>
        <row r="87">
          <cell r="B87">
            <v>2</v>
          </cell>
          <cell r="C87" t="str">
            <v>04.3102</v>
          </cell>
          <cell r="D87" t="str">
            <v>Bª t«ng ®óc M150</v>
          </cell>
          <cell r="E87" t="str">
            <v>m3</v>
          </cell>
          <cell r="F87">
            <v>1.75</v>
          </cell>
          <cell r="H87">
            <v>381088.28988194995</v>
          </cell>
          <cell r="I87">
            <v>45030</v>
          </cell>
          <cell r="K87">
            <v>666905</v>
          </cell>
          <cell r="L87">
            <v>78802.5</v>
          </cell>
        </row>
        <row r="88">
          <cell r="B88">
            <v>3</v>
          </cell>
          <cell r="C88" t="str">
            <v>04.3103</v>
          </cell>
          <cell r="D88" t="str">
            <v>Bª t«ng chÌn M200</v>
          </cell>
          <cell r="E88" t="str">
            <v>m3</v>
          </cell>
          <cell r="F88">
            <v>0.14000000000000001</v>
          </cell>
          <cell r="H88">
            <v>405819.56074187497</v>
          </cell>
          <cell r="I88">
            <v>45030</v>
          </cell>
          <cell r="K88">
            <v>56815</v>
          </cell>
          <cell r="L88">
            <v>6304.2000000000007</v>
          </cell>
        </row>
        <row r="89">
          <cell r="B89">
            <v>4</v>
          </cell>
          <cell r="C89" t="str">
            <v>04.1101</v>
          </cell>
          <cell r="D89" t="str">
            <v>Cèt thÐp CT3, d=8</v>
          </cell>
          <cell r="E89" t="str">
            <v>kg</v>
          </cell>
          <cell r="F89">
            <v>5</v>
          </cell>
          <cell r="G89">
            <v>1.02</v>
          </cell>
          <cell r="H89">
            <v>4296</v>
          </cell>
          <cell r="I89">
            <v>202</v>
          </cell>
          <cell r="J89">
            <v>17</v>
          </cell>
          <cell r="K89">
            <v>21909.599999999999</v>
          </cell>
          <cell r="L89">
            <v>1030.2</v>
          </cell>
          <cell r="M89">
            <v>86.7</v>
          </cell>
        </row>
        <row r="90">
          <cell r="B90">
            <v>5</v>
          </cell>
          <cell r="C90" t="str">
            <v>04.1101</v>
          </cell>
          <cell r="D90" t="str">
            <v>Cèt thÐp CT3, d=10</v>
          </cell>
          <cell r="E90" t="str">
            <v>kg</v>
          </cell>
          <cell r="F90">
            <v>5.6</v>
          </cell>
          <cell r="G90">
            <v>1.02</v>
          </cell>
          <cell r="H90">
            <v>4296</v>
          </cell>
          <cell r="I90">
            <v>202</v>
          </cell>
          <cell r="J90">
            <v>17</v>
          </cell>
          <cell r="K90">
            <v>24538.752</v>
          </cell>
          <cell r="L90">
            <v>1153.8239999999998</v>
          </cell>
          <cell r="M90">
            <v>97.103999999999999</v>
          </cell>
        </row>
        <row r="91">
          <cell r="B91">
            <v>6</v>
          </cell>
          <cell r="C91" t="str">
            <v>04.2001</v>
          </cell>
          <cell r="D91" t="str">
            <v>GhÐp v¸n khu«n mãng</v>
          </cell>
          <cell r="E91" t="str">
            <v>m2</v>
          </cell>
          <cell r="F91">
            <v>6</v>
          </cell>
          <cell r="H91">
            <v>18600.12</v>
          </cell>
          <cell r="I91">
            <v>5309.19</v>
          </cell>
          <cell r="K91">
            <v>111600.72</v>
          </cell>
          <cell r="L91">
            <v>31855.14</v>
          </cell>
        </row>
        <row r="92">
          <cell r="B92">
            <v>7</v>
          </cell>
          <cell r="C92" t="str">
            <v>PL§G</v>
          </cell>
          <cell r="D92" t="str">
            <v>D©y thÐp buéc</v>
          </cell>
          <cell r="E92" t="str">
            <v>kg</v>
          </cell>
          <cell r="F92">
            <v>0.2</v>
          </cell>
          <cell r="H92">
            <v>7000</v>
          </cell>
          <cell r="K92">
            <v>1400</v>
          </cell>
          <cell r="L92">
            <v>0</v>
          </cell>
        </row>
        <row r="93">
          <cell r="B93">
            <v>8</v>
          </cell>
          <cell r="C93" t="str">
            <v>03.1113</v>
          </cell>
          <cell r="D93" t="str">
            <v>§µo ®Êt cÊp III s©u &lt;2m, S&lt;5m2</v>
          </cell>
          <cell r="E93" t="str">
            <v>m3</v>
          </cell>
          <cell r="F93">
            <v>7.0400000000000009</v>
          </cell>
          <cell r="I93">
            <v>24428</v>
          </cell>
          <cell r="K93">
            <v>0</v>
          </cell>
          <cell r="L93">
            <v>171973.12000000002</v>
          </cell>
        </row>
        <row r="94">
          <cell r="B94">
            <v>9</v>
          </cell>
          <cell r="C94" t="str">
            <v>03.2203</v>
          </cell>
          <cell r="D94" t="str">
            <v>LÊp ®Êt</v>
          </cell>
          <cell r="E94" t="str">
            <v>m3</v>
          </cell>
          <cell r="F94">
            <v>4.7980000000000009</v>
          </cell>
          <cell r="I94">
            <v>10890</v>
          </cell>
          <cell r="K94">
            <v>0</v>
          </cell>
          <cell r="L94">
            <v>52250.220000000008</v>
          </cell>
        </row>
        <row r="95">
          <cell r="B95">
            <v>10</v>
          </cell>
          <cell r="C95" t="str">
            <v>03.2203</v>
          </cell>
          <cell r="D95" t="str">
            <v>§¾p ®Êt ch©n cét</v>
          </cell>
          <cell r="E95" t="str">
            <v>m3</v>
          </cell>
          <cell r="F95">
            <v>0.5</v>
          </cell>
          <cell r="I95">
            <v>10890</v>
          </cell>
          <cell r="K95">
            <v>0</v>
          </cell>
          <cell r="L95">
            <v>5445</v>
          </cell>
        </row>
        <row r="96">
          <cell r="B96">
            <v>11</v>
          </cell>
          <cell r="C96" t="str">
            <v>CTÝnh</v>
          </cell>
          <cell r="D96" t="str">
            <v xml:space="preserve">V/c bª t«ng M50 </v>
          </cell>
          <cell r="E96" t="str">
            <v>m3</v>
          </cell>
          <cell r="F96">
            <v>0.35199999999999998</v>
          </cell>
          <cell r="I96">
            <v>79288.250877000013</v>
          </cell>
          <cell r="K96">
            <v>0</v>
          </cell>
          <cell r="L96">
            <v>27909.464308704002</v>
          </cell>
        </row>
        <row r="97">
          <cell r="B97">
            <v>12</v>
          </cell>
          <cell r="C97" t="str">
            <v>CTÝnh</v>
          </cell>
          <cell r="D97" t="str">
            <v xml:space="preserve">V/c bª t«ng M150 </v>
          </cell>
          <cell r="E97" t="str">
            <v>m3</v>
          </cell>
          <cell r="F97">
            <v>1.75</v>
          </cell>
          <cell r="I97">
            <v>82231.854918600002</v>
          </cell>
          <cell r="K97">
            <v>0</v>
          </cell>
          <cell r="L97">
            <v>143905.74610754999</v>
          </cell>
        </row>
        <row r="98">
          <cell r="B98">
            <v>13</v>
          </cell>
          <cell r="C98" t="str">
            <v>CTÝnh</v>
          </cell>
          <cell r="D98" t="str">
            <v xml:space="preserve">V/c bª t«ng M200 </v>
          </cell>
          <cell r="E98" t="str">
            <v>m3</v>
          </cell>
          <cell r="F98">
            <v>0.14000000000000001</v>
          </cell>
          <cell r="I98">
            <v>83609.922447000004</v>
          </cell>
          <cell r="K98">
            <v>0</v>
          </cell>
          <cell r="L98">
            <v>11705.389142580001</v>
          </cell>
        </row>
        <row r="99">
          <cell r="B99">
            <v>14</v>
          </cell>
          <cell r="C99" t="str">
            <v>02.1354</v>
          </cell>
          <cell r="D99" t="str">
            <v xml:space="preserve">v/c thÐp </v>
          </cell>
          <cell r="E99" t="str">
            <v>TÊn</v>
          </cell>
          <cell r="F99">
            <v>1.38E-2</v>
          </cell>
          <cell r="I99">
            <v>68181.956999999995</v>
          </cell>
          <cell r="K99">
            <v>0</v>
          </cell>
          <cell r="L99">
            <v>940.91100659999995</v>
          </cell>
        </row>
        <row r="100">
          <cell r="B100">
            <v>15</v>
          </cell>
          <cell r="C100" t="str">
            <v>CTÝnh</v>
          </cell>
          <cell r="D100" t="str">
            <v>V/c dông cô thi c«ng</v>
          </cell>
          <cell r="E100" t="str">
            <v>TÊn</v>
          </cell>
          <cell r="F100">
            <v>0.5</v>
          </cell>
          <cell r="I100">
            <v>119569.774</v>
          </cell>
          <cell r="K100">
            <v>0</v>
          </cell>
          <cell r="L100">
            <v>59784.887000000002</v>
          </cell>
        </row>
        <row r="101">
          <cell r="A101">
            <v>7</v>
          </cell>
          <cell r="D101" t="str">
            <v>Mãng cét MT-6a</v>
          </cell>
          <cell r="K101">
            <v>1020998.2606571579</v>
          </cell>
          <cell r="L101">
            <v>706116.10839099798</v>
          </cell>
          <cell r="M101">
            <v>183.804</v>
          </cell>
        </row>
        <row r="102">
          <cell r="B102">
            <v>1</v>
          </cell>
          <cell r="C102" t="str">
            <v>04.3101a</v>
          </cell>
          <cell r="D102" t="str">
            <v>Bª t«ng lãt M50</v>
          </cell>
          <cell r="E102" t="str">
            <v>m3</v>
          </cell>
          <cell r="F102">
            <v>0.39600000000000002</v>
          </cell>
          <cell r="H102">
            <v>233813.74696112497</v>
          </cell>
          <cell r="I102">
            <v>39733</v>
          </cell>
          <cell r="K102">
            <v>92590.243796605486</v>
          </cell>
          <cell r="L102">
            <v>15734.268</v>
          </cell>
        </row>
        <row r="103">
          <cell r="B103">
            <v>2</v>
          </cell>
          <cell r="C103" t="str">
            <v>04.3102</v>
          </cell>
          <cell r="D103" t="str">
            <v>Bª t«ng ®óc M150</v>
          </cell>
          <cell r="E103" t="str">
            <v>m3</v>
          </cell>
          <cell r="F103">
            <v>1.91</v>
          </cell>
          <cell r="H103">
            <v>367981.22845899995</v>
          </cell>
          <cell r="I103">
            <v>45030</v>
          </cell>
          <cell r="K103">
            <v>702844.14635668986</v>
          </cell>
          <cell r="L103">
            <v>86007.3</v>
          </cell>
        </row>
        <row r="104">
          <cell r="B104">
            <v>3</v>
          </cell>
          <cell r="C104" t="str">
            <v>04.3103</v>
          </cell>
          <cell r="D104" t="str">
            <v>Bª t«ng chÌn M200</v>
          </cell>
          <cell r="E104" t="str">
            <v>m3</v>
          </cell>
          <cell r="F104">
            <v>0.14000000000000001</v>
          </cell>
          <cell r="H104">
            <v>405819.56074187497</v>
          </cell>
          <cell r="I104">
            <v>45030</v>
          </cell>
          <cell r="K104">
            <v>56814.7385038625</v>
          </cell>
          <cell r="L104">
            <v>6304.2000000000007</v>
          </cell>
        </row>
        <row r="105">
          <cell r="B105">
            <v>4</v>
          </cell>
          <cell r="C105" t="str">
            <v>04.1101</v>
          </cell>
          <cell r="D105" t="str">
            <v>Cèt thÐp CT3, d=8</v>
          </cell>
          <cell r="E105" t="str">
            <v>kg</v>
          </cell>
          <cell r="F105">
            <v>5</v>
          </cell>
          <cell r="G105">
            <v>1.02</v>
          </cell>
          <cell r="H105">
            <v>4296</v>
          </cell>
          <cell r="I105">
            <v>202</v>
          </cell>
          <cell r="J105">
            <v>17</v>
          </cell>
          <cell r="K105">
            <v>21909.599999999999</v>
          </cell>
          <cell r="L105">
            <v>1030.2</v>
          </cell>
          <cell r="M105">
            <v>86.7</v>
          </cell>
        </row>
        <row r="106">
          <cell r="B106">
            <v>5</v>
          </cell>
          <cell r="C106" t="str">
            <v>04.1101</v>
          </cell>
          <cell r="D106" t="str">
            <v>Cèt thÐp CT3, d=10</v>
          </cell>
          <cell r="E106" t="str">
            <v>kg</v>
          </cell>
          <cell r="F106">
            <v>5.6</v>
          </cell>
          <cell r="G106">
            <v>1.02</v>
          </cell>
          <cell r="H106">
            <v>4296</v>
          </cell>
          <cell r="I106">
            <v>202</v>
          </cell>
          <cell r="J106">
            <v>17</v>
          </cell>
          <cell r="K106">
            <v>24538.752</v>
          </cell>
          <cell r="L106">
            <v>1153.8239999999998</v>
          </cell>
          <cell r="M106">
            <v>97.103999999999999</v>
          </cell>
        </row>
        <row r="107">
          <cell r="B107">
            <v>6</v>
          </cell>
          <cell r="C107" t="str">
            <v>04.2001</v>
          </cell>
          <cell r="D107" t="str">
            <v>GhÐp v¸n khu«n mãng</v>
          </cell>
          <cell r="E107" t="str">
            <v>m2</v>
          </cell>
          <cell r="F107">
            <v>6.5</v>
          </cell>
          <cell r="H107">
            <v>18600.12</v>
          </cell>
          <cell r="I107">
            <v>5309.19</v>
          </cell>
          <cell r="K107">
            <v>120900.78</v>
          </cell>
          <cell r="L107">
            <v>34509.735000000001</v>
          </cell>
        </row>
        <row r="108">
          <cell r="B108">
            <v>7</v>
          </cell>
          <cell r="C108" t="str">
            <v>PL§G</v>
          </cell>
          <cell r="D108" t="str">
            <v>D©y thÐp buéc</v>
          </cell>
          <cell r="E108" t="str">
            <v>kg</v>
          </cell>
          <cell r="F108">
            <v>0.2</v>
          </cell>
          <cell r="H108">
            <v>7000</v>
          </cell>
          <cell r="K108">
            <v>1400</v>
          </cell>
          <cell r="L108">
            <v>0</v>
          </cell>
        </row>
        <row r="109">
          <cell r="B109">
            <v>8</v>
          </cell>
          <cell r="C109" t="str">
            <v>03.1113</v>
          </cell>
          <cell r="D109" t="str">
            <v>§µo ®Êt cÊp III s©u &lt;2m, S&lt;5m2</v>
          </cell>
          <cell r="E109" t="str">
            <v>m3</v>
          </cell>
          <cell r="F109">
            <v>9.1080000000000005</v>
          </cell>
          <cell r="I109">
            <v>24428</v>
          </cell>
          <cell r="K109">
            <v>0</v>
          </cell>
          <cell r="L109">
            <v>222490.22400000002</v>
          </cell>
        </row>
        <row r="110">
          <cell r="B110">
            <v>9</v>
          </cell>
          <cell r="C110" t="str">
            <v>03.2203</v>
          </cell>
          <cell r="D110" t="str">
            <v>LÊp ®Êt</v>
          </cell>
          <cell r="E110" t="str">
            <v>m3</v>
          </cell>
          <cell r="F110">
            <v>6.6620000000000008</v>
          </cell>
          <cell r="I110">
            <v>10890</v>
          </cell>
          <cell r="K110">
            <v>0</v>
          </cell>
          <cell r="L110">
            <v>72549.180000000008</v>
          </cell>
        </row>
        <row r="111">
          <cell r="B111">
            <v>10</v>
          </cell>
          <cell r="C111" t="str">
            <v>03.2203</v>
          </cell>
          <cell r="D111" t="str">
            <v>§¾p ®Êt ch©n cét</v>
          </cell>
          <cell r="E111" t="str">
            <v>m3</v>
          </cell>
          <cell r="F111">
            <v>0.5</v>
          </cell>
          <cell r="I111">
            <v>10890</v>
          </cell>
          <cell r="K111">
            <v>0</v>
          </cell>
          <cell r="L111">
            <v>5445</v>
          </cell>
        </row>
        <row r="112">
          <cell r="B112">
            <v>11</v>
          </cell>
          <cell r="C112" t="str">
            <v>CTÝnh</v>
          </cell>
          <cell r="D112" t="str">
            <v xml:space="preserve">V/c bª t«ng M50 </v>
          </cell>
          <cell r="E112" t="str">
            <v>m3</v>
          </cell>
          <cell r="F112">
            <v>0.39600000000000002</v>
          </cell>
          <cell r="I112">
            <v>79288.250877000013</v>
          </cell>
          <cell r="K112">
            <v>0</v>
          </cell>
          <cell r="L112">
            <v>31398.147347292008</v>
          </cell>
        </row>
        <row r="113">
          <cell r="B113">
            <v>12</v>
          </cell>
          <cell r="C113" t="str">
            <v>CTÝnh</v>
          </cell>
          <cell r="D113" t="str">
            <v xml:space="preserve">V/c bª t«ng M150 </v>
          </cell>
          <cell r="E113" t="str">
            <v>m3</v>
          </cell>
          <cell r="F113">
            <v>1.91</v>
          </cell>
          <cell r="I113">
            <v>82231.854918600002</v>
          </cell>
          <cell r="K113">
            <v>0</v>
          </cell>
          <cell r="L113">
            <v>157062.84289452599</v>
          </cell>
        </row>
        <row r="114">
          <cell r="B114">
            <v>13</v>
          </cell>
          <cell r="C114" t="str">
            <v>CTÝnh</v>
          </cell>
          <cell r="D114" t="str">
            <v xml:space="preserve">V/c bª t«ng M200 </v>
          </cell>
          <cell r="E114" t="str">
            <v>m3</v>
          </cell>
          <cell r="F114">
            <v>0.14000000000000001</v>
          </cell>
          <cell r="I114">
            <v>83609.922447000004</v>
          </cell>
          <cell r="K114">
            <v>0</v>
          </cell>
          <cell r="L114">
            <v>11705.389142580001</v>
          </cell>
        </row>
        <row r="115">
          <cell r="B115">
            <v>14</v>
          </cell>
          <cell r="C115" t="str">
            <v>02.1354</v>
          </cell>
          <cell r="D115" t="str">
            <v xml:space="preserve">V/c thÐp </v>
          </cell>
          <cell r="E115" t="str">
            <v>TÊn</v>
          </cell>
          <cell r="F115">
            <v>1.3800000000000002E-2</v>
          </cell>
          <cell r="I115">
            <v>68181.956999999995</v>
          </cell>
          <cell r="K115">
            <v>0</v>
          </cell>
          <cell r="L115">
            <v>940.91100660000006</v>
          </cell>
        </row>
        <row r="116">
          <cell r="B116">
            <v>15</v>
          </cell>
          <cell r="C116" t="str">
            <v>CTÝnh</v>
          </cell>
          <cell r="D116" t="str">
            <v>V/c dông cô thi c«ng</v>
          </cell>
          <cell r="E116" t="str">
            <v>TÊn</v>
          </cell>
          <cell r="F116">
            <v>0.5</v>
          </cell>
          <cell r="I116">
            <v>119569.774</v>
          </cell>
          <cell r="K116">
            <v>0</v>
          </cell>
          <cell r="L116">
            <v>59784.887000000002</v>
          </cell>
        </row>
        <row r="117">
          <cell r="A117">
            <v>8</v>
          </cell>
          <cell r="D117" t="str">
            <v>Mãng cét MT-6</v>
          </cell>
          <cell r="K117">
            <v>1043692.78</v>
          </cell>
          <cell r="L117">
            <v>658191.73406401009</v>
          </cell>
          <cell r="M117">
            <v>183.804</v>
          </cell>
        </row>
        <row r="118">
          <cell r="B118">
            <v>1</v>
          </cell>
          <cell r="C118" t="str">
            <v>04.3101a</v>
          </cell>
          <cell r="D118" t="str">
            <v>Bª t«ng lãt M50</v>
          </cell>
          <cell r="E118" t="str">
            <v>m3</v>
          </cell>
          <cell r="F118">
            <v>0.39600000000000002</v>
          </cell>
          <cell r="H118">
            <v>233813.74696112497</v>
          </cell>
          <cell r="I118">
            <v>39733</v>
          </cell>
          <cell r="K118">
            <v>92590</v>
          </cell>
          <cell r="L118">
            <v>15734.268</v>
          </cell>
        </row>
        <row r="119">
          <cell r="B119">
            <v>2</v>
          </cell>
          <cell r="C119" t="str">
            <v>04.3102</v>
          </cell>
          <cell r="D119" t="str">
            <v>Bª t«ng ®óc M150</v>
          </cell>
          <cell r="E119" t="str">
            <v>m3</v>
          </cell>
          <cell r="F119">
            <v>1.98</v>
          </cell>
          <cell r="H119">
            <v>381088.28988194995</v>
          </cell>
          <cell r="I119">
            <v>45030</v>
          </cell>
          <cell r="K119">
            <v>754555</v>
          </cell>
          <cell r="L119">
            <v>89159.4</v>
          </cell>
        </row>
        <row r="120">
          <cell r="B120">
            <v>3</v>
          </cell>
          <cell r="C120" t="str">
            <v>04.3103</v>
          </cell>
          <cell r="D120" t="str">
            <v>Bª t«ng chÌn M200</v>
          </cell>
          <cell r="E120" t="str">
            <v>m3</v>
          </cell>
          <cell r="F120">
            <v>7.0000000000000007E-2</v>
          </cell>
          <cell r="H120">
            <v>405819.56074187497</v>
          </cell>
          <cell r="I120">
            <v>45030</v>
          </cell>
          <cell r="K120">
            <v>28407</v>
          </cell>
          <cell r="L120">
            <v>3152.1000000000004</v>
          </cell>
        </row>
        <row r="121">
          <cell r="B121">
            <v>4</v>
          </cell>
          <cell r="C121" t="str">
            <v>04.1101</v>
          </cell>
          <cell r="D121" t="str">
            <v>Cèt thÐp CT3, d=8</v>
          </cell>
          <cell r="E121" t="str">
            <v>kg</v>
          </cell>
          <cell r="F121">
            <v>5</v>
          </cell>
          <cell r="G121">
            <v>1.02</v>
          </cell>
          <cell r="H121">
            <v>4296</v>
          </cell>
          <cell r="I121">
            <v>202</v>
          </cell>
          <cell r="J121">
            <v>17</v>
          </cell>
          <cell r="K121">
            <v>21909.599999999999</v>
          </cell>
          <cell r="L121">
            <v>1030.2</v>
          </cell>
          <cell r="M121">
            <v>86.7</v>
          </cell>
        </row>
        <row r="122">
          <cell r="B122">
            <v>5</v>
          </cell>
          <cell r="C122" t="str">
            <v>04.1101</v>
          </cell>
          <cell r="D122" t="str">
            <v>Cèt thÐp CT3, d=10</v>
          </cell>
          <cell r="E122" t="str">
            <v>kg</v>
          </cell>
          <cell r="F122">
            <v>5.6</v>
          </cell>
          <cell r="G122">
            <v>1.02</v>
          </cell>
          <cell r="H122">
            <v>4200</v>
          </cell>
          <cell r="I122">
            <v>202</v>
          </cell>
          <cell r="J122">
            <v>17</v>
          </cell>
          <cell r="K122">
            <v>23990.399999999998</v>
          </cell>
          <cell r="L122">
            <v>1153.8239999999998</v>
          </cell>
          <cell r="M122">
            <v>97.103999999999999</v>
          </cell>
        </row>
        <row r="123">
          <cell r="B123">
            <v>6</v>
          </cell>
          <cell r="C123" t="str">
            <v>PL§G</v>
          </cell>
          <cell r="D123" t="str">
            <v>D©y thÐp buéc</v>
          </cell>
          <cell r="E123" t="str">
            <v>kg</v>
          </cell>
          <cell r="F123">
            <v>0.2</v>
          </cell>
          <cell r="H123">
            <v>6700</v>
          </cell>
          <cell r="K123">
            <v>1340</v>
          </cell>
          <cell r="L123">
            <v>0</v>
          </cell>
        </row>
        <row r="124">
          <cell r="B124">
            <v>6</v>
          </cell>
          <cell r="C124" t="str">
            <v>04.2001</v>
          </cell>
          <cell r="D124" t="str">
            <v>GhÐp v¸n khu«n mãng</v>
          </cell>
          <cell r="E124" t="str">
            <v>m2</v>
          </cell>
          <cell r="F124">
            <v>6.5</v>
          </cell>
          <cell r="H124">
            <v>18600.12</v>
          </cell>
          <cell r="I124">
            <v>5309.19</v>
          </cell>
          <cell r="K124">
            <v>120900.78</v>
          </cell>
          <cell r="L124">
            <v>34509.735000000001</v>
          </cell>
        </row>
        <row r="125">
          <cell r="B125">
            <v>7</v>
          </cell>
          <cell r="C125" t="str">
            <v>03.1113</v>
          </cell>
          <cell r="D125" t="str">
            <v>§µo ®Êt cÊp III s©u &lt;2m, S&lt;5m2</v>
          </cell>
          <cell r="E125" t="str">
            <v>m3</v>
          </cell>
          <cell r="F125">
            <v>9.1080000000000005</v>
          </cell>
          <cell r="I125">
            <v>24428</v>
          </cell>
          <cell r="K125">
            <v>0</v>
          </cell>
          <cell r="L125">
            <v>222490.22400000002</v>
          </cell>
        </row>
        <row r="126">
          <cell r="B126">
            <v>8</v>
          </cell>
          <cell r="C126" t="str">
            <v>03.2203</v>
          </cell>
          <cell r="D126" t="str">
            <v>LÊp ®Êt</v>
          </cell>
          <cell r="E126" t="str">
            <v>m3</v>
          </cell>
          <cell r="F126">
            <v>6.6620000000000008</v>
          </cell>
          <cell r="I126">
            <v>10890</v>
          </cell>
          <cell r="K126">
            <v>0</v>
          </cell>
          <cell r="L126">
            <v>72549.180000000008</v>
          </cell>
        </row>
        <row r="127">
          <cell r="B127">
            <v>9</v>
          </cell>
          <cell r="C127" t="str">
            <v>03.2203</v>
          </cell>
          <cell r="D127" t="str">
            <v>§¾p ®Êt ch©n cét</v>
          </cell>
          <cell r="E127" t="str">
            <v>m3</v>
          </cell>
          <cell r="F127">
            <v>0.5</v>
          </cell>
          <cell r="I127">
            <v>10890</v>
          </cell>
          <cell r="K127">
            <v>0</v>
          </cell>
          <cell r="L127">
            <v>5445</v>
          </cell>
        </row>
        <row r="128">
          <cell r="B128">
            <v>10</v>
          </cell>
          <cell r="C128" t="str">
            <v>CTÝnh</v>
          </cell>
          <cell r="D128" t="str">
            <v xml:space="preserve">V/c bª t«ng M50 </v>
          </cell>
          <cell r="E128" t="str">
            <v>m3</v>
          </cell>
          <cell r="F128">
            <v>0.39600000000000002</v>
          </cell>
          <cell r="I128">
            <v>79288.250877000013</v>
          </cell>
          <cell r="K128">
            <v>0</v>
          </cell>
          <cell r="L128">
            <v>31398.147347292008</v>
          </cell>
        </row>
        <row r="129">
          <cell r="B129">
            <v>11</v>
          </cell>
          <cell r="C129" t="str">
            <v>CTÝnh</v>
          </cell>
          <cell r="D129" t="str">
            <v xml:space="preserve">V/c bª t«ng M150 </v>
          </cell>
          <cell r="E129" t="str">
            <v>m3</v>
          </cell>
          <cell r="F129">
            <v>1.98</v>
          </cell>
          <cell r="I129">
            <v>82231.854918600002</v>
          </cell>
          <cell r="K129">
            <v>0</v>
          </cell>
          <cell r="L129">
            <v>162819.07273882799</v>
          </cell>
        </row>
        <row r="130">
          <cell r="B130">
            <v>12</v>
          </cell>
          <cell r="C130" t="str">
            <v>CTÝnh</v>
          </cell>
          <cell r="D130" t="str">
            <v xml:space="preserve">V/c bª t«ng M200 </v>
          </cell>
          <cell r="E130" t="str">
            <v>m3</v>
          </cell>
          <cell r="F130">
            <v>7.0000000000000007E-2</v>
          </cell>
          <cell r="I130">
            <v>83609.922447000004</v>
          </cell>
          <cell r="K130">
            <v>0</v>
          </cell>
          <cell r="L130">
            <v>5852.6945712900006</v>
          </cell>
        </row>
        <row r="131">
          <cell r="B131">
            <v>13</v>
          </cell>
          <cell r="C131" t="str">
            <v>02.1354</v>
          </cell>
          <cell r="D131" t="str">
            <v xml:space="preserve">V/c thÐp </v>
          </cell>
          <cell r="E131" t="str">
            <v>TÊn</v>
          </cell>
          <cell r="F131">
            <v>1.3800000000000002E-2</v>
          </cell>
          <cell r="I131">
            <v>68181.956999999995</v>
          </cell>
          <cell r="K131">
            <v>0</v>
          </cell>
          <cell r="L131">
            <v>940.91100660000006</v>
          </cell>
        </row>
        <row r="132">
          <cell r="B132">
            <v>14</v>
          </cell>
          <cell r="C132" t="str">
            <v>CTÝnh</v>
          </cell>
          <cell r="D132" t="str">
            <v>V/c dông cô thi c«ng</v>
          </cell>
          <cell r="E132" t="str">
            <v>TÊn</v>
          </cell>
          <cell r="F132">
            <v>0.1</v>
          </cell>
          <cell r="I132">
            <v>119569.774</v>
          </cell>
          <cell r="K132">
            <v>0</v>
          </cell>
          <cell r="L132">
            <v>11956.977400000002</v>
          </cell>
        </row>
        <row r="133">
          <cell r="A133">
            <v>9</v>
          </cell>
          <cell r="D133" t="str">
            <v>Mãng cét MT-7</v>
          </cell>
          <cell r="K133">
            <v>319030.83999999997</v>
          </cell>
          <cell r="L133">
            <v>1046116.81021774</v>
          </cell>
          <cell r="M133">
            <v>183.804</v>
          </cell>
        </row>
        <row r="134">
          <cell r="B134">
            <v>1</v>
          </cell>
          <cell r="C134" t="str">
            <v>04.3101a</v>
          </cell>
          <cell r="D134" t="str">
            <v>Bª t«ng lãt M50</v>
          </cell>
          <cell r="E134" t="str">
            <v>m3</v>
          </cell>
          <cell r="F134">
            <v>0.432</v>
          </cell>
          <cell r="H134">
            <v>233813.74696112497</v>
          </cell>
          <cell r="I134">
            <v>39733</v>
          </cell>
          <cell r="K134">
            <v>101008</v>
          </cell>
          <cell r="L134">
            <v>17164.655999999999</v>
          </cell>
        </row>
        <row r="135">
          <cell r="B135">
            <v>2</v>
          </cell>
          <cell r="C135" t="str">
            <v>04.3102</v>
          </cell>
          <cell r="D135" t="str">
            <v>Bª t«ng ®óc M150</v>
          </cell>
          <cell r="E135" t="str">
            <v>m3</v>
          </cell>
          <cell r="F135">
            <v>2.16</v>
          </cell>
          <cell r="H135">
            <v>367981.22845899995</v>
          </cell>
          <cell r="I135">
            <v>45030</v>
          </cell>
          <cell r="K135" t="b">
            <v>0</v>
          </cell>
          <cell r="L135">
            <v>97264.8</v>
          </cell>
        </row>
        <row r="136">
          <cell r="B136">
            <v>3</v>
          </cell>
          <cell r="C136" t="str">
            <v>04.3103</v>
          </cell>
          <cell r="D136" t="str">
            <v>Bª t«ng chÌn M200</v>
          </cell>
          <cell r="E136" t="str">
            <v>m3</v>
          </cell>
          <cell r="F136">
            <v>0.1</v>
          </cell>
          <cell r="H136">
            <v>405819.56074187497</v>
          </cell>
          <cell r="I136">
            <v>45030</v>
          </cell>
          <cell r="K136">
            <v>40582</v>
          </cell>
          <cell r="L136">
            <v>4503</v>
          </cell>
        </row>
        <row r="137">
          <cell r="B137">
            <v>4</v>
          </cell>
          <cell r="C137" t="str">
            <v>04.1101</v>
          </cell>
          <cell r="D137" t="str">
            <v>Cèt thÐp CT3, d=8</v>
          </cell>
          <cell r="E137" t="str">
            <v>kg</v>
          </cell>
          <cell r="F137">
            <v>5</v>
          </cell>
          <cell r="G137">
            <v>1.02</v>
          </cell>
          <cell r="H137">
            <v>4296</v>
          </cell>
          <cell r="I137">
            <v>202</v>
          </cell>
          <cell r="J137">
            <v>17</v>
          </cell>
          <cell r="K137">
            <v>21909.599999999999</v>
          </cell>
          <cell r="L137">
            <v>1030.2</v>
          </cell>
          <cell r="M137">
            <v>86.7</v>
          </cell>
        </row>
        <row r="138">
          <cell r="B138">
            <v>5</v>
          </cell>
          <cell r="C138" t="str">
            <v>04.1101</v>
          </cell>
          <cell r="D138" t="str">
            <v>Cèt thÐp CT3, d=10</v>
          </cell>
          <cell r="E138" t="str">
            <v>kg</v>
          </cell>
          <cell r="F138">
            <v>5.6</v>
          </cell>
          <cell r="G138">
            <v>1.02</v>
          </cell>
          <cell r="H138">
            <v>4200</v>
          </cell>
          <cell r="I138">
            <v>202</v>
          </cell>
          <cell r="J138">
            <v>17</v>
          </cell>
          <cell r="K138">
            <v>23990.399999999998</v>
          </cell>
          <cell r="L138">
            <v>1153.8239999999998</v>
          </cell>
          <cell r="M138">
            <v>97.103999999999999</v>
          </cell>
        </row>
        <row r="139">
          <cell r="B139">
            <v>6</v>
          </cell>
          <cell r="C139" t="str">
            <v>PL§G</v>
          </cell>
          <cell r="D139" t="str">
            <v>D©y thÐp buéc</v>
          </cell>
          <cell r="E139" t="str">
            <v>kg</v>
          </cell>
          <cell r="F139">
            <v>0.2</v>
          </cell>
          <cell r="H139">
            <v>6700</v>
          </cell>
          <cell r="K139">
            <v>1340</v>
          </cell>
          <cell r="L139">
            <v>0</v>
          </cell>
        </row>
        <row r="140">
          <cell r="B140">
            <v>6</v>
          </cell>
          <cell r="C140" t="str">
            <v>04.2001</v>
          </cell>
          <cell r="D140" t="str">
            <v>GhÐp v¸n khu«n mãng</v>
          </cell>
          <cell r="E140" t="str">
            <v>m2</v>
          </cell>
          <cell r="F140">
            <v>7</v>
          </cell>
          <cell r="H140">
            <v>18600.12</v>
          </cell>
          <cell r="I140">
            <v>5309.19</v>
          </cell>
          <cell r="K140">
            <v>130200.84</v>
          </cell>
          <cell r="L140">
            <v>37164.329999999994</v>
          </cell>
        </row>
        <row r="141">
          <cell r="B141">
            <v>7</v>
          </cell>
          <cell r="C141" t="str">
            <v>03.1113</v>
          </cell>
          <cell r="D141" t="str">
            <v>§µo ®Êt cÊp III s©u &lt;2m, S&lt;5m2</v>
          </cell>
          <cell r="E141" t="str">
            <v>m3</v>
          </cell>
          <cell r="F141">
            <v>21.12</v>
          </cell>
          <cell r="I141">
            <v>24428</v>
          </cell>
          <cell r="K141">
            <v>0</v>
          </cell>
          <cell r="L141">
            <v>515919.36000000004</v>
          </cell>
        </row>
        <row r="142">
          <cell r="B142">
            <v>8</v>
          </cell>
          <cell r="C142" t="str">
            <v>03.2203</v>
          </cell>
          <cell r="D142" t="str">
            <v>LÊp ®Êt</v>
          </cell>
          <cell r="E142" t="str">
            <v>m3</v>
          </cell>
          <cell r="F142">
            <v>12.268000000000001</v>
          </cell>
          <cell r="I142">
            <v>10890</v>
          </cell>
          <cell r="K142">
            <v>0</v>
          </cell>
          <cell r="L142">
            <v>133598.52000000002</v>
          </cell>
        </row>
        <row r="143">
          <cell r="B143">
            <v>9</v>
          </cell>
          <cell r="C143" t="str">
            <v>03.2203</v>
          </cell>
          <cell r="D143" t="str">
            <v>§¾p ®Êt ch©n cét</v>
          </cell>
          <cell r="E143" t="str">
            <v>m3</v>
          </cell>
          <cell r="F143">
            <v>0.5</v>
          </cell>
          <cell r="I143">
            <v>10890</v>
          </cell>
          <cell r="K143">
            <v>0</v>
          </cell>
          <cell r="L143">
            <v>5445</v>
          </cell>
        </row>
        <row r="144">
          <cell r="B144">
            <v>10</v>
          </cell>
          <cell r="C144" t="str">
            <v>CTÝnh</v>
          </cell>
          <cell r="D144" t="str">
            <v xml:space="preserve">V/c bª t«ng M50 </v>
          </cell>
          <cell r="E144" t="str">
            <v>m3</v>
          </cell>
          <cell r="F144">
            <v>0.432</v>
          </cell>
          <cell r="I144">
            <v>79288.250877000013</v>
          </cell>
          <cell r="K144">
            <v>0</v>
          </cell>
          <cell r="L144">
            <v>34252.524378864007</v>
          </cell>
        </row>
        <row r="145">
          <cell r="B145">
            <v>11</v>
          </cell>
          <cell r="C145" t="str">
            <v>CTÝnh</v>
          </cell>
          <cell r="D145" t="str">
            <v xml:space="preserve">V/c bª t«ng M150 </v>
          </cell>
          <cell r="E145" t="str">
            <v>m3</v>
          </cell>
          <cell r="F145">
            <v>2.16</v>
          </cell>
          <cell r="I145">
            <v>82231.854918600002</v>
          </cell>
          <cell r="K145">
            <v>0</v>
          </cell>
          <cell r="L145">
            <v>177620.80662417601</v>
          </cell>
        </row>
        <row r="146">
          <cell r="B146">
            <v>12</v>
          </cell>
          <cell r="C146" t="str">
            <v>CTÝnh</v>
          </cell>
          <cell r="D146" t="str">
            <v xml:space="preserve">V/c bª t«ng M200 </v>
          </cell>
          <cell r="E146" t="str">
            <v>m3</v>
          </cell>
          <cell r="F146">
            <v>0.1</v>
          </cell>
          <cell r="I146">
            <v>83609.922447000004</v>
          </cell>
          <cell r="K146">
            <v>0</v>
          </cell>
          <cell r="L146">
            <v>8360.9922447000008</v>
          </cell>
        </row>
        <row r="147">
          <cell r="B147">
            <v>13</v>
          </cell>
          <cell r="C147" t="str">
            <v>02.1354</v>
          </cell>
          <cell r="D147" t="str">
            <v xml:space="preserve">V/c thÐp </v>
          </cell>
          <cell r="E147" t="str">
            <v>TÊn</v>
          </cell>
          <cell r="F147">
            <v>0.01</v>
          </cell>
          <cell r="I147">
            <v>68181.956999999995</v>
          </cell>
          <cell r="K147">
            <v>0</v>
          </cell>
          <cell r="L147">
            <v>681.81957</v>
          </cell>
        </row>
        <row r="148">
          <cell r="B148">
            <v>14</v>
          </cell>
          <cell r="C148" t="str">
            <v>CTÝnh</v>
          </cell>
          <cell r="D148" t="str">
            <v>V/c dông cô thi c«ng</v>
          </cell>
          <cell r="E148" t="str">
            <v>TÊn</v>
          </cell>
          <cell r="F148">
            <v>0.1</v>
          </cell>
          <cell r="I148">
            <v>119569.774</v>
          </cell>
          <cell r="K148">
            <v>0</v>
          </cell>
          <cell r="L148">
            <v>11956.977400000002</v>
          </cell>
        </row>
        <row r="149">
          <cell r="A149">
            <v>10</v>
          </cell>
          <cell r="D149" t="str">
            <v>Mãng cét MT-7a</v>
          </cell>
          <cell r="K149">
            <v>1142181.8400000001</v>
          </cell>
          <cell r="L149">
            <v>887134.85821774008</v>
          </cell>
          <cell r="M149">
            <v>183.804</v>
          </cell>
        </row>
        <row r="150">
          <cell r="B150">
            <v>1</v>
          </cell>
          <cell r="C150" t="str">
            <v>04.3101a</v>
          </cell>
          <cell r="D150" t="str">
            <v>Bª t«ng lãt M50</v>
          </cell>
          <cell r="E150" t="str">
            <v>m3</v>
          </cell>
          <cell r="F150">
            <v>0.432</v>
          </cell>
          <cell r="H150">
            <v>233813.74696112497</v>
          </cell>
          <cell r="I150">
            <v>39733</v>
          </cell>
          <cell r="K150">
            <v>101008</v>
          </cell>
          <cell r="L150">
            <v>17164.655999999999</v>
          </cell>
        </row>
        <row r="151">
          <cell r="B151">
            <v>2</v>
          </cell>
          <cell r="C151" t="str">
            <v>042.104</v>
          </cell>
          <cell r="D151" t="str">
            <v>Bª t«ng ®óc M150</v>
          </cell>
          <cell r="E151" t="str">
            <v>m3</v>
          </cell>
          <cell r="F151">
            <v>2.16</v>
          </cell>
          <cell r="H151">
            <v>381088.28988194995</v>
          </cell>
          <cell r="I151">
            <v>45030</v>
          </cell>
          <cell r="K151">
            <v>823151</v>
          </cell>
          <cell r="L151">
            <v>97264.8</v>
          </cell>
        </row>
        <row r="152">
          <cell r="B152">
            <v>3</v>
          </cell>
          <cell r="C152" t="str">
            <v>042.105</v>
          </cell>
          <cell r="D152" t="str">
            <v>Bª t«ng chÌn M200</v>
          </cell>
          <cell r="E152" t="str">
            <v>m3</v>
          </cell>
          <cell r="F152">
            <v>0.1</v>
          </cell>
          <cell r="H152">
            <v>405819.56074187497</v>
          </cell>
          <cell r="I152">
            <v>45030</v>
          </cell>
          <cell r="K152">
            <v>40582</v>
          </cell>
          <cell r="L152">
            <v>4503</v>
          </cell>
        </row>
        <row r="153">
          <cell r="B153">
            <v>4</v>
          </cell>
          <cell r="C153" t="str">
            <v>041.101</v>
          </cell>
          <cell r="D153" t="str">
            <v>Cèt thÐp CT3, d=8</v>
          </cell>
          <cell r="E153" t="str">
            <v>kg</v>
          </cell>
          <cell r="F153">
            <v>5</v>
          </cell>
          <cell r="G153">
            <v>1.02</v>
          </cell>
          <cell r="H153">
            <v>4296</v>
          </cell>
          <cell r="I153">
            <v>202</v>
          </cell>
          <cell r="J153">
            <v>17</v>
          </cell>
          <cell r="K153">
            <v>21909.599999999999</v>
          </cell>
          <cell r="L153">
            <v>1030.2</v>
          </cell>
          <cell r="M153">
            <v>86.7</v>
          </cell>
        </row>
        <row r="154">
          <cell r="B154">
            <v>5</v>
          </cell>
          <cell r="C154" t="str">
            <v>041.101</v>
          </cell>
          <cell r="D154" t="str">
            <v>Cèt thÐp CT3, d=10</v>
          </cell>
          <cell r="E154" t="str">
            <v>kg</v>
          </cell>
          <cell r="F154">
            <v>5.6</v>
          </cell>
          <cell r="G154">
            <v>1.02</v>
          </cell>
          <cell r="H154">
            <v>4200</v>
          </cell>
          <cell r="I154">
            <v>202</v>
          </cell>
          <cell r="J154">
            <v>17</v>
          </cell>
          <cell r="K154">
            <v>23990.399999999998</v>
          </cell>
          <cell r="L154">
            <v>1153.8239999999998</v>
          </cell>
          <cell r="M154">
            <v>97.103999999999999</v>
          </cell>
        </row>
        <row r="155">
          <cell r="B155">
            <v>6</v>
          </cell>
          <cell r="C155" t="str">
            <v>PL§G</v>
          </cell>
          <cell r="D155" t="str">
            <v>D©y thÐp buéc</v>
          </cell>
          <cell r="E155" t="str">
            <v>kg</v>
          </cell>
          <cell r="F155">
            <v>0.2</v>
          </cell>
          <cell r="H155">
            <v>6700</v>
          </cell>
          <cell r="K155">
            <v>1340</v>
          </cell>
          <cell r="L155">
            <v>0</v>
          </cell>
        </row>
        <row r="156">
          <cell r="B156">
            <v>6</v>
          </cell>
          <cell r="C156" t="str">
            <v>04.2001</v>
          </cell>
          <cell r="D156" t="str">
            <v>GhÐp v¸n khu«n mãng</v>
          </cell>
          <cell r="E156" t="str">
            <v>m2</v>
          </cell>
          <cell r="F156">
            <v>7</v>
          </cell>
          <cell r="H156">
            <v>18600.12</v>
          </cell>
          <cell r="I156">
            <v>5309.19</v>
          </cell>
          <cell r="K156">
            <v>130200.84</v>
          </cell>
          <cell r="L156">
            <v>37164.329999999994</v>
          </cell>
        </row>
        <row r="157">
          <cell r="B157">
            <v>7</v>
          </cell>
          <cell r="C157" t="str">
            <v>031.123</v>
          </cell>
          <cell r="D157" t="str">
            <v>§µo ®Êt cÊp III s©u &lt;2m, S&lt;5m2</v>
          </cell>
          <cell r="E157" t="str">
            <v>m3</v>
          </cell>
          <cell r="F157">
            <v>21.12</v>
          </cell>
          <cell r="I157">
            <v>18517</v>
          </cell>
          <cell r="K157">
            <v>0</v>
          </cell>
          <cell r="L157">
            <v>391079.04000000004</v>
          </cell>
        </row>
        <row r="158">
          <cell r="B158">
            <v>8</v>
          </cell>
          <cell r="C158" t="str">
            <v>033.103</v>
          </cell>
          <cell r="D158" t="str">
            <v>LÊp ®Êt</v>
          </cell>
          <cell r="E158" t="str">
            <v>m3</v>
          </cell>
          <cell r="F158">
            <v>12.268000000000001</v>
          </cell>
          <cell r="I158">
            <v>8216</v>
          </cell>
          <cell r="K158">
            <v>0</v>
          </cell>
          <cell r="L158">
            <v>100793.88800000001</v>
          </cell>
        </row>
        <row r="159">
          <cell r="B159">
            <v>9</v>
          </cell>
          <cell r="C159" t="str">
            <v>033.103</v>
          </cell>
          <cell r="D159" t="str">
            <v>§¾p ®Êt ch©n cét</v>
          </cell>
          <cell r="E159" t="str">
            <v>m3</v>
          </cell>
          <cell r="F159">
            <v>0.5</v>
          </cell>
          <cell r="I159">
            <v>8216</v>
          </cell>
          <cell r="K159">
            <v>0</v>
          </cell>
          <cell r="L159">
            <v>4108</v>
          </cell>
        </row>
        <row r="160">
          <cell r="B160">
            <v>10</v>
          </cell>
          <cell r="C160" t="str">
            <v>CTÝnh</v>
          </cell>
          <cell r="D160" t="str">
            <v xml:space="preserve">V/c bª t«ng M50 </v>
          </cell>
          <cell r="E160" t="str">
            <v>m3</v>
          </cell>
          <cell r="F160">
            <v>0.432</v>
          </cell>
          <cell r="I160">
            <v>79288.250877000013</v>
          </cell>
          <cell r="K160">
            <v>0</v>
          </cell>
          <cell r="L160">
            <v>34252.524378864007</v>
          </cell>
        </row>
        <row r="161">
          <cell r="B161">
            <v>11</v>
          </cell>
          <cell r="C161" t="str">
            <v>CTÝnh</v>
          </cell>
          <cell r="D161" t="str">
            <v xml:space="preserve">V/c bª t«ng M150 </v>
          </cell>
          <cell r="E161" t="str">
            <v>m3</v>
          </cell>
          <cell r="F161">
            <v>2.16</v>
          </cell>
          <cell r="I161">
            <v>82231.854918600002</v>
          </cell>
          <cell r="K161">
            <v>0</v>
          </cell>
          <cell r="L161">
            <v>177620.80662417601</v>
          </cell>
        </row>
        <row r="162">
          <cell r="B162">
            <v>12</v>
          </cell>
          <cell r="C162" t="str">
            <v>CTÝnh</v>
          </cell>
          <cell r="D162" t="str">
            <v xml:space="preserve">V/c bª t«ng M200 </v>
          </cell>
          <cell r="E162" t="str">
            <v>m3</v>
          </cell>
          <cell r="F162">
            <v>0.1</v>
          </cell>
          <cell r="I162">
            <v>83609.922447000004</v>
          </cell>
          <cell r="K162">
            <v>0</v>
          </cell>
          <cell r="L162">
            <v>8360.9922447000008</v>
          </cell>
        </row>
        <row r="163">
          <cell r="B163">
            <v>13</v>
          </cell>
          <cell r="C163" t="str">
            <v>02.1354</v>
          </cell>
          <cell r="D163" t="str">
            <v xml:space="preserve">V/c thÐp </v>
          </cell>
          <cell r="E163" t="str">
            <v>TÊn</v>
          </cell>
          <cell r="F163">
            <v>0.01</v>
          </cell>
          <cell r="I163">
            <v>68181.956999999995</v>
          </cell>
          <cell r="K163">
            <v>0</v>
          </cell>
          <cell r="L163">
            <v>681.81957</v>
          </cell>
        </row>
        <row r="164">
          <cell r="B164">
            <v>14</v>
          </cell>
          <cell r="C164" t="str">
            <v>CTÝnh</v>
          </cell>
          <cell r="D164" t="str">
            <v>V/c dông cô thi c«ng</v>
          </cell>
          <cell r="E164" t="str">
            <v>TÊn</v>
          </cell>
          <cell r="F164">
            <v>0.1</v>
          </cell>
          <cell r="I164">
            <v>119569.774</v>
          </cell>
          <cell r="K164">
            <v>0</v>
          </cell>
          <cell r="L164">
            <v>11956.977400000002</v>
          </cell>
        </row>
        <row r="165">
          <cell r="A165">
            <v>11</v>
          </cell>
          <cell r="D165" t="str">
            <v>Mãng cét M§-2</v>
          </cell>
          <cell r="K165">
            <v>1740398.7650890413</v>
          </cell>
          <cell r="L165">
            <v>694724.0889025426</v>
          </cell>
          <cell r="M165">
            <v>2247.9575999999997</v>
          </cell>
        </row>
        <row r="166">
          <cell r="B166">
            <v>1</v>
          </cell>
          <cell r="C166" t="str">
            <v>04.3101a</v>
          </cell>
          <cell r="D166" t="str">
            <v>Bª t«ng lãt M50</v>
          </cell>
          <cell r="E166" t="str">
            <v>m3</v>
          </cell>
          <cell r="F166">
            <v>0.432</v>
          </cell>
          <cell r="H166">
            <v>233813.74696112497</v>
          </cell>
          <cell r="I166">
            <v>39733</v>
          </cell>
          <cell r="K166">
            <v>101008</v>
          </cell>
          <cell r="L166">
            <v>17164.655999999999</v>
          </cell>
        </row>
        <row r="167">
          <cell r="B167">
            <v>2</v>
          </cell>
          <cell r="C167" t="str">
            <v>042.104</v>
          </cell>
          <cell r="D167" t="str">
            <v>Bª t«ng ®óc M 150</v>
          </cell>
          <cell r="E167" t="str">
            <v>m3</v>
          </cell>
          <cell r="F167">
            <v>2.2810000000000001</v>
          </cell>
          <cell r="H167">
            <v>381088.28988194995</v>
          </cell>
          <cell r="I167">
            <v>51578</v>
          </cell>
          <cell r="K167">
            <v>869262.38922072784</v>
          </cell>
          <cell r="L167">
            <v>117649.41800000001</v>
          </cell>
        </row>
        <row r="168">
          <cell r="B168">
            <v>3</v>
          </cell>
          <cell r="C168" t="str">
            <v>042.105</v>
          </cell>
          <cell r="D168" t="str">
            <v>Bª t«ng chÌn M200</v>
          </cell>
          <cell r="E168" t="str">
            <v>m3</v>
          </cell>
          <cell r="F168">
            <v>0.14599999999999999</v>
          </cell>
          <cell r="H168">
            <v>405819.56074187497</v>
          </cell>
          <cell r="I168">
            <v>51578</v>
          </cell>
          <cell r="K168">
            <v>59249.655868313741</v>
          </cell>
          <cell r="L168">
            <v>7530.3879999999999</v>
          </cell>
        </row>
        <row r="169">
          <cell r="B169">
            <v>4</v>
          </cell>
          <cell r="C169" t="str">
            <v>041.101</v>
          </cell>
          <cell r="D169" t="str">
            <v>Cèt thÐp CT3, d=10</v>
          </cell>
          <cell r="E169" t="str">
            <v>kg</v>
          </cell>
          <cell r="F169">
            <v>82.339999999999989</v>
          </cell>
          <cell r="G169">
            <v>1.02</v>
          </cell>
          <cell r="H169">
            <v>4200</v>
          </cell>
          <cell r="I169">
            <v>202</v>
          </cell>
          <cell r="J169">
            <v>17</v>
          </cell>
          <cell r="K169">
            <v>352744.55999999994</v>
          </cell>
          <cell r="L169">
            <v>16965.333599999998</v>
          </cell>
          <cell r="M169">
            <v>1427.7755999999997</v>
          </cell>
        </row>
        <row r="170">
          <cell r="B170">
            <v>5</v>
          </cell>
          <cell r="C170" t="str">
            <v>041.101</v>
          </cell>
          <cell r="D170" t="str">
            <v>Cèt thÐp CT3, d=12</v>
          </cell>
          <cell r="E170" t="str">
            <v>kg</v>
          </cell>
          <cell r="F170">
            <v>47.3</v>
          </cell>
          <cell r="G170">
            <v>1.02</v>
          </cell>
          <cell r="H170">
            <v>4200</v>
          </cell>
          <cell r="I170">
            <v>202</v>
          </cell>
          <cell r="J170">
            <v>17</v>
          </cell>
          <cell r="K170">
            <v>202633.19999999998</v>
          </cell>
          <cell r="L170">
            <v>9745.6919999999991</v>
          </cell>
          <cell r="M170">
            <v>820.1819999999999</v>
          </cell>
        </row>
        <row r="171">
          <cell r="B171">
            <v>6</v>
          </cell>
          <cell r="C171" t="str">
            <v>04.2001</v>
          </cell>
          <cell r="D171" t="str">
            <v>GhÐp v¸n khu«n mãng</v>
          </cell>
          <cell r="E171" t="str">
            <v>m2</v>
          </cell>
          <cell r="F171">
            <v>8</v>
          </cell>
          <cell r="H171">
            <v>18600.12</v>
          </cell>
          <cell r="I171">
            <v>5309.19</v>
          </cell>
          <cell r="K171">
            <v>148800.95999999999</v>
          </cell>
          <cell r="L171">
            <v>42473.52</v>
          </cell>
        </row>
        <row r="172">
          <cell r="B172">
            <v>6</v>
          </cell>
          <cell r="C172" t="str">
            <v>PL§G</v>
          </cell>
          <cell r="D172" t="str">
            <v>D©y thÐp buéc</v>
          </cell>
          <cell r="E172" t="str">
            <v>kg</v>
          </cell>
          <cell r="F172">
            <v>1</v>
          </cell>
          <cell r="H172">
            <v>6700</v>
          </cell>
          <cell r="K172">
            <v>6700</v>
          </cell>
          <cell r="L172">
            <v>0</v>
          </cell>
        </row>
        <row r="173">
          <cell r="B173">
            <v>7</v>
          </cell>
          <cell r="C173" t="str">
            <v>031.123</v>
          </cell>
          <cell r="D173" t="str">
            <v>§µo ®Êt cÊp III s©u &lt;2m, S&lt;5m2</v>
          </cell>
          <cell r="E173" t="str">
            <v>m3</v>
          </cell>
          <cell r="F173">
            <v>8.64</v>
          </cell>
          <cell r="I173">
            <v>18517</v>
          </cell>
          <cell r="K173">
            <v>0</v>
          </cell>
          <cell r="L173">
            <v>159986.88</v>
          </cell>
        </row>
        <row r="174">
          <cell r="B174">
            <v>8</v>
          </cell>
          <cell r="C174" t="str">
            <v>033.103</v>
          </cell>
          <cell r="D174" t="str">
            <v>LÊp ®Êt</v>
          </cell>
          <cell r="E174" t="str">
            <v>m3</v>
          </cell>
          <cell r="F174">
            <v>5.7809999999999997</v>
          </cell>
          <cell r="I174">
            <v>10890</v>
          </cell>
          <cell r="K174">
            <v>0</v>
          </cell>
          <cell r="L174">
            <v>62955.09</v>
          </cell>
        </row>
        <row r="175">
          <cell r="B175">
            <v>9</v>
          </cell>
          <cell r="C175" t="str">
            <v>033.103</v>
          </cell>
          <cell r="D175" t="str">
            <v>§¾p ®Êt ch©n cét</v>
          </cell>
          <cell r="E175" t="str">
            <v>m3</v>
          </cell>
          <cell r="F175">
            <v>0.5</v>
          </cell>
          <cell r="I175">
            <v>10890</v>
          </cell>
          <cell r="K175">
            <v>0</v>
          </cell>
          <cell r="L175">
            <v>5445</v>
          </cell>
        </row>
        <row r="176">
          <cell r="B176">
            <v>10</v>
          </cell>
          <cell r="C176" t="str">
            <v>CTÝnh</v>
          </cell>
          <cell r="D176" t="str">
            <v xml:space="preserve">V/c bª t«ng M50 </v>
          </cell>
          <cell r="E176" t="str">
            <v>m3</v>
          </cell>
          <cell r="F176">
            <v>0.432</v>
          </cell>
          <cell r="I176">
            <v>79288.250877000013</v>
          </cell>
          <cell r="K176">
            <v>0</v>
          </cell>
          <cell r="L176">
            <v>34252.524378864007</v>
          </cell>
        </row>
        <row r="177">
          <cell r="B177">
            <v>11</v>
          </cell>
          <cell r="C177" t="str">
            <v>CTÝnh</v>
          </cell>
          <cell r="D177" t="str">
            <v xml:space="preserve">V/c bª t«ng M150 </v>
          </cell>
          <cell r="E177" t="str">
            <v>m3</v>
          </cell>
          <cell r="F177">
            <v>2.2810000000000001</v>
          </cell>
          <cell r="I177">
            <v>82231.854918600002</v>
          </cell>
          <cell r="K177">
            <v>0</v>
          </cell>
          <cell r="L177">
            <v>187570.86106932661</v>
          </cell>
        </row>
        <row r="178">
          <cell r="B178">
            <v>12</v>
          </cell>
          <cell r="C178" t="str">
            <v>CTÝnh</v>
          </cell>
          <cell r="D178" t="str">
            <v xml:space="preserve">V/c bª t«ng M200 </v>
          </cell>
          <cell r="E178" t="str">
            <v>m3</v>
          </cell>
          <cell r="F178">
            <v>0.14599999999999999</v>
          </cell>
          <cell r="I178">
            <v>83609.922447000004</v>
          </cell>
          <cell r="K178">
            <v>0</v>
          </cell>
          <cell r="L178">
            <v>12207.048677262001</v>
          </cell>
        </row>
        <row r="179">
          <cell r="B179">
            <v>13</v>
          </cell>
          <cell r="C179" t="str">
            <v>02.1354</v>
          </cell>
          <cell r="D179" t="str">
            <v xml:space="preserve">V/c thÐp </v>
          </cell>
          <cell r="E179" t="str">
            <v>TÊn</v>
          </cell>
          <cell r="F179">
            <v>0.12937000000000001</v>
          </cell>
          <cell r="I179">
            <v>68181.956999999995</v>
          </cell>
          <cell r="K179">
            <v>0</v>
          </cell>
          <cell r="L179">
            <v>8820.6997770899998</v>
          </cell>
        </row>
        <row r="180">
          <cell r="B180">
            <v>14</v>
          </cell>
          <cell r="C180" t="str">
            <v>CTÝnh</v>
          </cell>
          <cell r="D180" t="str">
            <v>V/c dông cô thi c«ng</v>
          </cell>
          <cell r="E180" t="str">
            <v>TÊn</v>
          </cell>
          <cell r="F180">
            <v>0.1</v>
          </cell>
          <cell r="I180">
            <v>119569.774</v>
          </cell>
          <cell r="K180">
            <v>0</v>
          </cell>
          <cell r="L180">
            <v>11956.977400000002</v>
          </cell>
        </row>
        <row r="181">
          <cell r="A181">
            <v>12</v>
          </cell>
          <cell r="D181" t="str">
            <v>Mãng cét M§-3</v>
          </cell>
          <cell r="K181">
            <v>2081031.3301142934</v>
          </cell>
          <cell r="L181">
            <v>911443.23782061797</v>
          </cell>
          <cell r="M181">
            <v>2475.8051999999998</v>
          </cell>
        </row>
        <row r="182">
          <cell r="B182">
            <v>1</v>
          </cell>
          <cell r="C182" t="str">
            <v>04.3101a</v>
          </cell>
          <cell r="D182" t="str">
            <v>Bª t«ng lãt M 50</v>
          </cell>
          <cell r="E182" t="str">
            <v>m3</v>
          </cell>
          <cell r="F182">
            <v>0.56000000000000005</v>
          </cell>
          <cell r="H182">
            <v>233813.74696112497</v>
          </cell>
          <cell r="I182">
            <v>39733</v>
          </cell>
          <cell r="K182">
            <v>130936</v>
          </cell>
          <cell r="L182">
            <v>22250.480000000003</v>
          </cell>
        </row>
        <row r="183">
          <cell r="B183">
            <v>2</v>
          </cell>
          <cell r="C183" t="str">
            <v>04.3102</v>
          </cell>
          <cell r="D183" t="str">
            <v>Bª t«ng ®óc M 150</v>
          </cell>
          <cell r="E183" t="str">
            <v>m3</v>
          </cell>
          <cell r="F183">
            <v>2.83</v>
          </cell>
          <cell r="H183">
            <v>381088.28988194995</v>
          </cell>
          <cell r="I183">
            <v>45030</v>
          </cell>
          <cell r="K183">
            <v>1078479.8603659184</v>
          </cell>
          <cell r="L183">
            <v>127434.90000000001</v>
          </cell>
        </row>
        <row r="184">
          <cell r="B184">
            <v>3</v>
          </cell>
          <cell r="C184" t="str">
            <v>04.3103</v>
          </cell>
          <cell r="D184" t="str">
            <v>Bª t«ng chÌn M200</v>
          </cell>
          <cell r="E184" t="str">
            <v>m3</v>
          </cell>
          <cell r="F184">
            <v>0.2</v>
          </cell>
          <cell r="H184">
            <v>405819.56074187497</v>
          </cell>
          <cell r="I184">
            <v>45030</v>
          </cell>
          <cell r="K184">
            <v>81163.912148375006</v>
          </cell>
          <cell r="L184">
            <v>9006</v>
          </cell>
        </row>
        <row r="185">
          <cell r="B185">
            <v>4</v>
          </cell>
          <cell r="C185" t="str">
            <v>04.1101</v>
          </cell>
          <cell r="D185" t="str">
            <v>Cèt thÐp CT3, d=10</v>
          </cell>
          <cell r="E185" t="str">
            <v>kg</v>
          </cell>
          <cell r="F185">
            <v>95.47999999999999</v>
          </cell>
          <cell r="G185">
            <v>1.02</v>
          </cell>
          <cell r="H185">
            <v>4296</v>
          </cell>
          <cell r="I185">
            <v>202</v>
          </cell>
          <cell r="J185">
            <v>17</v>
          </cell>
          <cell r="K185">
            <v>418385.72159999999</v>
          </cell>
          <cell r="L185">
            <v>19672.699199999995</v>
          </cell>
          <cell r="M185">
            <v>1655.6231999999998</v>
          </cell>
        </row>
        <row r="186">
          <cell r="B186">
            <v>5</v>
          </cell>
          <cell r="C186" t="str">
            <v>04.1101</v>
          </cell>
          <cell r="D186" t="str">
            <v>Cèt thÐp CT3, d=12</v>
          </cell>
          <cell r="E186" t="str">
            <v>kg</v>
          </cell>
          <cell r="F186">
            <v>47.3</v>
          </cell>
          <cell r="G186">
            <v>1.02</v>
          </cell>
          <cell r="H186">
            <v>4296</v>
          </cell>
          <cell r="I186">
            <v>202</v>
          </cell>
          <cell r="J186">
            <v>17</v>
          </cell>
          <cell r="K186">
            <v>207264.81599999999</v>
          </cell>
          <cell r="L186">
            <v>9745.6919999999991</v>
          </cell>
          <cell r="M186">
            <v>820.1819999999999</v>
          </cell>
        </row>
        <row r="187">
          <cell r="B187">
            <v>6</v>
          </cell>
          <cell r="C187" t="str">
            <v>04.2001</v>
          </cell>
          <cell r="D187" t="str">
            <v>GhÐp v¸n khu«n mãng</v>
          </cell>
          <cell r="E187" t="str">
            <v>m2</v>
          </cell>
          <cell r="F187">
            <v>8.5</v>
          </cell>
          <cell r="H187">
            <v>18600.12</v>
          </cell>
          <cell r="I187">
            <v>5309.19</v>
          </cell>
          <cell r="K187">
            <v>158101.01999999999</v>
          </cell>
          <cell r="L187">
            <v>45128.114999999998</v>
          </cell>
        </row>
        <row r="188">
          <cell r="B188">
            <v>7</v>
          </cell>
          <cell r="C188" t="str">
            <v>PL§G</v>
          </cell>
          <cell r="D188" t="str">
            <v>D©y thÐp buéc</v>
          </cell>
          <cell r="E188" t="str">
            <v>kg</v>
          </cell>
          <cell r="F188">
            <v>1</v>
          </cell>
          <cell r="H188">
            <v>6700</v>
          </cell>
          <cell r="K188">
            <v>6700</v>
          </cell>
          <cell r="L188">
            <v>0</v>
          </cell>
        </row>
        <row r="189">
          <cell r="B189">
            <v>8</v>
          </cell>
          <cell r="C189" t="str">
            <v>03.1113</v>
          </cell>
          <cell r="D189" t="str">
            <v>§µo ®Êt cÊp III s©u &lt;2m, S&lt;5m2</v>
          </cell>
          <cell r="E189" t="str">
            <v>m3</v>
          </cell>
          <cell r="F189">
            <v>11.2</v>
          </cell>
          <cell r="I189">
            <v>24428</v>
          </cell>
          <cell r="K189">
            <v>0</v>
          </cell>
          <cell r="L189">
            <v>273593.59999999998</v>
          </cell>
        </row>
        <row r="190">
          <cell r="B190">
            <v>9</v>
          </cell>
          <cell r="C190" t="str">
            <v>03.2203</v>
          </cell>
          <cell r="D190" t="str">
            <v>LÊp ®Êt</v>
          </cell>
          <cell r="E190" t="str">
            <v>m3</v>
          </cell>
          <cell r="F190">
            <v>7.6099999999999994</v>
          </cell>
          <cell r="I190">
            <v>10890</v>
          </cell>
          <cell r="K190">
            <v>0</v>
          </cell>
          <cell r="L190">
            <v>82872.899999999994</v>
          </cell>
        </row>
        <row r="191">
          <cell r="B191">
            <v>10</v>
          </cell>
          <cell r="C191" t="str">
            <v>03.2203</v>
          </cell>
          <cell r="D191" t="str">
            <v>§¾p ®Êt ch©n cét</v>
          </cell>
          <cell r="E191" t="str">
            <v>m3</v>
          </cell>
          <cell r="F191">
            <v>0.56999999999999995</v>
          </cell>
          <cell r="I191">
            <v>10890</v>
          </cell>
          <cell r="K191">
            <v>0</v>
          </cell>
          <cell r="L191">
            <v>6207.2999999999993</v>
          </cell>
        </row>
        <row r="192">
          <cell r="B192">
            <v>11</v>
          </cell>
          <cell r="C192" t="str">
            <v>CTÝnh</v>
          </cell>
          <cell r="D192" t="str">
            <v xml:space="preserve">V/c bª t«ng M50 </v>
          </cell>
          <cell r="E192" t="str">
            <v>m3</v>
          </cell>
          <cell r="F192">
            <v>0.56000000000000005</v>
          </cell>
          <cell r="I192">
            <v>79288.250877000013</v>
          </cell>
          <cell r="K192">
            <v>0</v>
          </cell>
          <cell r="L192">
            <v>44401.420491120014</v>
          </cell>
        </row>
        <row r="193">
          <cell r="B193">
            <v>12</v>
          </cell>
          <cell r="C193" t="str">
            <v>CTÝnh</v>
          </cell>
          <cell r="D193" t="str">
            <v xml:space="preserve">V/c bª t«ng M150 </v>
          </cell>
          <cell r="E193" t="str">
            <v>m3</v>
          </cell>
          <cell r="F193">
            <v>2.83</v>
          </cell>
          <cell r="I193">
            <v>82231.854918600002</v>
          </cell>
          <cell r="K193">
            <v>0</v>
          </cell>
          <cell r="L193">
            <v>232716.14941963801</v>
          </cell>
        </row>
        <row r="194">
          <cell r="B194">
            <v>13</v>
          </cell>
          <cell r="C194" t="str">
            <v>CTÝnh</v>
          </cell>
          <cell r="D194" t="str">
            <v xml:space="preserve">V/c bª t«ng M200 </v>
          </cell>
          <cell r="E194" t="str">
            <v>m3</v>
          </cell>
          <cell r="F194">
            <v>0.2</v>
          </cell>
          <cell r="I194">
            <v>83609.922447000004</v>
          </cell>
          <cell r="K194">
            <v>0</v>
          </cell>
          <cell r="L194">
            <v>16721.984489400002</v>
          </cell>
        </row>
        <row r="195">
          <cell r="B195">
            <v>14</v>
          </cell>
          <cell r="C195" t="str">
            <v>02.1354</v>
          </cell>
          <cell r="D195" t="str">
            <v xml:space="preserve">V/c thÐp </v>
          </cell>
          <cell r="E195" t="str">
            <v>TÊn</v>
          </cell>
          <cell r="F195">
            <v>0.14277999999999999</v>
          </cell>
          <cell r="I195">
            <v>68181.956999999995</v>
          </cell>
          <cell r="K195">
            <v>0</v>
          </cell>
          <cell r="L195">
            <v>9735.0198204599983</v>
          </cell>
        </row>
        <row r="196">
          <cell r="B196">
            <v>15</v>
          </cell>
          <cell r="C196" t="str">
            <v>CTÝnh</v>
          </cell>
          <cell r="D196" t="str">
            <v>V/c dông cô thi c«ng</v>
          </cell>
          <cell r="E196" t="str">
            <v>TÊn</v>
          </cell>
          <cell r="F196">
            <v>0.1</v>
          </cell>
          <cell r="I196">
            <v>119569.774</v>
          </cell>
          <cell r="K196">
            <v>0</v>
          </cell>
          <cell r="L196">
            <v>11956.977400000002</v>
          </cell>
        </row>
        <row r="197">
          <cell r="A197">
            <v>13</v>
          </cell>
          <cell r="D197" t="str">
            <v>Mãng nÐo MN20-5</v>
          </cell>
          <cell r="K197">
            <v>287158.72285390447</v>
          </cell>
          <cell r="L197">
            <v>469993.502534714</v>
          </cell>
          <cell r="M197">
            <v>316.97520000000003</v>
          </cell>
        </row>
        <row r="198">
          <cell r="B198">
            <v>1</v>
          </cell>
          <cell r="C198" t="str">
            <v>03.1113</v>
          </cell>
          <cell r="D198" t="str">
            <v>§µo ®Êt cÊp III s©u&lt;2m;S&lt;5m2</v>
          </cell>
          <cell r="E198" t="str">
            <v>m3</v>
          </cell>
          <cell r="F198">
            <v>10.29</v>
          </cell>
          <cell r="I198">
            <v>24428</v>
          </cell>
          <cell r="K198">
            <v>0</v>
          </cell>
          <cell r="L198">
            <v>251364.11999999997</v>
          </cell>
        </row>
        <row r="199">
          <cell r="B199">
            <v>2</v>
          </cell>
          <cell r="C199" t="str">
            <v>03.2203</v>
          </cell>
          <cell r="D199" t="str">
            <v>LÊp mãng ®Êt cÊp III</v>
          </cell>
          <cell r="E199" t="str">
            <v>m3</v>
          </cell>
          <cell r="F199">
            <v>10.198</v>
          </cell>
          <cell r="I199">
            <v>10890</v>
          </cell>
          <cell r="K199">
            <v>0</v>
          </cell>
          <cell r="L199">
            <v>111056.22</v>
          </cell>
        </row>
        <row r="200">
          <cell r="B200">
            <v>3</v>
          </cell>
          <cell r="C200" t="str">
            <v>04.3313</v>
          </cell>
          <cell r="D200" t="str">
            <v>Bª t«ng ®óc s½n th.ngang M200</v>
          </cell>
          <cell r="E200" t="str">
            <v>m3</v>
          </cell>
          <cell r="F200">
            <v>0.122</v>
          </cell>
          <cell r="H200">
            <v>423243.81355659367</v>
          </cell>
          <cell r="I200">
            <v>45030</v>
          </cell>
          <cell r="K200">
            <v>51635.745253904424</v>
          </cell>
          <cell r="L200">
            <v>5493.66</v>
          </cell>
        </row>
        <row r="201">
          <cell r="B201">
            <v>4</v>
          </cell>
          <cell r="C201" t="str">
            <v>04.1101</v>
          </cell>
          <cell r="D201" t="str">
            <v>Cèt thÐp CT3; d=6</v>
          </cell>
          <cell r="E201" t="str">
            <v>kg</v>
          </cell>
          <cell r="F201">
            <v>3.36</v>
          </cell>
          <cell r="G201">
            <v>1.02</v>
          </cell>
          <cell r="H201">
            <v>4296</v>
          </cell>
          <cell r="I201">
            <v>202</v>
          </cell>
          <cell r="J201">
            <v>17</v>
          </cell>
          <cell r="K201">
            <v>14723.251200000001</v>
          </cell>
          <cell r="L201">
            <v>692.2944</v>
          </cell>
          <cell r="M201">
            <v>58.2624</v>
          </cell>
        </row>
        <row r="202">
          <cell r="B202">
            <v>5</v>
          </cell>
          <cell r="C202" t="str">
            <v>04.1102</v>
          </cell>
          <cell r="D202" t="str">
            <v>Cèt thÐp CT3; d=12</v>
          </cell>
          <cell r="E202" t="str">
            <v>kg</v>
          </cell>
          <cell r="F202">
            <v>14.92</v>
          </cell>
          <cell r="G202">
            <v>1.02</v>
          </cell>
          <cell r="H202">
            <v>4296</v>
          </cell>
          <cell r="I202">
            <v>202</v>
          </cell>
          <cell r="J202">
            <v>17</v>
          </cell>
          <cell r="K202">
            <v>65378.246400000004</v>
          </cell>
          <cell r="L202">
            <v>3074.1167999999998</v>
          </cell>
          <cell r="M202">
            <v>258.71280000000002</v>
          </cell>
        </row>
        <row r="203">
          <cell r="B203">
            <v>6</v>
          </cell>
          <cell r="C203" t="str">
            <v>PL§G</v>
          </cell>
          <cell r="D203" t="str">
            <v>Chi tiÕt m¹ kÏm</v>
          </cell>
          <cell r="E203" t="str">
            <v>kg</v>
          </cell>
          <cell r="F203">
            <v>15.98</v>
          </cell>
          <cell r="H203">
            <v>9726</v>
          </cell>
          <cell r="K203">
            <v>155421.48000000001</v>
          </cell>
          <cell r="L203">
            <v>0</v>
          </cell>
        </row>
        <row r="204">
          <cell r="B204">
            <v>7</v>
          </cell>
          <cell r="C204" t="str">
            <v>03.2203</v>
          </cell>
          <cell r="D204" t="str">
            <v>LÊp mãng nÐo</v>
          </cell>
          <cell r="E204" t="str">
            <v>C¸i</v>
          </cell>
          <cell r="F204">
            <v>1</v>
          </cell>
          <cell r="I204">
            <v>10890</v>
          </cell>
          <cell r="K204">
            <v>0</v>
          </cell>
          <cell r="L204">
            <v>10890</v>
          </cell>
        </row>
        <row r="205">
          <cell r="B205">
            <v>8</v>
          </cell>
          <cell r="C205" t="str">
            <v>02.1452</v>
          </cell>
          <cell r="D205" t="str">
            <v xml:space="preserve">VËn chuyÓn mãng nÐo </v>
          </cell>
          <cell r="E205" t="str">
            <v>TÊn</v>
          </cell>
          <cell r="F205">
            <v>0.23</v>
          </cell>
          <cell r="I205">
            <v>66162</v>
          </cell>
          <cell r="K205">
            <v>0</v>
          </cell>
          <cell r="L205">
            <v>15217.26</v>
          </cell>
        </row>
        <row r="206">
          <cell r="B206">
            <v>9</v>
          </cell>
          <cell r="C206" t="str">
            <v>CTÝnh</v>
          </cell>
          <cell r="D206" t="str">
            <v>VËn chuyÓn bª t«ng M200</v>
          </cell>
          <cell r="E206" t="str">
            <v>m3</v>
          </cell>
          <cell r="F206">
            <v>0.122</v>
          </cell>
          <cell r="I206">
            <v>82664.18432700001</v>
          </cell>
          <cell r="K206">
            <v>0</v>
          </cell>
          <cell r="L206">
            <v>10085.030487894001</v>
          </cell>
        </row>
        <row r="207">
          <cell r="B207">
            <v>10</v>
          </cell>
          <cell r="C207" t="str">
            <v>02.1354</v>
          </cell>
          <cell r="D207" t="str">
            <v xml:space="preserve">VËn chuyÓn thÐp </v>
          </cell>
          <cell r="E207" t="str">
            <v>TÊn</v>
          </cell>
          <cell r="F207">
            <v>3.4260000000000006E-2</v>
          </cell>
          <cell r="I207">
            <v>68181.956999999995</v>
          </cell>
          <cell r="K207">
            <v>0</v>
          </cell>
          <cell r="L207">
            <v>2335.9138468200003</v>
          </cell>
        </row>
        <row r="208">
          <cell r="B208">
            <v>11</v>
          </cell>
          <cell r="C208" t="str">
            <v>CTÝnh</v>
          </cell>
          <cell r="D208" t="str">
            <v>VËn chuyÓn dông cô thi c«ng</v>
          </cell>
          <cell r="E208" t="str">
            <v>TÊn</v>
          </cell>
          <cell r="F208">
            <v>0.5</v>
          </cell>
          <cell r="I208">
            <v>119569.774</v>
          </cell>
          <cell r="K208">
            <v>0</v>
          </cell>
          <cell r="L208">
            <v>59784.887000000002</v>
          </cell>
        </row>
        <row r="209">
          <cell r="A209">
            <v>14</v>
          </cell>
          <cell r="D209" t="str">
            <v>L¸t vØa hÌ hè mãng</v>
          </cell>
          <cell r="K209">
            <v>24497.463099999997</v>
          </cell>
          <cell r="L209">
            <v>3158</v>
          </cell>
          <cell r="M209">
            <v>0</v>
          </cell>
        </row>
        <row r="210">
          <cell r="B210">
            <v>1</v>
          </cell>
          <cell r="C210" t="str">
            <v>PLDG</v>
          </cell>
          <cell r="D210" t="str">
            <v>G¹ch xi m¨ng 30 x 30</v>
          </cell>
          <cell r="E210" t="str">
            <v>Viªn</v>
          </cell>
          <cell r="F210">
            <v>11.5</v>
          </cell>
          <cell r="G210">
            <v>1.0249999999999999</v>
          </cell>
          <cell r="H210">
            <v>1454</v>
          </cell>
          <cell r="K210">
            <v>17139.024999999998</v>
          </cell>
          <cell r="L210">
            <v>0</v>
          </cell>
          <cell r="M210">
            <v>0</v>
          </cell>
        </row>
        <row r="211">
          <cell r="B211">
            <v>2</v>
          </cell>
          <cell r="C211" t="str">
            <v>PLDG</v>
          </cell>
          <cell r="D211" t="str">
            <v>V÷a M75</v>
          </cell>
          <cell r="E211" t="str">
            <v>m3</v>
          </cell>
          <cell r="F211">
            <v>2.5499999999999998E-2</v>
          </cell>
          <cell r="G211">
            <v>1.0249999999999999</v>
          </cell>
          <cell r="H211">
            <v>278008</v>
          </cell>
          <cell r="K211">
            <v>7266.4340999999986</v>
          </cell>
          <cell r="L211">
            <v>0</v>
          </cell>
          <cell r="M211">
            <v>0</v>
          </cell>
        </row>
        <row r="212">
          <cell r="B212">
            <v>3</v>
          </cell>
          <cell r="C212" t="str">
            <v>PLDG</v>
          </cell>
          <cell r="D212" t="str">
            <v>Xi m¨ng PC 30</v>
          </cell>
          <cell r="E212" t="str">
            <v>kg</v>
          </cell>
          <cell r="F212">
            <v>0.12</v>
          </cell>
          <cell r="G212">
            <v>1.0249999999999999</v>
          </cell>
          <cell r="H212">
            <v>748</v>
          </cell>
          <cell r="K212">
            <v>92.003999999999991</v>
          </cell>
          <cell r="L212">
            <v>0</v>
          </cell>
          <cell r="M212">
            <v>0</v>
          </cell>
        </row>
        <row r="213">
          <cell r="B213">
            <v>4</v>
          </cell>
          <cell r="D213" t="str">
            <v>Nh©n c«ng 3,7/7</v>
          </cell>
          <cell r="E213" t="str">
            <v>c«ng</v>
          </cell>
          <cell r="F213">
            <v>0.2</v>
          </cell>
          <cell r="I213">
            <v>15790</v>
          </cell>
          <cell r="L213">
            <v>3158</v>
          </cell>
        </row>
        <row r="214">
          <cell r="A214">
            <v>15</v>
          </cell>
          <cell r="D214" t="str">
            <v xml:space="preserve">TiÕp ®Þa RC - 2 </v>
          </cell>
          <cell r="K214">
            <v>193762.51120399998</v>
          </cell>
          <cell r="L214">
            <v>193152.74795636002</v>
          </cell>
          <cell r="M214">
            <v>1552</v>
          </cell>
        </row>
        <row r="215">
          <cell r="B215">
            <v>1</v>
          </cell>
          <cell r="C215" t="str">
            <v>05.7001</v>
          </cell>
          <cell r="D215" t="str">
            <v>S¶n xuÊt vµ l¾p ®Æt tiÕp ®Þa; d=12</v>
          </cell>
          <cell r="E215" t="str">
            <v>kg</v>
          </cell>
          <cell r="F215">
            <v>8.8800000000000008</v>
          </cell>
          <cell r="G215">
            <v>1.02</v>
          </cell>
          <cell r="H215">
            <v>4200</v>
          </cell>
          <cell r="I215">
            <v>154.83000000000001</v>
          </cell>
          <cell r="K215">
            <v>38041.920000000006</v>
          </cell>
          <cell r="L215">
            <v>1402.3882080000003</v>
          </cell>
          <cell r="M215">
            <v>0</v>
          </cell>
        </row>
        <row r="216">
          <cell r="B216">
            <v>2</v>
          </cell>
          <cell r="C216" t="str">
            <v>05.8003</v>
          </cell>
          <cell r="D216" t="str">
            <v>S¶n xuÊt vµ ®ãng cäc tiÕp ®Þa</v>
          </cell>
          <cell r="E216" t="str">
            <v>Cäc</v>
          </cell>
          <cell r="F216">
            <v>2</v>
          </cell>
          <cell r="H216">
            <v>751</v>
          </cell>
          <cell r="I216">
            <v>6781.7</v>
          </cell>
          <cell r="J216">
            <v>776</v>
          </cell>
          <cell r="K216">
            <v>1502</v>
          </cell>
          <cell r="L216">
            <v>13563.4</v>
          </cell>
          <cell r="M216">
            <v>1552</v>
          </cell>
        </row>
        <row r="217">
          <cell r="B217">
            <v>3</v>
          </cell>
          <cell r="C217" t="str">
            <v>PL§G</v>
          </cell>
          <cell r="D217" t="str">
            <v>ThÐp lµm cäc tiÕp ®Þa</v>
          </cell>
          <cell r="E217" t="str">
            <v>kg</v>
          </cell>
          <cell r="F217">
            <v>28.6</v>
          </cell>
          <cell r="G217">
            <v>1.02</v>
          </cell>
          <cell r="H217">
            <v>4779.7569999999996</v>
          </cell>
          <cell r="K217">
            <v>139435.07120399998</v>
          </cell>
        </row>
        <row r="218">
          <cell r="B218">
            <v>4</v>
          </cell>
          <cell r="C218" t="str">
            <v>PL§G</v>
          </cell>
          <cell r="D218" t="str">
            <v>Chi tiÕt m¹ kÏm</v>
          </cell>
          <cell r="E218" t="str">
            <v>kg</v>
          </cell>
          <cell r="F218">
            <v>1.52</v>
          </cell>
          <cell r="H218">
            <v>9726</v>
          </cell>
          <cell r="K218">
            <v>14783.52</v>
          </cell>
          <cell r="L218">
            <v>0</v>
          </cell>
        </row>
        <row r="219">
          <cell r="B219">
            <v>5</v>
          </cell>
          <cell r="C219" t="str">
            <v>03.3103</v>
          </cell>
          <cell r="D219" t="str">
            <v>§µo ®Êt cÊp III</v>
          </cell>
          <cell r="E219" t="str">
            <v>m3</v>
          </cell>
          <cell r="F219">
            <v>5.5</v>
          </cell>
          <cell r="I219">
            <v>21926</v>
          </cell>
          <cell r="K219">
            <v>0</v>
          </cell>
          <cell r="L219">
            <v>120593</v>
          </cell>
        </row>
        <row r="220">
          <cell r="B220">
            <v>6</v>
          </cell>
          <cell r="C220" t="str">
            <v>03.3203</v>
          </cell>
          <cell r="D220" t="str">
            <v>LÊp ®Êt cÊp III</v>
          </cell>
          <cell r="E220" t="str">
            <v>m3</v>
          </cell>
          <cell r="F220">
            <v>5.5</v>
          </cell>
          <cell r="I220">
            <v>10007</v>
          </cell>
          <cell r="K220">
            <v>0</v>
          </cell>
          <cell r="L220">
            <v>55038.5</v>
          </cell>
        </row>
        <row r="221">
          <cell r="B221">
            <v>7</v>
          </cell>
          <cell r="C221" t="str">
            <v>02.1354</v>
          </cell>
          <cell r="D221" t="str">
            <v>VËn chuyÓn thÐp</v>
          </cell>
          <cell r="E221" t="str">
            <v>TÊn</v>
          </cell>
          <cell r="F221">
            <v>3.7479999999999999E-2</v>
          </cell>
          <cell r="I221">
            <v>68181.956999999995</v>
          </cell>
          <cell r="K221">
            <v>0</v>
          </cell>
          <cell r="L221">
            <v>2555.4597483599996</v>
          </cell>
        </row>
        <row r="222">
          <cell r="A222">
            <v>16</v>
          </cell>
          <cell r="D222" t="str">
            <v>TiÕp ®Þa R3</v>
          </cell>
          <cell r="K222">
            <v>191262.74982160001</v>
          </cell>
          <cell r="L222">
            <v>584690.77153988997</v>
          </cell>
          <cell r="M222">
            <v>1954.1291580000004</v>
          </cell>
        </row>
        <row r="223">
          <cell r="B223">
            <v>1</v>
          </cell>
          <cell r="C223" t="str">
            <v>05.7002</v>
          </cell>
          <cell r="D223" t="str">
            <v>S¶n xuÊt vµ l¾p ®Æt tiÕp ®Þa; d=12</v>
          </cell>
          <cell r="E223" t="str">
            <v>kg</v>
          </cell>
          <cell r="F223">
            <v>43.77</v>
          </cell>
          <cell r="G223">
            <v>1.02</v>
          </cell>
          <cell r="H223">
            <v>3960.6039999999998</v>
          </cell>
          <cell r="I223">
            <v>154.83000000000001</v>
          </cell>
          <cell r="K223">
            <v>176822.74982160001</v>
          </cell>
          <cell r="L223">
            <v>6912.447282000001</v>
          </cell>
          <cell r="M223">
            <v>1954.1291580000004</v>
          </cell>
        </row>
        <row r="224">
          <cell r="B224">
            <v>2</v>
          </cell>
          <cell r="C224" t="str">
            <v>PL§G</v>
          </cell>
          <cell r="D224" t="str">
            <v>Chi tiÕt m¹ kÏm</v>
          </cell>
          <cell r="E224" t="str">
            <v>kg</v>
          </cell>
          <cell r="F224">
            <v>1.52</v>
          </cell>
          <cell r="H224">
            <v>9500</v>
          </cell>
          <cell r="K224">
            <v>14440</v>
          </cell>
          <cell r="L224">
            <v>0</v>
          </cell>
        </row>
        <row r="225">
          <cell r="B225">
            <v>3</v>
          </cell>
          <cell r="C225" t="str">
            <v>03.3103</v>
          </cell>
          <cell r="D225" t="str">
            <v>§µo ®Êt cÊp III</v>
          </cell>
          <cell r="E225" t="str">
            <v>m3</v>
          </cell>
          <cell r="F225">
            <v>18</v>
          </cell>
          <cell r="I225">
            <v>21926</v>
          </cell>
          <cell r="K225">
            <v>0</v>
          </cell>
          <cell r="L225">
            <v>394668</v>
          </cell>
        </row>
        <row r="226">
          <cell r="B226">
            <v>4</v>
          </cell>
          <cell r="C226" t="str">
            <v>03.3203</v>
          </cell>
          <cell r="D226" t="str">
            <v>LÊp ®Êt cÊp III</v>
          </cell>
          <cell r="E226" t="str">
            <v>m3</v>
          </cell>
          <cell r="F226">
            <v>18</v>
          </cell>
          <cell r="I226">
            <v>10007</v>
          </cell>
          <cell r="K226">
            <v>0</v>
          </cell>
          <cell r="L226">
            <v>180126</v>
          </cell>
        </row>
        <row r="227">
          <cell r="B227">
            <v>5</v>
          </cell>
          <cell r="C227" t="str">
            <v>02.1354</v>
          </cell>
          <cell r="D227" t="str">
            <v>VËn chuyÓn thÐp</v>
          </cell>
          <cell r="E227" t="str">
            <v>TÊn</v>
          </cell>
          <cell r="F227">
            <v>4.3770000000000003E-2</v>
          </cell>
          <cell r="I227">
            <v>68181.956999999995</v>
          </cell>
          <cell r="K227">
            <v>0</v>
          </cell>
          <cell r="L227">
            <v>2984.3242578899999</v>
          </cell>
        </row>
        <row r="228">
          <cell r="A228">
            <v>17</v>
          </cell>
          <cell r="D228" t="str">
            <v>TiÕp ®Þa R3C3</v>
          </cell>
          <cell r="K228">
            <v>307456.99392640003</v>
          </cell>
          <cell r="L228">
            <v>241327.72796409999</v>
          </cell>
          <cell r="M228">
            <v>3104</v>
          </cell>
        </row>
        <row r="229">
          <cell r="B229">
            <v>1</v>
          </cell>
          <cell r="C229" t="str">
            <v>05.7002</v>
          </cell>
          <cell r="D229" t="str">
            <v>S¶n xuÊt vµ l¾p ®Æt tiÕp ®Þa; d=12</v>
          </cell>
          <cell r="E229" t="str">
            <v>kg</v>
          </cell>
          <cell r="F229">
            <v>15.540000000000001</v>
          </cell>
          <cell r="G229">
            <v>1.02</v>
          </cell>
          <cell r="H229">
            <v>4200</v>
          </cell>
          <cell r="I229">
            <v>155</v>
          </cell>
          <cell r="K229">
            <v>66573.36</v>
          </cell>
          <cell r="L229">
            <v>2456.8740000000003</v>
          </cell>
          <cell r="M229">
            <v>0</v>
          </cell>
        </row>
        <row r="230">
          <cell r="B230">
            <v>2</v>
          </cell>
          <cell r="C230" t="str">
            <v>05.8003</v>
          </cell>
          <cell r="D230" t="str">
            <v>S¶n xuÊt vµ ®ãng cäc tiÕp ®Þa</v>
          </cell>
          <cell r="E230" t="str">
            <v>Cäc</v>
          </cell>
          <cell r="F230">
            <v>4</v>
          </cell>
          <cell r="H230">
            <v>751</v>
          </cell>
          <cell r="I230">
            <v>6781.7</v>
          </cell>
          <cell r="J230">
            <v>776</v>
          </cell>
          <cell r="K230">
            <v>3004</v>
          </cell>
          <cell r="L230">
            <v>27126.799999999999</v>
          </cell>
          <cell r="M230">
            <v>3104</v>
          </cell>
        </row>
        <row r="231">
          <cell r="B231">
            <v>3</v>
          </cell>
          <cell r="C231" t="str">
            <v>PLDG</v>
          </cell>
          <cell r="D231" t="str">
            <v>S¾t lµm cäc tiÕp ®Þa</v>
          </cell>
          <cell r="E231" t="str">
            <v>kg</v>
          </cell>
          <cell r="F231">
            <v>45.76</v>
          </cell>
          <cell r="G231">
            <v>1.02</v>
          </cell>
          <cell r="H231">
            <v>4779.7569999999996</v>
          </cell>
          <cell r="K231">
            <v>223096.11392639999</v>
          </cell>
          <cell r="L231">
            <v>0</v>
          </cell>
          <cell r="M231">
            <v>0</v>
          </cell>
        </row>
        <row r="232">
          <cell r="B232">
            <v>4</v>
          </cell>
          <cell r="C232" t="str">
            <v>PL§G</v>
          </cell>
          <cell r="D232" t="str">
            <v>Chi tiÕt m¹ kÏm</v>
          </cell>
          <cell r="E232" t="str">
            <v>kg</v>
          </cell>
          <cell r="F232">
            <v>1.52</v>
          </cell>
          <cell r="H232">
            <v>9726</v>
          </cell>
          <cell r="K232">
            <v>14783.52</v>
          </cell>
          <cell r="L232">
            <v>0</v>
          </cell>
        </row>
        <row r="233">
          <cell r="B233">
            <v>5</v>
          </cell>
          <cell r="C233" t="str">
            <v>03.3103</v>
          </cell>
          <cell r="D233" t="str">
            <v>§µo ®Êt cÊp III</v>
          </cell>
          <cell r="E233" t="str">
            <v>m3</v>
          </cell>
          <cell r="F233">
            <v>6.5</v>
          </cell>
          <cell r="I233">
            <v>21926</v>
          </cell>
          <cell r="K233">
            <v>0</v>
          </cell>
          <cell r="L233">
            <v>142519</v>
          </cell>
        </row>
        <row r="234">
          <cell r="B234">
            <v>6</v>
          </cell>
          <cell r="C234" t="str">
            <v>03.3203</v>
          </cell>
          <cell r="D234" t="str">
            <v>LÊp ®Êt cÊp III</v>
          </cell>
          <cell r="E234" t="str">
            <v>m3</v>
          </cell>
          <cell r="F234">
            <v>6.5</v>
          </cell>
          <cell r="I234">
            <v>10007</v>
          </cell>
          <cell r="K234">
            <v>0</v>
          </cell>
          <cell r="L234">
            <v>65045.5</v>
          </cell>
        </row>
        <row r="235">
          <cell r="B235">
            <v>7</v>
          </cell>
          <cell r="C235" t="str">
            <v>02.1354</v>
          </cell>
          <cell r="D235" t="str">
            <v>VËn chuyÓn thÐp</v>
          </cell>
          <cell r="E235" t="str">
            <v>TÊn</v>
          </cell>
          <cell r="F235">
            <v>6.13E-2</v>
          </cell>
          <cell r="I235">
            <v>68181.956999999995</v>
          </cell>
          <cell r="K235">
            <v>0</v>
          </cell>
          <cell r="L235">
            <v>4179.5539640999996</v>
          </cell>
        </row>
        <row r="236">
          <cell r="A236">
            <v>18</v>
          </cell>
          <cell r="D236" t="str">
            <v>TiÕp ®Þa R3C6</v>
          </cell>
          <cell r="K236">
            <v>541604.03596740006</v>
          </cell>
          <cell r="L236">
            <v>262796.38378636999</v>
          </cell>
          <cell r="M236">
            <v>4656</v>
          </cell>
        </row>
        <row r="237">
          <cell r="B237">
            <v>1</v>
          </cell>
          <cell r="C237" t="str">
            <v>05.7002</v>
          </cell>
          <cell r="D237" t="str">
            <v>S¶n xuÊt vµ l¾p ®Æt tiÕp ®Þa; d=12</v>
          </cell>
          <cell r="E237" t="str">
            <v>kg</v>
          </cell>
          <cell r="F237">
            <v>43.5</v>
          </cell>
          <cell r="G237">
            <v>1.02</v>
          </cell>
          <cell r="H237">
            <v>4200</v>
          </cell>
          <cell r="I237">
            <v>155</v>
          </cell>
          <cell r="K237">
            <v>186354</v>
          </cell>
          <cell r="L237">
            <v>6877.3499999999995</v>
          </cell>
          <cell r="M237">
            <v>0</v>
          </cell>
        </row>
        <row r="238">
          <cell r="B238">
            <v>2</v>
          </cell>
          <cell r="C238" t="str">
            <v>05.8003</v>
          </cell>
          <cell r="D238" t="str">
            <v>S¶n xuÊt vµ ®ãng cäc tiÕp ®Þa</v>
          </cell>
          <cell r="E238" t="str">
            <v>Cäc</v>
          </cell>
          <cell r="F238">
            <v>6</v>
          </cell>
          <cell r="H238">
            <v>751</v>
          </cell>
          <cell r="I238">
            <v>6781.7</v>
          </cell>
          <cell r="J238">
            <v>776</v>
          </cell>
          <cell r="K238">
            <v>4506</v>
          </cell>
          <cell r="L238">
            <v>40690.199999999997</v>
          </cell>
          <cell r="M238">
            <v>4656</v>
          </cell>
        </row>
        <row r="239">
          <cell r="B239">
            <v>3</v>
          </cell>
          <cell r="C239" t="str">
            <v>PLDG</v>
          </cell>
          <cell r="D239" t="str">
            <v>S¾t lµm cäc tiÕp ®Þa</v>
          </cell>
          <cell r="E239" t="str">
            <v>kg</v>
          </cell>
          <cell r="F239">
            <v>68.91</v>
          </cell>
          <cell r="G239">
            <v>1.02</v>
          </cell>
          <cell r="H239">
            <v>4779.7569999999996</v>
          </cell>
          <cell r="K239">
            <v>335960.51596739999</v>
          </cell>
          <cell r="L239">
            <v>0</v>
          </cell>
          <cell r="M239">
            <v>0</v>
          </cell>
        </row>
        <row r="240">
          <cell r="B240">
            <v>4</v>
          </cell>
          <cell r="C240" t="str">
            <v>PL§G</v>
          </cell>
          <cell r="D240" t="str">
            <v>Chi tiÕt m¹ kÏm</v>
          </cell>
          <cell r="E240" t="str">
            <v>kg</v>
          </cell>
          <cell r="F240">
            <v>1.52</v>
          </cell>
          <cell r="H240">
            <v>9726</v>
          </cell>
          <cell r="K240">
            <v>14783.52</v>
          </cell>
          <cell r="L240">
            <v>0</v>
          </cell>
        </row>
        <row r="241">
          <cell r="B241">
            <v>5</v>
          </cell>
          <cell r="C241" t="str">
            <v>03.3103</v>
          </cell>
          <cell r="D241" t="str">
            <v>§µo ®Êt cÊp III</v>
          </cell>
          <cell r="E241" t="str">
            <v>m3</v>
          </cell>
          <cell r="F241">
            <v>6.5</v>
          </cell>
          <cell r="I241">
            <v>21926</v>
          </cell>
          <cell r="K241">
            <v>0</v>
          </cell>
          <cell r="L241">
            <v>142519</v>
          </cell>
        </row>
        <row r="242">
          <cell r="B242">
            <v>6</v>
          </cell>
          <cell r="C242" t="str">
            <v>03.3203</v>
          </cell>
          <cell r="D242" t="str">
            <v>LÊp ®Êt cÊp III</v>
          </cell>
          <cell r="E242" t="str">
            <v>m3</v>
          </cell>
          <cell r="F242">
            <v>6.5</v>
          </cell>
          <cell r="I242">
            <v>10007</v>
          </cell>
          <cell r="K242">
            <v>0</v>
          </cell>
          <cell r="L242">
            <v>65045.5</v>
          </cell>
        </row>
        <row r="243">
          <cell r="B243">
            <v>7</v>
          </cell>
          <cell r="C243" t="str">
            <v>02.1354</v>
          </cell>
          <cell r="D243" t="str">
            <v>VËn chuyÓn thÐp</v>
          </cell>
          <cell r="E243" t="str">
            <v>TÊn</v>
          </cell>
          <cell r="F243">
            <v>0.11241</v>
          </cell>
          <cell r="I243">
            <v>68181.956999999995</v>
          </cell>
          <cell r="K243">
            <v>0</v>
          </cell>
          <cell r="L243">
            <v>7664.333786369999</v>
          </cell>
        </row>
        <row r="244">
          <cell r="A244">
            <v>19</v>
          </cell>
          <cell r="D244" t="str">
            <v>Cét bª t«ng ly t©m 10b</v>
          </cell>
          <cell r="K244">
            <v>1104429.456</v>
          </cell>
          <cell r="L244">
            <v>338373.05390000006</v>
          </cell>
        </row>
        <row r="245">
          <cell r="B245">
            <v>1</v>
          </cell>
          <cell r="D245" t="str">
            <v>Cét bª t«ng ly t©m 10b</v>
          </cell>
          <cell r="E245" t="str">
            <v>Cét</v>
          </cell>
          <cell r="F245">
            <v>1</v>
          </cell>
          <cell r="G245">
            <v>1.002</v>
          </cell>
          <cell r="H245">
            <v>1092728</v>
          </cell>
          <cell r="K245">
            <v>1094913.456</v>
          </cell>
          <cell r="L245">
            <v>0</v>
          </cell>
        </row>
        <row r="246">
          <cell r="B246">
            <v>2</v>
          </cell>
          <cell r="C246" t="str">
            <v>05.5212 x 1,2</v>
          </cell>
          <cell r="D246" t="str">
            <v>Dùng cét bª t«ng 10m thñ c«ng</v>
          </cell>
          <cell r="E246" t="str">
            <v>Cét</v>
          </cell>
          <cell r="F246">
            <v>1</v>
          </cell>
          <cell r="H246">
            <v>9516</v>
          </cell>
          <cell r="I246">
            <v>96726</v>
          </cell>
          <cell r="K246">
            <v>9516</v>
          </cell>
          <cell r="L246">
            <v>116071.2</v>
          </cell>
        </row>
        <row r="247">
          <cell r="B247">
            <v>3</v>
          </cell>
          <cell r="C247" t="str">
            <v>02.1464</v>
          </cell>
          <cell r="D247" t="str">
            <v>V/c cét BTLT</v>
          </cell>
          <cell r="E247" t="str">
            <v>TÊn</v>
          </cell>
          <cell r="F247">
            <v>0.85</v>
          </cell>
          <cell r="I247">
            <v>92727.206000000006</v>
          </cell>
          <cell r="K247">
            <v>0</v>
          </cell>
          <cell r="L247">
            <v>78818.125100000005</v>
          </cell>
        </row>
        <row r="248">
          <cell r="B248">
            <v>4</v>
          </cell>
          <cell r="C248" t="str">
            <v>02.1484</v>
          </cell>
          <cell r="D248" t="str">
            <v>VËn chuyÓn dông cô thi c«ng</v>
          </cell>
          <cell r="E248" t="str">
            <v>TÊn</v>
          </cell>
          <cell r="F248">
            <v>1.2</v>
          </cell>
          <cell r="I248">
            <v>119569.774</v>
          </cell>
          <cell r="K248">
            <v>0</v>
          </cell>
          <cell r="L248">
            <v>143483.72880000001</v>
          </cell>
        </row>
        <row r="249">
          <cell r="A249">
            <v>20</v>
          </cell>
          <cell r="D249" t="str">
            <v>Cét bª t«ng ly t©m 16b</v>
          </cell>
          <cell r="K249">
            <v>4077260</v>
          </cell>
          <cell r="L249">
            <v>519982.88312000001</v>
          </cell>
        </row>
        <row r="250">
          <cell r="B250">
            <v>1</v>
          </cell>
          <cell r="D250" t="str">
            <v>Cét bª t«ng ly t©m 16b</v>
          </cell>
          <cell r="E250" t="str">
            <v>Cét</v>
          </cell>
          <cell r="F250">
            <v>1</v>
          </cell>
          <cell r="G250">
            <v>1.002</v>
          </cell>
          <cell r="H250">
            <v>4052000</v>
          </cell>
          <cell r="K250">
            <v>4060104</v>
          </cell>
          <cell r="L250">
            <v>0</v>
          </cell>
        </row>
        <row r="251">
          <cell r="B251">
            <v>2</v>
          </cell>
          <cell r="C251" t="str">
            <v>05.5101</v>
          </cell>
          <cell r="D251" t="str">
            <v>L¾p mÆt bÝch</v>
          </cell>
          <cell r="E251" t="str">
            <v>Cét</v>
          </cell>
          <cell r="F251">
            <v>1</v>
          </cell>
          <cell r="H251">
            <v>6186</v>
          </cell>
          <cell r="I251">
            <v>48753</v>
          </cell>
          <cell r="K251">
            <v>6186</v>
          </cell>
          <cell r="L251">
            <v>48753</v>
          </cell>
        </row>
        <row r="252">
          <cell r="B252">
            <v>2</v>
          </cell>
          <cell r="C252" t="str">
            <v>05.5215 x 1,2</v>
          </cell>
          <cell r="D252" t="str">
            <v>Dùng cét bª t«ng 16m thñ c«ng</v>
          </cell>
          <cell r="E252" t="str">
            <v>Cét</v>
          </cell>
          <cell r="F252">
            <v>1</v>
          </cell>
          <cell r="H252">
            <v>10970</v>
          </cell>
          <cell r="I252">
            <v>140212.79999999999</v>
          </cell>
          <cell r="K252">
            <v>10970</v>
          </cell>
          <cell r="L252">
            <v>168255.35999999999</v>
          </cell>
        </row>
        <row r="253">
          <cell r="B253">
            <v>3</v>
          </cell>
          <cell r="C253" t="str">
            <v>02.1464</v>
          </cell>
          <cell r="D253" t="str">
            <v>V/c cét BTLT</v>
          </cell>
          <cell r="E253" t="str">
            <v>TÊn</v>
          </cell>
          <cell r="F253">
            <v>1.72</v>
          </cell>
          <cell r="I253">
            <v>92727.206000000006</v>
          </cell>
          <cell r="K253">
            <v>0</v>
          </cell>
          <cell r="L253">
            <v>159490.79432000002</v>
          </cell>
        </row>
        <row r="254">
          <cell r="B254">
            <v>4</v>
          </cell>
          <cell r="C254" t="str">
            <v>02.1484</v>
          </cell>
          <cell r="D254" t="str">
            <v>VËn chuyÓn dông cô thi c«ng</v>
          </cell>
          <cell r="E254" t="str">
            <v>TÊn</v>
          </cell>
          <cell r="F254">
            <v>1.2</v>
          </cell>
          <cell r="I254">
            <v>119569.774</v>
          </cell>
          <cell r="K254">
            <v>0</v>
          </cell>
          <cell r="L254">
            <v>143483.72880000001</v>
          </cell>
        </row>
        <row r="255">
          <cell r="A255">
            <v>21</v>
          </cell>
          <cell r="D255" t="str">
            <v>Cét bª t«ng ly t©m 16c</v>
          </cell>
          <cell r="K255">
            <v>4247600</v>
          </cell>
          <cell r="L255">
            <v>519982.88312000001</v>
          </cell>
        </row>
        <row r="256">
          <cell r="B256">
            <v>1</v>
          </cell>
          <cell r="D256" t="str">
            <v>Cét bª t«ng ly t©m 16c</v>
          </cell>
          <cell r="E256" t="str">
            <v>Cét</v>
          </cell>
          <cell r="F256">
            <v>1</v>
          </cell>
          <cell r="G256">
            <v>1.002</v>
          </cell>
          <cell r="H256">
            <v>4222000</v>
          </cell>
          <cell r="K256">
            <v>4230444</v>
          </cell>
          <cell r="L256">
            <v>0</v>
          </cell>
        </row>
        <row r="257">
          <cell r="B257">
            <v>2</v>
          </cell>
          <cell r="C257" t="str">
            <v>05.5101</v>
          </cell>
          <cell r="D257" t="str">
            <v>L¾p mÆt bÝch</v>
          </cell>
          <cell r="E257" t="str">
            <v>Cét</v>
          </cell>
          <cell r="F257">
            <v>1</v>
          </cell>
          <cell r="H257">
            <v>6186</v>
          </cell>
          <cell r="I257">
            <v>48753</v>
          </cell>
          <cell r="K257">
            <v>6186</v>
          </cell>
          <cell r="L257">
            <v>48753</v>
          </cell>
        </row>
        <row r="258">
          <cell r="B258">
            <v>2</v>
          </cell>
          <cell r="C258" t="str">
            <v>05.5215 x 1,2</v>
          </cell>
          <cell r="D258" t="str">
            <v>Dùng cét bª t«ng 16m thñ c«ng</v>
          </cell>
          <cell r="E258" t="str">
            <v>Cét</v>
          </cell>
          <cell r="F258">
            <v>1</v>
          </cell>
          <cell r="H258">
            <v>10970</v>
          </cell>
          <cell r="I258">
            <v>140212.79999999999</v>
          </cell>
          <cell r="K258">
            <v>10970</v>
          </cell>
          <cell r="L258">
            <v>168255.35999999999</v>
          </cell>
        </row>
        <row r="259">
          <cell r="B259">
            <v>3</v>
          </cell>
          <cell r="C259" t="str">
            <v>02.1464</v>
          </cell>
          <cell r="D259" t="str">
            <v>V/c cét BTLT</v>
          </cell>
          <cell r="E259" t="str">
            <v>TÊn</v>
          </cell>
          <cell r="F259">
            <v>1.72</v>
          </cell>
          <cell r="I259">
            <v>92727.206000000006</v>
          </cell>
          <cell r="K259">
            <v>0</v>
          </cell>
          <cell r="L259">
            <v>159490.79432000002</v>
          </cell>
        </row>
        <row r="260">
          <cell r="B260">
            <v>4</v>
          </cell>
          <cell r="C260" t="str">
            <v>02.1484</v>
          </cell>
          <cell r="D260" t="str">
            <v>VËn chuyÓn dông cô thi c«ng</v>
          </cell>
          <cell r="E260" t="str">
            <v>TÊn</v>
          </cell>
          <cell r="F260">
            <v>1.2</v>
          </cell>
          <cell r="I260">
            <v>119569.774</v>
          </cell>
          <cell r="K260">
            <v>0</v>
          </cell>
          <cell r="L260">
            <v>143483.72880000001</v>
          </cell>
        </row>
        <row r="261">
          <cell r="A261">
            <v>22</v>
          </cell>
          <cell r="D261" t="str">
            <v>Cét bª t«ng ly t©m 18b</v>
          </cell>
          <cell r="K261">
            <v>4440986</v>
          </cell>
          <cell r="L261">
            <v>559489.06874000002</v>
          </cell>
        </row>
        <row r="262">
          <cell r="B262">
            <v>1</v>
          </cell>
          <cell r="D262" t="str">
            <v>Cét bª t«ng ly t©m 18b</v>
          </cell>
          <cell r="E262" t="str">
            <v>Cét</v>
          </cell>
          <cell r="F262">
            <v>1</v>
          </cell>
          <cell r="G262">
            <v>1.002</v>
          </cell>
          <cell r="H262">
            <v>4415000</v>
          </cell>
          <cell r="K262">
            <v>4423830</v>
          </cell>
          <cell r="L262">
            <v>0</v>
          </cell>
        </row>
        <row r="263">
          <cell r="B263">
            <v>2</v>
          </cell>
          <cell r="C263" t="str">
            <v>05.5101</v>
          </cell>
          <cell r="D263" t="str">
            <v>L¾p mÆt bÝch</v>
          </cell>
          <cell r="E263" t="str">
            <v>Cét</v>
          </cell>
          <cell r="F263">
            <v>1</v>
          </cell>
          <cell r="H263">
            <v>6186</v>
          </cell>
          <cell r="I263">
            <v>48753</v>
          </cell>
          <cell r="K263">
            <v>6186</v>
          </cell>
          <cell r="L263">
            <v>48753</v>
          </cell>
        </row>
        <row r="264">
          <cell r="B264">
            <v>2</v>
          </cell>
          <cell r="C264" t="str">
            <v>05.5216 x 1,2</v>
          </cell>
          <cell r="D264" t="str">
            <v>Dùng cét bª t«ng 18m thñ c«ng</v>
          </cell>
          <cell r="E264" t="str">
            <v>Cét</v>
          </cell>
          <cell r="F264">
            <v>1</v>
          </cell>
          <cell r="H264">
            <v>10970</v>
          </cell>
          <cell r="I264">
            <v>182725.19999999998</v>
          </cell>
          <cell r="K264">
            <v>10970</v>
          </cell>
          <cell r="L264">
            <v>182725.19999999998</v>
          </cell>
        </row>
        <row r="265">
          <cell r="B265">
            <v>3</v>
          </cell>
          <cell r="C265" t="str">
            <v>02.1464</v>
          </cell>
          <cell r="D265" t="str">
            <v>V/c cét BTLT</v>
          </cell>
          <cell r="E265" t="str">
            <v>TÊn</v>
          </cell>
          <cell r="F265">
            <v>1.99</v>
          </cell>
          <cell r="I265">
            <v>92727.206000000006</v>
          </cell>
          <cell r="K265">
            <v>0</v>
          </cell>
          <cell r="L265">
            <v>184527.13994000002</v>
          </cell>
        </row>
        <row r="266">
          <cell r="B266">
            <v>4</v>
          </cell>
          <cell r="C266" t="str">
            <v>02.1484</v>
          </cell>
          <cell r="D266" t="str">
            <v>VËn chuyÓn dông cô thi c«ng</v>
          </cell>
          <cell r="E266" t="str">
            <v>TÊn</v>
          </cell>
          <cell r="F266">
            <v>1.2</v>
          </cell>
          <cell r="I266">
            <v>119569.774</v>
          </cell>
          <cell r="K266">
            <v>0</v>
          </cell>
          <cell r="L266">
            <v>143483.72880000001</v>
          </cell>
        </row>
        <row r="267">
          <cell r="A267">
            <v>23</v>
          </cell>
          <cell r="D267" t="str">
            <v>Cét bª t«ng ly t©m 18c</v>
          </cell>
          <cell r="K267">
            <v>4771646</v>
          </cell>
          <cell r="L267">
            <v>559489.06874000002</v>
          </cell>
        </row>
        <row r="268">
          <cell r="B268">
            <v>1</v>
          </cell>
          <cell r="D268" t="str">
            <v>Cét bª t«ng ly t©m 18c</v>
          </cell>
          <cell r="E268" t="str">
            <v>Cét</v>
          </cell>
          <cell r="F268">
            <v>1</v>
          </cell>
          <cell r="G268">
            <v>1.002</v>
          </cell>
          <cell r="H268">
            <v>4745000</v>
          </cell>
          <cell r="K268">
            <v>4754490</v>
          </cell>
          <cell r="L268">
            <v>0</v>
          </cell>
        </row>
        <row r="269">
          <cell r="B269">
            <v>2</v>
          </cell>
          <cell r="C269" t="str">
            <v>05.5101</v>
          </cell>
          <cell r="D269" t="str">
            <v>L¾p mÆt bÝch</v>
          </cell>
          <cell r="E269" t="str">
            <v>Cét</v>
          </cell>
          <cell r="F269">
            <v>1</v>
          </cell>
          <cell r="H269">
            <v>6186</v>
          </cell>
          <cell r="I269">
            <v>48753</v>
          </cell>
          <cell r="K269">
            <v>6186</v>
          </cell>
          <cell r="L269">
            <v>48753</v>
          </cell>
        </row>
        <row r="270">
          <cell r="B270">
            <v>3</v>
          </cell>
          <cell r="C270" t="str">
            <v>05.5216 x 1,2</v>
          </cell>
          <cell r="D270" t="str">
            <v>Dùng cét bª t«ng 18m thñ c«ng</v>
          </cell>
          <cell r="E270" t="str">
            <v>Cét</v>
          </cell>
          <cell r="F270">
            <v>1</v>
          </cell>
          <cell r="H270">
            <v>10970</v>
          </cell>
          <cell r="I270">
            <v>182725.19999999998</v>
          </cell>
          <cell r="K270">
            <v>10970</v>
          </cell>
          <cell r="L270">
            <v>182725.19999999998</v>
          </cell>
        </row>
        <row r="271">
          <cell r="B271">
            <v>4</v>
          </cell>
          <cell r="C271" t="str">
            <v>02.1464</v>
          </cell>
          <cell r="D271" t="str">
            <v>V/c cét BTLT</v>
          </cell>
          <cell r="E271" t="str">
            <v>TÊn</v>
          </cell>
          <cell r="F271">
            <v>1.99</v>
          </cell>
          <cell r="I271">
            <v>92727.206000000006</v>
          </cell>
          <cell r="K271">
            <v>0</v>
          </cell>
          <cell r="L271">
            <v>184527.13994000002</v>
          </cell>
        </row>
        <row r="272">
          <cell r="B272">
            <v>5</v>
          </cell>
          <cell r="C272" t="str">
            <v>02.1484</v>
          </cell>
          <cell r="D272" t="str">
            <v>VËn chuyÓn dông cô thi c«ng</v>
          </cell>
          <cell r="E272" t="str">
            <v>TÊn</v>
          </cell>
          <cell r="F272">
            <v>1.2</v>
          </cell>
          <cell r="I272">
            <v>119569.774</v>
          </cell>
          <cell r="K272">
            <v>0</v>
          </cell>
          <cell r="L272">
            <v>143483.72880000001</v>
          </cell>
        </row>
        <row r="273">
          <cell r="A273">
            <v>24</v>
          </cell>
          <cell r="D273" t="str">
            <v>Cét bª t«ng ly t©m 20b</v>
          </cell>
          <cell r="K273">
            <v>5157416</v>
          </cell>
          <cell r="L273">
            <v>620779.48275000008</v>
          </cell>
        </row>
        <row r="274">
          <cell r="B274">
            <v>1</v>
          </cell>
          <cell r="D274" t="str">
            <v>Cét bª t«ng ly t©m 20b</v>
          </cell>
          <cell r="E274" t="str">
            <v>Cét</v>
          </cell>
          <cell r="F274">
            <v>1</v>
          </cell>
          <cell r="G274">
            <v>1.002</v>
          </cell>
          <cell r="H274">
            <v>5130000</v>
          </cell>
          <cell r="K274">
            <v>5140260</v>
          </cell>
          <cell r="L274">
            <v>0</v>
          </cell>
        </row>
        <row r="275">
          <cell r="B275">
            <v>2</v>
          </cell>
          <cell r="C275" t="str">
            <v>05.5101</v>
          </cell>
          <cell r="D275" t="str">
            <v>L¾p mÆt bÝch</v>
          </cell>
          <cell r="E275" t="str">
            <v>Cét</v>
          </cell>
          <cell r="F275">
            <v>1</v>
          </cell>
          <cell r="H275">
            <v>6186</v>
          </cell>
          <cell r="I275">
            <v>48753</v>
          </cell>
          <cell r="K275">
            <v>6186</v>
          </cell>
          <cell r="L275">
            <v>48753</v>
          </cell>
        </row>
        <row r="276">
          <cell r="B276">
            <v>3</v>
          </cell>
          <cell r="C276" t="str">
            <v>05.5217 x 1,2</v>
          </cell>
          <cell r="D276" t="str">
            <v>Dùng cét bª t«ng 20m thñ c«ng</v>
          </cell>
          <cell r="E276" t="str">
            <v>Cét</v>
          </cell>
          <cell r="F276">
            <v>1</v>
          </cell>
          <cell r="H276">
            <v>10970</v>
          </cell>
          <cell r="I276">
            <v>212952</v>
          </cell>
          <cell r="K276">
            <v>10970</v>
          </cell>
          <cell r="L276">
            <v>212952</v>
          </cell>
        </row>
        <row r="277">
          <cell r="B277">
            <v>4</v>
          </cell>
          <cell r="C277" t="str">
            <v>02.1464</v>
          </cell>
          <cell r="D277" t="str">
            <v>V/c cét BTLT</v>
          </cell>
          <cell r="E277" t="str">
            <v>TÊn</v>
          </cell>
          <cell r="F277">
            <v>2.3250000000000002</v>
          </cell>
          <cell r="I277">
            <v>92727.206000000006</v>
          </cell>
          <cell r="K277">
            <v>0</v>
          </cell>
          <cell r="L277">
            <v>215590.75395000004</v>
          </cell>
        </row>
        <row r="278">
          <cell r="B278">
            <v>5</v>
          </cell>
          <cell r="C278" t="str">
            <v>02.1484</v>
          </cell>
          <cell r="D278" t="str">
            <v>VËn chuyÓn dông cô thi c«ng</v>
          </cell>
          <cell r="E278" t="str">
            <v>TÊn</v>
          </cell>
          <cell r="F278">
            <v>1.2</v>
          </cell>
          <cell r="I278">
            <v>119569.774</v>
          </cell>
          <cell r="K278">
            <v>0</v>
          </cell>
          <cell r="L278">
            <v>143483.72880000001</v>
          </cell>
        </row>
        <row r="279">
          <cell r="A279">
            <v>25</v>
          </cell>
          <cell r="D279" t="str">
            <v>Cét bª t«ng ly t©m 20c</v>
          </cell>
          <cell r="K279">
            <v>5564859.2599999998</v>
          </cell>
          <cell r="L279">
            <v>620779.48275000008</v>
          </cell>
        </row>
        <row r="280">
          <cell r="B280">
            <v>1</v>
          </cell>
          <cell r="D280" t="str">
            <v>Cét bª t«ng ly t©m 20c</v>
          </cell>
          <cell r="E280" t="str">
            <v>Cét</v>
          </cell>
          <cell r="F280">
            <v>1</v>
          </cell>
          <cell r="G280">
            <v>1.002</v>
          </cell>
          <cell r="H280">
            <v>5536630</v>
          </cell>
          <cell r="K280">
            <v>5547703.2599999998</v>
          </cell>
          <cell r="L280">
            <v>0</v>
          </cell>
        </row>
        <row r="281">
          <cell r="B281">
            <v>2</v>
          </cell>
          <cell r="C281" t="str">
            <v>05.5101</v>
          </cell>
          <cell r="D281" t="str">
            <v>L¾p mÆt bÝch</v>
          </cell>
          <cell r="E281" t="str">
            <v>Cét</v>
          </cell>
          <cell r="F281">
            <v>1</v>
          </cell>
          <cell r="H281">
            <v>6186</v>
          </cell>
          <cell r="I281">
            <v>48753</v>
          </cell>
          <cell r="K281">
            <v>6186</v>
          </cell>
          <cell r="L281">
            <v>48753</v>
          </cell>
        </row>
        <row r="282">
          <cell r="B282">
            <v>3</v>
          </cell>
          <cell r="C282" t="str">
            <v>05.5217 x 1,2</v>
          </cell>
          <cell r="D282" t="str">
            <v>Dùng cét bª t«ng 20m thñ c«ng</v>
          </cell>
          <cell r="E282" t="str">
            <v>Cét</v>
          </cell>
          <cell r="F282">
            <v>1</v>
          </cell>
          <cell r="H282">
            <v>10970</v>
          </cell>
          <cell r="I282">
            <v>212952</v>
          </cell>
          <cell r="K282">
            <v>10970</v>
          </cell>
          <cell r="L282">
            <v>212952</v>
          </cell>
        </row>
        <row r="283">
          <cell r="B283">
            <v>4</v>
          </cell>
          <cell r="C283" t="str">
            <v>02.1464</v>
          </cell>
          <cell r="D283" t="str">
            <v>V/c cét BTLT</v>
          </cell>
          <cell r="E283" t="str">
            <v>TÊn</v>
          </cell>
          <cell r="F283">
            <v>2.3250000000000002</v>
          </cell>
          <cell r="I283">
            <v>92727.206000000006</v>
          </cell>
          <cell r="K283">
            <v>0</v>
          </cell>
          <cell r="L283">
            <v>215590.75395000004</v>
          </cell>
        </row>
        <row r="284">
          <cell r="B284">
            <v>5</v>
          </cell>
          <cell r="C284" t="str">
            <v>02.1484</v>
          </cell>
          <cell r="D284" t="str">
            <v>VËn chuyÓn dông cô thi c«ng</v>
          </cell>
          <cell r="E284" t="str">
            <v>TÊn</v>
          </cell>
          <cell r="F284">
            <v>1.2</v>
          </cell>
          <cell r="I284">
            <v>119569.774</v>
          </cell>
          <cell r="K284">
            <v>0</v>
          </cell>
          <cell r="L284">
            <v>143483.72880000001</v>
          </cell>
        </row>
        <row r="285">
          <cell r="A285">
            <v>26</v>
          </cell>
          <cell r="D285" t="str">
            <v>Cét bª t«ng ly t©m 20d</v>
          </cell>
          <cell r="K285">
            <v>6020769.2599999998</v>
          </cell>
          <cell r="L285">
            <v>620779.48275000008</v>
          </cell>
        </row>
        <row r="286">
          <cell r="B286">
            <v>1</v>
          </cell>
          <cell r="D286" t="str">
            <v>Cét bª t«ng ly t©m 20d</v>
          </cell>
          <cell r="E286" t="str">
            <v>Cét</v>
          </cell>
          <cell r="F286">
            <v>1</v>
          </cell>
          <cell r="G286">
            <v>1.002</v>
          </cell>
          <cell r="H286">
            <v>5991630</v>
          </cell>
          <cell r="K286">
            <v>6003613.2599999998</v>
          </cell>
          <cell r="L286">
            <v>0</v>
          </cell>
        </row>
        <row r="287">
          <cell r="B287">
            <v>2</v>
          </cell>
          <cell r="C287" t="str">
            <v>05.5101</v>
          </cell>
          <cell r="D287" t="str">
            <v>L¾p mÆt bÝch</v>
          </cell>
          <cell r="E287" t="str">
            <v>Cét</v>
          </cell>
          <cell r="F287">
            <v>1</v>
          </cell>
          <cell r="H287">
            <v>6186</v>
          </cell>
          <cell r="I287">
            <v>48753</v>
          </cell>
          <cell r="K287">
            <v>6186</v>
          </cell>
          <cell r="L287">
            <v>48753</v>
          </cell>
        </row>
        <row r="288">
          <cell r="B288">
            <v>3</v>
          </cell>
          <cell r="C288" t="str">
            <v>05.5217 x 1,2</v>
          </cell>
          <cell r="D288" t="str">
            <v>Dùng cét bª t«ng 20m thñ c«ng</v>
          </cell>
          <cell r="E288" t="str">
            <v>Cét</v>
          </cell>
          <cell r="F288">
            <v>1</v>
          </cell>
          <cell r="H288">
            <v>10970</v>
          </cell>
          <cell r="I288">
            <v>212952</v>
          </cell>
          <cell r="K288">
            <v>10970</v>
          </cell>
          <cell r="L288">
            <v>212952</v>
          </cell>
        </row>
        <row r="289">
          <cell r="B289">
            <v>4</v>
          </cell>
          <cell r="C289" t="str">
            <v>02.1464</v>
          </cell>
          <cell r="D289" t="str">
            <v>V/c cét BTLT</v>
          </cell>
          <cell r="E289" t="str">
            <v>TÊn</v>
          </cell>
          <cell r="F289">
            <v>2.3250000000000002</v>
          </cell>
          <cell r="I289">
            <v>92727.206000000006</v>
          </cell>
          <cell r="K289">
            <v>0</v>
          </cell>
          <cell r="L289">
            <v>215590.75395000004</v>
          </cell>
        </row>
        <row r="290">
          <cell r="B290">
            <v>5</v>
          </cell>
          <cell r="C290" t="str">
            <v>02.1484</v>
          </cell>
          <cell r="D290" t="str">
            <v>VËn chuyÓn dông cô thi c«ng</v>
          </cell>
          <cell r="E290" t="str">
            <v>TÊn</v>
          </cell>
          <cell r="F290">
            <v>1.2</v>
          </cell>
          <cell r="I290">
            <v>119569.774</v>
          </cell>
          <cell r="K290">
            <v>0</v>
          </cell>
          <cell r="L290">
            <v>143483.72880000001</v>
          </cell>
        </row>
        <row r="291">
          <cell r="A291">
            <v>27</v>
          </cell>
          <cell r="D291" t="str">
            <v>Xµ ®ì cét ®¬n X§-22</v>
          </cell>
          <cell r="K291">
            <v>554382</v>
          </cell>
          <cell r="L291">
            <v>39885.371549000003</v>
          </cell>
        </row>
        <row r="292">
          <cell r="B292">
            <v>1</v>
          </cell>
          <cell r="C292" t="str">
            <v>PL§G</v>
          </cell>
          <cell r="D292" t="str">
            <v>ThÐp lµm xµ</v>
          </cell>
          <cell r="E292" t="str">
            <v>kg</v>
          </cell>
          <cell r="F292">
            <v>57</v>
          </cell>
          <cell r="H292">
            <v>9726</v>
          </cell>
          <cell r="K292">
            <v>554382</v>
          </cell>
        </row>
        <row r="293">
          <cell r="B293">
            <v>2</v>
          </cell>
          <cell r="C293" t="str">
            <v>02.1354</v>
          </cell>
          <cell r="D293" t="str">
            <v>VËn chuyÓn thÐp</v>
          </cell>
          <cell r="E293" t="str">
            <v>TÊn</v>
          </cell>
          <cell r="F293">
            <v>5.7000000000000002E-2</v>
          </cell>
          <cell r="I293">
            <v>68181.956999999995</v>
          </cell>
          <cell r="K293">
            <v>0</v>
          </cell>
          <cell r="L293">
            <v>3886.371549</v>
          </cell>
        </row>
        <row r="294">
          <cell r="B294">
            <v>3</v>
          </cell>
          <cell r="C294" t="str">
            <v>05.6031</v>
          </cell>
          <cell r="D294" t="str">
            <v xml:space="preserve">L¾p xµ </v>
          </cell>
          <cell r="E294" t="str">
            <v>bé</v>
          </cell>
          <cell r="F294">
            <v>1</v>
          </cell>
          <cell r="I294">
            <v>35999</v>
          </cell>
          <cell r="K294">
            <v>0</v>
          </cell>
          <cell r="L294">
            <v>35999</v>
          </cell>
        </row>
        <row r="295">
          <cell r="A295">
            <v>28</v>
          </cell>
          <cell r="D295" t="str">
            <v>Xµ ®ì th¼ng X§35 -2L</v>
          </cell>
          <cell r="K295">
            <v>2798461.98</v>
          </cell>
          <cell r="L295">
            <v>95795.494487610005</v>
          </cell>
        </row>
        <row r="296">
          <cell r="B296">
            <v>1</v>
          </cell>
          <cell r="C296" t="str">
            <v>PL§G</v>
          </cell>
          <cell r="D296" t="str">
            <v>ThÐp lµm xµ</v>
          </cell>
          <cell r="E296" t="str">
            <v>kg</v>
          </cell>
          <cell r="F296">
            <v>287.73</v>
          </cell>
          <cell r="H296">
            <v>9726</v>
          </cell>
          <cell r="K296">
            <v>2798461.98</v>
          </cell>
        </row>
        <row r="297">
          <cell r="B297">
            <v>2</v>
          </cell>
          <cell r="C297" t="str">
            <v>02.1354</v>
          </cell>
          <cell r="D297" t="str">
            <v>VËn chuyÓn thÐp</v>
          </cell>
          <cell r="E297" t="str">
            <v>TÊn</v>
          </cell>
          <cell r="F297">
            <v>0.28773000000000004</v>
          </cell>
          <cell r="I297">
            <v>68181.956999999995</v>
          </cell>
          <cell r="K297">
            <v>0</v>
          </cell>
          <cell r="L297">
            <v>19617.994487610002</v>
          </cell>
        </row>
        <row r="298">
          <cell r="B298">
            <v>3</v>
          </cell>
          <cell r="C298" t="str">
            <v>05.6061</v>
          </cell>
          <cell r="D298" t="str">
            <v xml:space="preserve">L¾p xµ ®ì </v>
          </cell>
          <cell r="E298" t="str">
            <v>bé</v>
          </cell>
          <cell r="F298">
            <v>1</v>
          </cell>
          <cell r="I298">
            <v>76177.5</v>
          </cell>
          <cell r="K298">
            <v>0</v>
          </cell>
          <cell r="L298">
            <v>76177.5</v>
          </cell>
        </row>
        <row r="299">
          <cell r="A299">
            <v>29</v>
          </cell>
          <cell r="D299" t="str">
            <v>Xµ ®ì lÌo X§L-35</v>
          </cell>
          <cell r="K299">
            <v>92202.48000000001</v>
          </cell>
          <cell r="L299">
            <v>20387.86495236</v>
          </cell>
        </row>
        <row r="300">
          <cell r="B300">
            <v>1</v>
          </cell>
          <cell r="C300" t="str">
            <v>PL§G</v>
          </cell>
          <cell r="D300" t="str">
            <v>ThÐp lµm xµ</v>
          </cell>
          <cell r="E300" t="str">
            <v>kg</v>
          </cell>
          <cell r="F300">
            <v>9.48</v>
          </cell>
          <cell r="H300">
            <v>9726</v>
          </cell>
          <cell r="K300">
            <v>92202.48000000001</v>
          </cell>
        </row>
        <row r="301">
          <cell r="B301">
            <v>2</v>
          </cell>
          <cell r="C301" t="str">
            <v>02.1354</v>
          </cell>
          <cell r="D301" t="str">
            <v>VËn chuyÓn thÐp</v>
          </cell>
          <cell r="E301" t="str">
            <v>TÊn</v>
          </cell>
          <cell r="F301">
            <v>9.4800000000000006E-3</v>
          </cell>
          <cell r="I301">
            <v>68181.956999999995</v>
          </cell>
          <cell r="K301">
            <v>0</v>
          </cell>
          <cell r="L301">
            <v>646.36495235999996</v>
          </cell>
        </row>
        <row r="302">
          <cell r="B302">
            <v>3</v>
          </cell>
          <cell r="C302" t="str">
            <v>05.6011</v>
          </cell>
          <cell r="D302" t="str">
            <v xml:space="preserve">L¾p xµ ®ì </v>
          </cell>
          <cell r="E302" t="str">
            <v>bé</v>
          </cell>
          <cell r="F302">
            <v>1</v>
          </cell>
          <cell r="I302">
            <v>19741.5</v>
          </cell>
          <cell r="K302">
            <v>0</v>
          </cell>
          <cell r="L302">
            <v>19741.5</v>
          </cell>
        </row>
        <row r="303">
          <cell r="A303">
            <v>30</v>
          </cell>
          <cell r="D303" t="str">
            <v>Xµ nÐo cét II XNII35 - 1L</v>
          </cell>
          <cell r="K303">
            <v>2625339.1800000002</v>
          </cell>
          <cell r="L303">
            <v>128164.85565301</v>
          </cell>
        </row>
        <row r="304">
          <cell r="B304">
            <v>1</v>
          </cell>
          <cell r="C304" t="str">
            <v>PL§G</v>
          </cell>
          <cell r="D304" t="str">
            <v>ThÐp lµm xµ</v>
          </cell>
          <cell r="E304" t="str">
            <v>kg</v>
          </cell>
          <cell r="F304">
            <v>269.93</v>
          </cell>
          <cell r="H304">
            <v>9726</v>
          </cell>
          <cell r="K304">
            <v>2625339.1800000002</v>
          </cell>
        </row>
        <row r="305">
          <cell r="B305">
            <v>2</v>
          </cell>
          <cell r="C305" t="str">
            <v>02.1354</v>
          </cell>
          <cell r="D305" t="str">
            <v>VËn chuyÓn thÐp</v>
          </cell>
          <cell r="E305" t="str">
            <v>TÊn</v>
          </cell>
          <cell r="F305">
            <v>0.26993</v>
          </cell>
          <cell r="I305">
            <v>68181.956999999995</v>
          </cell>
          <cell r="L305">
            <v>18404.35565301</v>
          </cell>
        </row>
        <row r="306">
          <cell r="B306">
            <v>3</v>
          </cell>
          <cell r="C306" t="str">
            <v>05.6064</v>
          </cell>
          <cell r="D306" t="str">
            <v xml:space="preserve">L¾p xµ ®ì </v>
          </cell>
          <cell r="E306" t="str">
            <v>bé</v>
          </cell>
          <cell r="F306">
            <v>1</v>
          </cell>
          <cell r="I306">
            <v>109760.5</v>
          </cell>
          <cell r="L306">
            <v>109760.5</v>
          </cell>
        </row>
        <row r="307">
          <cell r="A307">
            <v>31</v>
          </cell>
          <cell r="D307" t="str">
            <v>Xµ nÐo trªn cét ®¬n  XN35-2L</v>
          </cell>
          <cell r="K307">
            <v>2877242.58</v>
          </cell>
          <cell r="L307">
            <v>121430.76833931</v>
          </cell>
        </row>
        <row r="308">
          <cell r="B308">
            <v>1</v>
          </cell>
          <cell r="C308" t="str">
            <v>PL§G</v>
          </cell>
          <cell r="D308" t="str">
            <v>ThÐp lµm xµ</v>
          </cell>
          <cell r="E308" t="str">
            <v>kg</v>
          </cell>
          <cell r="F308">
            <v>295.83</v>
          </cell>
          <cell r="H308">
            <v>9726</v>
          </cell>
          <cell r="K308">
            <v>2877242.58</v>
          </cell>
        </row>
        <row r="309">
          <cell r="B309">
            <v>2</v>
          </cell>
          <cell r="C309" t="str">
            <v>02.1354</v>
          </cell>
          <cell r="D309" t="str">
            <v>VËn chuyÓn thÐp</v>
          </cell>
          <cell r="E309" t="str">
            <v>TÊn</v>
          </cell>
          <cell r="F309">
            <v>0.29582999999999998</v>
          </cell>
          <cell r="I309">
            <v>68181.956999999995</v>
          </cell>
          <cell r="L309">
            <v>20170.268339309998</v>
          </cell>
        </row>
        <row r="310">
          <cell r="B310">
            <v>3</v>
          </cell>
          <cell r="C310" t="str">
            <v>05.6062</v>
          </cell>
          <cell r="D310" t="str">
            <v>L¾p xµ nÐo</v>
          </cell>
          <cell r="E310" t="str">
            <v>bé</v>
          </cell>
          <cell r="F310">
            <v>1</v>
          </cell>
          <cell r="I310">
            <v>101260.5</v>
          </cell>
          <cell r="L310">
            <v>101260.5</v>
          </cell>
        </row>
        <row r="311">
          <cell r="A311">
            <v>32</v>
          </cell>
          <cell r="D311" t="str">
            <v>Xµ cÇu dao XCD-35</v>
          </cell>
          <cell r="K311">
            <v>2181541.8000000003</v>
          </cell>
          <cell r="L311">
            <v>74981.212955099996</v>
          </cell>
        </row>
        <row r="312">
          <cell r="B312">
            <v>1</v>
          </cell>
          <cell r="C312" t="str">
            <v>PL§G</v>
          </cell>
          <cell r="D312" t="str">
            <v>ThÐp lµm xµ</v>
          </cell>
          <cell r="E312" t="str">
            <v>kg</v>
          </cell>
          <cell r="F312">
            <v>224.3</v>
          </cell>
          <cell r="H312">
            <v>9726</v>
          </cell>
          <cell r="K312">
            <v>2181541.8000000003</v>
          </cell>
        </row>
        <row r="313">
          <cell r="B313">
            <v>2</v>
          </cell>
          <cell r="C313" t="str">
            <v>02.1354</v>
          </cell>
          <cell r="D313" t="str">
            <v>VËn chuyÓn thÐp</v>
          </cell>
          <cell r="E313" t="str">
            <v>TÊn</v>
          </cell>
          <cell r="F313">
            <v>0.2243</v>
          </cell>
          <cell r="I313">
            <v>68181.956999999995</v>
          </cell>
          <cell r="L313">
            <v>15293.212955099998</v>
          </cell>
        </row>
        <row r="314">
          <cell r="B314">
            <v>3</v>
          </cell>
          <cell r="C314" t="str">
            <v>05.6051</v>
          </cell>
          <cell r="D314" t="str">
            <v xml:space="preserve">L¾p xµ </v>
          </cell>
          <cell r="E314" t="str">
            <v>bé</v>
          </cell>
          <cell r="F314">
            <v>1</v>
          </cell>
          <cell r="I314">
            <v>59688</v>
          </cell>
          <cell r="L314">
            <v>59688</v>
          </cell>
        </row>
        <row r="315">
          <cell r="A315">
            <v>33</v>
          </cell>
          <cell r="D315" t="str">
            <v>Xµ rÏ XR 35 - 1L</v>
          </cell>
          <cell r="K315">
            <v>824375.76</v>
          </cell>
          <cell r="L315">
            <v>41777.602675319999</v>
          </cell>
        </row>
        <row r="316">
          <cell r="B316">
            <v>1</v>
          </cell>
          <cell r="C316" t="str">
            <v>PL§G</v>
          </cell>
          <cell r="D316" t="str">
            <v>ThÐp lµm xµ</v>
          </cell>
          <cell r="E316" t="str">
            <v>kg</v>
          </cell>
          <cell r="F316">
            <v>84.76</v>
          </cell>
          <cell r="H316">
            <v>9726</v>
          </cell>
          <cell r="K316">
            <v>824375.76</v>
          </cell>
        </row>
        <row r="317">
          <cell r="B317">
            <v>2</v>
          </cell>
          <cell r="C317" t="str">
            <v>02.1354</v>
          </cell>
          <cell r="D317" t="str">
            <v>VËn chuyÓn thÐp</v>
          </cell>
          <cell r="E317" t="str">
            <v>TÊn</v>
          </cell>
          <cell r="F317">
            <v>8.4760000000000002E-2</v>
          </cell>
          <cell r="I317">
            <v>68181.956999999995</v>
          </cell>
          <cell r="L317">
            <v>5779.1026753199994</v>
          </cell>
        </row>
        <row r="318">
          <cell r="B318">
            <v>3</v>
          </cell>
          <cell r="C318" t="str">
            <v>05.6051</v>
          </cell>
          <cell r="D318" t="str">
            <v xml:space="preserve">L¾p xµ </v>
          </cell>
          <cell r="E318" t="str">
            <v>bé</v>
          </cell>
          <cell r="F318">
            <v>1</v>
          </cell>
          <cell r="I318">
            <v>35998.5</v>
          </cell>
          <cell r="L318">
            <v>35998.5</v>
          </cell>
        </row>
        <row r="319">
          <cell r="A319">
            <v>34</v>
          </cell>
          <cell r="D319" t="str">
            <v>Xµ rÏ XR 35a - 1L</v>
          </cell>
          <cell r="K319">
            <v>607875</v>
          </cell>
          <cell r="L319">
            <v>40259.872312499996</v>
          </cell>
        </row>
        <row r="320">
          <cell r="B320">
            <v>1</v>
          </cell>
          <cell r="C320" t="str">
            <v>PL§G</v>
          </cell>
          <cell r="D320" t="str">
            <v>ThÐp lµm xµ</v>
          </cell>
          <cell r="E320" t="str">
            <v>kg</v>
          </cell>
          <cell r="F320">
            <v>62.5</v>
          </cell>
          <cell r="H320">
            <v>9726</v>
          </cell>
          <cell r="K320">
            <v>607875</v>
          </cell>
        </row>
        <row r="321">
          <cell r="B321">
            <v>2</v>
          </cell>
          <cell r="C321" t="str">
            <v>02.1354</v>
          </cell>
          <cell r="D321" t="str">
            <v>VËn chuyÓn thÐp</v>
          </cell>
          <cell r="E321" t="str">
            <v>TÊn</v>
          </cell>
          <cell r="F321">
            <v>6.25E-2</v>
          </cell>
          <cell r="I321">
            <v>68181.956999999995</v>
          </cell>
          <cell r="L321">
            <v>4261.3723124999997</v>
          </cell>
        </row>
        <row r="322">
          <cell r="B322">
            <v>3</v>
          </cell>
          <cell r="C322" t="str">
            <v>05.6051</v>
          </cell>
          <cell r="D322" t="str">
            <v xml:space="preserve">L¾p xµ </v>
          </cell>
          <cell r="E322" t="str">
            <v>bé</v>
          </cell>
          <cell r="F322">
            <v>1</v>
          </cell>
          <cell r="I322">
            <v>35998.5</v>
          </cell>
          <cell r="L322">
            <v>35998.5</v>
          </cell>
        </row>
        <row r="323">
          <cell r="A323">
            <v>35</v>
          </cell>
          <cell r="D323" t="str">
            <v>Cæ dÒ nÐo d©y CND-2</v>
          </cell>
          <cell r="K323">
            <v>124590.06</v>
          </cell>
          <cell r="L323">
            <v>6561.4108691700003</v>
          </cell>
        </row>
        <row r="324">
          <cell r="B324">
            <v>1</v>
          </cell>
          <cell r="C324" t="str">
            <v>PL§G</v>
          </cell>
          <cell r="D324" t="str">
            <v>ThÐp lµm cæ dÒ</v>
          </cell>
          <cell r="E324" t="str">
            <v>kg</v>
          </cell>
          <cell r="F324">
            <v>12.81</v>
          </cell>
          <cell r="H324">
            <v>9726</v>
          </cell>
          <cell r="K324">
            <v>124590.06</v>
          </cell>
          <cell r="L324">
            <v>0</v>
          </cell>
        </row>
        <row r="325">
          <cell r="B325">
            <v>2</v>
          </cell>
          <cell r="C325" t="str">
            <v>06.2110</v>
          </cell>
          <cell r="D325" t="str">
            <v>L¾p cæ dÒ</v>
          </cell>
          <cell r="E325" t="str">
            <v>Bé</v>
          </cell>
          <cell r="F325">
            <v>1</v>
          </cell>
          <cell r="I325">
            <v>5688</v>
          </cell>
          <cell r="L325">
            <v>5688</v>
          </cell>
        </row>
        <row r="326">
          <cell r="B326">
            <v>3</v>
          </cell>
          <cell r="C326" t="str">
            <v>02.1354</v>
          </cell>
          <cell r="D326" t="str">
            <v>VËn chuyÓn cæ dÒ</v>
          </cell>
          <cell r="E326" t="str">
            <v>TÊn</v>
          </cell>
          <cell r="F326">
            <v>1.281E-2</v>
          </cell>
          <cell r="I326">
            <v>68181.956999999995</v>
          </cell>
          <cell r="L326">
            <v>873.41086916999996</v>
          </cell>
        </row>
        <row r="327">
          <cell r="A327">
            <v>36</v>
          </cell>
          <cell r="D327" t="str">
            <v>Cæ dÒ nÐo cuèi CDC - 98</v>
          </cell>
          <cell r="K327">
            <v>83935.38</v>
          </cell>
          <cell r="L327">
            <v>6276.4102889099995</v>
          </cell>
        </row>
        <row r="328">
          <cell r="B328">
            <v>1</v>
          </cell>
          <cell r="C328" t="str">
            <v>PL§G</v>
          </cell>
          <cell r="D328" t="str">
            <v>ThÐp lµm cæ dÒ</v>
          </cell>
          <cell r="E328" t="str">
            <v>kg</v>
          </cell>
          <cell r="F328">
            <v>8.6300000000000008</v>
          </cell>
          <cell r="H328">
            <v>9726</v>
          </cell>
          <cell r="K328">
            <v>83935.38</v>
          </cell>
          <cell r="L328">
            <v>0</v>
          </cell>
        </row>
        <row r="329">
          <cell r="B329">
            <v>2</v>
          </cell>
          <cell r="C329" t="str">
            <v>06.2110</v>
          </cell>
          <cell r="D329" t="str">
            <v>L¾p cæ dÒ</v>
          </cell>
          <cell r="E329" t="str">
            <v>Bé</v>
          </cell>
          <cell r="F329">
            <v>1</v>
          </cell>
          <cell r="I329">
            <v>5688</v>
          </cell>
          <cell r="L329">
            <v>5688</v>
          </cell>
        </row>
        <row r="330">
          <cell r="B330">
            <v>3</v>
          </cell>
          <cell r="C330" t="str">
            <v>02.1354</v>
          </cell>
          <cell r="D330" t="str">
            <v>VËn chuyÓn cæ dÒ</v>
          </cell>
          <cell r="E330" t="str">
            <v>TÊn</v>
          </cell>
          <cell r="F330">
            <v>8.6300000000000005E-3</v>
          </cell>
          <cell r="I330">
            <v>68181.956999999995</v>
          </cell>
          <cell r="L330">
            <v>588.41028890999996</v>
          </cell>
        </row>
        <row r="331">
          <cell r="A331">
            <v>37</v>
          </cell>
          <cell r="D331" t="str">
            <v>Cæ dÒ CDN - 1</v>
          </cell>
          <cell r="K331">
            <v>113891.46</v>
          </cell>
          <cell r="L331">
            <v>6486.4107164699999</v>
          </cell>
        </row>
        <row r="332">
          <cell r="B332">
            <v>2</v>
          </cell>
          <cell r="C332" t="str">
            <v>PL§G</v>
          </cell>
          <cell r="D332" t="str">
            <v>ThÐp lµm cæ dÒ</v>
          </cell>
          <cell r="E332" t="str">
            <v>kg</v>
          </cell>
          <cell r="F332">
            <v>11.71</v>
          </cell>
          <cell r="H332">
            <v>9726</v>
          </cell>
          <cell r="K332">
            <v>113891.46</v>
          </cell>
          <cell r="L332">
            <v>0</v>
          </cell>
        </row>
        <row r="333">
          <cell r="B333">
            <v>3</v>
          </cell>
          <cell r="C333" t="str">
            <v>06.2110</v>
          </cell>
          <cell r="D333" t="str">
            <v>L¾p cæ dÒ</v>
          </cell>
          <cell r="E333" t="str">
            <v>Bé</v>
          </cell>
          <cell r="F333">
            <v>1</v>
          </cell>
          <cell r="I333">
            <v>5688</v>
          </cell>
          <cell r="L333">
            <v>5688</v>
          </cell>
        </row>
        <row r="334">
          <cell r="B334">
            <v>4</v>
          </cell>
          <cell r="C334" t="str">
            <v>02.1354</v>
          </cell>
          <cell r="D334" t="str">
            <v>VËn chuyÓn cæ dÒ</v>
          </cell>
          <cell r="E334" t="str">
            <v>TÊn</v>
          </cell>
          <cell r="F334">
            <v>1.1710000000000002E-2</v>
          </cell>
          <cell r="I334">
            <v>68181.956999999995</v>
          </cell>
          <cell r="L334">
            <v>798.41071647000001</v>
          </cell>
        </row>
        <row r="335">
          <cell r="A335">
            <v>38</v>
          </cell>
          <cell r="D335" t="str">
            <v xml:space="preserve">Cæ dÒ ®ì d©y chèng sÐt CND +Kho¸ ®ì </v>
          </cell>
          <cell r="K335">
            <v>169673</v>
          </cell>
          <cell r="L335">
            <v>6642.5473979999997</v>
          </cell>
        </row>
        <row r="336">
          <cell r="B336">
            <v>1</v>
          </cell>
          <cell r="C336" t="str">
            <v>PLDG</v>
          </cell>
          <cell r="D336" t="str">
            <v>Kho¸ ®ì</v>
          </cell>
          <cell r="E336" t="str">
            <v>c¸i</v>
          </cell>
          <cell r="F336">
            <v>1</v>
          </cell>
          <cell r="H336">
            <v>33509</v>
          </cell>
          <cell r="K336">
            <v>33509</v>
          </cell>
        </row>
        <row r="337">
          <cell r="B337">
            <v>2</v>
          </cell>
          <cell r="C337" t="str">
            <v>PL§G</v>
          </cell>
          <cell r="D337" t="str">
            <v>ThÐp lµm cæ dÒ</v>
          </cell>
          <cell r="E337" t="str">
            <v>kg</v>
          </cell>
          <cell r="F337">
            <v>14</v>
          </cell>
          <cell r="H337">
            <v>9726</v>
          </cell>
          <cell r="K337">
            <v>136164</v>
          </cell>
        </row>
        <row r="338">
          <cell r="B338">
            <v>3</v>
          </cell>
          <cell r="C338" t="str">
            <v>06.2110</v>
          </cell>
          <cell r="D338" t="str">
            <v>L¾p cæ dÒ</v>
          </cell>
          <cell r="E338" t="str">
            <v>bé</v>
          </cell>
          <cell r="F338">
            <v>1</v>
          </cell>
          <cell r="I338">
            <v>5688</v>
          </cell>
          <cell r="L338">
            <v>5688</v>
          </cell>
        </row>
        <row r="339">
          <cell r="B339">
            <v>4</v>
          </cell>
          <cell r="C339" t="str">
            <v>02.1354</v>
          </cell>
          <cell r="D339" t="str">
            <v>VËn chuyÓn thÐp</v>
          </cell>
          <cell r="E339" t="str">
            <v>TÊn</v>
          </cell>
          <cell r="F339">
            <v>1.4E-2</v>
          </cell>
          <cell r="I339">
            <v>68181.956999999995</v>
          </cell>
          <cell r="L339">
            <v>954.54739799999993</v>
          </cell>
        </row>
        <row r="340">
          <cell r="A340">
            <v>39</v>
          </cell>
          <cell r="D340" t="str">
            <v>GhÕ c¸ch ®iÖn GC§</v>
          </cell>
          <cell r="K340">
            <v>3001339.7819999997</v>
          </cell>
          <cell r="L340">
            <v>93424.603296849004</v>
          </cell>
        </row>
        <row r="341">
          <cell r="B341">
            <v>1</v>
          </cell>
          <cell r="C341" t="str">
            <v>PL§G</v>
          </cell>
          <cell r="D341" t="str">
            <v>ThÐp lµm ghÕ</v>
          </cell>
          <cell r="E341" t="str">
            <v>kg</v>
          </cell>
          <cell r="F341">
            <v>252.95699999999997</v>
          </cell>
          <cell r="H341">
            <v>9726</v>
          </cell>
          <cell r="K341">
            <v>2460259.7819999997</v>
          </cell>
          <cell r="L341">
            <v>0</v>
          </cell>
        </row>
        <row r="342">
          <cell r="B342">
            <v>2</v>
          </cell>
          <cell r="C342" t="str">
            <v>02.1354</v>
          </cell>
          <cell r="D342" t="str">
            <v>V/c xµ thÐp</v>
          </cell>
          <cell r="E342" t="str">
            <v xml:space="preserve">TÊn </v>
          </cell>
          <cell r="F342">
            <v>0.25295699999999999</v>
          </cell>
          <cell r="I342">
            <v>68181.956999999995</v>
          </cell>
          <cell r="L342">
            <v>17247.103296848996</v>
          </cell>
        </row>
        <row r="343">
          <cell r="B343">
            <v>3</v>
          </cell>
          <cell r="C343" t="str">
            <v>05.6061</v>
          </cell>
          <cell r="D343" t="str">
            <v xml:space="preserve">L¾p ghÕ thÐp </v>
          </cell>
          <cell r="E343" t="str">
            <v>Bé</v>
          </cell>
          <cell r="F343">
            <v>1</v>
          </cell>
          <cell r="I343">
            <v>76177.5</v>
          </cell>
          <cell r="L343">
            <v>76177.5</v>
          </cell>
        </row>
        <row r="344">
          <cell r="B344">
            <v>4</v>
          </cell>
          <cell r="D344" t="str">
            <v>Sø c¸ch ®iÖn ®øng</v>
          </cell>
          <cell r="E344" t="str">
            <v>Qu¶</v>
          </cell>
          <cell r="F344">
            <v>4</v>
          </cell>
          <cell r="G344">
            <v>1.002</v>
          </cell>
          <cell r="H344">
            <v>135000</v>
          </cell>
          <cell r="K344">
            <v>541080</v>
          </cell>
          <cell r="L344">
            <v>0</v>
          </cell>
        </row>
        <row r="345">
          <cell r="A345">
            <v>40</v>
          </cell>
          <cell r="D345" t="str">
            <v>Thang s¾t</v>
          </cell>
          <cell r="K345">
            <v>459689.66400000005</v>
          </cell>
          <cell r="L345">
            <v>29931.552015647998</v>
          </cell>
        </row>
        <row r="346">
          <cell r="B346">
            <v>1</v>
          </cell>
          <cell r="C346" t="str">
            <v>PL§G</v>
          </cell>
          <cell r="D346" t="str">
            <v>ThÐp lµm thang</v>
          </cell>
          <cell r="E346" t="str">
            <v>kg</v>
          </cell>
          <cell r="F346">
            <v>47.264000000000003</v>
          </cell>
          <cell r="H346">
            <v>9726</v>
          </cell>
          <cell r="K346">
            <v>459689.66400000005</v>
          </cell>
          <cell r="L346">
            <v>0</v>
          </cell>
        </row>
        <row r="347">
          <cell r="B347">
            <v>2</v>
          </cell>
          <cell r="C347" t="str">
            <v>05.6021</v>
          </cell>
          <cell r="D347" t="str">
            <v>L¾p thang</v>
          </cell>
          <cell r="E347" t="str">
            <v>Bé</v>
          </cell>
          <cell r="F347">
            <v>1</v>
          </cell>
          <cell r="I347">
            <v>26709</v>
          </cell>
          <cell r="L347">
            <v>26709</v>
          </cell>
        </row>
        <row r="348">
          <cell r="B348">
            <v>3</v>
          </cell>
          <cell r="C348" t="str">
            <v>02.1354</v>
          </cell>
          <cell r="D348" t="str">
            <v xml:space="preserve">v/c thÐp </v>
          </cell>
          <cell r="E348" t="str">
            <v>TÊn</v>
          </cell>
          <cell r="F348">
            <v>4.7264E-2</v>
          </cell>
          <cell r="I348">
            <v>68181.956999999995</v>
          </cell>
          <cell r="L348">
            <v>3222.5520156479997</v>
          </cell>
        </row>
        <row r="349">
          <cell r="A349">
            <v>41</v>
          </cell>
          <cell r="D349" t="str">
            <v>D©y nÐo DN20-10</v>
          </cell>
          <cell r="K349">
            <v>342491.364</v>
          </cell>
          <cell r="L349">
            <v>9713.9594337979997</v>
          </cell>
        </row>
        <row r="350">
          <cell r="B350">
            <v>1</v>
          </cell>
          <cell r="C350" t="str">
            <v>PL§G</v>
          </cell>
          <cell r="D350" t="str">
            <v>ThÐp lµm d©y nÐo</v>
          </cell>
          <cell r="E350" t="str">
            <v>kg</v>
          </cell>
          <cell r="F350">
            <v>35.213999999999999</v>
          </cell>
          <cell r="H350">
            <v>9726</v>
          </cell>
          <cell r="K350">
            <v>342491.364</v>
          </cell>
          <cell r="L350">
            <v>0</v>
          </cell>
        </row>
        <row r="351">
          <cell r="B351">
            <v>2</v>
          </cell>
          <cell r="C351" t="str">
            <v>06.2120</v>
          </cell>
          <cell r="D351" t="str">
            <v>L¾p d©y nÐo</v>
          </cell>
          <cell r="E351" t="str">
            <v>Bé</v>
          </cell>
          <cell r="F351">
            <v>1</v>
          </cell>
          <cell r="I351">
            <v>7313</v>
          </cell>
          <cell r="L351">
            <v>7313</v>
          </cell>
        </row>
        <row r="352">
          <cell r="B352">
            <v>3</v>
          </cell>
          <cell r="C352" t="str">
            <v>02.1354</v>
          </cell>
          <cell r="D352" t="str">
            <v>V/c d©y nÐo</v>
          </cell>
          <cell r="E352" t="str">
            <v>TÊn</v>
          </cell>
          <cell r="F352">
            <v>3.5213999999999995E-2</v>
          </cell>
          <cell r="I352">
            <v>68181.956999999995</v>
          </cell>
          <cell r="L352">
            <v>2400.9594337979993</v>
          </cell>
        </row>
        <row r="353">
          <cell r="A353">
            <v>42</v>
          </cell>
          <cell r="D353" t="str">
            <v>D©y nÐo DN20-12</v>
          </cell>
          <cell r="K353">
            <v>390537.80400000006</v>
          </cell>
          <cell r="L353">
            <v>10050.778301377999</v>
          </cell>
        </row>
        <row r="354">
          <cell r="B354">
            <v>1</v>
          </cell>
          <cell r="C354" t="str">
            <v>PL§G</v>
          </cell>
          <cell r="D354" t="str">
            <v>ThÐp lµm d©y nÐo</v>
          </cell>
          <cell r="E354" t="str">
            <v>kg</v>
          </cell>
          <cell r="F354">
            <v>40.154000000000003</v>
          </cell>
          <cell r="H354">
            <v>9726</v>
          </cell>
          <cell r="K354">
            <v>390537.80400000006</v>
          </cell>
          <cell r="L354">
            <v>0</v>
          </cell>
        </row>
        <row r="355">
          <cell r="B355">
            <v>2</v>
          </cell>
          <cell r="C355" t="str">
            <v>06.2120</v>
          </cell>
          <cell r="D355" t="str">
            <v>L¾p d©y nÐo</v>
          </cell>
          <cell r="E355" t="str">
            <v>Bé</v>
          </cell>
          <cell r="F355">
            <v>1</v>
          </cell>
          <cell r="I355">
            <v>7313</v>
          </cell>
          <cell r="L355">
            <v>7313</v>
          </cell>
        </row>
        <row r="356">
          <cell r="B356">
            <v>3</v>
          </cell>
          <cell r="C356" t="str">
            <v>02.1354</v>
          </cell>
          <cell r="D356" t="str">
            <v>V/c d©y nÐo</v>
          </cell>
          <cell r="E356" t="str">
            <v>TÊn</v>
          </cell>
          <cell r="F356">
            <v>4.0154000000000002E-2</v>
          </cell>
          <cell r="I356">
            <v>68181.956999999995</v>
          </cell>
          <cell r="L356">
            <v>2737.7783013779999</v>
          </cell>
        </row>
        <row r="357">
          <cell r="A357">
            <v>43</v>
          </cell>
          <cell r="D357" t="str">
            <v>D©y nÐo DN20-14</v>
          </cell>
          <cell r="K357">
            <v>438584.24400000001</v>
          </cell>
          <cell r="L357">
            <v>10387.597168958</v>
          </cell>
        </row>
        <row r="358">
          <cell r="B358">
            <v>1</v>
          </cell>
          <cell r="C358" t="str">
            <v>PL§G</v>
          </cell>
          <cell r="D358" t="str">
            <v>ThÐp lµm d©y nÐo</v>
          </cell>
          <cell r="E358" t="str">
            <v>kg</v>
          </cell>
          <cell r="F358">
            <v>45.094000000000001</v>
          </cell>
          <cell r="H358">
            <v>9726</v>
          </cell>
          <cell r="K358">
            <v>438584.24400000001</v>
          </cell>
          <cell r="L358">
            <v>0</v>
          </cell>
        </row>
        <row r="359">
          <cell r="B359">
            <v>2</v>
          </cell>
          <cell r="C359" t="str">
            <v>06.2120</v>
          </cell>
          <cell r="D359" t="str">
            <v>L¾p d©y nÐo</v>
          </cell>
          <cell r="E359" t="str">
            <v>Bé</v>
          </cell>
          <cell r="F359">
            <v>1</v>
          </cell>
          <cell r="I359">
            <v>7313</v>
          </cell>
          <cell r="L359">
            <v>7313</v>
          </cell>
        </row>
        <row r="360">
          <cell r="B360">
            <v>3</v>
          </cell>
          <cell r="C360" t="str">
            <v>02.1354</v>
          </cell>
          <cell r="D360" t="str">
            <v>V/c d©y nÐo</v>
          </cell>
          <cell r="E360" t="str">
            <v>TÊn</v>
          </cell>
          <cell r="F360">
            <v>4.5094000000000002E-2</v>
          </cell>
          <cell r="I360">
            <v>68181.956999999995</v>
          </cell>
          <cell r="L360">
            <v>3074.5971689580001</v>
          </cell>
        </row>
        <row r="361">
          <cell r="A361">
            <v>44</v>
          </cell>
          <cell r="D361" t="str">
            <v>D©y nÐo DN20-16</v>
          </cell>
          <cell r="K361">
            <v>486630.68400000001</v>
          </cell>
          <cell r="L361">
            <v>10724.416036537999</v>
          </cell>
        </row>
        <row r="362">
          <cell r="B362">
            <v>1</v>
          </cell>
          <cell r="C362" t="str">
            <v>PL§G</v>
          </cell>
          <cell r="D362" t="str">
            <v>ThÐp lµm d©y nÐo</v>
          </cell>
          <cell r="E362" t="str">
            <v>kg</v>
          </cell>
          <cell r="F362">
            <v>50.033999999999999</v>
          </cell>
          <cell r="H362">
            <v>9726</v>
          </cell>
          <cell r="K362">
            <v>486630.68400000001</v>
          </cell>
          <cell r="L362">
            <v>0</v>
          </cell>
        </row>
        <row r="363">
          <cell r="B363">
            <v>2</v>
          </cell>
          <cell r="C363" t="str">
            <v>06.2120</v>
          </cell>
          <cell r="D363" t="str">
            <v>L¾p d©y nÐo</v>
          </cell>
          <cell r="E363" t="str">
            <v>Bé</v>
          </cell>
          <cell r="F363">
            <v>1</v>
          </cell>
          <cell r="I363">
            <v>7313</v>
          </cell>
          <cell r="L363">
            <v>7313</v>
          </cell>
        </row>
        <row r="364">
          <cell r="B364">
            <v>3</v>
          </cell>
          <cell r="C364" t="str">
            <v>02.1354</v>
          </cell>
          <cell r="D364" t="str">
            <v>V/c d©y nÐo</v>
          </cell>
          <cell r="E364" t="str">
            <v>TÊn</v>
          </cell>
          <cell r="F364">
            <v>5.0034000000000002E-2</v>
          </cell>
          <cell r="I364">
            <v>68181.956999999995</v>
          </cell>
          <cell r="L364">
            <v>3411.4160365379998</v>
          </cell>
        </row>
        <row r="365">
          <cell r="A365">
            <v>45</v>
          </cell>
          <cell r="D365" t="str">
            <v>D©y nÐo DN20-18</v>
          </cell>
          <cell r="K365">
            <v>534677.12399999995</v>
          </cell>
          <cell r="L365">
            <v>11061.234904117999</v>
          </cell>
        </row>
        <row r="366">
          <cell r="B366">
            <v>1</v>
          </cell>
          <cell r="C366" t="str">
            <v>PL§G</v>
          </cell>
          <cell r="D366" t="str">
            <v>ThÐp lµm d©y nÐo</v>
          </cell>
          <cell r="E366" t="str">
            <v>kg</v>
          </cell>
          <cell r="F366">
            <v>54.973999999999997</v>
          </cell>
          <cell r="H366">
            <v>9726</v>
          </cell>
          <cell r="K366">
            <v>534677.12399999995</v>
          </cell>
          <cell r="L366">
            <v>0</v>
          </cell>
        </row>
        <row r="367">
          <cell r="B367">
            <v>2</v>
          </cell>
          <cell r="C367" t="str">
            <v>06.2120</v>
          </cell>
          <cell r="D367" t="str">
            <v>L¾p d©y nÐo</v>
          </cell>
          <cell r="E367" t="str">
            <v>Bé</v>
          </cell>
          <cell r="F367">
            <v>1</v>
          </cell>
          <cell r="I367">
            <v>7313</v>
          </cell>
          <cell r="L367">
            <v>7313</v>
          </cell>
        </row>
        <row r="368">
          <cell r="B368">
            <v>3</v>
          </cell>
          <cell r="C368" t="str">
            <v>02.1354</v>
          </cell>
          <cell r="D368" t="str">
            <v>V/c d©y nÐo</v>
          </cell>
          <cell r="E368" t="str">
            <v>TÊn</v>
          </cell>
          <cell r="F368">
            <v>5.4973999999999995E-2</v>
          </cell>
          <cell r="I368">
            <v>68181.956999999995</v>
          </cell>
          <cell r="L368">
            <v>3748.2349041179996</v>
          </cell>
        </row>
        <row r="369">
          <cell r="A369">
            <v>46</v>
          </cell>
          <cell r="D369" t="str">
            <v>D©y nÐo DN20-20</v>
          </cell>
          <cell r="K369">
            <v>582723.56400000001</v>
          </cell>
          <cell r="L369">
            <v>11398.053771698</v>
          </cell>
        </row>
        <row r="370">
          <cell r="B370">
            <v>1</v>
          </cell>
          <cell r="C370" t="str">
            <v>PL§G</v>
          </cell>
          <cell r="D370" t="str">
            <v>ThÐp lµm d©y nÐo</v>
          </cell>
          <cell r="E370" t="str">
            <v>kg</v>
          </cell>
          <cell r="F370">
            <v>59.914000000000001</v>
          </cell>
          <cell r="H370">
            <v>9726</v>
          </cell>
          <cell r="K370">
            <v>582723.56400000001</v>
          </cell>
          <cell r="L370">
            <v>0</v>
          </cell>
        </row>
        <row r="371">
          <cell r="B371">
            <v>2</v>
          </cell>
          <cell r="C371" t="str">
            <v>06.2120</v>
          </cell>
          <cell r="D371" t="str">
            <v>L¾p d©y nÐo</v>
          </cell>
          <cell r="E371" t="str">
            <v>Bé</v>
          </cell>
          <cell r="F371">
            <v>1</v>
          </cell>
          <cell r="I371">
            <v>7313</v>
          </cell>
          <cell r="L371">
            <v>7313</v>
          </cell>
        </row>
        <row r="372">
          <cell r="B372">
            <v>3</v>
          </cell>
          <cell r="C372" t="str">
            <v>02.1354</v>
          </cell>
          <cell r="D372" t="str">
            <v>V/c d©y nÐo</v>
          </cell>
          <cell r="E372" t="str">
            <v>TÊn</v>
          </cell>
          <cell r="F372">
            <v>5.9914000000000002E-2</v>
          </cell>
          <cell r="I372">
            <v>68181.956999999995</v>
          </cell>
          <cell r="L372">
            <v>4085.0537716979998</v>
          </cell>
        </row>
        <row r="373">
          <cell r="A373">
            <v>47</v>
          </cell>
          <cell r="D373" t="str">
            <v xml:space="preserve">Gi¸ l¾p thu l«i èng </v>
          </cell>
          <cell r="K373">
            <v>159512.28</v>
          </cell>
          <cell r="L373">
            <v>9098.6383459600002</v>
          </cell>
        </row>
        <row r="374">
          <cell r="B374">
            <v>1</v>
          </cell>
          <cell r="C374" t="str">
            <v>PL§G</v>
          </cell>
          <cell r="D374" t="str">
            <v>ThÐp lµm gi¸ thu l«i</v>
          </cell>
          <cell r="E374" t="str">
            <v>kg</v>
          </cell>
          <cell r="F374">
            <v>14.28</v>
          </cell>
          <cell r="H374">
            <v>9726</v>
          </cell>
          <cell r="K374">
            <v>138887.28</v>
          </cell>
        </row>
        <row r="375">
          <cell r="B375">
            <v>2</v>
          </cell>
          <cell r="C375" t="str">
            <v>PL§G</v>
          </cell>
          <cell r="D375" t="str">
            <v>CÆp kim thu l«i</v>
          </cell>
          <cell r="E375" t="str">
            <v>Bé</v>
          </cell>
          <cell r="F375">
            <v>3</v>
          </cell>
          <cell r="H375">
            <v>6875</v>
          </cell>
          <cell r="K375">
            <v>20625</v>
          </cell>
        </row>
        <row r="376">
          <cell r="B376">
            <v>3</v>
          </cell>
          <cell r="C376" t="str">
            <v>06.2100</v>
          </cell>
          <cell r="D376" t="str">
            <v>L¾p gi¸ thu l«i trªn xµ ®ì</v>
          </cell>
          <cell r="E376" t="str">
            <v>Bé</v>
          </cell>
          <cell r="F376">
            <v>1</v>
          </cell>
          <cell r="I376">
            <v>8125</v>
          </cell>
          <cell r="K376">
            <v>0</v>
          </cell>
          <cell r="L376">
            <v>8125</v>
          </cell>
        </row>
        <row r="377">
          <cell r="B377">
            <v>4</v>
          </cell>
          <cell r="C377" t="str">
            <v>02.1354</v>
          </cell>
          <cell r="D377" t="str">
            <v xml:space="preserve">V/c thu l«i </v>
          </cell>
          <cell r="E377" t="str">
            <v>TÊn</v>
          </cell>
          <cell r="F377">
            <v>1.4279999999999999E-2</v>
          </cell>
          <cell r="I377">
            <v>68181.956999999995</v>
          </cell>
          <cell r="J377">
            <v>4370</v>
          </cell>
          <cell r="K377">
            <v>0</v>
          </cell>
          <cell r="L377">
            <v>973.63834595999992</v>
          </cell>
        </row>
        <row r="378">
          <cell r="A378">
            <v>48</v>
          </cell>
          <cell r="D378" t="str">
            <v>Gi¸ l¾p chèng sÐt èng trªn cét ®ì</v>
          </cell>
          <cell r="K378">
            <v>89848.788</v>
          </cell>
          <cell r="L378">
            <v>8754.8649187659994</v>
          </cell>
        </row>
        <row r="379">
          <cell r="B379">
            <v>1</v>
          </cell>
          <cell r="C379" t="str">
            <v>PL§G</v>
          </cell>
          <cell r="D379" t="str">
            <v xml:space="preserve">ThÐp lµm gi¸ </v>
          </cell>
          <cell r="E379" t="str">
            <v>kg</v>
          </cell>
          <cell r="F379">
            <v>9.2379999999999995</v>
          </cell>
          <cell r="H379">
            <v>9726</v>
          </cell>
          <cell r="K379">
            <v>89848.788</v>
          </cell>
        </row>
        <row r="380">
          <cell r="B380">
            <v>3</v>
          </cell>
          <cell r="C380" t="str">
            <v>06.2090</v>
          </cell>
          <cell r="D380" t="str">
            <v xml:space="preserve">L¾p gi¸ thu l«i </v>
          </cell>
          <cell r="E380" t="str">
            <v>Bé</v>
          </cell>
          <cell r="F380">
            <v>1</v>
          </cell>
          <cell r="I380">
            <v>8125</v>
          </cell>
          <cell r="L380">
            <v>8125</v>
          </cell>
        </row>
        <row r="381">
          <cell r="B381">
            <v>4</v>
          </cell>
          <cell r="C381" t="str">
            <v>02.1351</v>
          </cell>
          <cell r="D381" t="str">
            <v xml:space="preserve">V/c thu l«i </v>
          </cell>
          <cell r="E381" t="str">
            <v>TÊn</v>
          </cell>
          <cell r="F381">
            <v>9.2379999999999997E-3</v>
          </cell>
          <cell r="I381">
            <v>68181.956999999995</v>
          </cell>
          <cell r="L381">
            <v>629.86491876599996</v>
          </cell>
        </row>
        <row r="382">
          <cell r="A382">
            <v>49</v>
          </cell>
          <cell r="D382" t="str">
            <v>Gi¸ l¾p chèng sÐt èng trªn cét nÐo</v>
          </cell>
          <cell r="K382">
            <v>112607.628</v>
          </cell>
          <cell r="L382">
            <v>11756.410698145999</v>
          </cell>
        </row>
        <row r="383">
          <cell r="B383">
            <v>1</v>
          </cell>
          <cell r="C383" t="str">
            <v>PL§G</v>
          </cell>
          <cell r="D383" t="str">
            <v>ThÐp lµm gi¸</v>
          </cell>
          <cell r="E383" t="str">
            <v>kg</v>
          </cell>
          <cell r="F383">
            <v>11.577999999999999</v>
          </cell>
          <cell r="H383">
            <v>9726</v>
          </cell>
          <cell r="K383">
            <v>112607.628</v>
          </cell>
        </row>
        <row r="384">
          <cell r="B384">
            <v>3</v>
          </cell>
          <cell r="C384" t="str">
            <v>06.2090</v>
          </cell>
          <cell r="D384" t="str">
            <v>L¾p gi¸ thu l«i</v>
          </cell>
          <cell r="E384" t="str">
            <v>Bé</v>
          </cell>
          <cell r="F384">
            <v>1</v>
          </cell>
          <cell r="I384">
            <v>10967</v>
          </cell>
          <cell r="L384">
            <v>10967</v>
          </cell>
        </row>
        <row r="385">
          <cell r="B385">
            <v>4</v>
          </cell>
          <cell r="C385" t="str">
            <v>02.1351</v>
          </cell>
          <cell r="D385" t="str">
            <v xml:space="preserve">V/c thu l«i </v>
          </cell>
          <cell r="E385" t="str">
            <v>TÊn</v>
          </cell>
          <cell r="F385">
            <v>1.1578E-2</v>
          </cell>
          <cell r="I385">
            <v>68181.956999999995</v>
          </cell>
          <cell r="L385">
            <v>789.41069814599996</v>
          </cell>
        </row>
        <row r="386">
          <cell r="A386">
            <v>50</v>
          </cell>
          <cell r="D386" t="str">
            <v>Gi»ng cét  - GC</v>
          </cell>
          <cell r="K386">
            <v>116322.96</v>
          </cell>
          <cell r="L386">
            <v>11782.45620572</v>
          </cell>
        </row>
        <row r="387">
          <cell r="B387">
            <v>1</v>
          </cell>
          <cell r="C387" t="str">
            <v>PL§G</v>
          </cell>
          <cell r="D387" t="str">
            <v>ThÐp lµm chi tiÕt</v>
          </cell>
          <cell r="E387" t="str">
            <v>kg</v>
          </cell>
          <cell r="F387">
            <v>11.96</v>
          </cell>
          <cell r="H387">
            <v>9726</v>
          </cell>
          <cell r="K387">
            <v>116322.96</v>
          </cell>
        </row>
        <row r="388">
          <cell r="B388">
            <v>2</v>
          </cell>
          <cell r="C388" t="str">
            <v>055.111</v>
          </cell>
          <cell r="D388" t="str">
            <v>L¾p chi tiÕt trªn cét ®· dùng</v>
          </cell>
          <cell r="E388" t="str">
            <v>Bé</v>
          </cell>
          <cell r="F388">
            <v>1</v>
          </cell>
          <cell r="I388">
            <v>10967</v>
          </cell>
          <cell r="L388">
            <v>10967</v>
          </cell>
        </row>
        <row r="389">
          <cell r="B389">
            <v>3</v>
          </cell>
          <cell r="C389" t="str">
            <v>02.1354</v>
          </cell>
          <cell r="D389" t="str">
            <v xml:space="preserve">V/c thÐp </v>
          </cell>
          <cell r="E389" t="str">
            <v>TÊn</v>
          </cell>
          <cell r="F389">
            <v>1.196E-2</v>
          </cell>
          <cell r="I389">
            <v>68181.956999999995</v>
          </cell>
          <cell r="L389">
            <v>815.45620571999996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ct luong "/>
      <sheetName val="Nhap 6T"/>
      <sheetName val="baocaochinh(qui1.05) (DC)"/>
      <sheetName val="Ctuluongq.1.05"/>
      <sheetName val="BANG PHAN BO qui1.05(DC)"/>
      <sheetName val="BANG PHAN BO quiII.05"/>
      <sheetName val="bao cac cinh Qui II-200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67"/>
    </sheetNames>
    <sheetDataSet>
      <sheetData sheetId="0">
        <row r="6">
          <cell r="G6" t="str">
            <v>01.1111</v>
          </cell>
          <cell r="H6" t="str">
            <v>100m2</v>
          </cell>
          <cell r="J6">
            <v>15304</v>
          </cell>
          <cell r="M6">
            <v>15304</v>
          </cell>
        </row>
        <row r="7">
          <cell r="G7" t="str">
            <v>01.1112</v>
          </cell>
          <cell r="H7" t="str">
            <v>100m2</v>
          </cell>
          <cell r="J7">
            <v>22956</v>
          </cell>
          <cell r="M7">
            <v>22956</v>
          </cell>
        </row>
        <row r="8">
          <cell r="G8" t="str">
            <v>01.1113</v>
          </cell>
          <cell r="H8" t="str">
            <v>100m2</v>
          </cell>
          <cell r="J8">
            <v>26488</v>
          </cell>
          <cell r="M8">
            <v>26488</v>
          </cell>
        </row>
        <row r="9">
          <cell r="G9" t="str">
            <v>01.1121</v>
          </cell>
          <cell r="H9" t="str">
            <v>100m2</v>
          </cell>
          <cell r="J9">
            <v>17659</v>
          </cell>
          <cell r="M9">
            <v>17659</v>
          </cell>
        </row>
        <row r="10">
          <cell r="G10" t="str">
            <v>01.1122</v>
          </cell>
          <cell r="H10" t="str">
            <v>100m2</v>
          </cell>
          <cell r="J10">
            <v>26341</v>
          </cell>
          <cell r="M10">
            <v>26341</v>
          </cell>
        </row>
        <row r="11">
          <cell r="G11" t="str">
            <v>01.1123</v>
          </cell>
          <cell r="H11" t="str">
            <v>100m2</v>
          </cell>
          <cell r="J11">
            <v>31933</v>
          </cell>
          <cell r="M11">
            <v>31933</v>
          </cell>
        </row>
        <row r="12">
          <cell r="G12" t="str">
            <v>01.1131</v>
          </cell>
          <cell r="H12" t="str">
            <v>100m2</v>
          </cell>
          <cell r="J12">
            <v>19866</v>
          </cell>
          <cell r="M12">
            <v>19866</v>
          </cell>
        </row>
        <row r="13">
          <cell r="G13" t="str">
            <v>01.1132</v>
          </cell>
          <cell r="H13" t="str">
            <v>100m2</v>
          </cell>
          <cell r="J13">
            <v>29873</v>
          </cell>
          <cell r="M13">
            <v>29873</v>
          </cell>
        </row>
        <row r="14">
          <cell r="G14" t="str">
            <v>01.1133</v>
          </cell>
          <cell r="H14" t="str">
            <v>100m2</v>
          </cell>
          <cell r="J14">
            <v>34582</v>
          </cell>
          <cell r="M14">
            <v>34582</v>
          </cell>
        </row>
        <row r="15">
          <cell r="G15" t="str">
            <v>01.1211</v>
          </cell>
          <cell r="H15" t="str">
            <v>100m2</v>
          </cell>
          <cell r="J15">
            <v>19572</v>
          </cell>
          <cell r="M15">
            <v>19572</v>
          </cell>
        </row>
        <row r="16">
          <cell r="G16" t="str">
            <v>01.1212</v>
          </cell>
          <cell r="H16" t="str">
            <v>100m2</v>
          </cell>
          <cell r="J16">
            <v>29431</v>
          </cell>
          <cell r="M16">
            <v>29431</v>
          </cell>
        </row>
        <row r="17">
          <cell r="G17" t="str">
            <v>01.1213</v>
          </cell>
          <cell r="H17" t="str">
            <v>100m2</v>
          </cell>
          <cell r="J17">
            <v>34140</v>
          </cell>
          <cell r="M17">
            <v>34140</v>
          </cell>
        </row>
        <row r="18">
          <cell r="G18" t="str">
            <v>01.1214</v>
          </cell>
          <cell r="H18" t="str">
            <v>100m2</v>
          </cell>
          <cell r="J18">
            <v>42087</v>
          </cell>
          <cell r="M18">
            <v>42087</v>
          </cell>
        </row>
        <row r="19">
          <cell r="G19" t="str">
            <v>01.1215</v>
          </cell>
          <cell r="H19" t="str">
            <v>100m2</v>
          </cell>
          <cell r="J19">
            <v>53124</v>
          </cell>
          <cell r="M19">
            <v>53124</v>
          </cell>
        </row>
        <row r="20">
          <cell r="G20" t="str">
            <v>01.1221</v>
          </cell>
          <cell r="H20" t="str">
            <v>100m2</v>
          </cell>
          <cell r="J20">
            <v>22515</v>
          </cell>
          <cell r="M20">
            <v>22515</v>
          </cell>
        </row>
        <row r="21">
          <cell r="G21" t="str">
            <v>01.1222</v>
          </cell>
          <cell r="H21" t="str">
            <v>100m2</v>
          </cell>
          <cell r="J21">
            <v>33846</v>
          </cell>
          <cell r="M21">
            <v>33846</v>
          </cell>
        </row>
        <row r="22">
          <cell r="G22" t="str">
            <v>01.1223</v>
          </cell>
          <cell r="H22" t="str">
            <v>100m2</v>
          </cell>
          <cell r="J22">
            <v>39291</v>
          </cell>
          <cell r="M22">
            <v>39291</v>
          </cell>
        </row>
        <row r="23">
          <cell r="G23" t="str">
            <v>01.1224</v>
          </cell>
          <cell r="H23" t="str">
            <v>100m2</v>
          </cell>
          <cell r="J23">
            <v>48415</v>
          </cell>
          <cell r="M23">
            <v>48415</v>
          </cell>
        </row>
        <row r="24">
          <cell r="G24" t="str">
            <v>01.1225</v>
          </cell>
          <cell r="H24" t="str">
            <v>100m2</v>
          </cell>
          <cell r="J24">
            <v>60923</v>
          </cell>
          <cell r="M24">
            <v>60923</v>
          </cell>
        </row>
        <row r="25">
          <cell r="G25" t="str">
            <v>01.1231</v>
          </cell>
          <cell r="H25" t="str">
            <v>100m2</v>
          </cell>
          <cell r="J25">
            <v>25458</v>
          </cell>
          <cell r="M25">
            <v>25458</v>
          </cell>
        </row>
        <row r="26">
          <cell r="G26" t="str">
            <v>01.1232</v>
          </cell>
          <cell r="H26" t="str">
            <v>100m2</v>
          </cell>
          <cell r="J26">
            <v>38261</v>
          </cell>
          <cell r="M26">
            <v>38261</v>
          </cell>
        </row>
        <row r="27">
          <cell r="G27" t="str">
            <v>01.1233</v>
          </cell>
          <cell r="H27" t="str">
            <v>100m2</v>
          </cell>
          <cell r="J27">
            <v>44441</v>
          </cell>
          <cell r="M27">
            <v>44441</v>
          </cell>
        </row>
        <row r="28">
          <cell r="G28" t="str">
            <v>01.1234</v>
          </cell>
          <cell r="H28" t="str">
            <v>100m2</v>
          </cell>
          <cell r="J28">
            <v>54742</v>
          </cell>
          <cell r="M28">
            <v>54742</v>
          </cell>
        </row>
        <row r="29">
          <cell r="G29" t="str">
            <v>01.1235</v>
          </cell>
          <cell r="H29" t="str">
            <v>100m2</v>
          </cell>
          <cell r="J29">
            <v>69017</v>
          </cell>
          <cell r="M29">
            <v>69017</v>
          </cell>
        </row>
        <row r="30">
          <cell r="G30" t="str">
            <v>01.1311</v>
          </cell>
          <cell r="H30" t="str">
            <v>100m2</v>
          </cell>
          <cell r="J30">
            <v>22515</v>
          </cell>
          <cell r="M30">
            <v>22515</v>
          </cell>
        </row>
        <row r="31">
          <cell r="G31" t="str">
            <v>01.1312</v>
          </cell>
          <cell r="H31" t="str">
            <v>100m2</v>
          </cell>
          <cell r="J31">
            <v>32080</v>
          </cell>
          <cell r="M31">
            <v>32080</v>
          </cell>
        </row>
        <row r="32">
          <cell r="G32" t="str">
            <v>01.1313</v>
          </cell>
          <cell r="H32" t="str">
            <v>100m2</v>
          </cell>
          <cell r="J32">
            <v>36936</v>
          </cell>
          <cell r="M32">
            <v>36936</v>
          </cell>
        </row>
        <row r="33">
          <cell r="G33" t="str">
            <v>01.1314</v>
          </cell>
          <cell r="H33" t="str">
            <v>100m2</v>
          </cell>
          <cell r="J33">
            <v>44883</v>
          </cell>
          <cell r="M33">
            <v>44883</v>
          </cell>
        </row>
        <row r="34">
          <cell r="G34" t="str">
            <v>01.1315</v>
          </cell>
          <cell r="H34" t="str">
            <v>100m2</v>
          </cell>
          <cell r="J34">
            <v>56067</v>
          </cell>
          <cell r="M34">
            <v>56067</v>
          </cell>
        </row>
        <row r="35">
          <cell r="G35" t="str">
            <v>01.1321</v>
          </cell>
          <cell r="H35" t="str">
            <v>100m2</v>
          </cell>
          <cell r="J35">
            <v>25752</v>
          </cell>
          <cell r="M35">
            <v>25752</v>
          </cell>
        </row>
        <row r="36">
          <cell r="G36" t="str">
            <v>01.1322</v>
          </cell>
          <cell r="H36" t="str">
            <v>100m2</v>
          </cell>
          <cell r="J36">
            <v>36789</v>
          </cell>
          <cell r="M36">
            <v>36789</v>
          </cell>
        </row>
        <row r="37">
          <cell r="G37" t="str">
            <v>01.1323</v>
          </cell>
          <cell r="H37" t="str">
            <v>100m2</v>
          </cell>
          <cell r="J37">
            <v>42381</v>
          </cell>
          <cell r="M37">
            <v>42381</v>
          </cell>
        </row>
        <row r="38">
          <cell r="G38" t="str">
            <v>01.1324</v>
          </cell>
          <cell r="H38" t="str">
            <v>100m2</v>
          </cell>
          <cell r="J38">
            <v>51501</v>
          </cell>
          <cell r="M38">
            <v>51501</v>
          </cell>
        </row>
        <row r="39">
          <cell r="G39" t="str">
            <v>01.1325</v>
          </cell>
          <cell r="H39" t="str">
            <v>100m2</v>
          </cell>
          <cell r="J39">
            <v>65779</v>
          </cell>
          <cell r="M39">
            <v>65779</v>
          </cell>
        </row>
        <row r="40">
          <cell r="G40" t="str">
            <v>01.1331</v>
          </cell>
          <cell r="H40" t="str">
            <v>100m2</v>
          </cell>
          <cell r="J40">
            <v>29284</v>
          </cell>
          <cell r="M40">
            <v>29284</v>
          </cell>
        </row>
        <row r="41">
          <cell r="G41" t="str">
            <v>01.1332</v>
          </cell>
          <cell r="H41" t="str">
            <v>100m2</v>
          </cell>
          <cell r="J41">
            <v>41645</v>
          </cell>
          <cell r="M41">
            <v>41645</v>
          </cell>
        </row>
        <row r="42">
          <cell r="G42" t="str">
            <v>01.1333</v>
          </cell>
          <cell r="H42" t="str">
            <v>100m2</v>
          </cell>
          <cell r="J42">
            <v>47973</v>
          </cell>
          <cell r="M42">
            <v>47973</v>
          </cell>
        </row>
        <row r="43">
          <cell r="G43" t="str">
            <v>01.1334</v>
          </cell>
          <cell r="H43" t="str">
            <v>100m2</v>
          </cell>
          <cell r="J43">
            <v>58421</v>
          </cell>
          <cell r="M43">
            <v>58421</v>
          </cell>
        </row>
        <row r="44">
          <cell r="G44" t="str">
            <v>01.1335</v>
          </cell>
          <cell r="H44" t="str">
            <v>100m2</v>
          </cell>
          <cell r="J44">
            <v>72843</v>
          </cell>
          <cell r="M44">
            <v>72843</v>
          </cell>
        </row>
        <row r="45">
          <cell r="G45" t="str">
            <v>01.1411</v>
          </cell>
          <cell r="H45" t="str">
            <v>100m2</v>
          </cell>
          <cell r="J45">
            <v>24575</v>
          </cell>
          <cell r="M45">
            <v>24575</v>
          </cell>
        </row>
        <row r="46">
          <cell r="G46" t="str">
            <v>01.1412</v>
          </cell>
          <cell r="H46" t="str">
            <v>100m2</v>
          </cell>
          <cell r="J46">
            <v>34876</v>
          </cell>
          <cell r="M46">
            <v>34876</v>
          </cell>
        </row>
        <row r="47">
          <cell r="G47" t="str">
            <v>01.1413</v>
          </cell>
          <cell r="H47" t="str">
            <v>100m2</v>
          </cell>
          <cell r="J47">
            <v>40321</v>
          </cell>
          <cell r="M47">
            <v>40321</v>
          </cell>
        </row>
        <row r="48">
          <cell r="G48" t="str">
            <v>01.1423</v>
          </cell>
          <cell r="H48" t="str">
            <v>100m2</v>
          </cell>
          <cell r="J48">
            <v>28254</v>
          </cell>
          <cell r="M48">
            <v>28254</v>
          </cell>
        </row>
        <row r="49">
          <cell r="G49" t="str">
            <v>01.1422</v>
          </cell>
          <cell r="H49" t="str">
            <v>100m2</v>
          </cell>
          <cell r="J49">
            <v>39880</v>
          </cell>
          <cell r="M49">
            <v>39880</v>
          </cell>
        </row>
        <row r="50">
          <cell r="G50" t="str">
            <v>01.1423</v>
          </cell>
          <cell r="H50" t="str">
            <v>100m2</v>
          </cell>
          <cell r="J50">
            <v>46207</v>
          </cell>
          <cell r="M50">
            <v>46207</v>
          </cell>
        </row>
        <row r="51">
          <cell r="G51" t="str">
            <v>01.1431</v>
          </cell>
          <cell r="H51" t="str">
            <v>100m2</v>
          </cell>
          <cell r="J51">
            <v>31933</v>
          </cell>
          <cell r="M51">
            <v>31933</v>
          </cell>
        </row>
        <row r="52">
          <cell r="G52" t="str">
            <v>01.1432</v>
          </cell>
          <cell r="H52" t="str">
            <v>100m2</v>
          </cell>
          <cell r="J52">
            <v>45324</v>
          </cell>
          <cell r="M52">
            <v>45324</v>
          </cell>
        </row>
        <row r="53">
          <cell r="G53" t="str">
            <v>01.1433</v>
          </cell>
          <cell r="H53" t="str">
            <v>100m2</v>
          </cell>
          <cell r="J53">
            <v>52388</v>
          </cell>
          <cell r="M53">
            <v>52388</v>
          </cell>
        </row>
        <row r="54">
          <cell r="G54" t="str">
            <v>01.2111</v>
          </cell>
          <cell r="H54" t="str">
            <v>c©y</v>
          </cell>
          <cell r="J54">
            <v>1913</v>
          </cell>
          <cell r="M54">
            <v>1913</v>
          </cell>
        </row>
        <row r="55">
          <cell r="G55" t="str">
            <v>01.2112</v>
          </cell>
          <cell r="H55" t="str">
            <v>c©y</v>
          </cell>
          <cell r="J55">
            <v>3679</v>
          </cell>
          <cell r="M55">
            <v>3679</v>
          </cell>
        </row>
        <row r="56">
          <cell r="G56" t="str">
            <v>01.2113</v>
          </cell>
          <cell r="H56" t="str">
            <v>c©y</v>
          </cell>
          <cell r="J56">
            <v>7652</v>
          </cell>
          <cell r="M56">
            <v>7652</v>
          </cell>
        </row>
        <row r="57">
          <cell r="G57" t="str">
            <v>01.2114</v>
          </cell>
          <cell r="H57" t="str">
            <v>c©y</v>
          </cell>
          <cell r="J57">
            <v>14421</v>
          </cell>
          <cell r="M57">
            <v>14421</v>
          </cell>
        </row>
        <row r="58">
          <cell r="G58" t="str">
            <v>01.2115</v>
          </cell>
          <cell r="H58" t="str">
            <v>c©y</v>
          </cell>
          <cell r="J58">
            <v>31344</v>
          </cell>
          <cell r="M58">
            <v>31344</v>
          </cell>
        </row>
        <row r="59">
          <cell r="G59" t="str">
            <v>01.2116</v>
          </cell>
          <cell r="H59" t="str">
            <v>c©y</v>
          </cell>
          <cell r="J59">
            <v>75050</v>
          </cell>
          <cell r="M59">
            <v>75050</v>
          </cell>
        </row>
        <row r="60">
          <cell r="G60" t="str">
            <v>01.2117</v>
          </cell>
          <cell r="H60" t="str">
            <v>c©y</v>
          </cell>
          <cell r="J60">
            <v>141859</v>
          </cell>
          <cell r="M60">
            <v>141859</v>
          </cell>
        </row>
        <row r="61">
          <cell r="G61" t="str">
            <v>01.2121</v>
          </cell>
          <cell r="H61" t="str">
            <v>c©y</v>
          </cell>
          <cell r="J61">
            <v>2207</v>
          </cell>
          <cell r="M61">
            <v>2207</v>
          </cell>
        </row>
        <row r="62">
          <cell r="G62" t="str">
            <v>01.2122</v>
          </cell>
          <cell r="H62" t="str">
            <v>c©y</v>
          </cell>
          <cell r="J62">
            <v>4120</v>
          </cell>
          <cell r="M62">
            <v>4120</v>
          </cell>
        </row>
        <row r="63">
          <cell r="G63" t="str">
            <v>01.2123</v>
          </cell>
          <cell r="H63" t="str">
            <v>c©y</v>
          </cell>
          <cell r="J63">
            <v>8977</v>
          </cell>
          <cell r="M63">
            <v>8977</v>
          </cell>
        </row>
        <row r="64">
          <cell r="G64" t="str">
            <v>01.2124</v>
          </cell>
          <cell r="H64" t="str">
            <v>c©y</v>
          </cell>
          <cell r="J64">
            <v>16334</v>
          </cell>
          <cell r="M64">
            <v>16334</v>
          </cell>
        </row>
        <row r="65">
          <cell r="G65" t="str">
            <v>01.2125</v>
          </cell>
          <cell r="H65" t="str">
            <v>c©y</v>
          </cell>
          <cell r="J65">
            <v>45913</v>
          </cell>
          <cell r="M65">
            <v>45913</v>
          </cell>
        </row>
        <row r="66">
          <cell r="G66" t="str">
            <v>01.2126</v>
          </cell>
          <cell r="H66" t="str">
            <v>c©y</v>
          </cell>
          <cell r="J66">
            <v>98448</v>
          </cell>
          <cell r="M66">
            <v>98448</v>
          </cell>
        </row>
        <row r="67">
          <cell r="G67" t="str">
            <v>01.2127</v>
          </cell>
          <cell r="H67" t="str">
            <v>c©y</v>
          </cell>
          <cell r="J67">
            <v>161873</v>
          </cell>
          <cell r="M67">
            <v>161873</v>
          </cell>
        </row>
        <row r="68">
          <cell r="G68" t="str">
            <v>01.2211</v>
          </cell>
          <cell r="H68" t="str">
            <v>c©y</v>
          </cell>
          <cell r="J68">
            <v>1030</v>
          </cell>
          <cell r="K68">
            <v>3900</v>
          </cell>
          <cell r="M68">
            <v>1030</v>
          </cell>
          <cell r="N68">
            <v>3900</v>
          </cell>
        </row>
        <row r="69">
          <cell r="G69" t="str">
            <v>01.2212</v>
          </cell>
          <cell r="H69" t="str">
            <v>c©y</v>
          </cell>
          <cell r="J69">
            <v>1913</v>
          </cell>
          <cell r="K69">
            <v>4964</v>
          </cell>
          <cell r="M69">
            <v>1913</v>
          </cell>
          <cell r="N69">
            <v>4964</v>
          </cell>
        </row>
        <row r="70">
          <cell r="G70" t="str">
            <v>01.2213</v>
          </cell>
          <cell r="H70" t="str">
            <v>c©y</v>
          </cell>
          <cell r="J70">
            <v>3826</v>
          </cell>
          <cell r="K70">
            <v>6382</v>
          </cell>
          <cell r="M70">
            <v>3826</v>
          </cell>
          <cell r="N70">
            <v>6382</v>
          </cell>
        </row>
        <row r="71">
          <cell r="G71" t="str">
            <v>01.2214</v>
          </cell>
          <cell r="H71" t="str">
            <v>c©y</v>
          </cell>
          <cell r="J71">
            <v>7211</v>
          </cell>
          <cell r="K71">
            <v>8510</v>
          </cell>
          <cell r="M71">
            <v>7211</v>
          </cell>
          <cell r="N71">
            <v>8510</v>
          </cell>
        </row>
        <row r="72">
          <cell r="G72" t="str">
            <v>01.2215</v>
          </cell>
          <cell r="H72" t="str">
            <v>c©y</v>
          </cell>
          <cell r="J72">
            <v>15746</v>
          </cell>
          <cell r="K72">
            <v>10992</v>
          </cell>
          <cell r="M72">
            <v>15746</v>
          </cell>
          <cell r="N72">
            <v>10992</v>
          </cell>
        </row>
        <row r="73">
          <cell r="G73" t="str">
            <v>01.2216</v>
          </cell>
          <cell r="H73" t="str">
            <v>c©y</v>
          </cell>
          <cell r="J73">
            <v>37525</v>
          </cell>
          <cell r="K73">
            <v>14183</v>
          </cell>
          <cell r="M73">
            <v>37525</v>
          </cell>
          <cell r="N73">
            <v>14183</v>
          </cell>
        </row>
        <row r="74">
          <cell r="G74" t="str">
            <v>01.2217</v>
          </cell>
          <cell r="H74" t="str">
            <v>c©y</v>
          </cell>
          <cell r="J74">
            <v>70930</v>
          </cell>
          <cell r="K74">
            <v>18438</v>
          </cell>
          <cell r="M74">
            <v>70930</v>
          </cell>
          <cell r="N74">
            <v>18438</v>
          </cell>
        </row>
        <row r="75">
          <cell r="G75" t="str">
            <v>01.2221</v>
          </cell>
          <cell r="H75" t="str">
            <v>c©y</v>
          </cell>
          <cell r="J75">
            <v>1177</v>
          </cell>
          <cell r="K75">
            <v>4609</v>
          </cell>
          <cell r="M75">
            <v>1177</v>
          </cell>
          <cell r="N75">
            <v>4609</v>
          </cell>
        </row>
        <row r="76">
          <cell r="G76" t="str">
            <v>01.2222</v>
          </cell>
          <cell r="H76" t="str">
            <v>c©y</v>
          </cell>
          <cell r="J76">
            <v>2207</v>
          </cell>
          <cell r="K76">
            <v>5673</v>
          </cell>
          <cell r="M76">
            <v>2207</v>
          </cell>
          <cell r="N76">
            <v>5673</v>
          </cell>
        </row>
        <row r="77">
          <cell r="G77" t="str">
            <v>01.2223</v>
          </cell>
          <cell r="H77" t="str">
            <v>c©y</v>
          </cell>
          <cell r="J77">
            <v>4562</v>
          </cell>
          <cell r="K77">
            <v>7801</v>
          </cell>
          <cell r="M77">
            <v>4562</v>
          </cell>
          <cell r="N77">
            <v>7801</v>
          </cell>
        </row>
        <row r="78">
          <cell r="G78" t="str">
            <v>01.2224</v>
          </cell>
          <cell r="H78" t="str">
            <v>c©y</v>
          </cell>
          <cell r="J78">
            <v>8241</v>
          </cell>
          <cell r="K78">
            <v>9928</v>
          </cell>
          <cell r="M78">
            <v>8241</v>
          </cell>
          <cell r="N78">
            <v>9928</v>
          </cell>
        </row>
        <row r="79">
          <cell r="G79" t="str">
            <v>01.2225</v>
          </cell>
          <cell r="H79" t="str">
            <v>c©y</v>
          </cell>
          <cell r="J79">
            <v>18100</v>
          </cell>
          <cell r="K79">
            <v>13119</v>
          </cell>
          <cell r="M79">
            <v>18100</v>
          </cell>
          <cell r="N79">
            <v>13119</v>
          </cell>
        </row>
        <row r="80">
          <cell r="G80" t="str">
            <v>01.2226</v>
          </cell>
          <cell r="H80" t="str">
            <v>c©y</v>
          </cell>
          <cell r="J80">
            <v>43117</v>
          </cell>
          <cell r="K80">
            <v>17019</v>
          </cell>
          <cell r="M80">
            <v>43117</v>
          </cell>
          <cell r="N80">
            <v>17019</v>
          </cell>
        </row>
        <row r="81">
          <cell r="G81" t="str">
            <v>01.2227</v>
          </cell>
          <cell r="H81" t="str">
            <v>c©y</v>
          </cell>
          <cell r="J81">
            <v>80936</v>
          </cell>
          <cell r="K81">
            <v>21983</v>
          </cell>
          <cell r="M81">
            <v>80936</v>
          </cell>
          <cell r="N81">
            <v>21983</v>
          </cell>
        </row>
        <row r="82">
          <cell r="G82" t="str">
            <v>01.3101</v>
          </cell>
          <cell r="H82" t="str">
            <v>gèc c©y</v>
          </cell>
          <cell r="J82">
            <v>2796</v>
          </cell>
          <cell r="M82">
            <v>2796</v>
          </cell>
        </row>
        <row r="83">
          <cell r="G83" t="str">
            <v>01.3102</v>
          </cell>
          <cell r="H83" t="str">
            <v>gèc c©y</v>
          </cell>
          <cell r="J83">
            <v>5298</v>
          </cell>
          <cell r="M83">
            <v>5298</v>
          </cell>
        </row>
        <row r="84">
          <cell r="G84" t="str">
            <v>01.3103</v>
          </cell>
          <cell r="H84" t="str">
            <v>gèc c©y</v>
          </cell>
          <cell r="J84">
            <v>9860</v>
          </cell>
          <cell r="M84">
            <v>9860</v>
          </cell>
        </row>
        <row r="85">
          <cell r="G85" t="str">
            <v>01.3104</v>
          </cell>
          <cell r="H85" t="str">
            <v>gèc c©y</v>
          </cell>
          <cell r="J85">
            <v>19130</v>
          </cell>
          <cell r="M85">
            <v>19130</v>
          </cell>
        </row>
        <row r="86">
          <cell r="G86" t="str">
            <v>01.3105</v>
          </cell>
          <cell r="H86" t="str">
            <v>gèc c©y</v>
          </cell>
          <cell r="J86">
            <v>45619</v>
          </cell>
          <cell r="M86">
            <v>45619</v>
          </cell>
        </row>
        <row r="87">
          <cell r="G87" t="str">
            <v>01.3106</v>
          </cell>
          <cell r="H87" t="str">
            <v>gèc c©y</v>
          </cell>
          <cell r="J87">
            <v>85654</v>
          </cell>
          <cell r="M87">
            <v>85654</v>
          </cell>
        </row>
        <row r="88">
          <cell r="G88" t="str">
            <v>01.3107</v>
          </cell>
          <cell r="H88" t="str">
            <v>gèc c©y</v>
          </cell>
          <cell r="J88">
            <v>153485</v>
          </cell>
          <cell r="M88">
            <v>153485</v>
          </cell>
        </row>
        <row r="89">
          <cell r="G89" t="str">
            <v>01.3201</v>
          </cell>
          <cell r="H89" t="str">
            <v>gèc c©y</v>
          </cell>
          <cell r="J89">
            <v>3237</v>
          </cell>
          <cell r="M89">
            <v>3237</v>
          </cell>
        </row>
        <row r="90">
          <cell r="G90" t="str">
            <v>01.3202</v>
          </cell>
          <cell r="H90" t="str">
            <v>gèc c©y</v>
          </cell>
          <cell r="J90">
            <v>6136</v>
          </cell>
          <cell r="M90">
            <v>6136</v>
          </cell>
        </row>
        <row r="91">
          <cell r="G91" t="str">
            <v>01.3203</v>
          </cell>
          <cell r="H91" t="str">
            <v>gèc c©y</v>
          </cell>
          <cell r="J91">
            <v>11331</v>
          </cell>
          <cell r="M91">
            <v>11331</v>
          </cell>
        </row>
        <row r="92">
          <cell r="G92" t="str">
            <v>01.3204</v>
          </cell>
          <cell r="H92" t="str">
            <v>gèc c©y</v>
          </cell>
          <cell r="J92">
            <v>21926</v>
          </cell>
          <cell r="M92">
            <v>21926</v>
          </cell>
        </row>
        <row r="93">
          <cell r="G93" t="str">
            <v>01.3205</v>
          </cell>
          <cell r="H93" t="str">
            <v>gèc c©y</v>
          </cell>
          <cell r="J93">
            <v>52388</v>
          </cell>
          <cell r="M93">
            <v>52388</v>
          </cell>
        </row>
        <row r="94">
          <cell r="G94" t="str">
            <v>01.3206</v>
          </cell>
          <cell r="H94" t="str">
            <v>gèc c©y</v>
          </cell>
          <cell r="J94">
            <v>98448</v>
          </cell>
          <cell r="M94">
            <v>98448</v>
          </cell>
        </row>
        <row r="95">
          <cell r="G95" t="str">
            <v>01.3207</v>
          </cell>
          <cell r="H95" t="str">
            <v>gèc c©y</v>
          </cell>
          <cell r="J95">
            <v>176441</v>
          </cell>
          <cell r="M95">
            <v>176441</v>
          </cell>
        </row>
        <row r="96">
          <cell r="G96" t="str">
            <v>01.4101</v>
          </cell>
          <cell r="H96" t="str">
            <v>bôi</v>
          </cell>
          <cell r="J96">
            <v>7358</v>
          </cell>
          <cell r="M96">
            <v>7358</v>
          </cell>
        </row>
        <row r="97">
          <cell r="G97" t="str">
            <v>01.4102</v>
          </cell>
          <cell r="H97" t="str">
            <v>bôi</v>
          </cell>
          <cell r="J97">
            <v>10595</v>
          </cell>
          <cell r="M97">
            <v>10595</v>
          </cell>
        </row>
        <row r="98">
          <cell r="G98" t="str">
            <v>01.4103</v>
          </cell>
          <cell r="H98" t="str">
            <v>bôi</v>
          </cell>
          <cell r="J98">
            <v>33846</v>
          </cell>
          <cell r="M98">
            <v>33846</v>
          </cell>
        </row>
        <row r="99">
          <cell r="G99" t="str">
            <v>01.4104</v>
          </cell>
          <cell r="H99" t="str">
            <v>bôi</v>
          </cell>
          <cell r="J99">
            <v>50769</v>
          </cell>
          <cell r="M99">
            <v>50769</v>
          </cell>
        </row>
        <row r="100">
          <cell r="G100" t="str">
            <v>01.4105</v>
          </cell>
          <cell r="H100" t="str">
            <v>bôi</v>
          </cell>
          <cell r="J100">
            <v>76227</v>
          </cell>
          <cell r="M100">
            <v>76227</v>
          </cell>
        </row>
        <row r="101">
          <cell r="G101" t="str">
            <v>01.4106</v>
          </cell>
          <cell r="H101" t="str">
            <v>bôi</v>
          </cell>
          <cell r="J101">
            <v>114194</v>
          </cell>
          <cell r="M101">
            <v>114194</v>
          </cell>
        </row>
        <row r="102">
          <cell r="G102" t="str">
            <v>01.4107</v>
          </cell>
          <cell r="H102" t="str">
            <v>bôi</v>
          </cell>
          <cell r="J102">
            <v>171291</v>
          </cell>
          <cell r="M102">
            <v>171291</v>
          </cell>
        </row>
        <row r="103">
          <cell r="G103" t="str">
            <v>01.4201</v>
          </cell>
          <cell r="H103" t="str">
            <v>bôi</v>
          </cell>
          <cell r="J103">
            <v>8535</v>
          </cell>
          <cell r="M103">
            <v>8535</v>
          </cell>
        </row>
        <row r="104">
          <cell r="G104" t="str">
            <v>01.4202</v>
          </cell>
          <cell r="H104" t="str">
            <v>bôi</v>
          </cell>
          <cell r="J104">
            <v>12214</v>
          </cell>
          <cell r="M104">
            <v>12214</v>
          </cell>
        </row>
        <row r="105">
          <cell r="G105" t="str">
            <v>01.4203</v>
          </cell>
          <cell r="H105" t="str">
            <v>bôi</v>
          </cell>
          <cell r="J105">
            <v>38997</v>
          </cell>
          <cell r="M105">
            <v>38997</v>
          </cell>
        </row>
        <row r="106">
          <cell r="G106" t="str">
            <v>01.4204</v>
          </cell>
          <cell r="H106" t="str">
            <v>bôi</v>
          </cell>
          <cell r="J106">
            <v>58568</v>
          </cell>
          <cell r="M106">
            <v>58568</v>
          </cell>
        </row>
        <row r="107">
          <cell r="G107" t="str">
            <v>01.4205</v>
          </cell>
          <cell r="H107" t="str">
            <v>bôi</v>
          </cell>
          <cell r="J107">
            <v>87706</v>
          </cell>
          <cell r="M107">
            <v>87706</v>
          </cell>
        </row>
        <row r="108">
          <cell r="G108" t="str">
            <v>01.4206</v>
          </cell>
          <cell r="H108" t="str">
            <v>bôi</v>
          </cell>
          <cell r="J108">
            <v>131558</v>
          </cell>
          <cell r="M108">
            <v>131558</v>
          </cell>
        </row>
        <row r="109">
          <cell r="G109" t="str">
            <v>01.4207</v>
          </cell>
          <cell r="H109" t="str">
            <v>bôi</v>
          </cell>
          <cell r="J109">
            <v>197485</v>
          </cell>
          <cell r="M109">
            <v>197485</v>
          </cell>
        </row>
        <row r="110">
          <cell r="G110" t="str">
            <v>01.5111</v>
          </cell>
          <cell r="H110" t="str">
            <v>m3</v>
          </cell>
          <cell r="J110">
            <v>10154</v>
          </cell>
          <cell r="M110">
            <v>10154</v>
          </cell>
        </row>
        <row r="111">
          <cell r="G111" t="str">
            <v>01.5112</v>
          </cell>
          <cell r="H111" t="str">
            <v>m3</v>
          </cell>
          <cell r="J111">
            <v>11478</v>
          </cell>
          <cell r="M111">
            <v>11478</v>
          </cell>
        </row>
        <row r="112">
          <cell r="G112" t="str">
            <v>01.5113</v>
          </cell>
          <cell r="H112" t="str">
            <v>m3</v>
          </cell>
          <cell r="J112">
            <v>13686</v>
          </cell>
          <cell r="M112">
            <v>13686</v>
          </cell>
        </row>
        <row r="113">
          <cell r="G113" t="str">
            <v>01.5114</v>
          </cell>
          <cell r="H113" t="str">
            <v>m3</v>
          </cell>
          <cell r="J113">
            <v>15893</v>
          </cell>
          <cell r="M113">
            <v>15893</v>
          </cell>
        </row>
        <row r="114">
          <cell r="G114" t="str">
            <v>01.5121</v>
          </cell>
          <cell r="H114" t="str">
            <v>m3</v>
          </cell>
          <cell r="J114">
            <v>7358</v>
          </cell>
          <cell r="M114">
            <v>7358</v>
          </cell>
        </row>
        <row r="115">
          <cell r="G115" t="str">
            <v>01.5122</v>
          </cell>
          <cell r="H115" t="str">
            <v>m3</v>
          </cell>
          <cell r="J115">
            <v>8241</v>
          </cell>
          <cell r="M115">
            <v>8241</v>
          </cell>
        </row>
        <row r="116">
          <cell r="G116" t="str">
            <v>01.5123</v>
          </cell>
          <cell r="H116" t="str">
            <v>m3</v>
          </cell>
          <cell r="J116">
            <v>11037</v>
          </cell>
          <cell r="M116">
            <v>11037</v>
          </cell>
        </row>
        <row r="117">
          <cell r="G117" t="str">
            <v>01.5124</v>
          </cell>
          <cell r="H117" t="str">
            <v>m3</v>
          </cell>
          <cell r="J117">
            <v>13391</v>
          </cell>
          <cell r="M117">
            <v>13391</v>
          </cell>
        </row>
        <row r="118">
          <cell r="G118" t="str">
            <v>01.5131</v>
          </cell>
          <cell r="H118" t="str">
            <v>m3</v>
          </cell>
          <cell r="J118">
            <v>11920</v>
          </cell>
          <cell r="M118">
            <v>11920</v>
          </cell>
        </row>
        <row r="119">
          <cell r="G119" t="str">
            <v>01.5132</v>
          </cell>
          <cell r="H119" t="str">
            <v>m3</v>
          </cell>
          <cell r="J119">
            <v>12803</v>
          </cell>
          <cell r="M119">
            <v>12803</v>
          </cell>
        </row>
        <row r="120">
          <cell r="G120" t="str">
            <v>01.5133</v>
          </cell>
          <cell r="H120" t="str">
            <v>m3</v>
          </cell>
          <cell r="J120">
            <v>16040</v>
          </cell>
          <cell r="M120">
            <v>16040</v>
          </cell>
        </row>
        <row r="121">
          <cell r="G121" t="str">
            <v>01.5134</v>
          </cell>
          <cell r="H121" t="str">
            <v>m3</v>
          </cell>
          <cell r="J121">
            <v>19425</v>
          </cell>
          <cell r="M121">
            <v>19425</v>
          </cell>
        </row>
        <row r="122">
          <cell r="G122" t="str">
            <v>01.5211</v>
          </cell>
          <cell r="H122" t="str">
            <v>100m3</v>
          </cell>
          <cell r="J122">
            <v>41940</v>
          </cell>
          <cell r="K122">
            <v>234750</v>
          </cell>
          <cell r="M122">
            <v>41940</v>
          </cell>
          <cell r="N122">
            <v>234750</v>
          </cell>
        </row>
        <row r="123">
          <cell r="G123" t="str">
            <v>01.5212</v>
          </cell>
          <cell r="H123" t="str">
            <v>100m3</v>
          </cell>
          <cell r="J123">
            <v>54742</v>
          </cell>
          <cell r="K123">
            <v>287292</v>
          </cell>
          <cell r="M123">
            <v>54742</v>
          </cell>
          <cell r="N123">
            <v>287292</v>
          </cell>
        </row>
        <row r="124">
          <cell r="G124" t="str">
            <v>01.5213</v>
          </cell>
          <cell r="H124" t="str">
            <v>100m3</v>
          </cell>
          <cell r="J124">
            <v>65485</v>
          </cell>
          <cell r="K124">
            <v>345136</v>
          </cell>
          <cell r="M124">
            <v>65485</v>
          </cell>
          <cell r="N124">
            <v>345136</v>
          </cell>
        </row>
        <row r="125">
          <cell r="G125" t="str">
            <v>01.5214</v>
          </cell>
          <cell r="H125" t="str">
            <v>100m3</v>
          </cell>
          <cell r="J125">
            <v>79485</v>
          </cell>
          <cell r="K125">
            <v>456003</v>
          </cell>
          <cell r="M125">
            <v>79485</v>
          </cell>
          <cell r="N125">
            <v>456003</v>
          </cell>
        </row>
        <row r="126">
          <cell r="G126" t="str">
            <v>01.5221</v>
          </cell>
          <cell r="H126" t="str">
            <v>100m3</v>
          </cell>
          <cell r="J126">
            <v>41940</v>
          </cell>
          <cell r="K126">
            <v>204382</v>
          </cell>
          <cell r="M126">
            <v>41940</v>
          </cell>
          <cell r="N126">
            <v>204382</v>
          </cell>
        </row>
        <row r="127">
          <cell r="G127" t="str">
            <v>01.5222</v>
          </cell>
          <cell r="H127" t="str">
            <v>100m3</v>
          </cell>
          <cell r="J127">
            <v>54742</v>
          </cell>
          <cell r="K127">
            <v>250175</v>
          </cell>
          <cell r="M127">
            <v>54742</v>
          </cell>
          <cell r="N127">
            <v>250175</v>
          </cell>
        </row>
        <row r="128">
          <cell r="G128" t="str">
            <v>01.5223</v>
          </cell>
          <cell r="H128" t="str">
            <v>100m3</v>
          </cell>
          <cell r="J128">
            <v>65485</v>
          </cell>
          <cell r="K128">
            <v>300789</v>
          </cell>
          <cell r="M128">
            <v>65485</v>
          </cell>
          <cell r="N128">
            <v>300789</v>
          </cell>
        </row>
        <row r="129">
          <cell r="G129" t="str">
            <v>01.5224</v>
          </cell>
          <cell r="H129" t="str">
            <v>100m3</v>
          </cell>
          <cell r="J129">
            <v>79465</v>
          </cell>
          <cell r="K129">
            <v>405872</v>
          </cell>
          <cell r="M129">
            <v>79465</v>
          </cell>
          <cell r="N129">
            <v>405872</v>
          </cell>
        </row>
        <row r="130">
          <cell r="G130" t="str">
            <v>01.5231</v>
          </cell>
          <cell r="H130" t="str">
            <v>100m3</v>
          </cell>
          <cell r="J130">
            <v>41940</v>
          </cell>
          <cell r="K130">
            <v>187511</v>
          </cell>
          <cell r="M130">
            <v>41940</v>
          </cell>
          <cell r="N130">
            <v>187511</v>
          </cell>
        </row>
        <row r="131">
          <cell r="G131" t="str">
            <v>01.5232</v>
          </cell>
          <cell r="H131" t="str">
            <v>100m3</v>
          </cell>
          <cell r="J131">
            <v>54742</v>
          </cell>
          <cell r="K131">
            <v>233304</v>
          </cell>
          <cell r="M131">
            <v>54742</v>
          </cell>
          <cell r="N131">
            <v>233304</v>
          </cell>
        </row>
        <row r="132">
          <cell r="G132" t="str">
            <v>01.5233</v>
          </cell>
          <cell r="H132" t="str">
            <v>100m3</v>
          </cell>
          <cell r="J132">
            <v>65485</v>
          </cell>
          <cell r="K132">
            <v>233304</v>
          </cell>
          <cell r="M132">
            <v>65485</v>
          </cell>
          <cell r="N132">
            <v>233304</v>
          </cell>
        </row>
        <row r="133">
          <cell r="G133" t="str">
            <v>01.5234</v>
          </cell>
          <cell r="H133" t="str">
            <v>100m3</v>
          </cell>
          <cell r="J133">
            <v>65485</v>
          </cell>
          <cell r="K133">
            <v>285364</v>
          </cell>
          <cell r="M133">
            <v>65485</v>
          </cell>
          <cell r="N133">
            <v>285364</v>
          </cell>
        </row>
        <row r="134">
          <cell r="G134" t="str">
            <v>01.6000</v>
          </cell>
          <cell r="H134" t="str">
            <v>10 m2</v>
          </cell>
          <cell r="I134">
            <v>220500</v>
          </cell>
          <cell r="J134">
            <v>47090</v>
          </cell>
          <cell r="L134">
            <v>236250</v>
          </cell>
          <cell r="M134">
            <v>47090</v>
          </cell>
        </row>
        <row r="135">
          <cell r="G135" t="str">
            <v>01.7000</v>
          </cell>
          <cell r="H135" t="str">
            <v>m3</v>
          </cell>
          <cell r="I135">
            <v>88980</v>
          </cell>
          <cell r="J135">
            <v>16187</v>
          </cell>
          <cell r="L135">
            <v>109279</v>
          </cell>
          <cell r="M135">
            <v>16187</v>
          </cell>
        </row>
        <row r="136">
          <cell r="G136" t="str">
            <v>01.8101</v>
          </cell>
          <cell r="H136" t="str">
            <v>m2</v>
          </cell>
          <cell r="J136">
            <v>736</v>
          </cell>
          <cell r="M136">
            <v>736</v>
          </cell>
        </row>
        <row r="137">
          <cell r="G137" t="str">
            <v>01.8102</v>
          </cell>
          <cell r="H137" t="str">
            <v>m2</v>
          </cell>
          <cell r="J137">
            <v>883</v>
          </cell>
          <cell r="M137">
            <v>883</v>
          </cell>
        </row>
        <row r="138">
          <cell r="G138" t="str">
            <v>01.8103</v>
          </cell>
          <cell r="H138" t="str">
            <v>m2</v>
          </cell>
          <cell r="J138">
            <v>1030</v>
          </cell>
          <cell r="M138">
            <v>1030</v>
          </cell>
        </row>
        <row r="139">
          <cell r="G139" t="str">
            <v>01.8104</v>
          </cell>
          <cell r="H139" t="str">
            <v>m2</v>
          </cell>
          <cell r="J139">
            <v>1177</v>
          </cell>
          <cell r="M139">
            <v>1177</v>
          </cell>
        </row>
        <row r="140">
          <cell r="G140" t="str">
            <v>01.8121</v>
          </cell>
          <cell r="H140" t="str">
            <v>m2</v>
          </cell>
          <cell r="J140">
            <v>6769</v>
          </cell>
          <cell r="M140">
            <v>6769</v>
          </cell>
        </row>
        <row r="141">
          <cell r="G141" t="str">
            <v>01.8122</v>
          </cell>
          <cell r="H141" t="str">
            <v>m2</v>
          </cell>
          <cell r="J141">
            <v>10742</v>
          </cell>
          <cell r="M141">
            <v>10742</v>
          </cell>
        </row>
        <row r="142">
          <cell r="G142" t="str">
            <v>01.8123</v>
          </cell>
          <cell r="H142" t="str">
            <v>m2</v>
          </cell>
          <cell r="J142">
            <v>18395</v>
          </cell>
          <cell r="M142">
            <v>18395</v>
          </cell>
        </row>
        <row r="143">
          <cell r="G143" t="str">
            <v>01.8124</v>
          </cell>
          <cell r="H143" t="str">
            <v>m2</v>
          </cell>
          <cell r="J143">
            <v>29431</v>
          </cell>
          <cell r="M143">
            <v>29431</v>
          </cell>
        </row>
        <row r="144">
          <cell r="G144" t="str">
            <v>01.8211</v>
          </cell>
          <cell r="H144" t="str">
            <v>100 m3</v>
          </cell>
          <cell r="J144">
            <v>41940</v>
          </cell>
          <cell r="K144">
            <v>173532</v>
          </cell>
          <cell r="M144">
            <v>41940</v>
          </cell>
          <cell r="N144">
            <v>173532</v>
          </cell>
        </row>
        <row r="145">
          <cell r="G145" t="str">
            <v>01.8212</v>
          </cell>
          <cell r="H145" t="str">
            <v>100 m3</v>
          </cell>
          <cell r="J145">
            <v>54742</v>
          </cell>
          <cell r="K145">
            <v>212095</v>
          </cell>
          <cell r="M145">
            <v>54742</v>
          </cell>
          <cell r="N145">
            <v>212095</v>
          </cell>
        </row>
        <row r="146">
          <cell r="G146" t="str">
            <v>01.8213</v>
          </cell>
          <cell r="H146" t="str">
            <v>100 m3</v>
          </cell>
          <cell r="J146">
            <v>65485</v>
          </cell>
          <cell r="K146">
            <v>284399</v>
          </cell>
          <cell r="M146">
            <v>65485</v>
          </cell>
          <cell r="N146">
            <v>284399</v>
          </cell>
        </row>
        <row r="147">
          <cell r="G147" t="str">
            <v>01.8214</v>
          </cell>
          <cell r="H147" t="str">
            <v>100 m3</v>
          </cell>
          <cell r="J147">
            <v>79465</v>
          </cell>
          <cell r="K147">
            <v>380806</v>
          </cell>
          <cell r="M147">
            <v>79465</v>
          </cell>
          <cell r="N147">
            <v>380806</v>
          </cell>
        </row>
        <row r="148">
          <cell r="G148" t="str">
            <v>01.8221</v>
          </cell>
          <cell r="H148" t="str">
            <v>100 m3</v>
          </cell>
          <cell r="J148">
            <v>41940</v>
          </cell>
          <cell r="K148">
            <v>149430</v>
          </cell>
          <cell r="M148">
            <v>41940</v>
          </cell>
          <cell r="N148">
            <v>149430</v>
          </cell>
        </row>
        <row r="149">
          <cell r="G149" t="str">
            <v>01.8222</v>
          </cell>
          <cell r="H149" t="str">
            <v>100 m3</v>
          </cell>
          <cell r="J149">
            <v>54742</v>
          </cell>
          <cell r="K149">
            <v>183173</v>
          </cell>
          <cell r="M149">
            <v>54742</v>
          </cell>
          <cell r="N149">
            <v>183173</v>
          </cell>
        </row>
        <row r="150">
          <cell r="G150" t="str">
            <v>01.8223</v>
          </cell>
          <cell r="H150" t="str">
            <v>100 m3</v>
          </cell>
          <cell r="J150">
            <v>65485</v>
          </cell>
          <cell r="K150">
            <v>241017</v>
          </cell>
          <cell r="M150">
            <v>65485</v>
          </cell>
          <cell r="N150">
            <v>241017</v>
          </cell>
        </row>
        <row r="151">
          <cell r="G151" t="str">
            <v>01.8224</v>
          </cell>
          <cell r="H151" t="str">
            <v>100 m3</v>
          </cell>
          <cell r="J151">
            <v>79465</v>
          </cell>
          <cell r="K151">
            <v>327782</v>
          </cell>
          <cell r="M151">
            <v>79465</v>
          </cell>
          <cell r="N151">
            <v>327782</v>
          </cell>
        </row>
        <row r="152">
          <cell r="G152" t="str">
            <v>01.8231</v>
          </cell>
          <cell r="H152" t="str">
            <v>100 m3</v>
          </cell>
          <cell r="J152">
            <v>41940</v>
          </cell>
          <cell r="K152">
            <v>139790</v>
          </cell>
          <cell r="M152">
            <v>41940</v>
          </cell>
          <cell r="N152">
            <v>139790</v>
          </cell>
        </row>
        <row r="153">
          <cell r="G153" t="str">
            <v>01.8232</v>
          </cell>
          <cell r="H153" t="str">
            <v>100 m3</v>
          </cell>
          <cell r="J153">
            <v>54742</v>
          </cell>
          <cell r="K153">
            <v>173532</v>
          </cell>
          <cell r="M153">
            <v>54742</v>
          </cell>
          <cell r="N153">
            <v>173532</v>
          </cell>
        </row>
        <row r="154">
          <cell r="G154" t="str">
            <v>01.8233</v>
          </cell>
          <cell r="H154" t="str">
            <v>100 m3</v>
          </cell>
          <cell r="J154">
            <v>65485</v>
          </cell>
          <cell r="K154">
            <v>231376</v>
          </cell>
          <cell r="M154">
            <v>65485</v>
          </cell>
          <cell r="N154">
            <v>231376</v>
          </cell>
        </row>
        <row r="155">
          <cell r="G155" t="str">
            <v>01.8234</v>
          </cell>
          <cell r="H155" t="str">
            <v>100 m3</v>
          </cell>
          <cell r="J155">
            <v>79465</v>
          </cell>
          <cell r="K155">
            <v>308501</v>
          </cell>
          <cell r="M155">
            <v>79465</v>
          </cell>
          <cell r="N155">
            <v>308501</v>
          </cell>
        </row>
        <row r="156">
          <cell r="G156" t="str">
            <v>01.9001</v>
          </cell>
          <cell r="H156" t="str">
            <v>m2 sd</v>
          </cell>
          <cell r="I156">
            <v>157290</v>
          </cell>
          <cell r="J156">
            <v>24281</v>
          </cell>
          <cell r="L156">
            <v>252000</v>
          </cell>
          <cell r="M156">
            <v>24281</v>
          </cell>
        </row>
        <row r="157">
          <cell r="G157" t="str">
            <v>01.9002</v>
          </cell>
          <cell r="H157" t="str">
            <v>m2 sd</v>
          </cell>
          <cell r="I157">
            <v>111825</v>
          </cell>
          <cell r="J157">
            <v>21926</v>
          </cell>
          <cell r="L157">
            <v>149625</v>
          </cell>
          <cell r="M157">
            <v>21926</v>
          </cell>
        </row>
        <row r="158">
          <cell r="G158" t="str">
            <v>02.1101</v>
          </cell>
          <cell r="H158" t="str">
            <v>TÊn</v>
          </cell>
          <cell r="J158">
            <v>2943</v>
          </cell>
          <cell r="M158">
            <v>2943</v>
          </cell>
        </row>
        <row r="159">
          <cell r="G159" t="str">
            <v>02.1102</v>
          </cell>
          <cell r="H159" t="str">
            <v>m3</v>
          </cell>
          <cell r="J159">
            <v>2060</v>
          </cell>
          <cell r="M159">
            <v>2060</v>
          </cell>
        </row>
        <row r="160">
          <cell r="G160" t="str">
            <v>02.1103</v>
          </cell>
          <cell r="H160" t="str">
            <v>m3</v>
          </cell>
          <cell r="J160">
            <v>2207</v>
          </cell>
          <cell r="M160">
            <v>2207</v>
          </cell>
        </row>
        <row r="161">
          <cell r="G161" t="str">
            <v>02.1104</v>
          </cell>
          <cell r="H161" t="str">
            <v>m3</v>
          </cell>
          <cell r="J161">
            <v>3090</v>
          </cell>
          <cell r="M161">
            <v>3090</v>
          </cell>
        </row>
        <row r="162">
          <cell r="G162" t="str">
            <v>02.1105</v>
          </cell>
          <cell r="H162" t="str">
            <v>m3</v>
          </cell>
          <cell r="J162">
            <v>4268</v>
          </cell>
          <cell r="M162">
            <v>4268</v>
          </cell>
        </row>
        <row r="163">
          <cell r="G163" t="str">
            <v>02.1106</v>
          </cell>
          <cell r="H163" t="str">
            <v>m3</v>
          </cell>
          <cell r="J163">
            <v>2649</v>
          </cell>
          <cell r="M163">
            <v>2649</v>
          </cell>
        </row>
        <row r="164">
          <cell r="G164" t="str">
            <v>02.1107</v>
          </cell>
          <cell r="H164" t="str">
            <v>m3</v>
          </cell>
          <cell r="J164">
            <v>2943</v>
          </cell>
          <cell r="M164">
            <v>2943</v>
          </cell>
        </row>
        <row r="165">
          <cell r="G165" t="str">
            <v>02.1108</v>
          </cell>
          <cell r="H165" t="str">
            <v>m3</v>
          </cell>
          <cell r="J165">
            <v>3826</v>
          </cell>
          <cell r="M165">
            <v>3826</v>
          </cell>
        </row>
        <row r="166">
          <cell r="G166" t="str">
            <v>02.1109</v>
          </cell>
          <cell r="H166" t="str">
            <v>m3</v>
          </cell>
          <cell r="J166">
            <v>4709</v>
          </cell>
          <cell r="M166">
            <v>4709</v>
          </cell>
        </row>
        <row r="167">
          <cell r="G167" t="str">
            <v>02.1110</v>
          </cell>
          <cell r="H167" t="str">
            <v>m3</v>
          </cell>
          <cell r="J167">
            <v>3090</v>
          </cell>
          <cell r="M167">
            <v>3090</v>
          </cell>
        </row>
        <row r="168">
          <cell r="G168" t="str">
            <v>02.1111</v>
          </cell>
          <cell r="H168" t="str">
            <v>m3</v>
          </cell>
          <cell r="J168">
            <v>4268</v>
          </cell>
          <cell r="M168">
            <v>4268</v>
          </cell>
        </row>
        <row r="169">
          <cell r="G169" t="str">
            <v>02.1112</v>
          </cell>
          <cell r="H169" t="str">
            <v>m3</v>
          </cell>
          <cell r="J169">
            <v>2649</v>
          </cell>
          <cell r="M169">
            <v>2649</v>
          </cell>
        </row>
        <row r="170">
          <cell r="G170" t="str">
            <v>02.1113</v>
          </cell>
          <cell r="H170" t="str">
            <v>tÊn</v>
          </cell>
          <cell r="J170">
            <v>4709</v>
          </cell>
          <cell r="M170">
            <v>4709</v>
          </cell>
        </row>
        <row r="171">
          <cell r="G171" t="str">
            <v>02.1114</v>
          </cell>
          <cell r="H171" t="str">
            <v>tÊn</v>
          </cell>
          <cell r="J171">
            <v>6033</v>
          </cell>
          <cell r="M171">
            <v>6033</v>
          </cell>
        </row>
        <row r="172">
          <cell r="G172" t="str">
            <v>02.1115</v>
          </cell>
          <cell r="H172" t="str">
            <v>tÊn</v>
          </cell>
          <cell r="J172">
            <v>5592</v>
          </cell>
          <cell r="M172">
            <v>5592</v>
          </cell>
        </row>
        <row r="173">
          <cell r="G173" t="str">
            <v>02.1116</v>
          </cell>
          <cell r="H173" t="str">
            <v>tÊn</v>
          </cell>
          <cell r="J173">
            <v>6622</v>
          </cell>
          <cell r="M173">
            <v>6622</v>
          </cell>
        </row>
        <row r="174">
          <cell r="G174" t="str">
            <v>02.1117</v>
          </cell>
          <cell r="H174" t="str">
            <v>1000v</v>
          </cell>
          <cell r="J174">
            <v>6622</v>
          </cell>
          <cell r="M174">
            <v>6622</v>
          </cell>
        </row>
        <row r="175">
          <cell r="G175" t="str">
            <v>02.1118</v>
          </cell>
          <cell r="H175" t="str">
            <v>1000c¸i</v>
          </cell>
          <cell r="J175">
            <v>3385</v>
          </cell>
          <cell r="M175">
            <v>3385</v>
          </cell>
        </row>
        <row r="176">
          <cell r="G176" t="str">
            <v>02.1119</v>
          </cell>
          <cell r="H176" t="str">
            <v>100c©y</v>
          </cell>
          <cell r="J176">
            <v>9124</v>
          </cell>
          <cell r="M176">
            <v>9124</v>
          </cell>
        </row>
        <row r="177">
          <cell r="G177" t="str">
            <v>02.1120</v>
          </cell>
          <cell r="H177" t="str">
            <v>tÊn</v>
          </cell>
          <cell r="J177">
            <v>6181</v>
          </cell>
          <cell r="M177">
            <v>6181</v>
          </cell>
        </row>
        <row r="178">
          <cell r="G178" t="str">
            <v>02.1121</v>
          </cell>
          <cell r="H178" t="str">
            <v>tÊn</v>
          </cell>
          <cell r="J178">
            <v>12214</v>
          </cell>
          <cell r="M178">
            <v>12214</v>
          </cell>
        </row>
        <row r="179">
          <cell r="G179" t="str">
            <v>02.1122</v>
          </cell>
          <cell r="H179" t="str">
            <v>tÊn</v>
          </cell>
          <cell r="J179">
            <v>7064</v>
          </cell>
          <cell r="M179">
            <v>7064</v>
          </cell>
        </row>
        <row r="180">
          <cell r="G180" t="str">
            <v>02.1123</v>
          </cell>
          <cell r="H180" t="str">
            <v>tÊn</v>
          </cell>
          <cell r="J180">
            <v>6033</v>
          </cell>
          <cell r="M180">
            <v>6033</v>
          </cell>
        </row>
        <row r="181">
          <cell r="G181" t="str">
            <v>02.1124</v>
          </cell>
          <cell r="H181" t="str">
            <v>tÊn</v>
          </cell>
          <cell r="J181">
            <v>7358</v>
          </cell>
          <cell r="M181">
            <v>7358</v>
          </cell>
        </row>
        <row r="182">
          <cell r="G182" t="str">
            <v>02.1125</v>
          </cell>
          <cell r="H182" t="str">
            <v>tÊn</v>
          </cell>
          <cell r="J182">
            <v>7946</v>
          </cell>
          <cell r="M182">
            <v>7946</v>
          </cell>
        </row>
        <row r="183">
          <cell r="G183" t="str">
            <v>02.1126</v>
          </cell>
          <cell r="H183" t="str">
            <v>tÊn</v>
          </cell>
          <cell r="J183">
            <v>4856</v>
          </cell>
          <cell r="M183">
            <v>4856</v>
          </cell>
        </row>
        <row r="184">
          <cell r="G184" t="str">
            <v>02.1211</v>
          </cell>
          <cell r="H184" t="str">
            <v>tÊn</v>
          </cell>
          <cell r="J184">
            <v>71813</v>
          </cell>
          <cell r="M184">
            <v>71813</v>
          </cell>
        </row>
        <row r="185">
          <cell r="G185" t="str">
            <v>02.1212</v>
          </cell>
          <cell r="H185" t="str">
            <v>tÊn</v>
          </cell>
          <cell r="J185">
            <v>67545</v>
          </cell>
          <cell r="M185">
            <v>67545</v>
          </cell>
        </row>
        <row r="186">
          <cell r="G186" t="str">
            <v>02.1213</v>
          </cell>
          <cell r="H186" t="str">
            <v>tÊn</v>
          </cell>
          <cell r="J186">
            <v>66956</v>
          </cell>
          <cell r="M186">
            <v>66956</v>
          </cell>
        </row>
        <row r="187">
          <cell r="G187" t="str">
            <v>02.1214</v>
          </cell>
          <cell r="H187" t="str">
            <v>tÊn</v>
          </cell>
          <cell r="J187">
            <v>66515</v>
          </cell>
          <cell r="M187">
            <v>66515</v>
          </cell>
        </row>
        <row r="188">
          <cell r="G188" t="str">
            <v>02.1221</v>
          </cell>
          <cell r="H188" t="str">
            <v>m3</v>
          </cell>
          <cell r="J188">
            <v>64749</v>
          </cell>
          <cell r="M188">
            <v>64749</v>
          </cell>
        </row>
        <row r="189">
          <cell r="G189" t="str">
            <v>02.1222</v>
          </cell>
          <cell r="H189" t="str">
            <v>m3</v>
          </cell>
          <cell r="J189">
            <v>61953</v>
          </cell>
          <cell r="M189">
            <v>61953</v>
          </cell>
        </row>
        <row r="190">
          <cell r="G190" t="str">
            <v>02.1223</v>
          </cell>
          <cell r="H190" t="str">
            <v>m3</v>
          </cell>
          <cell r="J190">
            <v>61364</v>
          </cell>
          <cell r="M190">
            <v>61364</v>
          </cell>
        </row>
        <row r="191">
          <cell r="G191" t="str">
            <v>02.1224</v>
          </cell>
          <cell r="H191" t="str">
            <v>m3</v>
          </cell>
          <cell r="J191">
            <v>61070</v>
          </cell>
          <cell r="M191">
            <v>61070</v>
          </cell>
        </row>
        <row r="192">
          <cell r="G192" t="str">
            <v>02.1231</v>
          </cell>
          <cell r="H192" t="str">
            <v>m3</v>
          </cell>
          <cell r="J192">
            <v>67251</v>
          </cell>
          <cell r="M192">
            <v>67251</v>
          </cell>
        </row>
        <row r="193">
          <cell r="G193" t="str">
            <v>02.1232</v>
          </cell>
          <cell r="H193" t="str">
            <v>m3</v>
          </cell>
          <cell r="J193">
            <v>64308</v>
          </cell>
          <cell r="M193">
            <v>64308</v>
          </cell>
        </row>
        <row r="194">
          <cell r="G194" t="str">
            <v>02.1233</v>
          </cell>
          <cell r="H194" t="str">
            <v>m3</v>
          </cell>
          <cell r="J194">
            <v>63719</v>
          </cell>
          <cell r="M194">
            <v>63719</v>
          </cell>
        </row>
        <row r="195">
          <cell r="G195" t="str">
            <v>02.1234</v>
          </cell>
          <cell r="H195" t="str">
            <v>m3</v>
          </cell>
          <cell r="J195">
            <v>62983</v>
          </cell>
          <cell r="M195">
            <v>62983</v>
          </cell>
        </row>
        <row r="196">
          <cell r="G196" t="str">
            <v>02.1241</v>
          </cell>
          <cell r="H196" t="str">
            <v>m3</v>
          </cell>
          <cell r="J196">
            <v>70635</v>
          </cell>
          <cell r="M196">
            <v>70635</v>
          </cell>
        </row>
        <row r="197">
          <cell r="G197" t="str">
            <v>02.1242</v>
          </cell>
          <cell r="H197" t="str">
            <v>m3</v>
          </cell>
          <cell r="J197">
            <v>67692</v>
          </cell>
          <cell r="M197">
            <v>67692</v>
          </cell>
        </row>
        <row r="198">
          <cell r="G198" t="str">
            <v>02.1243</v>
          </cell>
          <cell r="H198" t="str">
            <v>m3</v>
          </cell>
          <cell r="J198">
            <v>67104</v>
          </cell>
          <cell r="M198">
            <v>67104</v>
          </cell>
        </row>
        <row r="199">
          <cell r="G199" t="str">
            <v>02.1244</v>
          </cell>
          <cell r="H199" t="str">
            <v>m3</v>
          </cell>
          <cell r="J199">
            <v>66662</v>
          </cell>
          <cell r="M199">
            <v>66662</v>
          </cell>
        </row>
        <row r="200">
          <cell r="G200" t="str">
            <v>02.1251</v>
          </cell>
          <cell r="H200" t="str">
            <v>m3</v>
          </cell>
          <cell r="J200">
            <v>66515</v>
          </cell>
          <cell r="M200">
            <v>66515</v>
          </cell>
        </row>
        <row r="201">
          <cell r="G201" t="str">
            <v>02.1252</v>
          </cell>
          <cell r="H201" t="str">
            <v>m3</v>
          </cell>
          <cell r="J201">
            <v>62689</v>
          </cell>
          <cell r="M201">
            <v>62689</v>
          </cell>
        </row>
        <row r="202">
          <cell r="G202" t="str">
            <v>02.1253</v>
          </cell>
          <cell r="H202" t="str">
            <v>m3</v>
          </cell>
          <cell r="J202">
            <v>61953</v>
          </cell>
          <cell r="M202">
            <v>61953</v>
          </cell>
        </row>
        <row r="203">
          <cell r="G203" t="str">
            <v>02.1254</v>
          </cell>
          <cell r="H203" t="str">
            <v>m3</v>
          </cell>
          <cell r="J203">
            <v>59746</v>
          </cell>
          <cell r="M203">
            <v>59746</v>
          </cell>
        </row>
        <row r="204">
          <cell r="G204" t="str">
            <v>02.1261</v>
          </cell>
          <cell r="H204" t="str">
            <v>m3</v>
          </cell>
          <cell r="J204">
            <v>64896</v>
          </cell>
          <cell r="M204">
            <v>64896</v>
          </cell>
        </row>
        <row r="205">
          <cell r="G205" t="str">
            <v>02.1262</v>
          </cell>
          <cell r="H205" t="str">
            <v>m3</v>
          </cell>
          <cell r="J205">
            <v>62100</v>
          </cell>
          <cell r="M205">
            <v>62100</v>
          </cell>
        </row>
        <row r="206">
          <cell r="G206" t="str">
            <v>02.1263</v>
          </cell>
          <cell r="H206" t="str">
            <v>m3</v>
          </cell>
          <cell r="J206">
            <v>61512</v>
          </cell>
          <cell r="M206">
            <v>61512</v>
          </cell>
        </row>
        <row r="207">
          <cell r="G207" t="str">
            <v>02.1264</v>
          </cell>
          <cell r="H207" t="str">
            <v>m3</v>
          </cell>
          <cell r="J207">
            <v>61070</v>
          </cell>
          <cell r="M207">
            <v>61070</v>
          </cell>
        </row>
        <row r="208">
          <cell r="G208" t="str">
            <v>02.1271</v>
          </cell>
          <cell r="H208" t="str">
            <v>m3</v>
          </cell>
          <cell r="J208">
            <v>67104</v>
          </cell>
          <cell r="M208">
            <v>67104</v>
          </cell>
        </row>
        <row r="209">
          <cell r="G209" t="str">
            <v>02.1272</v>
          </cell>
          <cell r="H209" t="str">
            <v>m3</v>
          </cell>
          <cell r="J209">
            <v>64013</v>
          </cell>
          <cell r="M209">
            <v>64013</v>
          </cell>
        </row>
        <row r="210">
          <cell r="G210" t="str">
            <v>02.1273</v>
          </cell>
          <cell r="H210" t="str">
            <v>m3</v>
          </cell>
          <cell r="J210">
            <v>63425</v>
          </cell>
          <cell r="M210">
            <v>63425</v>
          </cell>
        </row>
        <row r="211">
          <cell r="G211" t="str">
            <v>02.1274</v>
          </cell>
          <cell r="H211" t="str">
            <v>m3</v>
          </cell>
          <cell r="J211">
            <v>62983</v>
          </cell>
          <cell r="M211">
            <v>62983</v>
          </cell>
        </row>
        <row r="212">
          <cell r="G212" t="str">
            <v>02.1281</v>
          </cell>
          <cell r="H212" t="str">
            <v>m3</v>
          </cell>
          <cell r="J212">
            <v>72254</v>
          </cell>
          <cell r="M212">
            <v>72254</v>
          </cell>
        </row>
        <row r="213">
          <cell r="G213" t="str">
            <v>02.1282</v>
          </cell>
          <cell r="H213" t="str">
            <v>m3</v>
          </cell>
          <cell r="J213">
            <v>69458</v>
          </cell>
          <cell r="M213">
            <v>69458</v>
          </cell>
        </row>
        <row r="214">
          <cell r="G214" t="str">
            <v>02.1283</v>
          </cell>
          <cell r="H214" t="str">
            <v>m3</v>
          </cell>
          <cell r="J214">
            <v>68869</v>
          </cell>
          <cell r="M214">
            <v>68869</v>
          </cell>
        </row>
        <row r="215">
          <cell r="G215" t="str">
            <v>02.1284</v>
          </cell>
          <cell r="H215" t="str">
            <v>m3</v>
          </cell>
          <cell r="J215">
            <v>68428</v>
          </cell>
          <cell r="M215">
            <v>68428</v>
          </cell>
        </row>
        <row r="216">
          <cell r="G216" t="str">
            <v>02.1291</v>
          </cell>
          <cell r="H216" t="str">
            <v>m3</v>
          </cell>
          <cell r="J216">
            <v>77993</v>
          </cell>
          <cell r="M216">
            <v>77993</v>
          </cell>
        </row>
        <row r="217">
          <cell r="G217" t="str">
            <v>02.1292</v>
          </cell>
          <cell r="H217" t="str">
            <v>m3</v>
          </cell>
          <cell r="J217">
            <v>75050</v>
          </cell>
          <cell r="M217">
            <v>75050</v>
          </cell>
        </row>
        <row r="218">
          <cell r="G218" t="str">
            <v>02.1293</v>
          </cell>
          <cell r="H218" t="str">
            <v>m3</v>
          </cell>
          <cell r="J218">
            <v>74461</v>
          </cell>
          <cell r="M218">
            <v>74461</v>
          </cell>
        </row>
        <row r="219">
          <cell r="G219" t="str">
            <v>02.1294</v>
          </cell>
          <cell r="H219" t="str">
            <v>m3</v>
          </cell>
          <cell r="J219">
            <v>74020</v>
          </cell>
          <cell r="M219">
            <v>74020</v>
          </cell>
        </row>
        <row r="220">
          <cell r="G220" t="str">
            <v>02.1311</v>
          </cell>
          <cell r="H220" t="str">
            <v>m3</v>
          </cell>
          <cell r="J220">
            <v>50769</v>
          </cell>
          <cell r="M220">
            <v>50769</v>
          </cell>
        </row>
        <row r="221">
          <cell r="G221" t="str">
            <v>02.1312</v>
          </cell>
          <cell r="H221" t="str">
            <v>m3</v>
          </cell>
          <cell r="J221">
            <v>48709</v>
          </cell>
          <cell r="M221">
            <v>48709</v>
          </cell>
        </row>
        <row r="222">
          <cell r="G222" t="str">
            <v>02.1313</v>
          </cell>
          <cell r="H222" t="str">
            <v>m3</v>
          </cell>
          <cell r="J222">
            <v>48415</v>
          </cell>
          <cell r="M222">
            <v>48415</v>
          </cell>
        </row>
        <row r="223">
          <cell r="G223" t="str">
            <v>02.1314</v>
          </cell>
          <cell r="H223" t="str">
            <v>m3</v>
          </cell>
          <cell r="J223">
            <v>48120</v>
          </cell>
          <cell r="M223">
            <v>48120</v>
          </cell>
        </row>
        <row r="224">
          <cell r="G224" t="str">
            <v>02.1321</v>
          </cell>
          <cell r="H224" t="str">
            <v>m3</v>
          </cell>
          <cell r="J224">
            <v>57833</v>
          </cell>
          <cell r="M224">
            <v>57833</v>
          </cell>
        </row>
        <row r="225">
          <cell r="G225" t="str">
            <v>02.1322</v>
          </cell>
          <cell r="H225" t="str">
            <v>m3</v>
          </cell>
          <cell r="J225">
            <v>56950</v>
          </cell>
          <cell r="M225">
            <v>56950</v>
          </cell>
        </row>
        <row r="226">
          <cell r="G226" t="str">
            <v>02.1323</v>
          </cell>
          <cell r="H226" t="str">
            <v>m3</v>
          </cell>
          <cell r="J226">
            <v>49592</v>
          </cell>
          <cell r="M226">
            <v>49592</v>
          </cell>
        </row>
        <row r="227">
          <cell r="G227" t="str">
            <v>02.1324</v>
          </cell>
          <cell r="H227" t="str">
            <v>m3</v>
          </cell>
          <cell r="J227">
            <v>48415</v>
          </cell>
          <cell r="M227">
            <v>48415</v>
          </cell>
        </row>
        <row r="228">
          <cell r="G228" t="str">
            <v>02.1331</v>
          </cell>
          <cell r="H228" t="str">
            <v>m3</v>
          </cell>
          <cell r="J228">
            <v>57391</v>
          </cell>
          <cell r="M228">
            <v>57391</v>
          </cell>
        </row>
        <row r="229">
          <cell r="G229" t="str">
            <v>02.1332</v>
          </cell>
          <cell r="H229" t="str">
            <v>m3</v>
          </cell>
          <cell r="J229">
            <v>55037</v>
          </cell>
          <cell r="M229">
            <v>55037</v>
          </cell>
        </row>
        <row r="230">
          <cell r="G230" t="str">
            <v>02.1333</v>
          </cell>
          <cell r="H230" t="str">
            <v>m3</v>
          </cell>
          <cell r="J230">
            <v>54301</v>
          </cell>
          <cell r="M230">
            <v>54301</v>
          </cell>
        </row>
        <row r="231">
          <cell r="G231" t="str">
            <v>02.1334</v>
          </cell>
          <cell r="H231" t="str">
            <v>m3</v>
          </cell>
          <cell r="J231">
            <v>53859</v>
          </cell>
          <cell r="M231">
            <v>53859</v>
          </cell>
        </row>
        <row r="232">
          <cell r="G232" t="str">
            <v>02.1341</v>
          </cell>
          <cell r="H232" t="str">
            <v>tÊn</v>
          </cell>
          <cell r="J232">
            <v>85204</v>
          </cell>
          <cell r="M232">
            <v>85204</v>
          </cell>
        </row>
        <row r="233">
          <cell r="G233" t="str">
            <v>02.1342</v>
          </cell>
          <cell r="H233" t="str">
            <v>tÊn</v>
          </cell>
          <cell r="J233">
            <v>79906</v>
          </cell>
          <cell r="M233">
            <v>79906</v>
          </cell>
        </row>
        <row r="234">
          <cell r="G234" t="str">
            <v>02.1343</v>
          </cell>
          <cell r="H234" t="str">
            <v>tÊn</v>
          </cell>
          <cell r="J234">
            <v>78876</v>
          </cell>
          <cell r="M234">
            <v>78876</v>
          </cell>
        </row>
        <row r="235">
          <cell r="G235" t="str">
            <v>02.1344</v>
          </cell>
          <cell r="H235" t="str">
            <v>tÊn</v>
          </cell>
          <cell r="J235">
            <v>78140</v>
          </cell>
          <cell r="M235">
            <v>78140</v>
          </cell>
        </row>
        <row r="236">
          <cell r="G236" t="str">
            <v>02.1351</v>
          </cell>
          <cell r="H236" t="str">
            <v>tÊn</v>
          </cell>
          <cell r="J236">
            <v>110221</v>
          </cell>
          <cell r="M236">
            <v>110221</v>
          </cell>
        </row>
        <row r="237">
          <cell r="G237" t="str">
            <v>02.1352</v>
          </cell>
          <cell r="H237" t="str">
            <v>tÊn</v>
          </cell>
          <cell r="J237">
            <v>103451</v>
          </cell>
          <cell r="M237">
            <v>103451</v>
          </cell>
        </row>
        <row r="238">
          <cell r="G238" t="str">
            <v>02.1353</v>
          </cell>
          <cell r="H238" t="str">
            <v>tÊn</v>
          </cell>
          <cell r="J238">
            <v>102127</v>
          </cell>
          <cell r="M238">
            <v>102127</v>
          </cell>
        </row>
        <row r="239">
          <cell r="G239" t="str">
            <v>02.1354</v>
          </cell>
          <cell r="H239" t="str">
            <v>tÊn</v>
          </cell>
          <cell r="J239">
            <v>93739</v>
          </cell>
          <cell r="M239">
            <v>93739</v>
          </cell>
        </row>
        <row r="240">
          <cell r="G240" t="str">
            <v>02.1361</v>
          </cell>
          <cell r="H240" t="str">
            <v>tÊn</v>
          </cell>
          <cell r="J240">
            <v>100739</v>
          </cell>
          <cell r="M240">
            <v>100739</v>
          </cell>
        </row>
        <row r="241">
          <cell r="G241" t="str">
            <v>02.1362</v>
          </cell>
          <cell r="H241" t="str">
            <v>tÊn</v>
          </cell>
          <cell r="J241">
            <v>94033</v>
          </cell>
          <cell r="M241">
            <v>94033</v>
          </cell>
        </row>
        <row r="242">
          <cell r="G242" t="str">
            <v>02.1363</v>
          </cell>
          <cell r="H242" t="str">
            <v>tÊn</v>
          </cell>
          <cell r="J242">
            <v>92856</v>
          </cell>
          <cell r="M242">
            <v>92856</v>
          </cell>
        </row>
        <row r="243">
          <cell r="G243" t="str">
            <v>02.1364</v>
          </cell>
          <cell r="H243" t="str">
            <v>tÊn</v>
          </cell>
          <cell r="J243">
            <v>91973</v>
          </cell>
          <cell r="M243">
            <v>91973</v>
          </cell>
        </row>
        <row r="244">
          <cell r="G244" t="str">
            <v>02.1371</v>
          </cell>
          <cell r="H244" t="str">
            <v>tÊn</v>
          </cell>
          <cell r="J244">
            <v>120227</v>
          </cell>
          <cell r="M244">
            <v>120227</v>
          </cell>
        </row>
        <row r="245">
          <cell r="G245" t="str">
            <v>02.1372</v>
          </cell>
          <cell r="H245" t="str">
            <v>tÊn</v>
          </cell>
          <cell r="J245">
            <v>112869</v>
          </cell>
          <cell r="M245">
            <v>112869</v>
          </cell>
        </row>
        <row r="246">
          <cell r="G246" t="str">
            <v>02.1373</v>
          </cell>
          <cell r="H246" t="str">
            <v>tÊn</v>
          </cell>
          <cell r="J246">
            <v>111398</v>
          </cell>
          <cell r="M246">
            <v>111398</v>
          </cell>
        </row>
        <row r="247">
          <cell r="G247" t="str">
            <v>02.1374</v>
          </cell>
          <cell r="H247" t="str">
            <v>tÊn</v>
          </cell>
          <cell r="J247">
            <v>110368</v>
          </cell>
          <cell r="M247">
            <v>110368</v>
          </cell>
        </row>
        <row r="248">
          <cell r="G248" t="str">
            <v>02.1381</v>
          </cell>
          <cell r="H248" t="str">
            <v>1000 v</v>
          </cell>
          <cell r="J248">
            <v>102421</v>
          </cell>
          <cell r="M248">
            <v>102421</v>
          </cell>
        </row>
        <row r="249">
          <cell r="G249" t="str">
            <v>02.1382</v>
          </cell>
          <cell r="H249" t="str">
            <v>1000 v</v>
          </cell>
          <cell r="J249">
            <v>77846</v>
          </cell>
          <cell r="M249">
            <v>77846</v>
          </cell>
        </row>
        <row r="250">
          <cell r="G250" t="str">
            <v>02.1383</v>
          </cell>
          <cell r="H250" t="str">
            <v>1000 v</v>
          </cell>
          <cell r="J250">
            <v>75786</v>
          </cell>
          <cell r="M250">
            <v>75786</v>
          </cell>
        </row>
        <row r="251">
          <cell r="G251" t="str">
            <v>02.1384</v>
          </cell>
          <cell r="H251" t="str">
            <v>1000 v</v>
          </cell>
          <cell r="J251">
            <v>74314</v>
          </cell>
          <cell r="M251">
            <v>74314</v>
          </cell>
        </row>
        <row r="252">
          <cell r="G252" t="str">
            <v>02.1391</v>
          </cell>
          <cell r="H252" t="str">
            <v>100 c¸i</v>
          </cell>
          <cell r="J252">
            <v>17953</v>
          </cell>
          <cell r="M252">
            <v>17953</v>
          </cell>
        </row>
        <row r="253">
          <cell r="G253" t="str">
            <v>02.1392</v>
          </cell>
          <cell r="H253" t="str">
            <v>100 c¸i</v>
          </cell>
          <cell r="J253">
            <v>16923</v>
          </cell>
          <cell r="M253">
            <v>16923</v>
          </cell>
        </row>
        <row r="254">
          <cell r="G254" t="str">
            <v>02.1393</v>
          </cell>
          <cell r="H254" t="str">
            <v>100 c¸i</v>
          </cell>
          <cell r="J254">
            <v>16776</v>
          </cell>
          <cell r="M254">
            <v>16776</v>
          </cell>
        </row>
        <row r="255">
          <cell r="G255" t="str">
            <v>02.1394</v>
          </cell>
          <cell r="H255" t="str">
            <v>100 c¸i</v>
          </cell>
          <cell r="J255">
            <v>16629</v>
          </cell>
          <cell r="M255">
            <v>16629</v>
          </cell>
        </row>
        <row r="256">
          <cell r="G256" t="str">
            <v>02.1411</v>
          </cell>
          <cell r="H256" t="str">
            <v>100 c©y</v>
          </cell>
          <cell r="J256">
            <v>132147</v>
          </cell>
          <cell r="M256">
            <v>132147</v>
          </cell>
        </row>
        <row r="257">
          <cell r="G257" t="str">
            <v>02.1412</v>
          </cell>
          <cell r="H257" t="str">
            <v>100 c©y</v>
          </cell>
          <cell r="J257">
            <v>124348</v>
          </cell>
          <cell r="M257">
            <v>124348</v>
          </cell>
        </row>
        <row r="258">
          <cell r="G258" t="str">
            <v>02.1413</v>
          </cell>
          <cell r="H258" t="str">
            <v>100 c©y</v>
          </cell>
          <cell r="J258">
            <v>122729</v>
          </cell>
          <cell r="M258">
            <v>122729</v>
          </cell>
        </row>
        <row r="259">
          <cell r="G259" t="str">
            <v>02.1414</v>
          </cell>
          <cell r="H259" t="str">
            <v>100 c©y</v>
          </cell>
          <cell r="J259">
            <v>121404</v>
          </cell>
          <cell r="M259">
            <v>121404</v>
          </cell>
        </row>
        <row r="260">
          <cell r="G260" t="str">
            <v>02.1421</v>
          </cell>
          <cell r="H260" t="str">
            <v>tÊn</v>
          </cell>
          <cell r="J260">
            <v>99184</v>
          </cell>
          <cell r="M260">
            <v>99184</v>
          </cell>
        </row>
        <row r="261">
          <cell r="G261" t="str">
            <v>02.1422</v>
          </cell>
          <cell r="H261" t="str">
            <v>tÊn</v>
          </cell>
          <cell r="J261">
            <v>93150</v>
          </cell>
          <cell r="M261">
            <v>93150</v>
          </cell>
        </row>
        <row r="262">
          <cell r="G262" t="str">
            <v>02.1423</v>
          </cell>
          <cell r="H262" t="str">
            <v>tÊn</v>
          </cell>
          <cell r="J262">
            <v>91973</v>
          </cell>
          <cell r="M262">
            <v>91973</v>
          </cell>
        </row>
        <row r="263">
          <cell r="G263" t="str">
            <v>02.1424</v>
          </cell>
          <cell r="H263" t="str">
            <v>tÊn</v>
          </cell>
          <cell r="J263">
            <v>90943</v>
          </cell>
          <cell r="M263">
            <v>90943</v>
          </cell>
        </row>
        <row r="264">
          <cell r="G264" t="str">
            <v>02.1431</v>
          </cell>
          <cell r="H264" t="str">
            <v>tÊn</v>
          </cell>
          <cell r="J264">
            <v>130234</v>
          </cell>
          <cell r="M264">
            <v>130234</v>
          </cell>
        </row>
        <row r="265">
          <cell r="G265" t="str">
            <v>02.1432</v>
          </cell>
          <cell r="H265" t="str">
            <v>tÊn</v>
          </cell>
          <cell r="J265">
            <v>122287</v>
          </cell>
          <cell r="M265">
            <v>122287</v>
          </cell>
        </row>
        <row r="266">
          <cell r="G266" t="str">
            <v>02.1433</v>
          </cell>
          <cell r="H266" t="str">
            <v>tÊn</v>
          </cell>
          <cell r="J266">
            <v>120669</v>
          </cell>
          <cell r="M266">
            <v>120669</v>
          </cell>
        </row>
        <row r="267">
          <cell r="G267" t="str">
            <v>02.1434</v>
          </cell>
          <cell r="H267" t="str">
            <v>tÊn</v>
          </cell>
          <cell r="J267">
            <v>119491</v>
          </cell>
          <cell r="M267">
            <v>119491</v>
          </cell>
        </row>
        <row r="268">
          <cell r="G268" t="str">
            <v>02.1441</v>
          </cell>
          <cell r="H268" t="str">
            <v>tÊn</v>
          </cell>
          <cell r="J268">
            <v>100214</v>
          </cell>
          <cell r="M268">
            <v>100214</v>
          </cell>
        </row>
        <row r="269">
          <cell r="G269" t="str">
            <v>02.1442</v>
          </cell>
          <cell r="H269" t="str">
            <v>tÊn</v>
          </cell>
          <cell r="J269">
            <v>93886</v>
          </cell>
          <cell r="M269">
            <v>93886</v>
          </cell>
        </row>
        <row r="270">
          <cell r="G270" t="str">
            <v>02.1443</v>
          </cell>
          <cell r="H270" t="str">
            <v>tÊn</v>
          </cell>
          <cell r="J270">
            <v>92856</v>
          </cell>
          <cell r="M270">
            <v>92856</v>
          </cell>
        </row>
        <row r="271">
          <cell r="G271" t="str">
            <v>02.1444</v>
          </cell>
          <cell r="H271" t="str">
            <v>tÊn</v>
          </cell>
          <cell r="J271">
            <v>91973</v>
          </cell>
          <cell r="M271">
            <v>91973</v>
          </cell>
        </row>
        <row r="272">
          <cell r="G272" t="str">
            <v>02.1451</v>
          </cell>
          <cell r="H272" t="str">
            <v>tÊn</v>
          </cell>
          <cell r="J272">
            <v>90207</v>
          </cell>
          <cell r="M272">
            <v>90207</v>
          </cell>
        </row>
        <row r="273">
          <cell r="G273" t="str">
            <v>02.1452</v>
          </cell>
          <cell r="H273" t="str">
            <v>tÊn</v>
          </cell>
          <cell r="J273">
            <v>84615</v>
          </cell>
          <cell r="M273">
            <v>84615</v>
          </cell>
        </row>
        <row r="274">
          <cell r="G274" t="str">
            <v>02.1453</v>
          </cell>
          <cell r="H274" t="str">
            <v>tÊn</v>
          </cell>
          <cell r="J274">
            <v>83585</v>
          </cell>
          <cell r="M274">
            <v>83585</v>
          </cell>
        </row>
        <row r="275">
          <cell r="G275" t="str">
            <v>02.1454</v>
          </cell>
          <cell r="H275" t="str">
            <v>tÊn</v>
          </cell>
          <cell r="J275">
            <v>82702</v>
          </cell>
          <cell r="M275">
            <v>82702</v>
          </cell>
        </row>
        <row r="276">
          <cell r="G276" t="str">
            <v>02.1461</v>
          </cell>
          <cell r="H276" t="str">
            <v>tÊn</v>
          </cell>
          <cell r="J276">
            <v>140241</v>
          </cell>
          <cell r="M276">
            <v>140241</v>
          </cell>
        </row>
        <row r="277">
          <cell r="G277" t="str">
            <v>02.1462</v>
          </cell>
          <cell r="H277" t="str">
            <v>tÊn</v>
          </cell>
          <cell r="J277">
            <v>131705</v>
          </cell>
          <cell r="M277">
            <v>131705</v>
          </cell>
        </row>
        <row r="278">
          <cell r="G278" t="str">
            <v>02.1463</v>
          </cell>
          <cell r="H278" t="str">
            <v>tÊn</v>
          </cell>
          <cell r="J278">
            <v>129940</v>
          </cell>
          <cell r="M278">
            <v>129940</v>
          </cell>
        </row>
        <row r="279">
          <cell r="G279" t="str">
            <v>02.1464</v>
          </cell>
          <cell r="H279" t="str">
            <v>tÊn</v>
          </cell>
          <cell r="J279">
            <v>128762</v>
          </cell>
          <cell r="M279">
            <v>128762</v>
          </cell>
        </row>
        <row r="280">
          <cell r="G280" t="str">
            <v>02.1471</v>
          </cell>
          <cell r="H280" t="str">
            <v>tÊn</v>
          </cell>
          <cell r="J280">
            <v>62689</v>
          </cell>
          <cell r="M280">
            <v>62689</v>
          </cell>
        </row>
        <row r="281">
          <cell r="G281" t="str">
            <v>02.1472</v>
          </cell>
          <cell r="H281" t="str">
            <v>tÊn</v>
          </cell>
          <cell r="J281">
            <v>56803</v>
          </cell>
          <cell r="M281">
            <v>56803</v>
          </cell>
        </row>
        <row r="282">
          <cell r="G282" t="str">
            <v>02.1473</v>
          </cell>
          <cell r="H282" t="str">
            <v>tÊn</v>
          </cell>
          <cell r="J282">
            <v>55625</v>
          </cell>
          <cell r="M282">
            <v>55625</v>
          </cell>
        </row>
        <row r="283">
          <cell r="G283" t="str">
            <v>02.1474</v>
          </cell>
          <cell r="H283" t="str">
            <v>tÊn</v>
          </cell>
          <cell r="J283">
            <v>54890</v>
          </cell>
          <cell r="M283">
            <v>54890</v>
          </cell>
        </row>
        <row r="284">
          <cell r="G284" t="str">
            <v>02.1481</v>
          </cell>
          <cell r="H284" t="str">
            <v>tÊn</v>
          </cell>
          <cell r="J284">
            <v>91090</v>
          </cell>
          <cell r="M284">
            <v>91090</v>
          </cell>
        </row>
        <row r="285">
          <cell r="G285" t="str">
            <v>02.1482</v>
          </cell>
          <cell r="H285" t="str">
            <v>tÊn</v>
          </cell>
          <cell r="J285">
            <v>84615</v>
          </cell>
          <cell r="M285">
            <v>84615</v>
          </cell>
        </row>
        <row r="286">
          <cell r="G286" t="str">
            <v>02.1483</v>
          </cell>
          <cell r="H286" t="str">
            <v>tÊn</v>
          </cell>
          <cell r="J286">
            <v>83585</v>
          </cell>
          <cell r="M286">
            <v>83585</v>
          </cell>
        </row>
        <row r="287">
          <cell r="G287" t="str">
            <v>02.1484</v>
          </cell>
          <cell r="H287" t="str">
            <v>tÊn</v>
          </cell>
          <cell r="J287">
            <v>82849</v>
          </cell>
          <cell r="M287">
            <v>82849</v>
          </cell>
        </row>
        <row r="288">
          <cell r="G288" t="str">
            <v>02.2101</v>
          </cell>
          <cell r="H288" t="str">
            <v>m3</v>
          </cell>
          <cell r="J288">
            <v>24134</v>
          </cell>
          <cell r="K288">
            <v>48193</v>
          </cell>
          <cell r="M288">
            <v>24134</v>
          </cell>
          <cell r="N288">
            <v>48193</v>
          </cell>
        </row>
        <row r="289">
          <cell r="G289" t="str">
            <v>02.2102</v>
          </cell>
          <cell r="H289" t="str">
            <v>m3</v>
          </cell>
          <cell r="J289">
            <v>23398</v>
          </cell>
          <cell r="K289">
            <v>40161</v>
          </cell>
          <cell r="M289">
            <v>23398</v>
          </cell>
          <cell r="N289">
            <v>40161</v>
          </cell>
        </row>
        <row r="290">
          <cell r="G290" t="str">
            <v>02.2201</v>
          </cell>
          <cell r="H290" t="str">
            <v>m3</v>
          </cell>
          <cell r="J290">
            <v>25900</v>
          </cell>
          <cell r="K290">
            <v>50201</v>
          </cell>
          <cell r="M290">
            <v>25900</v>
          </cell>
          <cell r="N290">
            <v>50201</v>
          </cell>
        </row>
        <row r="291">
          <cell r="G291" t="str">
            <v>02.2202</v>
          </cell>
          <cell r="H291" t="str">
            <v>m3</v>
          </cell>
          <cell r="J291">
            <v>24575</v>
          </cell>
          <cell r="K291">
            <v>42169</v>
          </cell>
          <cell r="M291">
            <v>24575</v>
          </cell>
          <cell r="N291">
            <v>42169</v>
          </cell>
        </row>
        <row r="292">
          <cell r="G292" t="str">
            <v>02.2031</v>
          </cell>
          <cell r="H292" t="str">
            <v>tÊn</v>
          </cell>
          <cell r="J292">
            <v>19425</v>
          </cell>
          <cell r="K292">
            <v>33467</v>
          </cell>
          <cell r="M292">
            <v>19425</v>
          </cell>
          <cell r="N292">
            <v>33467</v>
          </cell>
        </row>
        <row r="293">
          <cell r="G293" t="str">
            <v>02.2032</v>
          </cell>
          <cell r="H293" t="str">
            <v>tÊn</v>
          </cell>
          <cell r="J293">
            <v>18395</v>
          </cell>
          <cell r="K293">
            <v>28113</v>
          </cell>
          <cell r="M293">
            <v>18395</v>
          </cell>
          <cell r="N293">
            <v>28113</v>
          </cell>
        </row>
        <row r="294">
          <cell r="G294" t="str">
            <v>02.2401</v>
          </cell>
          <cell r="H294" t="str">
            <v>tÊn</v>
          </cell>
          <cell r="J294">
            <v>27224</v>
          </cell>
          <cell r="K294">
            <v>120483</v>
          </cell>
          <cell r="M294">
            <v>27224</v>
          </cell>
          <cell r="N294">
            <v>120483</v>
          </cell>
        </row>
        <row r="295">
          <cell r="G295" t="str">
            <v>02.2402</v>
          </cell>
          <cell r="H295" t="str">
            <v>tÊn</v>
          </cell>
          <cell r="J295">
            <v>26635</v>
          </cell>
          <cell r="K295">
            <v>73628</v>
          </cell>
          <cell r="M295">
            <v>26635</v>
          </cell>
          <cell r="N295">
            <v>73628</v>
          </cell>
        </row>
        <row r="296">
          <cell r="G296" t="str">
            <v>02.2501</v>
          </cell>
          <cell r="H296" t="str">
            <v>tÊn</v>
          </cell>
          <cell r="J296">
            <v>21338</v>
          </cell>
          <cell r="K296">
            <v>120483</v>
          </cell>
          <cell r="M296">
            <v>21338</v>
          </cell>
          <cell r="N296">
            <v>120483</v>
          </cell>
        </row>
        <row r="297">
          <cell r="G297" t="str">
            <v>02.2502</v>
          </cell>
          <cell r="H297" t="str">
            <v>tÊn</v>
          </cell>
          <cell r="J297">
            <v>20308</v>
          </cell>
          <cell r="K297">
            <v>100402</v>
          </cell>
          <cell r="M297">
            <v>20308</v>
          </cell>
          <cell r="N297">
            <v>100402</v>
          </cell>
        </row>
        <row r="298">
          <cell r="G298" t="str">
            <v>02.2601</v>
          </cell>
          <cell r="H298" t="str">
            <v>tÊn</v>
          </cell>
          <cell r="J298">
            <v>29873</v>
          </cell>
          <cell r="K298">
            <v>120483</v>
          </cell>
          <cell r="M298">
            <v>29873</v>
          </cell>
          <cell r="N298">
            <v>120483</v>
          </cell>
        </row>
        <row r="299">
          <cell r="G299" t="str">
            <v>02.2602</v>
          </cell>
          <cell r="H299" t="str">
            <v>tÊn</v>
          </cell>
          <cell r="J299">
            <v>29284</v>
          </cell>
          <cell r="K299">
            <v>100402</v>
          </cell>
          <cell r="M299">
            <v>29284</v>
          </cell>
          <cell r="N299">
            <v>100402</v>
          </cell>
        </row>
        <row r="300">
          <cell r="G300" t="str">
            <v>02.3101</v>
          </cell>
          <cell r="H300" t="str">
            <v>m3</v>
          </cell>
          <cell r="J300">
            <v>4709</v>
          </cell>
          <cell r="M300">
            <v>4709</v>
          </cell>
        </row>
        <row r="301">
          <cell r="G301" t="str">
            <v>02.3102</v>
          </cell>
          <cell r="H301" t="str">
            <v>m3</v>
          </cell>
          <cell r="J301">
            <v>6328</v>
          </cell>
          <cell r="M301">
            <v>6328</v>
          </cell>
        </row>
        <row r="302">
          <cell r="G302" t="str">
            <v>02.3103</v>
          </cell>
          <cell r="H302" t="str">
            <v>m3</v>
          </cell>
          <cell r="J302">
            <v>7064</v>
          </cell>
          <cell r="M302">
            <v>7064</v>
          </cell>
        </row>
        <row r="303">
          <cell r="G303" t="str">
            <v>02.3104</v>
          </cell>
          <cell r="H303" t="str">
            <v>m3</v>
          </cell>
          <cell r="J303">
            <v>6328</v>
          </cell>
          <cell r="M303">
            <v>6328</v>
          </cell>
        </row>
        <row r="304">
          <cell r="G304" t="str">
            <v>02.3105</v>
          </cell>
          <cell r="H304" t="str">
            <v>m3</v>
          </cell>
          <cell r="J304">
            <v>5298</v>
          </cell>
          <cell r="M304">
            <v>5298</v>
          </cell>
        </row>
        <row r="305">
          <cell r="G305" t="str">
            <v>02.3106</v>
          </cell>
          <cell r="H305" t="str">
            <v>1000 v</v>
          </cell>
          <cell r="J305">
            <v>6769</v>
          </cell>
          <cell r="M305">
            <v>6769</v>
          </cell>
        </row>
        <row r="306">
          <cell r="G306" t="str">
            <v>02.3107</v>
          </cell>
          <cell r="H306" t="str">
            <v>tÊn</v>
          </cell>
          <cell r="J306">
            <v>6916</v>
          </cell>
          <cell r="M306">
            <v>6916</v>
          </cell>
        </row>
        <row r="307">
          <cell r="G307" t="str">
            <v>02.3108</v>
          </cell>
          <cell r="H307" t="str">
            <v>tÊn</v>
          </cell>
          <cell r="J307">
            <v>8094</v>
          </cell>
          <cell r="M307">
            <v>8094</v>
          </cell>
        </row>
        <row r="308">
          <cell r="G308" t="str">
            <v>02.3109</v>
          </cell>
          <cell r="H308" t="str">
            <v>100 c©y</v>
          </cell>
          <cell r="J308">
            <v>16923</v>
          </cell>
          <cell r="M308">
            <v>16923</v>
          </cell>
        </row>
        <row r="309">
          <cell r="G309" t="str">
            <v>02.3110</v>
          </cell>
          <cell r="H309" t="str">
            <v>100 cäc</v>
          </cell>
          <cell r="J309">
            <v>5592</v>
          </cell>
          <cell r="M309">
            <v>5592</v>
          </cell>
        </row>
        <row r="310">
          <cell r="G310" t="str">
            <v>02.3111</v>
          </cell>
          <cell r="H310" t="str">
            <v>tÊn</v>
          </cell>
          <cell r="J310">
            <v>8682</v>
          </cell>
          <cell r="M310">
            <v>8682</v>
          </cell>
        </row>
        <row r="311">
          <cell r="G311" t="str">
            <v>02.3112</v>
          </cell>
          <cell r="H311" t="str">
            <v>tÊn</v>
          </cell>
          <cell r="J311">
            <v>13391</v>
          </cell>
          <cell r="M311">
            <v>13391</v>
          </cell>
        </row>
        <row r="312">
          <cell r="G312" t="str">
            <v>02.3113</v>
          </cell>
          <cell r="H312" t="str">
            <v>tÊn</v>
          </cell>
          <cell r="J312">
            <v>6916</v>
          </cell>
          <cell r="M312">
            <v>6916</v>
          </cell>
        </row>
        <row r="313">
          <cell r="G313" t="str">
            <v>02.3114</v>
          </cell>
          <cell r="H313" t="str">
            <v>tÊn</v>
          </cell>
          <cell r="J313">
            <v>9271</v>
          </cell>
          <cell r="M313">
            <v>9271</v>
          </cell>
        </row>
        <row r="314">
          <cell r="G314" t="str">
            <v>02.3115</v>
          </cell>
          <cell r="H314" t="str">
            <v>tÊn</v>
          </cell>
          <cell r="J314">
            <v>11037</v>
          </cell>
          <cell r="M314">
            <v>11037</v>
          </cell>
        </row>
        <row r="315">
          <cell r="G315" t="str">
            <v>02.3116</v>
          </cell>
          <cell r="H315" t="str">
            <v>tÊn</v>
          </cell>
          <cell r="J315">
            <v>4120</v>
          </cell>
          <cell r="M315">
            <v>4120</v>
          </cell>
        </row>
        <row r="316">
          <cell r="G316" t="str">
            <v>02.3201</v>
          </cell>
          <cell r="H316" t="str">
            <v>m3</v>
          </cell>
          <cell r="J316">
            <v>3090</v>
          </cell>
          <cell r="M316">
            <v>3090</v>
          </cell>
        </row>
        <row r="317">
          <cell r="G317" t="str">
            <v>02.3202</v>
          </cell>
          <cell r="H317" t="str">
            <v>m3</v>
          </cell>
          <cell r="J317">
            <v>5298</v>
          </cell>
          <cell r="M317">
            <v>5298</v>
          </cell>
        </row>
        <row r="318">
          <cell r="G318" t="str">
            <v>02.3203</v>
          </cell>
          <cell r="H318" t="str">
            <v>m3</v>
          </cell>
          <cell r="J318">
            <v>6769</v>
          </cell>
          <cell r="M318">
            <v>6769</v>
          </cell>
        </row>
        <row r="319">
          <cell r="G319" t="str">
            <v>02.3204</v>
          </cell>
          <cell r="H319" t="str">
            <v>m3</v>
          </cell>
          <cell r="J319">
            <v>5298</v>
          </cell>
          <cell r="M319">
            <v>5298</v>
          </cell>
        </row>
        <row r="320">
          <cell r="G320" t="str">
            <v>02.3205</v>
          </cell>
          <cell r="H320" t="str">
            <v>m3</v>
          </cell>
          <cell r="J320">
            <v>4415</v>
          </cell>
          <cell r="M320">
            <v>4415</v>
          </cell>
        </row>
        <row r="321">
          <cell r="G321" t="str">
            <v>02.3206</v>
          </cell>
          <cell r="H321" t="str">
            <v>1000 v</v>
          </cell>
          <cell r="J321">
            <v>6328</v>
          </cell>
          <cell r="M321">
            <v>6328</v>
          </cell>
        </row>
        <row r="322">
          <cell r="G322" t="str">
            <v>02.3207</v>
          </cell>
          <cell r="H322" t="str">
            <v>tÊn</v>
          </cell>
          <cell r="J322">
            <v>3090</v>
          </cell>
          <cell r="M322">
            <v>3090</v>
          </cell>
        </row>
        <row r="323">
          <cell r="G323" t="str">
            <v>02.3208</v>
          </cell>
          <cell r="H323" t="str">
            <v>tÊn</v>
          </cell>
          <cell r="J323">
            <v>7446</v>
          </cell>
          <cell r="M323">
            <v>7446</v>
          </cell>
        </row>
        <row r="324">
          <cell r="G324" t="str">
            <v>02.3209</v>
          </cell>
          <cell r="H324" t="str">
            <v>100 c©y</v>
          </cell>
          <cell r="J324">
            <v>8535</v>
          </cell>
          <cell r="M324">
            <v>8535</v>
          </cell>
        </row>
        <row r="325">
          <cell r="G325" t="str">
            <v>02.3210</v>
          </cell>
          <cell r="H325" t="str">
            <v>100 cäc</v>
          </cell>
          <cell r="J325">
            <v>3090</v>
          </cell>
          <cell r="M325">
            <v>3090</v>
          </cell>
        </row>
        <row r="326">
          <cell r="G326" t="str">
            <v>02.3211</v>
          </cell>
          <cell r="H326" t="str">
            <v>tÊn</v>
          </cell>
          <cell r="J326">
            <v>6769</v>
          </cell>
          <cell r="M326">
            <v>6769</v>
          </cell>
        </row>
        <row r="327">
          <cell r="G327" t="str">
            <v>02.3212</v>
          </cell>
          <cell r="H327" t="str">
            <v>tÊn</v>
          </cell>
          <cell r="J327">
            <v>6916</v>
          </cell>
          <cell r="M327">
            <v>6916</v>
          </cell>
        </row>
        <row r="328">
          <cell r="G328" t="str">
            <v>02.3213</v>
          </cell>
          <cell r="H328" t="str">
            <v>tÊn</v>
          </cell>
          <cell r="J328">
            <v>5150</v>
          </cell>
          <cell r="M328">
            <v>5150</v>
          </cell>
        </row>
        <row r="329">
          <cell r="G329" t="str">
            <v>02.3214</v>
          </cell>
          <cell r="H329" t="str">
            <v>tÊn</v>
          </cell>
          <cell r="J329">
            <v>8682</v>
          </cell>
          <cell r="M329">
            <v>8682</v>
          </cell>
        </row>
        <row r="330">
          <cell r="G330" t="str">
            <v>02.3215</v>
          </cell>
          <cell r="H330" t="str">
            <v>tÊn</v>
          </cell>
          <cell r="J330">
            <v>11478</v>
          </cell>
          <cell r="M330">
            <v>11478</v>
          </cell>
        </row>
        <row r="331">
          <cell r="G331" t="str">
            <v>02.3216</v>
          </cell>
          <cell r="H331" t="str">
            <v>tÊn</v>
          </cell>
          <cell r="J331">
            <v>3679</v>
          </cell>
          <cell r="M331">
            <v>3679</v>
          </cell>
        </row>
        <row r="332">
          <cell r="G332" t="str">
            <v>03.1101</v>
          </cell>
          <cell r="H332" t="str">
            <v>m3</v>
          </cell>
          <cell r="J332">
            <v>8094</v>
          </cell>
          <cell r="M332">
            <v>8094</v>
          </cell>
        </row>
        <row r="333">
          <cell r="G333" t="str">
            <v>03.1102</v>
          </cell>
          <cell r="H333" t="str">
            <v>m3</v>
          </cell>
          <cell r="J333">
            <v>12058</v>
          </cell>
          <cell r="M333">
            <v>12058</v>
          </cell>
        </row>
        <row r="334">
          <cell r="G334" t="str">
            <v>03.1103</v>
          </cell>
          <cell r="H334" t="str">
            <v>m3</v>
          </cell>
          <cell r="J334">
            <v>20308</v>
          </cell>
          <cell r="M334">
            <v>20308</v>
          </cell>
        </row>
        <row r="335">
          <cell r="G335" t="str">
            <v>03.1104</v>
          </cell>
          <cell r="H335" t="str">
            <v>m3</v>
          </cell>
          <cell r="J335">
            <v>32375</v>
          </cell>
          <cell r="M335">
            <v>32375</v>
          </cell>
        </row>
        <row r="336">
          <cell r="G336" t="str">
            <v>03.1111</v>
          </cell>
          <cell r="H336" t="str">
            <v>m3</v>
          </cell>
          <cell r="J336">
            <v>11478</v>
          </cell>
          <cell r="M336">
            <v>11478</v>
          </cell>
        </row>
        <row r="337">
          <cell r="G337" t="str">
            <v>03.1112</v>
          </cell>
          <cell r="H337" t="str">
            <v>m3</v>
          </cell>
          <cell r="J337">
            <v>16776</v>
          </cell>
          <cell r="M337">
            <v>16776</v>
          </cell>
        </row>
        <row r="338">
          <cell r="G338" t="str">
            <v>03.1113</v>
          </cell>
          <cell r="H338" t="str">
            <v>m3</v>
          </cell>
          <cell r="J338">
            <v>24428</v>
          </cell>
          <cell r="M338">
            <v>24428</v>
          </cell>
        </row>
        <row r="339">
          <cell r="G339" t="str">
            <v>03.1114</v>
          </cell>
          <cell r="H339" t="str">
            <v>m3</v>
          </cell>
          <cell r="J339">
            <v>37819</v>
          </cell>
          <cell r="M339">
            <v>37819</v>
          </cell>
        </row>
        <row r="340">
          <cell r="G340" t="str">
            <v>03.1121</v>
          </cell>
          <cell r="H340" t="str">
            <v>m3</v>
          </cell>
          <cell r="J340">
            <v>8094</v>
          </cell>
          <cell r="M340">
            <v>8094</v>
          </cell>
        </row>
        <row r="341">
          <cell r="G341" t="str">
            <v>03.1122</v>
          </cell>
          <cell r="H341" t="str">
            <v>m3</v>
          </cell>
          <cell r="J341">
            <v>11037</v>
          </cell>
          <cell r="M341">
            <v>11037</v>
          </cell>
        </row>
        <row r="342">
          <cell r="G342" t="str">
            <v>03.1123</v>
          </cell>
          <cell r="H342" t="str">
            <v>m3</v>
          </cell>
          <cell r="J342">
            <v>16482</v>
          </cell>
          <cell r="M342">
            <v>16482</v>
          </cell>
        </row>
        <row r="343">
          <cell r="G343" t="str">
            <v>03.1124</v>
          </cell>
          <cell r="H343" t="str">
            <v>m3</v>
          </cell>
          <cell r="J343">
            <v>24575</v>
          </cell>
          <cell r="M343">
            <v>24575</v>
          </cell>
        </row>
        <row r="344">
          <cell r="G344" t="str">
            <v>03.1131</v>
          </cell>
          <cell r="H344" t="str">
            <v>m3</v>
          </cell>
          <cell r="J344">
            <v>8682</v>
          </cell>
          <cell r="M344">
            <v>8682</v>
          </cell>
        </row>
        <row r="345">
          <cell r="G345" t="str">
            <v>03.1132</v>
          </cell>
          <cell r="H345" t="str">
            <v>m3</v>
          </cell>
          <cell r="J345">
            <v>11773</v>
          </cell>
          <cell r="M345">
            <v>11773</v>
          </cell>
        </row>
        <row r="346">
          <cell r="G346" t="str">
            <v>03.1133</v>
          </cell>
          <cell r="H346" t="str">
            <v>m3</v>
          </cell>
          <cell r="J346">
            <v>17659</v>
          </cell>
          <cell r="M346">
            <v>17659</v>
          </cell>
        </row>
        <row r="347">
          <cell r="G347" t="str">
            <v>03.1134</v>
          </cell>
          <cell r="H347" t="str">
            <v>m3</v>
          </cell>
          <cell r="J347">
            <v>25900</v>
          </cell>
          <cell r="M347">
            <v>25900</v>
          </cell>
        </row>
        <row r="348">
          <cell r="G348" t="str">
            <v>03.1141</v>
          </cell>
          <cell r="H348" t="str">
            <v>m3</v>
          </cell>
          <cell r="J348">
            <v>9712</v>
          </cell>
          <cell r="M348">
            <v>9712</v>
          </cell>
        </row>
        <row r="349">
          <cell r="G349" t="str">
            <v>03.1142</v>
          </cell>
          <cell r="H349" t="str">
            <v>m3</v>
          </cell>
          <cell r="J349">
            <v>12950</v>
          </cell>
          <cell r="M349">
            <v>12950</v>
          </cell>
        </row>
        <row r="350">
          <cell r="G350" t="str">
            <v>03.1143</v>
          </cell>
          <cell r="H350" t="str">
            <v>m3</v>
          </cell>
          <cell r="J350">
            <v>18836</v>
          </cell>
          <cell r="M350">
            <v>18836</v>
          </cell>
        </row>
        <row r="351">
          <cell r="G351" t="str">
            <v>03.1144</v>
          </cell>
          <cell r="H351" t="str">
            <v>m3</v>
          </cell>
          <cell r="J351">
            <v>27518</v>
          </cell>
          <cell r="M351">
            <v>27518</v>
          </cell>
        </row>
        <row r="352">
          <cell r="G352" t="str">
            <v>03.1151</v>
          </cell>
          <cell r="H352" t="str">
            <v>m3</v>
          </cell>
          <cell r="J352">
            <v>8388</v>
          </cell>
          <cell r="M352">
            <v>8388</v>
          </cell>
        </row>
        <row r="353">
          <cell r="G353" t="str">
            <v>03.1152</v>
          </cell>
          <cell r="H353" t="str">
            <v>m3</v>
          </cell>
          <cell r="J353">
            <v>11478</v>
          </cell>
          <cell r="M353">
            <v>11478</v>
          </cell>
        </row>
        <row r="354">
          <cell r="G354" t="str">
            <v>03.1153</v>
          </cell>
          <cell r="H354" t="str">
            <v>m3</v>
          </cell>
          <cell r="J354">
            <v>17365</v>
          </cell>
          <cell r="M354">
            <v>17365</v>
          </cell>
        </row>
        <row r="355">
          <cell r="G355" t="str">
            <v>03.1154</v>
          </cell>
          <cell r="H355" t="str">
            <v>m3</v>
          </cell>
          <cell r="J355">
            <v>25900</v>
          </cell>
          <cell r="M355">
            <v>25900</v>
          </cell>
        </row>
        <row r="356">
          <cell r="G356" t="str">
            <v>03.1161</v>
          </cell>
          <cell r="H356" t="str">
            <v>m3</v>
          </cell>
          <cell r="J356">
            <v>9271</v>
          </cell>
          <cell r="M356">
            <v>9271</v>
          </cell>
        </row>
        <row r="357">
          <cell r="G357" t="str">
            <v>03.1162</v>
          </cell>
          <cell r="H357" t="str">
            <v>m3</v>
          </cell>
          <cell r="J357">
            <v>12508</v>
          </cell>
          <cell r="M357">
            <v>12508</v>
          </cell>
        </row>
        <row r="358">
          <cell r="G358" t="str">
            <v>03.1163</v>
          </cell>
          <cell r="H358" t="str">
            <v>m3</v>
          </cell>
          <cell r="J358">
            <v>18395</v>
          </cell>
          <cell r="M358">
            <v>18395</v>
          </cell>
        </row>
        <row r="359">
          <cell r="G359" t="str">
            <v>03.1164</v>
          </cell>
          <cell r="H359" t="str">
            <v>m3</v>
          </cell>
          <cell r="J359">
            <v>27224</v>
          </cell>
          <cell r="M359">
            <v>27224</v>
          </cell>
        </row>
        <row r="360">
          <cell r="G360" t="str">
            <v>03.1171</v>
          </cell>
          <cell r="H360" t="str">
            <v>m3</v>
          </cell>
          <cell r="J360">
            <v>10154</v>
          </cell>
          <cell r="M360">
            <v>10154</v>
          </cell>
        </row>
        <row r="361">
          <cell r="G361" t="str">
            <v>03.1172</v>
          </cell>
          <cell r="H361" t="str">
            <v>m3</v>
          </cell>
          <cell r="J361">
            <v>13686</v>
          </cell>
          <cell r="M361">
            <v>13686</v>
          </cell>
        </row>
        <row r="362">
          <cell r="G362" t="str">
            <v>03.1173</v>
          </cell>
          <cell r="H362" t="str">
            <v>m3</v>
          </cell>
          <cell r="J362">
            <v>19719</v>
          </cell>
          <cell r="M362">
            <v>19719</v>
          </cell>
        </row>
        <row r="363">
          <cell r="G363" t="str">
            <v>03.1174</v>
          </cell>
          <cell r="H363" t="str">
            <v>m3</v>
          </cell>
          <cell r="J363">
            <v>28843</v>
          </cell>
          <cell r="M363">
            <v>28843</v>
          </cell>
        </row>
        <row r="364">
          <cell r="G364" t="str">
            <v>03.1181</v>
          </cell>
          <cell r="H364" t="str">
            <v>m3</v>
          </cell>
          <cell r="J364">
            <v>8977</v>
          </cell>
          <cell r="M364">
            <v>8977</v>
          </cell>
        </row>
        <row r="365">
          <cell r="G365" t="str">
            <v>03.1182</v>
          </cell>
          <cell r="H365" t="str">
            <v>m3</v>
          </cell>
          <cell r="J365">
            <v>12214</v>
          </cell>
          <cell r="M365">
            <v>12214</v>
          </cell>
        </row>
        <row r="366">
          <cell r="G366" t="str">
            <v>03.1183</v>
          </cell>
          <cell r="H366" t="str">
            <v>m3</v>
          </cell>
          <cell r="J366">
            <v>18100</v>
          </cell>
          <cell r="M366">
            <v>18100</v>
          </cell>
        </row>
        <row r="367">
          <cell r="G367" t="str">
            <v>03.1184</v>
          </cell>
          <cell r="H367" t="str">
            <v>m3</v>
          </cell>
          <cell r="J367">
            <v>27224</v>
          </cell>
          <cell r="M367">
            <v>27224</v>
          </cell>
        </row>
        <row r="368">
          <cell r="G368" t="str">
            <v>03.1191</v>
          </cell>
          <cell r="H368" t="str">
            <v>m3</v>
          </cell>
          <cell r="J368">
            <v>9712</v>
          </cell>
          <cell r="M368">
            <v>9712</v>
          </cell>
        </row>
        <row r="369">
          <cell r="G369" t="str">
            <v>03.1192</v>
          </cell>
          <cell r="H369" t="str">
            <v>m3</v>
          </cell>
          <cell r="J369">
            <v>12097</v>
          </cell>
          <cell r="M369">
            <v>12097</v>
          </cell>
        </row>
        <row r="370">
          <cell r="G370" t="str">
            <v>03.1193</v>
          </cell>
          <cell r="H370" t="str">
            <v>m3</v>
          </cell>
          <cell r="J370">
            <v>19425</v>
          </cell>
          <cell r="M370">
            <v>19425</v>
          </cell>
        </row>
        <row r="371">
          <cell r="G371" t="str">
            <v>03.1194</v>
          </cell>
          <cell r="H371" t="str">
            <v>m3</v>
          </cell>
          <cell r="J371">
            <v>28548</v>
          </cell>
          <cell r="M371">
            <v>28548</v>
          </cell>
        </row>
        <row r="372">
          <cell r="G372" t="str">
            <v>03.1201</v>
          </cell>
          <cell r="H372" t="str">
            <v>m3</v>
          </cell>
          <cell r="J372">
            <v>10742</v>
          </cell>
          <cell r="M372">
            <v>10742</v>
          </cell>
        </row>
        <row r="373">
          <cell r="G373" t="str">
            <v>03.1202</v>
          </cell>
          <cell r="H373" t="str">
            <v>m3</v>
          </cell>
          <cell r="J373">
            <v>14274</v>
          </cell>
          <cell r="M373">
            <v>14274</v>
          </cell>
        </row>
        <row r="374">
          <cell r="G374" t="str">
            <v>03.1203</v>
          </cell>
          <cell r="H374" t="str">
            <v>m3</v>
          </cell>
          <cell r="J374">
            <v>20749</v>
          </cell>
          <cell r="M374">
            <v>20749</v>
          </cell>
        </row>
        <row r="375">
          <cell r="G375" t="str">
            <v>03.1204</v>
          </cell>
          <cell r="H375" t="str">
            <v>m3</v>
          </cell>
          <cell r="J375">
            <v>30314</v>
          </cell>
          <cell r="M375">
            <v>30314</v>
          </cell>
        </row>
        <row r="376">
          <cell r="G376" t="str">
            <v>03.1211</v>
          </cell>
          <cell r="H376" t="str">
            <v>m3</v>
          </cell>
          <cell r="J376">
            <v>9418</v>
          </cell>
          <cell r="M376">
            <v>9418</v>
          </cell>
        </row>
        <row r="377">
          <cell r="G377" t="str">
            <v>03.1212</v>
          </cell>
          <cell r="H377" t="str">
            <v>m3</v>
          </cell>
          <cell r="J377">
            <v>12803</v>
          </cell>
          <cell r="M377">
            <v>12803</v>
          </cell>
        </row>
        <row r="378">
          <cell r="G378" t="str">
            <v>03.1213</v>
          </cell>
          <cell r="H378" t="str">
            <v>m3</v>
          </cell>
          <cell r="J378">
            <v>19130</v>
          </cell>
          <cell r="M378">
            <v>19130</v>
          </cell>
        </row>
        <row r="379">
          <cell r="G379" t="str">
            <v>03.1214</v>
          </cell>
          <cell r="H379" t="str">
            <v>m3</v>
          </cell>
          <cell r="J379">
            <v>28548</v>
          </cell>
          <cell r="M379">
            <v>28548</v>
          </cell>
        </row>
        <row r="380">
          <cell r="G380" t="str">
            <v>03.1221</v>
          </cell>
          <cell r="H380" t="str">
            <v>m3</v>
          </cell>
          <cell r="J380">
            <v>10154</v>
          </cell>
          <cell r="M380">
            <v>10154</v>
          </cell>
        </row>
        <row r="381">
          <cell r="G381" t="str">
            <v>03.1222</v>
          </cell>
          <cell r="H381" t="str">
            <v>m3</v>
          </cell>
          <cell r="J381">
            <v>13833</v>
          </cell>
          <cell r="M381">
            <v>13833</v>
          </cell>
        </row>
        <row r="382">
          <cell r="G382" t="str">
            <v>03.1223</v>
          </cell>
          <cell r="H382" t="str">
            <v>m3</v>
          </cell>
          <cell r="J382">
            <v>20455</v>
          </cell>
          <cell r="M382">
            <v>20455</v>
          </cell>
        </row>
        <row r="383">
          <cell r="G383" t="str">
            <v>03.1224</v>
          </cell>
          <cell r="H383" t="str">
            <v>m3</v>
          </cell>
          <cell r="J383">
            <v>30020</v>
          </cell>
          <cell r="M383">
            <v>30020</v>
          </cell>
        </row>
        <row r="384">
          <cell r="G384" t="str">
            <v>03.1231</v>
          </cell>
          <cell r="H384" t="str">
            <v>m3</v>
          </cell>
          <cell r="J384">
            <v>11184</v>
          </cell>
          <cell r="M384">
            <v>11184</v>
          </cell>
        </row>
        <row r="385">
          <cell r="G385" t="str">
            <v>03.1232</v>
          </cell>
          <cell r="H385" t="str">
            <v>m3</v>
          </cell>
          <cell r="J385">
            <v>14863</v>
          </cell>
          <cell r="M385">
            <v>14863</v>
          </cell>
        </row>
        <row r="386">
          <cell r="G386" t="str">
            <v>03.1233</v>
          </cell>
          <cell r="H386" t="str">
            <v>m3</v>
          </cell>
          <cell r="J386">
            <v>21632</v>
          </cell>
          <cell r="M386">
            <v>21632</v>
          </cell>
        </row>
        <row r="387">
          <cell r="G387" t="str">
            <v>03.1234</v>
          </cell>
          <cell r="H387" t="str">
            <v>m3</v>
          </cell>
          <cell r="J387">
            <v>31786</v>
          </cell>
          <cell r="M387">
            <v>31786</v>
          </cell>
        </row>
        <row r="388">
          <cell r="G388" t="str">
            <v>03.1241</v>
          </cell>
          <cell r="H388" t="str">
            <v>m3</v>
          </cell>
          <cell r="J388">
            <v>12361</v>
          </cell>
          <cell r="M388">
            <v>12361</v>
          </cell>
        </row>
        <row r="389">
          <cell r="G389" t="str">
            <v>03.1242</v>
          </cell>
          <cell r="H389" t="str">
            <v>m3</v>
          </cell>
          <cell r="J389">
            <v>16334</v>
          </cell>
          <cell r="M389">
            <v>16334</v>
          </cell>
        </row>
        <row r="390">
          <cell r="G390" t="str">
            <v>03.1243</v>
          </cell>
          <cell r="H390" t="str">
            <v>m3</v>
          </cell>
          <cell r="J390">
            <v>23839</v>
          </cell>
          <cell r="M390">
            <v>23839</v>
          </cell>
        </row>
        <row r="391">
          <cell r="G391" t="str">
            <v>03.1244</v>
          </cell>
          <cell r="H391" t="str">
            <v>m3</v>
          </cell>
          <cell r="J391">
            <v>35023</v>
          </cell>
          <cell r="M391">
            <v>35023</v>
          </cell>
        </row>
        <row r="392">
          <cell r="G392" t="str">
            <v>03.1251</v>
          </cell>
          <cell r="H392" t="str">
            <v>m3</v>
          </cell>
          <cell r="J392">
            <v>9712</v>
          </cell>
          <cell r="M392">
            <v>9712</v>
          </cell>
        </row>
        <row r="393">
          <cell r="G393" t="str">
            <v>03.1252</v>
          </cell>
          <cell r="H393" t="str">
            <v>m3</v>
          </cell>
          <cell r="J393">
            <v>13097</v>
          </cell>
          <cell r="M393">
            <v>13097</v>
          </cell>
        </row>
        <row r="394">
          <cell r="G394" t="str">
            <v>03.1253</v>
          </cell>
          <cell r="H394" t="str">
            <v>m3</v>
          </cell>
          <cell r="J394">
            <v>19572</v>
          </cell>
          <cell r="M394">
            <v>19572</v>
          </cell>
        </row>
        <row r="395">
          <cell r="G395" t="str">
            <v>03.1254</v>
          </cell>
          <cell r="H395" t="str">
            <v>m3</v>
          </cell>
          <cell r="J395">
            <v>29284</v>
          </cell>
          <cell r="M395">
            <v>29284</v>
          </cell>
        </row>
        <row r="396">
          <cell r="G396" t="str">
            <v>03.1261</v>
          </cell>
          <cell r="H396" t="str">
            <v>m3</v>
          </cell>
          <cell r="J396">
            <v>10595</v>
          </cell>
          <cell r="M396">
            <v>10595</v>
          </cell>
        </row>
        <row r="397">
          <cell r="G397" t="str">
            <v>03.1262</v>
          </cell>
          <cell r="H397" t="str">
            <v>m3</v>
          </cell>
          <cell r="J397">
            <v>14127</v>
          </cell>
          <cell r="M397">
            <v>14127</v>
          </cell>
        </row>
        <row r="398">
          <cell r="G398" t="str">
            <v>03.1263</v>
          </cell>
          <cell r="H398" t="str">
            <v>m3</v>
          </cell>
          <cell r="J398">
            <v>21043</v>
          </cell>
          <cell r="M398">
            <v>21043</v>
          </cell>
        </row>
        <row r="399">
          <cell r="G399" t="str">
            <v>03.1264</v>
          </cell>
          <cell r="H399" t="str">
            <v>m3</v>
          </cell>
          <cell r="J399">
            <v>30756</v>
          </cell>
          <cell r="M399">
            <v>30756</v>
          </cell>
        </row>
        <row r="400">
          <cell r="G400" t="str">
            <v>03.1271</v>
          </cell>
          <cell r="H400" t="str">
            <v>m3</v>
          </cell>
          <cell r="J400">
            <v>11478</v>
          </cell>
          <cell r="M400">
            <v>11478</v>
          </cell>
        </row>
        <row r="401">
          <cell r="G401" t="str">
            <v>03.1272</v>
          </cell>
          <cell r="H401" t="str">
            <v>m3</v>
          </cell>
          <cell r="J401">
            <v>15451</v>
          </cell>
          <cell r="M401">
            <v>15451</v>
          </cell>
        </row>
        <row r="402">
          <cell r="G402" t="str">
            <v>03.1273</v>
          </cell>
          <cell r="H402" t="str">
            <v>m3</v>
          </cell>
          <cell r="J402">
            <v>22368</v>
          </cell>
          <cell r="M402">
            <v>22368</v>
          </cell>
        </row>
        <row r="403">
          <cell r="G403" t="str">
            <v>03.1274</v>
          </cell>
          <cell r="H403" t="str">
            <v>m3</v>
          </cell>
          <cell r="J403">
            <v>32669</v>
          </cell>
          <cell r="M403">
            <v>32669</v>
          </cell>
        </row>
        <row r="404">
          <cell r="G404" t="str">
            <v>03.1281</v>
          </cell>
          <cell r="H404" t="str">
            <v>m3</v>
          </cell>
          <cell r="J404">
            <v>12655</v>
          </cell>
          <cell r="M404">
            <v>12655</v>
          </cell>
        </row>
        <row r="405">
          <cell r="G405" t="str">
            <v>03.1282</v>
          </cell>
          <cell r="H405" t="str">
            <v>m3</v>
          </cell>
          <cell r="J405">
            <v>17070</v>
          </cell>
          <cell r="M405">
            <v>17070</v>
          </cell>
        </row>
        <row r="406">
          <cell r="G406" t="str">
            <v>03.1283</v>
          </cell>
          <cell r="H406" t="str">
            <v>m3</v>
          </cell>
          <cell r="J406">
            <v>24575</v>
          </cell>
          <cell r="M406">
            <v>24575</v>
          </cell>
        </row>
        <row r="407">
          <cell r="G407" t="str">
            <v>03.1284</v>
          </cell>
          <cell r="H407" t="str">
            <v>m3</v>
          </cell>
          <cell r="J407">
            <v>35906</v>
          </cell>
          <cell r="M407">
            <v>35906</v>
          </cell>
        </row>
        <row r="408">
          <cell r="G408" t="str">
            <v>03.1291</v>
          </cell>
          <cell r="H408" t="str">
            <v>m3</v>
          </cell>
          <cell r="J408">
            <v>10007</v>
          </cell>
          <cell r="M408">
            <v>10007</v>
          </cell>
        </row>
        <row r="409">
          <cell r="G409" t="str">
            <v>03.1292</v>
          </cell>
          <cell r="H409" t="str">
            <v>m3</v>
          </cell>
          <cell r="J409">
            <v>13391</v>
          </cell>
          <cell r="M409">
            <v>13391</v>
          </cell>
        </row>
        <row r="410">
          <cell r="G410" t="str">
            <v>03.1293</v>
          </cell>
          <cell r="H410" t="str">
            <v>m3</v>
          </cell>
          <cell r="J410">
            <v>20308</v>
          </cell>
          <cell r="M410">
            <v>20308</v>
          </cell>
        </row>
        <row r="411">
          <cell r="G411" t="str">
            <v>03.1294</v>
          </cell>
          <cell r="H411" t="str">
            <v>m3</v>
          </cell>
          <cell r="J411">
            <v>30167</v>
          </cell>
          <cell r="M411">
            <v>30167</v>
          </cell>
        </row>
        <row r="412">
          <cell r="G412" t="str">
            <v>03.1301</v>
          </cell>
          <cell r="H412" t="str">
            <v>m3</v>
          </cell>
          <cell r="J412">
            <v>10890</v>
          </cell>
          <cell r="M412">
            <v>10890</v>
          </cell>
        </row>
        <row r="413">
          <cell r="G413" t="str">
            <v>03.1302</v>
          </cell>
          <cell r="H413" t="str">
            <v>m3</v>
          </cell>
          <cell r="J413">
            <v>14569</v>
          </cell>
          <cell r="M413">
            <v>14569</v>
          </cell>
        </row>
        <row r="414">
          <cell r="G414" t="str">
            <v>03.1303</v>
          </cell>
          <cell r="H414" t="str">
            <v>m3</v>
          </cell>
          <cell r="J414">
            <v>21632</v>
          </cell>
          <cell r="M414">
            <v>21632</v>
          </cell>
        </row>
        <row r="415">
          <cell r="G415" t="str">
            <v>03.1304</v>
          </cell>
          <cell r="H415" t="str">
            <v>m3</v>
          </cell>
          <cell r="J415">
            <v>31786</v>
          </cell>
          <cell r="M415">
            <v>31786</v>
          </cell>
        </row>
        <row r="416">
          <cell r="G416" t="str">
            <v>03.1311</v>
          </cell>
          <cell r="H416" t="str">
            <v>m3</v>
          </cell>
          <cell r="J416">
            <v>11773</v>
          </cell>
          <cell r="M416">
            <v>11773</v>
          </cell>
        </row>
        <row r="417">
          <cell r="G417" t="str">
            <v>03.1312</v>
          </cell>
          <cell r="H417" t="str">
            <v>m3</v>
          </cell>
          <cell r="J417">
            <v>15893</v>
          </cell>
          <cell r="M417">
            <v>15893</v>
          </cell>
        </row>
        <row r="418">
          <cell r="G418" t="str">
            <v>03.1313</v>
          </cell>
          <cell r="H418" t="str">
            <v>m3</v>
          </cell>
          <cell r="J418">
            <v>22956</v>
          </cell>
          <cell r="M418">
            <v>22956</v>
          </cell>
        </row>
        <row r="419">
          <cell r="G419" t="str">
            <v>03.1314</v>
          </cell>
          <cell r="H419" t="str">
            <v>m3</v>
          </cell>
          <cell r="J419">
            <v>33699</v>
          </cell>
          <cell r="M419">
            <v>33699</v>
          </cell>
        </row>
        <row r="420">
          <cell r="G420" t="str">
            <v>03.1321</v>
          </cell>
          <cell r="H420" t="str">
            <v>m3</v>
          </cell>
          <cell r="J420">
            <v>12950</v>
          </cell>
          <cell r="M420">
            <v>12950</v>
          </cell>
        </row>
        <row r="421">
          <cell r="G421" t="str">
            <v>03.1322</v>
          </cell>
          <cell r="H421" t="str">
            <v>m3</v>
          </cell>
          <cell r="J421">
            <v>17512</v>
          </cell>
          <cell r="M421">
            <v>17512</v>
          </cell>
        </row>
        <row r="422">
          <cell r="G422" t="str">
            <v>03.1323</v>
          </cell>
          <cell r="H422" t="str">
            <v>m3</v>
          </cell>
          <cell r="J422">
            <v>25311</v>
          </cell>
          <cell r="M422">
            <v>25311</v>
          </cell>
        </row>
        <row r="423">
          <cell r="G423" t="str">
            <v>03.1324</v>
          </cell>
          <cell r="H423" t="str">
            <v>m3</v>
          </cell>
          <cell r="J423">
            <v>37084</v>
          </cell>
          <cell r="M423">
            <v>37084</v>
          </cell>
        </row>
        <row r="424">
          <cell r="G424" t="str">
            <v>03.1331</v>
          </cell>
          <cell r="H424" t="str">
            <v>m3</v>
          </cell>
          <cell r="J424">
            <v>10595</v>
          </cell>
          <cell r="M424">
            <v>10595</v>
          </cell>
        </row>
        <row r="425">
          <cell r="G425" t="str">
            <v>03.1332</v>
          </cell>
          <cell r="H425" t="str">
            <v>m3</v>
          </cell>
          <cell r="J425">
            <v>14127</v>
          </cell>
          <cell r="M425">
            <v>14127</v>
          </cell>
        </row>
        <row r="426">
          <cell r="G426" t="str">
            <v>03.1333</v>
          </cell>
          <cell r="H426" t="str">
            <v>m3</v>
          </cell>
          <cell r="J426">
            <v>21191</v>
          </cell>
          <cell r="M426">
            <v>21191</v>
          </cell>
        </row>
        <row r="427">
          <cell r="G427" t="str">
            <v>03.1334</v>
          </cell>
          <cell r="H427" t="str">
            <v>m3</v>
          </cell>
          <cell r="J427">
            <v>31639</v>
          </cell>
          <cell r="M427">
            <v>31639</v>
          </cell>
        </row>
        <row r="428">
          <cell r="G428" t="str">
            <v>03.1341</v>
          </cell>
          <cell r="H428" t="str">
            <v>m3</v>
          </cell>
          <cell r="J428">
            <v>11331</v>
          </cell>
          <cell r="M428">
            <v>11331</v>
          </cell>
        </row>
        <row r="429">
          <cell r="G429" t="str">
            <v>03.1342</v>
          </cell>
          <cell r="H429" t="str">
            <v>m3</v>
          </cell>
          <cell r="J429">
            <v>15451</v>
          </cell>
          <cell r="M429">
            <v>15451</v>
          </cell>
        </row>
        <row r="430">
          <cell r="G430" t="str">
            <v>03.1343</v>
          </cell>
          <cell r="H430" t="str">
            <v>m3</v>
          </cell>
          <cell r="J430">
            <v>22809</v>
          </cell>
          <cell r="M430">
            <v>22809</v>
          </cell>
        </row>
        <row r="431">
          <cell r="G431" t="str">
            <v>03.1344</v>
          </cell>
          <cell r="H431" t="str">
            <v>m3</v>
          </cell>
          <cell r="J431">
            <v>33405</v>
          </cell>
          <cell r="M431">
            <v>33405</v>
          </cell>
        </row>
        <row r="432">
          <cell r="G432" t="str">
            <v>03.1351</v>
          </cell>
          <cell r="H432" t="str">
            <v>m3</v>
          </cell>
          <cell r="J432">
            <v>12508</v>
          </cell>
          <cell r="M432">
            <v>12508</v>
          </cell>
        </row>
        <row r="433">
          <cell r="G433" t="str">
            <v>03.1352</v>
          </cell>
          <cell r="H433" t="str">
            <v>m3</v>
          </cell>
          <cell r="J433">
            <v>16629</v>
          </cell>
          <cell r="M433">
            <v>16629</v>
          </cell>
        </row>
        <row r="434">
          <cell r="G434" t="str">
            <v>03.1353</v>
          </cell>
          <cell r="H434" t="str">
            <v>m3</v>
          </cell>
          <cell r="J434">
            <v>24134</v>
          </cell>
          <cell r="M434">
            <v>24134</v>
          </cell>
        </row>
        <row r="435">
          <cell r="G435" t="str">
            <v>03.1354</v>
          </cell>
          <cell r="H435" t="str">
            <v>m3</v>
          </cell>
          <cell r="J435">
            <v>35318</v>
          </cell>
          <cell r="M435">
            <v>35318</v>
          </cell>
        </row>
        <row r="436">
          <cell r="G436" t="str">
            <v>03.1361</v>
          </cell>
          <cell r="H436" t="str">
            <v>m3</v>
          </cell>
          <cell r="J436">
            <v>13833</v>
          </cell>
          <cell r="M436">
            <v>13833</v>
          </cell>
        </row>
        <row r="437">
          <cell r="G437" t="str">
            <v>03.1362</v>
          </cell>
          <cell r="H437" t="str">
            <v>m3</v>
          </cell>
          <cell r="J437">
            <v>18247</v>
          </cell>
          <cell r="M437">
            <v>18247</v>
          </cell>
        </row>
        <row r="438">
          <cell r="G438" t="str">
            <v>03.1363</v>
          </cell>
          <cell r="H438" t="str">
            <v>m3</v>
          </cell>
          <cell r="J438">
            <v>26488</v>
          </cell>
          <cell r="M438">
            <v>26488</v>
          </cell>
        </row>
        <row r="439">
          <cell r="G439" t="str">
            <v>03.1364</v>
          </cell>
          <cell r="H439" t="str">
            <v>m3</v>
          </cell>
          <cell r="J439">
            <v>38849</v>
          </cell>
          <cell r="M439">
            <v>38849</v>
          </cell>
        </row>
        <row r="440">
          <cell r="G440" t="str">
            <v>03.1371</v>
          </cell>
          <cell r="H440" t="str">
            <v>m3</v>
          </cell>
          <cell r="J440">
            <v>11184</v>
          </cell>
          <cell r="M440">
            <v>11184</v>
          </cell>
        </row>
        <row r="441">
          <cell r="G441" t="str">
            <v>03.1372</v>
          </cell>
          <cell r="H441" t="str">
            <v>m3</v>
          </cell>
          <cell r="J441">
            <v>14716</v>
          </cell>
          <cell r="M441">
            <v>14716</v>
          </cell>
        </row>
        <row r="442">
          <cell r="G442" t="str">
            <v>03.1373</v>
          </cell>
          <cell r="H442" t="str">
            <v>m3</v>
          </cell>
          <cell r="J442">
            <v>22074</v>
          </cell>
          <cell r="M442">
            <v>22074</v>
          </cell>
        </row>
        <row r="443">
          <cell r="G443" t="str">
            <v>03.1374</v>
          </cell>
          <cell r="H443" t="str">
            <v>m3</v>
          </cell>
          <cell r="J443">
            <v>33257</v>
          </cell>
          <cell r="M443">
            <v>33257</v>
          </cell>
        </row>
        <row r="444">
          <cell r="G444" t="str">
            <v>03.1381</v>
          </cell>
          <cell r="H444" t="str">
            <v>m3</v>
          </cell>
          <cell r="J444">
            <v>11773</v>
          </cell>
          <cell r="M444">
            <v>11773</v>
          </cell>
        </row>
        <row r="445">
          <cell r="G445" t="str">
            <v>03.1382</v>
          </cell>
          <cell r="H445" t="str">
            <v>m3</v>
          </cell>
          <cell r="J445">
            <v>16334</v>
          </cell>
          <cell r="M445">
            <v>16334</v>
          </cell>
        </row>
        <row r="446">
          <cell r="G446" t="str">
            <v>03.1383</v>
          </cell>
          <cell r="H446" t="str">
            <v>m3</v>
          </cell>
          <cell r="J446">
            <v>23987</v>
          </cell>
          <cell r="M446">
            <v>23987</v>
          </cell>
        </row>
        <row r="447">
          <cell r="G447" t="str">
            <v>03.1384</v>
          </cell>
          <cell r="H447" t="str">
            <v>m3</v>
          </cell>
          <cell r="J447">
            <v>35023</v>
          </cell>
          <cell r="M447">
            <v>35023</v>
          </cell>
        </row>
        <row r="448">
          <cell r="G448" t="str">
            <v>03.1391</v>
          </cell>
          <cell r="H448" t="str">
            <v>m3</v>
          </cell>
          <cell r="J448">
            <v>13097</v>
          </cell>
          <cell r="M448">
            <v>13097</v>
          </cell>
        </row>
        <row r="449">
          <cell r="G449" t="str">
            <v>03.1392</v>
          </cell>
          <cell r="H449" t="str">
            <v>m3</v>
          </cell>
          <cell r="J449">
            <v>17512</v>
          </cell>
          <cell r="M449">
            <v>17512</v>
          </cell>
        </row>
        <row r="450">
          <cell r="G450" t="str">
            <v>03.1393</v>
          </cell>
          <cell r="H450" t="str">
            <v>m3</v>
          </cell>
          <cell r="J450">
            <v>25311</v>
          </cell>
          <cell r="M450">
            <v>25311</v>
          </cell>
        </row>
        <row r="451">
          <cell r="G451" t="str">
            <v>03.1394</v>
          </cell>
          <cell r="H451" t="str">
            <v>m3</v>
          </cell>
          <cell r="J451">
            <v>37084</v>
          </cell>
          <cell r="M451">
            <v>37084</v>
          </cell>
        </row>
        <row r="452">
          <cell r="G452" t="str">
            <v>03.1411</v>
          </cell>
          <cell r="H452" t="str">
            <v>m3</v>
          </cell>
          <cell r="J452">
            <v>14421</v>
          </cell>
          <cell r="M452">
            <v>14421</v>
          </cell>
        </row>
        <row r="453">
          <cell r="G453" t="str">
            <v>03.1412</v>
          </cell>
          <cell r="H453" t="str">
            <v>m3</v>
          </cell>
          <cell r="J453">
            <v>19278</v>
          </cell>
          <cell r="M453">
            <v>19278</v>
          </cell>
        </row>
        <row r="454">
          <cell r="G454" t="str">
            <v>03.1413</v>
          </cell>
          <cell r="H454" t="str">
            <v>m3</v>
          </cell>
          <cell r="J454">
            <v>27813</v>
          </cell>
          <cell r="M454">
            <v>27813</v>
          </cell>
        </row>
        <row r="455">
          <cell r="G455" t="str">
            <v>03.1414</v>
          </cell>
          <cell r="H455" t="str">
            <v>m3</v>
          </cell>
          <cell r="J455">
            <v>40762</v>
          </cell>
          <cell r="M455">
            <v>40762</v>
          </cell>
        </row>
        <row r="456">
          <cell r="G456" t="str">
            <v>03.1421</v>
          </cell>
          <cell r="H456" t="str">
            <v>m3</v>
          </cell>
          <cell r="J456">
            <v>12361</v>
          </cell>
          <cell r="M456">
            <v>12361</v>
          </cell>
        </row>
        <row r="457">
          <cell r="G457" t="str">
            <v>03.1422</v>
          </cell>
          <cell r="H457" t="str">
            <v>m3</v>
          </cell>
          <cell r="J457">
            <v>16187</v>
          </cell>
          <cell r="M457">
            <v>16187</v>
          </cell>
        </row>
        <row r="458">
          <cell r="G458" t="str">
            <v>03.1423</v>
          </cell>
          <cell r="H458" t="str">
            <v>m3</v>
          </cell>
          <cell r="J458">
            <v>24281</v>
          </cell>
          <cell r="M458">
            <v>24281</v>
          </cell>
        </row>
        <row r="459">
          <cell r="G459" t="str">
            <v>03.1424</v>
          </cell>
          <cell r="H459" t="str">
            <v>m3</v>
          </cell>
          <cell r="J459">
            <v>36642</v>
          </cell>
          <cell r="M459">
            <v>36642</v>
          </cell>
        </row>
        <row r="460">
          <cell r="G460" t="str">
            <v>03.1431</v>
          </cell>
          <cell r="H460" t="str">
            <v>m3</v>
          </cell>
          <cell r="J460">
            <v>12950</v>
          </cell>
          <cell r="M460">
            <v>12950</v>
          </cell>
        </row>
        <row r="461">
          <cell r="G461" t="str">
            <v>03.1432</v>
          </cell>
          <cell r="H461" t="str">
            <v>m3</v>
          </cell>
          <cell r="J461">
            <v>17217</v>
          </cell>
          <cell r="M461">
            <v>17217</v>
          </cell>
        </row>
        <row r="462">
          <cell r="G462" t="str">
            <v>03.1433</v>
          </cell>
          <cell r="H462" t="str">
            <v>m3</v>
          </cell>
          <cell r="J462">
            <v>25485</v>
          </cell>
          <cell r="M462">
            <v>25485</v>
          </cell>
        </row>
        <row r="463">
          <cell r="G463" t="str">
            <v>03.1434</v>
          </cell>
          <cell r="H463" t="str">
            <v>m3</v>
          </cell>
          <cell r="J463">
            <v>38849</v>
          </cell>
          <cell r="M463">
            <v>38849</v>
          </cell>
        </row>
        <row r="464">
          <cell r="G464" t="str">
            <v>03.1441</v>
          </cell>
          <cell r="H464" t="str">
            <v>m3</v>
          </cell>
          <cell r="J464">
            <v>14274</v>
          </cell>
          <cell r="M464">
            <v>14274</v>
          </cell>
        </row>
        <row r="465">
          <cell r="G465" t="str">
            <v>03.1442</v>
          </cell>
          <cell r="H465" t="str">
            <v>m3</v>
          </cell>
          <cell r="J465">
            <v>18836</v>
          </cell>
          <cell r="M465">
            <v>18836</v>
          </cell>
        </row>
        <row r="466">
          <cell r="G466" t="str">
            <v>03.1443</v>
          </cell>
          <cell r="H466" t="str">
            <v>m3</v>
          </cell>
          <cell r="J466">
            <v>27960</v>
          </cell>
          <cell r="M466">
            <v>27960</v>
          </cell>
        </row>
        <row r="467">
          <cell r="G467" t="str">
            <v>03.1444</v>
          </cell>
          <cell r="H467" t="str">
            <v>m3</v>
          </cell>
          <cell r="J467">
            <v>42234</v>
          </cell>
          <cell r="M467">
            <v>42234</v>
          </cell>
        </row>
        <row r="468">
          <cell r="G468" t="str">
            <v>03.1451</v>
          </cell>
          <cell r="H468" t="str">
            <v>m3</v>
          </cell>
          <cell r="J468">
            <v>15746</v>
          </cell>
          <cell r="M468">
            <v>15746</v>
          </cell>
        </row>
        <row r="469">
          <cell r="G469" t="str">
            <v>03.1452</v>
          </cell>
          <cell r="H469" t="str">
            <v>m3</v>
          </cell>
          <cell r="J469">
            <v>20749</v>
          </cell>
          <cell r="M469">
            <v>20749</v>
          </cell>
        </row>
        <row r="470">
          <cell r="G470" t="str">
            <v>03.1453</v>
          </cell>
          <cell r="H470" t="str">
            <v>m3</v>
          </cell>
          <cell r="J470">
            <v>30756</v>
          </cell>
          <cell r="M470">
            <v>30756</v>
          </cell>
        </row>
        <row r="471">
          <cell r="G471" t="str">
            <v>03.1454</v>
          </cell>
          <cell r="H471" t="str">
            <v>m3</v>
          </cell>
          <cell r="J471">
            <v>46502</v>
          </cell>
          <cell r="M471">
            <v>46502</v>
          </cell>
        </row>
        <row r="472">
          <cell r="G472" t="str">
            <v>03.2101</v>
          </cell>
          <cell r="H472" t="str">
            <v>m3</v>
          </cell>
          <cell r="J472">
            <v>8241</v>
          </cell>
          <cell r="M472">
            <v>8241</v>
          </cell>
        </row>
        <row r="473">
          <cell r="G473" t="str">
            <v>03.2102</v>
          </cell>
          <cell r="H473" t="str">
            <v>m3</v>
          </cell>
          <cell r="J473">
            <v>10890</v>
          </cell>
          <cell r="M473">
            <v>10890</v>
          </cell>
        </row>
        <row r="474">
          <cell r="G474" t="str">
            <v>03.2103</v>
          </cell>
          <cell r="H474" t="str">
            <v>m3</v>
          </cell>
          <cell r="J474">
            <v>13686</v>
          </cell>
          <cell r="M474">
            <v>13686</v>
          </cell>
        </row>
        <row r="475">
          <cell r="G475" t="str">
            <v>03.2104</v>
          </cell>
          <cell r="H475" t="str">
            <v>m3</v>
          </cell>
          <cell r="J475">
            <v>16923</v>
          </cell>
          <cell r="M475">
            <v>16923</v>
          </cell>
        </row>
        <row r="476">
          <cell r="G476" t="str">
            <v>03.2201</v>
          </cell>
          <cell r="H476" t="str">
            <v>m3</v>
          </cell>
          <cell r="J476">
            <v>7505</v>
          </cell>
          <cell r="M476">
            <v>7505</v>
          </cell>
        </row>
        <row r="477">
          <cell r="G477" t="str">
            <v>03.2202</v>
          </cell>
          <cell r="H477" t="str">
            <v>m3</v>
          </cell>
          <cell r="J477">
            <v>9712</v>
          </cell>
          <cell r="M477">
            <v>9712</v>
          </cell>
        </row>
        <row r="478">
          <cell r="G478" t="str">
            <v>03.2203</v>
          </cell>
          <cell r="H478" t="str">
            <v>m3</v>
          </cell>
          <cell r="J478">
            <v>10890</v>
          </cell>
          <cell r="M478">
            <v>10890</v>
          </cell>
        </row>
        <row r="479">
          <cell r="G479" t="str">
            <v>03.2204</v>
          </cell>
          <cell r="H479" t="str">
            <v>m3</v>
          </cell>
          <cell r="J479">
            <v>10890</v>
          </cell>
          <cell r="M479">
            <v>10890</v>
          </cell>
        </row>
        <row r="480">
          <cell r="G480" t="str">
            <v>03.3101</v>
          </cell>
          <cell r="H480" t="str">
            <v>m3</v>
          </cell>
          <cell r="J480">
            <v>9860</v>
          </cell>
          <cell r="M480">
            <v>9860</v>
          </cell>
        </row>
        <row r="481">
          <cell r="G481" t="str">
            <v>03.3102</v>
          </cell>
          <cell r="H481" t="str">
            <v>m3</v>
          </cell>
          <cell r="J481">
            <v>14716</v>
          </cell>
          <cell r="M481">
            <v>14716</v>
          </cell>
        </row>
        <row r="482">
          <cell r="G482" t="str">
            <v>03.3103</v>
          </cell>
          <cell r="H482" t="str">
            <v>m3</v>
          </cell>
          <cell r="J482">
            <v>21926</v>
          </cell>
          <cell r="M482">
            <v>21926</v>
          </cell>
        </row>
        <row r="483">
          <cell r="G483" t="str">
            <v>03.3104</v>
          </cell>
          <cell r="H483" t="str">
            <v>m3</v>
          </cell>
          <cell r="J483">
            <v>33405</v>
          </cell>
          <cell r="M483">
            <v>33405</v>
          </cell>
        </row>
        <row r="484">
          <cell r="G484" t="str">
            <v>03.3201</v>
          </cell>
          <cell r="H484" t="str">
            <v>m3</v>
          </cell>
          <cell r="J484">
            <v>7505</v>
          </cell>
          <cell r="M484">
            <v>7505</v>
          </cell>
        </row>
        <row r="485">
          <cell r="G485" t="str">
            <v>03.3202</v>
          </cell>
          <cell r="H485" t="str">
            <v>m3</v>
          </cell>
          <cell r="J485">
            <v>8682</v>
          </cell>
          <cell r="M485">
            <v>8682</v>
          </cell>
        </row>
        <row r="486">
          <cell r="G486" t="str">
            <v>03.3203</v>
          </cell>
          <cell r="H486" t="str">
            <v>m3</v>
          </cell>
          <cell r="J486">
            <v>10007</v>
          </cell>
          <cell r="M486">
            <v>10007</v>
          </cell>
        </row>
        <row r="487">
          <cell r="G487" t="str">
            <v>03.3204</v>
          </cell>
          <cell r="H487" t="str">
            <v>m3</v>
          </cell>
          <cell r="J487">
            <v>10007</v>
          </cell>
          <cell r="M487">
            <v>10007</v>
          </cell>
        </row>
        <row r="488">
          <cell r="G488" t="str">
            <v>03.4001</v>
          </cell>
          <cell r="H488" t="str">
            <v>m</v>
          </cell>
          <cell r="J488">
            <v>5592</v>
          </cell>
          <cell r="M488">
            <v>5592</v>
          </cell>
        </row>
        <row r="489">
          <cell r="G489" t="str">
            <v>03.4002</v>
          </cell>
          <cell r="H489" t="str">
            <v>m</v>
          </cell>
          <cell r="I489">
            <v>22400</v>
          </cell>
          <cell r="J489">
            <v>8241</v>
          </cell>
          <cell r="L489">
            <v>24000</v>
          </cell>
          <cell r="M489">
            <v>8241</v>
          </cell>
        </row>
        <row r="490">
          <cell r="G490" t="str">
            <v>03.4003</v>
          </cell>
          <cell r="H490" t="str">
            <v>m</v>
          </cell>
          <cell r="I490">
            <v>35000</v>
          </cell>
          <cell r="J490">
            <v>12655</v>
          </cell>
          <cell r="L490">
            <v>37500</v>
          </cell>
          <cell r="M490">
            <v>12655</v>
          </cell>
        </row>
        <row r="491">
          <cell r="G491" t="str">
            <v>03.4004</v>
          </cell>
          <cell r="H491" t="str">
            <v>m</v>
          </cell>
          <cell r="I491">
            <v>42000</v>
          </cell>
          <cell r="J491">
            <v>16187</v>
          </cell>
          <cell r="L491">
            <v>45000</v>
          </cell>
          <cell r="M491">
            <v>16187</v>
          </cell>
        </row>
        <row r="492">
          <cell r="G492" t="str">
            <v>03.5100</v>
          </cell>
          <cell r="H492" t="str">
            <v>m3</v>
          </cell>
          <cell r="J492">
            <v>5827</v>
          </cell>
          <cell r="M492">
            <v>5827</v>
          </cell>
        </row>
        <row r="493">
          <cell r="G493" t="str">
            <v>03.5200</v>
          </cell>
          <cell r="H493" t="str">
            <v>m3</v>
          </cell>
          <cell r="K493">
            <v>2567</v>
          </cell>
          <cell r="N493">
            <v>2567</v>
          </cell>
        </row>
        <row r="494">
          <cell r="G494" t="str">
            <v>03.6001</v>
          </cell>
          <cell r="H494" t="str">
            <v>m3</v>
          </cell>
          <cell r="J494">
            <v>15157</v>
          </cell>
          <cell r="M494">
            <v>15157</v>
          </cell>
        </row>
        <row r="495">
          <cell r="G495" t="str">
            <v>03.6002</v>
          </cell>
          <cell r="H495" t="str">
            <v>m3</v>
          </cell>
          <cell r="J495">
            <v>16187</v>
          </cell>
          <cell r="M495">
            <v>16187</v>
          </cell>
        </row>
        <row r="496">
          <cell r="G496" t="str">
            <v>03.6003</v>
          </cell>
          <cell r="H496" t="str">
            <v>m3</v>
          </cell>
          <cell r="J496">
            <v>26341</v>
          </cell>
          <cell r="M496">
            <v>26341</v>
          </cell>
        </row>
        <row r="497">
          <cell r="G497" t="str">
            <v>03.6004</v>
          </cell>
          <cell r="H497" t="str">
            <v>m3</v>
          </cell>
          <cell r="J497">
            <v>23104</v>
          </cell>
          <cell r="M497">
            <v>23104</v>
          </cell>
        </row>
        <row r="498">
          <cell r="G498" t="str">
            <v>03.7001</v>
          </cell>
          <cell r="H498" t="str">
            <v>m3</v>
          </cell>
          <cell r="I498">
            <v>27750</v>
          </cell>
          <cell r="J498">
            <v>9124</v>
          </cell>
          <cell r="L498">
            <v>24423</v>
          </cell>
          <cell r="M498">
            <v>9124</v>
          </cell>
        </row>
        <row r="499">
          <cell r="G499" t="str">
            <v>03.8111</v>
          </cell>
          <cell r="H499" t="str">
            <v>m3</v>
          </cell>
          <cell r="J499">
            <v>42970</v>
          </cell>
          <cell r="M499">
            <v>42970</v>
          </cell>
        </row>
        <row r="500">
          <cell r="G500" t="str">
            <v>03.8112</v>
          </cell>
          <cell r="H500" t="str">
            <v>m3</v>
          </cell>
          <cell r="J500">
            <v>35318</v>
          </cell>
          <cell r="M500">
            <v>35318</v>
          </cell>
        </row>
        <row r="501">
          <cell r="G501" t="str">
            <v>03.8113</v>
          </cell>
          <cell r="H501" t="str">
            <v>m3</v>
          </cell>
          <cell r="J501">
            <v>29284</v>
          </cell>
          <cell r="M501">
            <v>29284</v>
          </cell>
        </row>
        <row r="502">
          <cell r="G502" t="str">
            <v>03.8114</v>
          </cell>
          <cell r="H502" t="str">
            <v>m3</v>
          </cell>
          <cell r="J502">
            <v>22956</v>
          </cell>
          <cell r="M502">
            <v>22956</v>
          </cell>
        </row>
        <row r="503">
          <cell r="G503" t="str">
            <v>03.8115</v>
          </cell>
          <cell r="H503" t="str">
            <v>m3</v>
          </cell>
          <cell r="J503">
            <v>27224</v>
          </cell>
          <cell r="M503">
            <v>27224</v>
          </cell>
        </row>
        <row r="504">
          <cell r="G504" t="str">
            <v>03.8116</v>
          </cell>
          <cell r="H504" t="str">
            <v>m3</v>
          </cell>
          <cell r="J504">
            <v>70635</v>
          </cell>
          <cell r="M504">
            <v>70635</v>
          </cell>
        </row>
        <row r="505">
          <cell r="G505" t="str">
            <v>03.8121</v>
          </cell>
          <cell r="H505" t="str">
            <v>m3</v>
          </cell>
          <cell r="J505">
            <v>50033</v>
          </cell>
          <cell r="M505">
            <v>50033</v>
          </cell>
        </row>
        <row r="506">
          <cell r="G506" t="str">
            <v>03.8122</v>
          </cell>
          <cell r="H506" t="str">
            <v>m3</v>
          </cell>
          <cell r="J506">
            <v>40615</v>
          </cell>
          <cell r="M506">
            <v>40615</v>
          </cell>
        </row>
        <row r="507">
          <cell r="G507" t="str">
            <v>03.8123</v>
          </cell>
          <cell r="H507" t="str">
            <v>m3</v>
          </cell>
          <cell r="J507">
            <v>33552</v>
          </cell>
          <cell r="M507">
            <v>33552</v>
          </cell>
        </row>
        <row r="508">
          <cell r="G508" t="str">
            <v>03.8124</v>
          </cell>
          <cell r="H508" t="str">
            <v>m3</v>
          </cell>
          <cell r="J508">
            <v>29837</v>
          </cell>
          <cell r="M508">
            <v>29837</v>
          </cell>
        </row>
        <row r="509">
          <cell r="G509" t="str">
            <v>03.8131</v>
          </cell>
          <cell r="H509" t="str">
            <v>m3</v>
          </cell>
          <cell r="J509">
            <v>58421</v>
          </cell>
          <cell r="M509">
            <v>58421</v>
          </cell>
        </row>
        <row r="510">
          <cell r="G510" t="str">
            <v>03.8132</v>
          </cell>
          <cell r="H510" t="str">
            <v>m3</v>
          </cell>
          <cell r="J510">
            <v>46649</v>
          </cell>
          <cell r="M510">
            <v>46649</v>
          </cell>
        </row>
        <row r="511">
          <cell r="G511" t="str">
            <v>03.8133</v>
          </cell>
          <cell r="H511" t="str">
            <v>m3</v>
          </cell>
          <cell r="J511">
            <v>40762</v>
          </cell>
          <cell r="M511">
            <v>40762</v>
          </cell>
        </row>
        <row r="512">
          <cell r="G512" t="str">
            <v>03.8134</v>
          </cell>
          <cell r="H512" t="str">
            <v>m3</v>
          </cell>
          <cell r="J512">
            <v>35023</v>
          </cell>
          <cell r="M512">
            <v>35023</v>
          </cell>
        </row>
        <row r="513">
          <cell r="G513" t="str">
            <v>03.8135</v>
          </cell>
          <cell r="H513" t="str">
            <v>m3</v>
          </cell>
          <cell r="J513">
            <v>36495</v>
          </cell>
          <cell r="M513">
            <v>36495</v>
          </cell>
        </row>
        <row r="514">
          <cell r="G514" t="str">
            <v>03.8136</v>
          </cell>
          <cell r="H514" t="str">
            <v>m3</v>
          </cell>
          <cell r="J514">
            <v>99478</v>
          </cell>
          <cell r="M514">
            <v>99478</v>
          </cell>
        </row>
        <row r="515">
          <cell r="G515" t="str">
            <v>03.8137</v>
          </cell>
          <cell r="H515" t="str">
            <v>m3</v>
          </cell>
          <cell r="J515">
            <v>44441</v>
          </cell>
          <cell r="M515">
            <v>44441</v>
          </cell>
        </row>
        <row r="516">
          <cell r="G516" t="str">
            <v>03.8138</v>
          </cell>
          <cell r="H516" t="str">
            <v>m3</v>
          </cell>
          <cell r="J516">
            <v>78582</v>
          </cell>
          <cell r="M516">
            <v>78582</v>
          </cell>
        </row>
        <row r="517">
          <cell r="G517" t="str">
            <v>03.8141</v>
          </cell>
          <cell r="H517" t="str">
            <v>m3</v>
          </cell>
          <cell r="I517">
            <v>10158</v>
          </cell>
          <cell r="J517">
            <v>14554</v>
          </cell>
          <cell r="K517">
            <v>4075</v>
          </cell>
          <cell r="L517">
            <v>10347</v>
          </cell>
          <cell r="M517">
            <v>14554</v>
          </cell>
          <cell r="N517">
            <v>4075</v>
          </cell>
        </row>
        <row r="518">
          <cell r="G518" t="str">
            <v>03.8142</v>
          </cell>
          <cell r="H518" t="str">
            <v>m3</v>
          </cell>
          <cell r="I518">
            <v>9220</v>
          </cell>
          <cell r="J518">
            <v>11767</v>
          </cell>
          <cell r="K518">
            <v>3684</v>
          </cell>
          <cell r="L518">
            <v>9396</v>
          </cell>
          <cell r="M518">
            <v>11767</v>
          </cell>
          <cell r="N518">
            <v>3684</v>
          </cell>
        </row>
        <row r="519">
          <cell r="G519" t="str">
            <v>03.8143</v>
          </cell>
          <cell r="H519" t="str">
            <v>m3</v>
          </cell>
          <cell r="I519">
            <v>8501</v>
          </cell>
          <cell r="J519">
            <v>9135</v>
          </cell>
          <cell r="K519">
            <v>2847</v>
          </cell>
          <cell r="L519">
            <v>8666</v>
          </cell>
          <cell r="M519">
            <v>9135</v>
          </cell>
          <cell r="N519">
            <v>2847</v>
          </cell>
        </row>
        <row r="520">
          <cell r="G520" t="str">
            <v>03.8144</v>
          </cell>
          <cell r="H520" t="str">
            <v>m3</v>
          </cell>
          <cell r="I520">
            <v>7201</v>
          </cell>
          <cell r="J520">
            <v>8516</v>
          </cell>
          <cell r="K520">
            <v>2847</v>
          </cell>
          <cell r="L520">
            <v>7347</v>
          </cell>
          <cell r="M520">
            <v>8516</v>
          </cell>
          <cell r="N520">
            <v>2847</v>
          </cell>
        </row>
        <row r="521">
          <cell r="G521" t="str">
            <v>03.8151</v>
          </cell>
          <cell r="H521" t="str">
            <v>m3</v>
          </cell>
          <cell r="I521">
            <v>10158</v>
          </cell>
          <cell r="J521">
            <v>17032</v>
          </cell>
          <cell r="K521">
            <v>4075</v>
          </cell>
          <cell r="L521">
            <v>10347</v>
          </cell>
          <cell r="M521">
            <v>17032</v>
          </cell>
          <cell r="N521">
            <v>4075</v>
          </cell>
        </row>
        <row r="522">
          <cell r="G522" t="str">
            <v>03.8152</v>
          </cell>
          <cell r="H522" t="str">
            <v>m3</v>
          </cell>
          <cell r="I522">
            <v>9220</v>
          </cell>
          <cell r="J522">
            <v>13780</v>
          </cell>
          <cell r="K522">
            <v>3684</v>
          </cell>
          <cell r="L522">
            <v>9396</v>
          </cell>
          <cell r="M522">
            <v>13780</v>
          </cell>
          <cell r="N522">
            <v>3684</v>
          </cell>
        </row>
        <row r="523">
          <cell r="G523" t="str">
            <v>03.8153</v>
          </cell>
          <cell r="H523" t="str">
            <v>m3</v>
          </cell>
          <cell r="I523">
            <v>8501</v>
          </cell>
          <cell r="J523">
            <v>10683</v>
          </cell>
          <cell r="K523">
            <v>2847</v>
          </cell>
          <cell r="L523">
            <v>8666</v>
          </cell>
          <cell r="M523">
            <v>10683</v>
          </cell>
          <cell r="N523">
            <v>2847</v>
          </cell>
        </row>
        <row r="524">
          <cell r="G524" t="str">
            <v>03.8154</v>
          </cell>
          <cell r="H524" t="str">
            <v>m3</v>
          </cell>
          <cell r="I524">
            <v>7201</v>
          </cell>
          <cell r="J524">
            <v>9600</v>
          </cell>
          <cell r="K524">
            <v>2847</v>
          </cell>
          <cell r="L524">
            <v>7347</v>
          </cell>
          <cell r="M524">
            <v>9600</v>
          </cell>
          <cell r="N524">
            <v>2847</v>
          </cell>
        </row>
        <row r="525">
          <cell r="G525" t="str">
            <v>03.8161</v>
          </cell>
          <cell r="H525" t="str">
            <v>m3</v>
          </cell>
          <cell r="I525">
            <v>10158</v>
          </cell>
          <cell r="J525">
            <v>20784</v>
          </cell>
          <cell r="K525">
            <v>4075</v>
          </cell>
          <cell r="L525">
            <v>10347</v>
          </cell>
          <cell r="M525">
            <v>20784</v>
          </cell>
          <cell r="N525">
            <v>4075</v>
          </cell>
        </row>
        <row r="526">
          <cell r="G526" t="str">
            <v>03.8162</v>
          </cell>
          <cell r="H526" t="str">
            <v>m3</v>
          </cell>
          <cell r="I526">
            <v>9220</v>
          </cell>
          <cell r="J526">
            <v>17186</v>
          </cell>
          <cell r="K526">
            <v>3684</v>
          </cell>
          <cell r="L526">
            <v>9396</v>
          </cell>
          <cell r="M526">
            <v>17186</v>
          </cell>
          <cell r="N526">
            <v>3684</v>
          </cell>
        </row>
        <row r="527">
          <cell r="G527" t="str">
            <v>03.8163</v>
          </cell>
          <cell r="H527" t="str">
            <v>m3</v>
          </cell>
          <cell r="I527">
            <v>8501</v>
          </cell>
          <cell r="J527">
            <v>13780</v>
          </cell>
          <cell r="K527">
            <v>2847</v>
          </cell>
          <cell r="L527">
            <v>8666</v>
          </cell>
          <cell r="M527">
            <v>13780</v>
          </cell>
          <cell r="N527">
            <v>2847</v>
          </cell>
        </row>
        <row r="528">
          <cell r="G528" t="str">
            <v>03.8164</v>
          </cell>
          <cell r="H528" t="str">
            <v>m3</v>
          </cell>
          <cell r="I528">
            <v>7201</v>
          </cell>
          <cell r="J528">
            <v>10838</v>
          </cell>
          <cell r="K528">
            <v>2847</v>
          </cell>
          <cell r="L528">
            <v>7347</v>
          </cell>
          <cell r="M528">
            <v>10838</v>
          </cell>
          <cell r="N528">
            <v>2847</v>
          </cell>
        </row>
        <row r="529">
          <cell r="G529" t="str">
            <v>03.8165</v>
          </cell>
          <cell r="H529" t="str">
            <v>m3</v>
          </cell>
          <cell r="I529">
            <v>5879</v>
          </cell>
          <cell r="J529">
            <v>12851</v>
          </cell>
          <cell r="L529">
            <v>6013</v>
          </cell>
          <cell r="M529">
            <v>12851</v>
          </cell>
        </row>
        <row r="530">
          <cell r="G530" t="str">
            <v>03.8166</v>
          </cell>
          <cell r="H530" t="str">
            <v>m3</v>
          </cell>
          <cell r="I530">
            <v>4452</v>
          </cell>
          <cell r="J530">
            <v>26167</v>
          </cell>
          <cell r="L530">
            <v>4696</v>
          </cell>
          <cell r="M530">
            <v>26167</v>
          </cell>
        </row>
        <row r="531">
          <cell r="G531" t="str">
            <v>03.8167</v>
          </cell>
          <cell r="H531" t="str">
            <v>m3</v>
          </cell>
          <cell r="I531">
            <v>4452</v>
          </cell>
          <cell r="J531">
            <v>39637</v>
          </cell>
          <cell r="L531">
            <v>4696</v>
          </cell>
          <cell r="M531">
            <v>39637</v>
          </cell>
        </row>
        <row r="532">
          <cell r="G532" t="str">
            <v>03.8168</v>
          </cell>
          <cell r="H532" t="str">
            <v>m3</v>
          </cell>
          <cell r="I532">
            <v>4452</v>
          </cell>
          <cell r="J532">
            <v>58837</v>
          </cell>
          <cell r="L532">
            <v>4696</v>
          </cell>
          <cell r="M532">
            <v>58837</v>
          </cell>
        </row>
        <row r="533">
          <cell r="G533" t="str">
            <v>03.8211</v>
          </cell>
          <cell r="H533" t="str">
            <v>100m3</v>
          </cell>
          <cell r="I533">
            <v>873860</v>
          </cell>
          <cell r="J533">
            <v>2297725</v>
          </cell>
          <cell r="K533">
            <v>370351</v>
          </cell>
          <cell r="L533">
            <v>888824</v>
          </cell>
          <cell r="M533">
            <v>2297725</v>
          </cell>
          <cell r="N533">
            <v>370351</v>
          </cell>
        </row>
        <row r="534">
          <cell r="G534" t="str">
            <v>03.8212</v>
          </cell>
          <cell r="H534" t="str">
            <v>100m3</v>
          </cell>
          <cell r="I534">
            <v>796512</v>
          </cell>
          <cell r="J534">
            <v>1880295</v>
          </cell>
          <cell r="K534">
            <v>330131</v>
          </cell>
          <cell r="L534">
            <v>810414</v>
          </cell>
          <cell r="M534">
            <v>1880295</v>
          </cell>
          <cell r="N534">
            <v>330131</v>
          </cell>
        </row>
        <row r="535">
          <cell r="G535" t="str">
            <v>03.8213</v>
          </cell>
          <cell r="H535" t="str">
            <v>100m3</v>
          </cell>
          <cell r="I535">
            <v>726950</v>
          </cell>
          <cell r="J535">
            <v>1627297</v>
          </cell>
          <cell r="K535">
            <v>293825</v>
          </cell>
          <cell r="L535">
            <v>740290</v>
          </cell>
          <cell r="M535">
            <v>1627297</v>
          </cell>
          <cell r="N535">
            <v>293825</v>
          </cell>
        </row>
        <row r="536">
          <cell r="G536" t="str">
            <v>03.8214</v>
          </cell>
          <cell r="H536" t="str">
            <v>100m3</v>
          </cell>
          <cell r="I536">
            <v>652698</v>
          </cell>
          <cell r="J536">
            <v>1505598</v>
          </cell>
          <cell r="K536">
            <v>273715</v>
          </cell>
          <cell r="L536">
            <v>664553</v>
          </cell>
          <cell r="M536">
            <v>1505598</v>
          </cell>
          <cell r="N536">
            <v>273715</v>
          </cell>
        </row>
        <row r="537">
          <cell r="G537" t="str">
            <v>03.8221</v>
          </cell>
          <cell r="H537" t="str">
            <v>100m3</v>
          </cell>
          <cell r="I537">
            <v>967450</v>
          </cell>
          <cell r="J537">
            <v>1750235</v>
          </cell>
          <cell r="K537">
            <v>410572</v>
          </cell>
          <cell r="L537">
            <v>985430</v>
          </cell>
          <cell r="M537">
            <v>1750235</v>
          </cell>
          <cell r="N537">
            <v>410572</v>
          </cell>
        </row>
        <row r="538">
          <cell r="G538" t="str">
            <v>03.8222</v>
          </cell>
          <cell r="H538" t="str">
            <v>100m3</v>
          </cell>
          <cell r="I538">
            <v>882710</v>
          </cell>
          <cell r="J538">
            <v>1460077</v>
          </cell>
          <cell r="K538">
            <v>370351</v>
          </cell>
          <cell r="L538">
            <v>899414</v>
          </cell>
          <cell r="M538">
            <v>1460077</v>
          </cell>
          <cell r="N538">
            <v>370351</v>
          </cell>
        </row>
        <row r="539">
          <cell r="G539" t="str">
            <v>03.8223</v>
          </cell>
          <cell r="H539" t="str">
            <v>100m3</v>
          </cell>
          <cell r="I539">
            <v>803975</v>
          </cell>
          <cell r="J539">
            <v>1238666</v>
          </cell>
          <cell r="K539">
            <v>330131</v>
          </cell>
          <cell r="L539">
            <v>819345</v>
          </cell>
          <cell r="M539">
            <v>1238666</v>
          </cell>
          <cell r="N539">
            <v>330131</v>
          </cell>
        </row>
        <row r="540">
          <cell r="G540" t="str">
            <v>03.8224</v>
          </cell>
          <cell r="H540" t="str">
            <v>100m3</v>
          </cell>
          <cell r="I540">
            <v>687310</v>
          </cell>
          <cell r="J540">
            <v>1184165</v>
          </cell>
          <cell r="K540">
            <v>293825</v>
          </cell>
          <cell r="L540">
            <v>701114</v>
          </cell>
          <cell r="M540">
            <v>1184165</v>
          </cell>
          <cell r="N540">
            <v>293825</v>
          </cell>
        </row>
        <row r="541">
          <cell r="G541" t="str">
            <v>04.1101</v>
          </cell>
          <cell r="H541" t="str">
            <v xml:space="preserve">TÊn </v>
          </cell>
          <cell r="I541">
            <v>4267677</v>
          </cell>
          <cell r="J541">
            <v>201593</v>
          </cell>
          <cell r="K541">
            <v>16918</v>
          </cell>
          <cell r="L541">
            <v>4267677</v>
          </cell>
          <cell r="M541">
            <v>201593</v>
          </cell>
          <cell r="N541">
            <v>16918</v>
          </cell>
        </row>
        <row r="542">
          <cell r="G542" t="str">
            <v>04.1102</v>
          </cell>
          <cell r="H542" t="str">
            <v xml:space="preserve">TÊn </v>
          </cell>
          <cell r="I542">
            <v>4316207</v>
          </cell>
          <cell r="J542">
            <v>148485</v>
          </cell>
          <cell r="K542">
            <v>187361</v>
          </cell>
          <cell r="L542">
            <v>4334337</v>
          </cell>
          <cell r="M542">
            <v>148485</v>
          </cell>
          <cell r="N542">
            <v>187361</v>
          </cell>
        </row>
        <row r="543">
          <cell r="G543" t="str">
            <v>04.1103</v>
          </cell>
          <cell r="H543" t="str">
            <v xml:space="preserve">TÊn </v>
          </cell>
          <cell r="I543">
            <v>4322213</v>
          </cell>
          <cell r="J543">
            <v>113028</v>
          </cell>
          <cell r="K543">
            <v>203874</v>
          </cell>
          <cell r="L543">
            <v>4343758</v>
          </cell>
          <cell r="M543">
            <v>113028</v>
          </cell>
          <cell r="N543">
            <v>203874</v>
          </cell>
        </row>
        <row r="544">
          <cell r="G544" t="str">
            <v>04.1201</v>
          </cell>
          <cell r="H544" t="str">
            <v xml:space="preserve">TÊn </v>
          </cell>
          <cell r="I544">
            <v>4267677</v>
          </cell>
          <cell r="J544">
            <v>242779</v>
          </cell>
          <cell r="K544">
            <v>16918</v>
          </cell>
          <cell r="L544">
            <v>4267677</v>
          </cell>
          <cell r="M544">
            <v>242779</v>
          </cell>
          <cell r="N544">
            <v>16918</v>
          </cell>
        </row>
        <row r="545">
          <cell r="G545" t="str">
            <v>04.1202</v>
          </cell>
          <cell r="H545" t="str">
            <v xml:space="preserve">TÊn </v>
          </cell>
          <cell r="I545">
            <v>4317923</v>
          </cell>
          <cell r="J545">
            <v>133157</v>
          </cell>
          <cell r="K545">
            <v>189378</v>
          </cell>
          <cell r="L545">
            <v>4337029</v>
          </cell>
          <cell r="M545">
            <v>133157</v>
          </cell>
          <cell r="N545">
            <v>189378</v>
          </cell>
        </row>
        <row r="546">
          <cell r="G546" t="str">
            <v>04.1203</v>
          </cell>
          <cell r="H546" t="str">
            <v xml:space="preserve">TÊn </v>
          </cell>
          <cell r="I546">
            <v>4317923</v>
          </cell>
          <cell r="J546">
            <v>127583</v>
          </cell>
          <cell r="K546">
            <v>176403</v>
          </cell>
          <cell r="L546">
            <v>4337029</v>
          </cell>
          <cell r="M546">
            <v>127583</v>
          </cell>
          <cell r="N546">
            <v>176403</v>
          </cell>
        </row>
        <row r="547">
          <cell r="G547" t="str">
            <v>04.2001</v>
          </cell>
          <cell r="H547" t="str">
            <v>100m2</v>
          </cell>
          <cell r="I547">
            <v>1860012</v>
          </cell>
          <cell r="J547">
            <v>530919</v>
          </cell>
          <cell r="L547">
            <v>1978873</v>
          </cell>
          <cell r="M547">
            <v>530919</v>
          </cell>
        </row>
        <row r="548">
          <cell r="G548" t="str">
            <v>04.2002</v>
          </cell>
          <cell r="H548" t="str">
            <v>100m2</v>
          </cell>
          <cell r="I548">
            <v>1997776</v>
          </cell>
          <cell r="J548">
            <v>570246</v>
          </cell>
          <cell r="L548">
            <v>2110231</v>
          </cell>
          <cell r="M548">
            <v>570246</v>
          </cell>
        </row>
        <row r="549">
          <cell r="G549" t="str">
            <v>04.2003</v>
          </cell>
          <cell r="H549" t="str">
            <v>100m2</v>
          </cell>
          <cell r="I549">
            <v>2141640</v>
          </cell>
          <cell r="J549">
            <v>508980</v>
          </cell>
          <cell r="L549">
            <v>2253287</v>
          </cell>
          <cell r="M549">
            <v>508980</v>
          </cell>
        </row>
        <row r="550">
          <cell r="G550" t="str">
            <v>04.2004</v>
          </cell>
          <cell r="H550" t="str">
            <v>100m2</v>
          </cell>
          <cell r="I550">
            <v>1158364</v>
          </cell>
          <cell r="J550">
            <v>684328</v>
          </cell>
          <cell r="L550">
            <v>1249310</v>
          </cell>
          <cell r="M550">
            <v>684328</v>
          </cell>
        </row>
        <row r="551">
          <cell r="G551" t="str">
            <v>04.3101</v>
          </cell>
          <cell r="H551" t="str">
            <v>m3</v>
          </cell>
          <cell r="I551">
            <v>263424</v>
          </cell>
          <cell r="J551">
            <v>39732</v>
          </cell>
          <cell r="L551">
            <v>260796</v>
          </cell>
          <cell r="M551">
            <v>39732</v>
          </cell>
        </row>
        <row r="552">
          <cell r="G552" t="str">
            <v>04.3102</v>
          </cell>
          <cell r="H552" t="str">
            <v>m3</v>
          </cell>
          <cell r="I552">
            <v>306285</v>
          </cell>
          <cell r="J552">
            <v>39732</v>
          </cell>
          <cell r="L552">
            <v>304094</v>
          </cell>
          <cell r="M552">
            <v>39732</v>
          </cell>
        </row>
        <row r="553">
          <cell r="G553" t="str">
            <v>04.3103</v>
          </cell>
          <cell r="H553" t="str">
            <v>m3</v>
          </cell>
          <cell r="I553">
            <v>347767</v>
          </cell>
          <cell r="J553">
            <v>39732</v>
          </cell>
          <cell r="L553">
            <v>346135</v>
          </cell>
          <cell r="M553">
            <v>39732</v>
          </cell>
        </row>
        <row r="554">
          <cell r="G554" t="str">
            <v>04.3104</v>
          </cell>
          <cell r="H554" t="str">
            <v>m3</v>
          </cell>
          <cell r="I554">
            <v>392088</v>
          </cell>
          <cell r="J554">
            <v>39732</v>
          </cell>
          <cell r="L554">
            <v>390831</v>
          </cell>
          <cell r="M554">
            <v>39732</v>
          </cell>
        </row>
        <row r="555">
          <cell r="G555" t="str">
            <v>04.3111</v>
          </cell>
          <cell r="H555" t="str">
            <v>m3</v>
          </cell>
          <cell r="I555">
            <v>263424</v>
          </cell>
          <cell r="J555">
            <v>32080</v>
          </cell>
          <cell r="L555">
            <v>260796</v>
          </cell>
          <cell r="M555">
            <v>32080</v>
          </cell>
        </row>
        <row r="556">
          <cell r="G556" t="str">
            <v>04.3112</v>
          </cell>
          <cell r="H556" t="str">
            <v>m3</v>
          </cell>
          <cell r="I556">
            <v>306285</v>
          </cell>
          <cell r="J556">
            <v>32080</v>
          </cell>
          <cell r="L556">
            <v>304094</v>
          </cell>
          <cell r="M556">
            <v>32080</v>
          </cell>
        </row>
        <row r="557">
          <cell r="G557" t="str">
            <v>04.3113</v>
          </cell>
          <cell r="H557" t="str">
            <v>m3</v>
          </cell>
          <cell r="I557">
            <v>347767</v>
          </cell>
          <cell r="J557">
            <v>32080</v>
          </cell>
          <cell r="L557">
            <v>346135</v>
          </cell>
          <cell r="M557">
            <v>32080</v>
          </cell>
        </row>
        <row r="558">
          <cell r="G558" t="str">
            <v>04.3114</v>
          </cell>
          <cell r="H558" t="str">
            <v>m3</v>
          </cell>
          <cell r="I558">
            <v>392088</v>
          </cell>
          <cell r="J558">
            <v>32080</v>
          </cell>
          <cell r="L558">
            <v>390831</v>
          </cell>
          <cell r="M558">
            <v>32080</v>
          </cell>
        </row>
        <row r="559">
          <cell r="G559" t="str">
            <v>04.3201</v>
          </cell>
          <cell r="H559" t="str">
            <v>m3</v>
          </cell>
          <cell r="I559">
            <v>263424</v>
          </cell>
          <cell r="J559">
            <v>26783</v>
          </cell>
          <cell r="K559">
            <v>12544</v>
          </cell>
          <cell r="L559">
            <v>260796</v>
          </cell>
          <cell r="M559">
            <v>26783</v>
          </cell>
          <cell r="N559">
            <v>12544</v>
          </cell>
        </row>
        <row r="560">
          <cell r="G560" t="str">
            <v>04.3202</v>
          </cell>
          <cell r="H560" t="str">
            <v>m3</v>
          </cell>
          <cell r="I560">
            <v>306285</v>
          </cell>
          <cell r="J560">
            <v>26783</v>
          </cell>
          <cell r="K560">
            <v>12544</v>
          </cell>
          <cell r="L560">
            <v>304094</v>
          </cell>
          <cell r="M560">
            <v>26783</v>
          </cell>
          <cell r="N560">
            <v>12544</v>
          </cell>
        </row>
        <row r="561">
          <cell r="G561" t="str">
            <v>04.3203</v>
          </cell>
          <cell r="H561" t="str">
            <v>m3</v>
          </cell>
          <cell r="I561">
            <v>347767</v>
          </cell>
          <cell r="J561">
            <v>26783</v>
          </cell>
          <cell r="K561">
            <v>12544</v>
          </cell>
          <cell r="L561">
            <v>346135</v>
          </cell>
          <cell r="M561">
            <v>26783</v>
          </cell>
          <cell r="N561">
            <v>12544</v>
          </cell>
        </row>
        <row r="562">
          <cell r="G562" t="str">
            <v>04.3204</v>
          </cell>
          <cell r="H562" t="str">
            <v>m3</v>
          </cell>
          <cell r="I562">
            <v>392088</v>
          </cell>
          <cell r="J562">
            <v>26783</v>
          </cell>
          <cell r="K562">
            <v>12544</v>
          </cell>
          <cell r="L562">
            <v>390831</v>
          </cell>
          <cell r="M562">
            <v>26783</v>
          </cell>
          <cell r="N562">
            <v>12544</v>
          </cell>
        </row>
        <row r="563">
          <cell r="G563" t="str">
            <v>04.3211</v>
          </cell>
          <cell r="H563" t="str">
            <v>m3</v>
          </cell>
          <cell r="I563">
            <v>263424</v>
          </cell>
          <cell r="J563">
            <v>19130</v>
          </cell>
          <cell r="K563">
            <v>12544</v>
          </cell>
          <cell r="L563">
            <v>260796</v>
          </cell>
          <cell r="M563">
            <v>19130</v>
          </cell>
          <cell r="N563">
            <v>12544</v>
          </cell>
        </row>
        <row r="564">
          <cell r="G564" t="str">
            <v>04.3212</v>
          </cell>
          <cell r="H564" t="str">
            <v>m3</v>
          </cell>
          <cell r="I564">
            <v>306285</v>
          </cell>
          <cell r="J564">
            <v>19130</v>
          </cell>
          <cell r="K564">
            <v>12544</v>
          </cell>
          <cell r="L564">
            <v>304094</v>
          </cell>
          <cell r="M564">
            <v>19130</v>
          </cell>
          <cell r="N564">
            <v>12544</v>
          </cell>
        </row>
        <row r="565">
          <cell r="G565" t="str">
            <v>04.3213</v>
          </cell>
          <cell r="H565" t="str">
            <v>m3</v>
          </cell>
          <cell r="I565">
            <v>347767</v>
          </cell>
          <cell r="J565">
            <v>19130</v>
          </cell>
          <cell r="K565">
            <v>12544</v>
          </cell>
          <cell r="L565">
            <v>346135</v>
          </cell>
          <cell r="M565">
            <v>19130</v>
          </cell>
          <cell r="N565">
            <v>12544</v>
          </cell>
        </row>
        <row r="566">
          <cell r="G566" t="str">
            <v>04.3214</v>
          </cell>
          <cell r="H566" t="str">
            <v>m3</v>
          </cell>
          <cell r="I566">
            <v>392088</v>
          </cell>
          <cell r="J566">
            <v>19130</v>
          </cell>
          <cell r="K566">
            <v>12544</v>
          </cell>
          <cell r="L566">
            <v>390831</v>
          </cell>
          <cell r="M566">
            <v>19130</v>
          </cell>
          <cell r="N566">
            <v>12544</v>
          </cell>
        </row>
        <row r="567">
          <cell r="G567" t="str">
            <v>04.3301</v>
          </cell>
          <cell r="H567" t="str">
            <v>m3</v>
          </cell>
          <cell r="I567">
            <v>297815</v>
          </cell>
          <cell r="J567">
            <v>52388</v>
          </cell>
          <cell r="L567">
            <v>297725</v>
          </cell>
          <cell r="M567">
            <v>52388</v>
          </cell>
        </row>
        <row r="568">
          <cell r="G568" t="str">
            <v>04.3302</v>
          </cell>
          <cell r="H568" t="str">
            <v>m3</v>
          </cell>
          <cell r="I568">
            <v>344476</v>
          </cell>
          <cell r="J568">
            <v>52388</v>
          </cell>
          <cell r="L568">
            <v>344917</v>
          </cell>
          <cell r="M568">
            <v>52388</v>
          </cell>
        </row>
        <row r="569">
          <cell r="G569" t="str">
            <v>04.3303</v>
          </cell>
          <cell r="H569" t="str">
            <v>m3</v>
          </cell>
          <cell r="I569">
            <v>389539</v>
          </cell>
          <cell r="J569">
            <v>52388</v>
          </cell>
          <cell r="L569">
            <v>390491</v>
          </cell>
          <cell r="M569">
            <v>52388</v>
          </cell>
        </row>
        <row r="570">
          <cell r="G570" t="str">
            <v>04.3304</v>
          </cell>
          <cell r="H570" t="str">
            <v>m3</v>
          </cell>
          <cell r="I570">
            <v>436323</v>
          </cell>
          <cell r="J570">
            <v>52388</v>
          </cell>
          <cell r="L570">
            <v>437964</v>
          </cell>
          <cell r="M570">
            <v>52388</v>
          </cell>
        </row>
        <row r="571">
          <cell r="G571" t="str">
            <v>04.3311</v>
          </cell>
          <cell r="H571" t="str">
            <v>m3</v>
          </cell>
          <cell r="I571">
            <v>278276</v>
          </cell>
          <cell r="J571">
            <v>45030</v>
          </cell>
          <cell r="L571">
            <v>275418</v>
          </cell>
          <cell r="M571">
            <v>45030</v>
          </cell>
        </row>
        <row r="572">
          <cell r="G572" t="str">
            <v>04.3312</v>
          </cell>
          <cell r="H572" t="str">
            <v>m3</v>
          </cell>
          <cell r="I572">
            <v>324938</v>
          </cell>
          <cell r="J572">
            <v>45030</v>
          </cell>
          <cell r="L572">
            <v>322610</v>
          </cell>
          <cell r="M572">
            <v>45030</v>
          </cell>
        </row>
        <row r="573">
          <cell r="G573" t="str">
            <v>04.3313</v>
          </cell>
          <cell r="H573" t="str">
            <v>m3</v>
          </cell>
          <cell r="I573">
            <v>370001</v>
          </cell>
          <cell r="J573">
            <v>45030</v>
          </cell>
          <cell r="L573">
            <v>368185</v>
          </cell>
          <cell r="M573">
            <v>45030</v>
          </cell>
        </row>
        <row r="574">
          <cell r="G574" t="str">
            <v>04.3314</v>
          </cell>
          <cell r="H574" t="str">
            <v>m3</v>
          </cell>
          <cell r="I574">
            <v>416802</v>
          </cell>
          <cell r="J574">
            <v>45030</v>
          </cell>
          <cell r="L574">
            <v>415664</v>
          </cell>
          <cell r="M574">
            <v>45030</v>
          </cell>
        </row>
        <row r="575">
          <cell r="G575" t="str">
            <v>04.3321</v>
          </cell>
          <cell r="H575" t="str">
            <v>m3</v>
          </cell>
          <cell r="I575">
            <v>297815</v>
          </cell>
          <cell r="J575">
            <v>51946</v>
          </cell>
          <cell r="L575">
            <v>297725</v>
          </cell>
          <cell r="M575">
            <v>51946</v>
          </cell>
        </row>
        <row r="576">
          <cell r="G576" t="str">
            <v>04.3322</v>
          </cell>
          <cell r="H576" t="str">
            <v>m3</v>
          </cell>
          <cell r="I576">
            <v>344476</v>
          </cell>
          <cell r="J576">
            <v>51946</v>
          </cell>
          <cell r="L576">
            <v>344917</v>
          </cell>
          <cell r="M576">
            <v>51946</v>
          </cell>
        </row>
        <row r="577">
          <cell r="G577" t="str">
            <v>04.3323</v>
          </cell>
          <cell r="H577" t="str">
            <v>m3</v>
          </cell>
          <cell r="I577">
            <v>389539</v>
          </cell>
          <cell r="J577">
            <v>51946</v>
          </cell>
          <cell r="L577">
            <v>390491</v>
          </cell>
          <cell r="M577">
            <v>51946</v>
          </cell>
        </row>
        <row r="578">
          <cell r="G578" t="str">
            <v>04.3324</v>
          </cell>
          <cell r="H578" t="str">
            <v>m3</v>
          </cell>
          <cell r="I578">
            <v>436341</v>
          </cell>
          <cell r="J578">
            <v>51946</v>
          </cell>
          <cell r="L578">
            <v>437971</v>
          </cell>
          <cell r="M578">
            <v>51946</v>
          </cell>
        </row>
        <row r="579">
          <cell r="G579" t="str">
            <v>04.3331</v>
          </cell>
          <cell r="H579" t="str">
            <v>m3</v>
          </cell>
          <cell r="I579">
            <v>297815</v>
          </cell>
          <cell r="J579">
            <v>44589</v>
          </cell>
          <cell r="K579">
            <v>4003</v>
          </cell>
          <cell r="L579">
            <v>297725</v>
          </cell>
          <cell r="M579">
            <v>44589</v>
          </cell>
          <cell r="N579">
            <v>4003</v>
          </cell>
        </row>
        <row r="580">
          <cell r="G580" t="str">
            <v>04.3332</v>
          </cell>
          <cell r="H580" t="str">
            <v>m3</v>
          </cell>
          <cell r="I580">
            <v>344476</v>
          </cell>
          <cell r="J580">
            <v>44589</v>
          </cell>
          <cell r="K580">
            <v>4003</v>
          </cell>
          <cell r="L580">
            <v>344917</v>
          </cell>
          <cell r="M580">
            <v>44589</v>
          </cell>
          <cell r="N580">
            <v>4003</v>
          </cell>
        </row>
        <row r="581">
          <cell r="G581" t="str">
            <v>04.3333</v>
          </cell>
          <cell r="H581" t="str">
            <v>m3</v>
          </cell>
          <cell r="I581">
            <v>389539</v>
          </cell>
          <cell r="J581">
            <v>44589</v>
          </cell>
          <cell r="K581">
            <v>4003</v>
          </cell>
          <cell r="L581">
            <v>390491</v>
          </cell>
          <cell r="M581">
            <v>44589</v>
          </cell>
          <cell r="N581">
            <v>4003</v>
          </cell>
        </row>
        <row r="582">
          <cell r="G582" t="str">
            <v>04.3334</v>
          </cell>
          <cell r="H582" t="str">
            <v>m3</v>
          </cell>
          <cell r="I582">
            <v>436341</v>
          </cell>
          <cell r="J582">
            <v>44589</v>
          </cell>
          <cell r="K582">
            <v>4003</v>
          </cell>
          <cell r="L582">
            <v>437971</v>
          </cell>
          <cell r="M582">
            <v>44589</v>
          </cell>
          <cell r="N582">
            <v>4003</v>
          </cell>
        </row>
        <row r="583">
          <cell r="G583" t="str">
            <v>04.3341</v>
          </cell>
          <cell r="H583" t="str">
            <v>m3</v>
          </cell>
          <cell r="I583">
            <v>277114</v>
          </cell>
          <cell r="J583">
            <v>38261</v>
          </cell>
          <cell r="K583">
            <v>4003</v>
          </cell>
          <cell r="L583">
            <v>274422</v>
          </cell>
          <cell r="M583">
            <v>38261</v>
          </cell>
          <cell r="N583">
            <v>4003</v>
          </cell>
        </row>
        <row r="584">
          <cell r="G584" t="str">
            <v>04.3342</v>
          </cell>
          <cell r="H584" t="str">
            <v>m3</v>
          </cell>
          <cell r="I584">
            <v>323776</v>
          </cell>
          <cell r="J584">
            <v>38261</v>
          </cell>
          <cell r="K584">
            <v>4003</v>
          </cell>
          <cell r="L584">
            <v>321614</v>
          </cell>
          <cell r="M584">
            <v>38261</v>
          </cell>
          <cell r="N584">
            <v>4003</v>
          </cell>
        </row>
        <row r="585">
          <cell r="G585" t="str">
            <v>04.3343</v>
          </cell>
          <cell r="H585" t="str">
            <v>m3</v>
          </cell>
          <cell r="I585">
            <v>368838</v>
          </cell>
          <cell r="J585">
            <v>38261</v>
          </cell>
          <cell r="K585">
            <v>4003</v>
          </cell>
          <cell r="L585">
            <v>367188</v>
          </cell>
          <cell r="M585">
            <v>38261</v>
          </cell>
          <cell r="N585">
            <v>4003</v>
          </cell>
        </row>
        <row r="586">
          <cell r="G586" t="str">
            <v>04.3344</v>
          </cell>
          <cell r="H586" t="str">
            <v>m3</v>
          </cell>
          <cell r="I586">
            <v>415640</v>
          </cell>
          <cell r="J586">
            <v>38261</v>
          </cell>
          <cell r="K586">
            <v>4003</v>
          </cell>
          <cell r="L586">
            <v>414668</v>
          </cell>
          <cell r="M586">
            <v>38261</v>
          </cell>
          <cell r="N586">
            <v>4003</v>
          </cell>
        </row>
        <row r="587">
          <cell r="G587" t="str">
            <v>04.3351</v>
          </cell>
          <cell r="H587" t="str">
            <v>m3</v>
          </cell>
          <cell r="I587">
            <v>297815</v>
          </cell>
          <cell r="J587">
            <v>41498</v>
          </cell>
          <cell r="K587">
            <v>4003</v>
          </cell>
          <cell r="L587">
            <v>297725</v>
          </cell>
          <cell r="M587">
            <v>41498</v>
          </cell>
          <cell r="N587">
            <v>4003</v>
          </cell>
        </row>
        <row r="588">
          <cell r="G588" t="str">
            <v>04.3352</v>
          </cell>
          <cell r="H588" t="str">
            <v>m3</v>
          </cell>
          <cell r="I588">
            <v>344476</v>
          </cell>
          <cell r="J588">
            <v>41498</v>
          </cell>
          <cell r="K588">
            <v>4003</v>
          </cell>
          <cell r="L588">
            <v>344917</v>
          </cell>
          <cell r="M588">
            <v>41498</v>
          </cell>
          <cell r="N588">
            <v>4003</v>
          </cell>
        </row>
        <row r="589">
          <cell r="G589" t="str">
            <v>04.3353</v>
          </cell>
          <cell r="H589" t="str">
            <v>m3</v>
          </cell>
          <cell r="I589">
            <v>389539</v>
          </cell>
          <cell r="J589">
            <v>41498</v>
          </cell>
          <cell r="K589">
            <v>4003</v>
          </cell>
          <cell r="L589">
            <v>390491</v>
          </cell>
          <cell r="M589">
            <v>41498</v>
          </cell>
          <cell r="N589">
            <v>4003</v>
          </cell>
        </row>
        <row r="590">
          <cell r="G590" t="str">
            <v>04.3354</v>
          </cell>
          <cell r="H590" t="str">
            <v>m3</v>
          </cell>
          <cell r="I590">
            <v>436341</v>
          </cell>
          <cell r="J590">
            <v>41498</v>
          </cell>
          <cell r="K590">
            <v>4003</v>
          </cell>
          <cell r="L590">
            <v>437971</v>
          </cell>
          <cell r="M590">
            <v>41498</v>
          </cell>
          <cell r="N590">
            <v>4003</v>
          </cell>
        </row>
        <row r="591">
          <cell r="G591" t="str">
            <v>04.3401</v>
          </cell>
          <cell r="H591" t="str">
            <v>m3</v>
          </cell>
          <cell r="I591">
            <v>297815</v>
          </cell>
          <cell r="J591">
            <v>42734</v>
          </cell>
          <cell r="K591">
            <v>12986</v>
          </cell>
          <cell r="L591">
            <v>297725</v>
          </cell>
          <cell r="M591">
            <v>42734</v>
          </cell>
          <cell r="N591">
            <v>12986</v>
          </cell>
        </row>
        <row r="592">
          <cell r="G592" t="str">
            <v>04.3402</v>
          </cell>
          <cell r="H592" t="str">
            <v>m3</v>
          </cell>
          <cell r="I592">
            <v>344476</v>
          </cell>
          <cell r="J592">
            <v>42734</v>
          </cell>
          <cell r="K592">
            <v>12986</v>
          </cell>
          <cell r="L592">
            <v>344917</v>
          </cell>
          <cell r="M592">
            <v>42734</v>
          </cell>
          <cell r="N592">
            <v>12986</v>
          </cell>
        </row>
        <row r="593">
          <cell r="G593" t="str">
            <v>04.3403</v>
          </cell>
          <cell r="H593" t="str">
            <v>m3</v>
          </cell>
          <cell r="I593">
            <v>389539</v>
          </cell>
          <cell r="J593">
            <v>42734</v>
          </cell>
          <cell r="K593">
            <v>12986</v>
          </cell>
          <cell r="L593">
            <v>390491</v>
          </cell>
          <cell r="M593">
            <v>42734</v>
          </cell>
          <cell r="N593">
            <v>12986</v>
          </cell>
        </row>
        <row r="594">
          <cell r="G594" t="str">
            <v>04.3404</v>
          </cell>
          <cell r="H594" t="str">
            <v>m3</v>
          </cell>
          <cell r="I594">
            <v>436341</v>
          </cell>
          <cell r="J594">
            <v>42734</v>
          </cell>
          <cell r="K594">
            <v>12986</v>
          </cell>
          <cell r="L594">
            <v>437971</v>
          </cell>
          <cell r="M594">
            <v>42734</v>
          </cell>
          <cell r="N594">
            <v>12986</v>
          </cell>
        </row>
        <row r="595">
          <cell r="G595" t="str">
            <v>04.3411</v>
          </cell>
          <cell r="H595" t="str">
            <v>m3</v>
          </cell>
          <cell r="I595">
            <v>277114</v>
          </cell>
          <cell r="J595">
            <v>35147</v>
          </cell>
          <cell r="K595">
            <v>12986</v>
          </cell>
          <cell r="L595">
            <v>274422</v>
          </cell>
          <cell r="M595">
            <v>35147</v>
          </cell>
          <cell r="N595">
            <v>12986</v>
          </cell>
        </row>
        <row r="596">
          <cell r="G596" t="str">
            <v>04.3412</v>
          </cell>
          <cell r="H596" t="str">
            <v>m3</v>
          </cell>
          <cell r="I596">
            <v>323776</v>
          </cell>
          <cell r="J596">
            <v>35147</v>
          </cell>
          <cell r="K596">
            <v>12986</v>
          </cell>
          <cell r="L596">
            <v>321614</v>
          </cell>
          <cell r="M596">
            <v>35147</v>
          </cell>
          <cell r="N596">
            <v>12986</v>
          </cell>
        </row>
        <row r="597">
          <cell r="G597" t="str">
            <v>04.3413</v>
          </cell>
          <cell r="H597" t="str">
            <v>m3</v>
          </cell>
          <cell r="I597">
            <v>368838</v>
          </cell>
          <cell r="J597">
            <v>35147</v>
          </cell>
          <cell r="K597">
            <v>12986</v>
          </cell>
          <cell r="L597">
            <v>367188</v>
          </cell>
          <cell r="M597">
            <v>35147</v>
          </cell>
          <cell r="N597">
            <v>12986</v>
          </cell>
        </row>
        <row r="598">
          <cell r="G598" t="str">
            <v>04.3414</v>
          </cell>
          <cell r="H598" t="str">
            <v>m3</v>
          </cell>
          <cell r="I598">
            <v>415640</v>
          </cell>
          <cell r="J598">
            <v>35147</v>
          </cell>
          <cell r="K598">
            <v>12986</v>
          </cell>
          <cell r="L598">
            <v>414668</v>
          </cell>
          <cell r="M598">
            <v>35147</v>
          </cell>
          <cell r="N598">
            <v>12986</v>
          </cell>
        </row>
        <row r="599">
          <cell r="G599" t="str">
            <v>04.3421</v>
          </cell>
          <cell r="H599" t="str">
            <v>m3</v>
          </cell>
          <cell r="I599">
            <v>298682</v>
          </cell>
          <cell r="J599">
            <v>41805</v>
          </cell>
          <cell r="K599">
            <v>12986</v>
          </cell>
          <cell r="L599">
            <v>298722</v>
          </cell>
          <cell r="M599">
            <v>41805</v>
          </cell>
          <cell r="N599">
            <v>12986</v>
          </cell>
        </row>
        <row r="600">
          <cell r="G600" t="str">
            <v>04.3422</v>
          </cell>
          <cell r="H600" t="str">
            <v>m3</v>
          </cell>
          <cell r="I600">
            <v>345344</v>
          </cell>
          <cell r="J600">
            <v>41805</v>
          </cell>
          <cell r="K600">
            <v>12986</v>
          </cell>
          <cell r="L600">
            <v>345915</v>
          </cell>
          <cell r="M600">
            <v>41805</v>
          </cell>
          <cell r="N600">
            <v>12986</v>
          </cell>
        </row>
        <row r="601">
          <cell r="G601" t="str">
            <v>04.3423</v>
          </cell>
          <cell r="H601" t="str">
            <v>m3</v>
          </cell>
          <cell r="I601">
            <v>390406</v>
          </cell>
          <cell r="J601">
            <v>41805</v>
          </cell>
          <cell r="K601">
            <v>12986</v>
          </cell>
          <cell r="L601">
            <v>391489</v>
          </cell>
          <cell r="M601">
            <v>41805</v>
          </cell>
          <cell r="N601">
            <v>12986</v>
          </cell>
        </row>
        <row r="602">
          <cell r="G602" t="str">
            <v>04.3424</v>
          </cell>
          <cell r="H602" t="str">
            <v>m3</v>
          </cell>
          <cell r="I602">
            <v>437208</v>
          </cell>
          <cell r="J602">
            <v>41805</v>
          </cell>
          <cell r="K602">
            <v>12986</v>
          </cell>
          <cell r="L602">
            <v>438969</v>
          </cell>
          <cell r="M602">
            <v>41805</v>
          </cell>
          <cell r="N602">
            <v>12986</v>
          </cell>
        </row>
        <row r="603">
          <cell r="G603" t="str">
            <v>04.3501</v>
          </cell>
          <cell r="H603" t="str">
            <v>m3</v>
          </cell>
          <cell r="I603">
            <v>346213</v>
          </cell>
          <cell r="J603">
            <v>11767</v>
          </cell>
          <cell r="K603">
            <v>3562</v>
          </cell>
          <cell r="L603">
            <v>369225</v>
          </cell>
          <cell r="M603">
            <v>11767</v>
          </cell>
          <cell r="N603">
            <v>3562</v>
          </cell>
        </row>
        <row r="604">
          <cell r="G604" t="str">
            <v>04.3502</v>
          </cell>
          <cell r="H604" t="str">
            <v>m3</v>
          </cell>
          <cell r="I604">
            <v>393550</v>
          </cell>
          <cell r="J604">
            <v>11767</v>
          </cell>
          <cell r="K604">
            <v>3562</v>
          </cell>
          <cell r="L604">
            <v>418122</v>
          </cell>
          <cell r="M604">
            <v>11767</v>
          </cell>
          <cell r="N604">
            <v>3562</v>
          </cell>
        </row>
        <row r="605">
          <cell r="G605" t="str">
            <v>04.3503</v>
          </cell>
          <cell r="H605" t="str">
            <v>m3</v>
          </cell>
          <cell r="I605">
            <v>437963</v>
          </cell>
          <cell r="J605">
            <v>11767</v>
          </cell>
          <cell r="K605">
            <v>3562</v>
          </cell>
          <cell r="L605">
            <v>474060</v>
          </cell>
          <cell r="M605">
            <v>11767</v>
          </cell>
          <cell r="N605">
            <v>3562</v>
          </cell>
        </row>
        <row r="606">
          <cell r="G606" t="str">
            <v>04.3504</v>
          </cell>
          <cell r="H606" t="str">
            <v>m3</v>
          </cell>
          <cell r="I606">
            <v>484214</v>
          </cell>
          <cell r="J606">
            <v>11767</v>
          </cell>
          <cell r="K606">
            <v>3562</v>
          </cell>
          <cell r="L606">
            <v>511988</v>
          </cell>
          <cell r="M606">
            <v>11767</v>
          </cell>
          <cell r="N606">
            <v>3562</v>
          </cell>
        </row>
        <row r="607">
          <cell r="G607" t="str">
            <v>04.3511</v>
          </cell>
          <cell r="H607" t="str">
            <v>m3</v>
          </cell>
          <cell r="I607">
            <v>366711</v>
          </cell>
          <cell r="J607">
            <v>26012</v>
          </cell>
          <cell r="K607">
            <v>3562</v>
          </cell>
          <cell r="L607">
            <v>392300</v>
          </cell>
          <cell r="M607">
            <v>26012</v>
          </cell>
          <cell r="N607">
            <v>3562</v>
          </cell>
        </row>
        <row r="608">
          <cell r="G608" t="str">
            <v>04.3512</v>
          </cell>
          <cell r="H608" t="str">
            <v>m3</v>
          </cell>
          <cell r="I608">
            <v>418148</v>
          </cell>
          <cell r="J608">
            <v>26012</v>
          </cell>
          <cell r="K608">
            <v>3562</v>
          </cell>
          <cell r="L608">
            <v>445565</v>
          </cell>
          <cell r="M608">
            <v>26012</v>
          </cell>
          <cell r="N608">
            <v>3562</v>
          </cell>
        </row>
        <row r="609">
          <cell r="G609" t="str">
            <v>04.3513</v>
          </cell>
          <cell r="H609" t="str">
            <v>m3</v>
          </cell>
          <cell r="I609">
            <v>463000</v>
          </cell>
          <cell r="J609">
            <v>26012</v>
          </cell>
          <cell r="K609">
            <v>3562</v>
          </cell>
          <cell r="L609">
            <v>502056</v>
          </cell>
          <cell r="M609">
            <v>26012</v>
          </cell>
          <cell r="N609">
            <v>3562</v>
          </cell>
        </row>
        <row r="610">
          <cell r="G610" t="str">
            <v>04.3514</v>
          </cell>
          <cell r="H610" t="str">
            <v>m3</v>
          </cell>
          <cell r="I610">
            <v>509709</v>
          </cell>
          <cell r="J610">
            <v>26012</v>
          </cell>
          <cell r="K610">
            <v>3562</v>
          </cell>
          <cell r="L610">
            <v>540360</v>
          </cell>
          <cell r="M610">
            <v>26012</v>
          </cell>
          <cell r="N610">
            <v>3562</v>
          </cell>
        </row>
        <row r="611">
          <cell r="G611" t="str">
            <v>04.3521</v>
          </cell>
          <cell r="H611" t="str">
            <v>m3</v>
          </cell>
          <cell r="I611">
            <v>366408</v>
          </cell>
          <cell r="J611">
            <v>7122</v>
          </cell>
          <cell r="K611">
            <v>4003</v>
          </cell>
          <cell r="L611">
            <v>392040</v>
          </cell>
          <cell r="M611">
            <v>7122</v>
          </cell>
          <cell r="N611">
            <v>4003</v>
          </cell>
        </row>
        <row r="612">
          <cell r="G612" t="str">
            <v>04.3522</v>
          </cell>
          <cell r="H612" t="str">
            <v>m3</v>
          </cell>
          <cell r="I612">
            <v>413745</v>
          </cell>
          <cell r="J612">
            <v>7122</v>
          </cell>
          <cell r="K612">
            <v>4003</v>
          </cell>
          <cell r="L612">
            <v>440937</v>
          </cell>
          <cell r="M612">
            <v>7122</v>
          </cell>
          <cell r="N612">
            <v>4003</v>
          </cell>
        </row>
        <row r="613">
          <cell r="G613" t="str">
            <v>04.3523</v>
          </cell>
          <cell r="H613" t="str">
            <v>m3</v>
          </cell>
          <cell r="I613">
            <v>458157</v>
          </cell>
          <cell r="J613">
            <v>7122</v>
          </cell>
          <cell r="K613">
            <v>4003</v>
          </cell>
          <cell r="L613">
            <v>496875</v>
          </cell>
          <cell r="M613">
            <v>7122</v>
          </cell>
          <cell r="N613">
            <v>4003</v>
          </cell>
        </row>
        <row r="614">
          <cell r="G614" t="str">
            <v>04.3524</v>
          </cell>
          <cell r="H614" t="str">
            <v>m3</v>
          </cell>
          <cell r="I614">
            <v>504409</v>
          </cell>
          <cell r="J614">
            <v>7122</v>
          </cell>
          <cell r="K614">
            <v>4003</v>
          </cell>
          <cell r="L614">
            <v>534803</v>
          </cell>
          <cell r="M614">
            <v>7122</v>
          </cell>
          <cell r="N614">
            <v>4003</v>
          </cell>
        </row>
        <row r="615">
          <cell r="G615" t="str">
            <v>04.3601</v>
          </cell>
          <cell r="H615" t="str">
            <v>m3</v>
          </cell>
          <cell r="I615">
            <v>372302</v>
          </cell>
          <cell r="J615">
            <v>50328</v>
          </cell>
          <cell r="L615">
            <v>370802</v>
          </cell>
          <cell r="M615">
            <v>50328</v>
          </cell>
        </row>
        <row r="616">
          <cell r="G616" t="str">
            <v>04.3602</v>
          </cell>
          <cell r="H616" t="str">
            <v>m3</v>
          </cell>
          <cell r="I616">
            <v>427069</v>
          </cell>
          <cell r="J616">
            <v>50328</v>
          </cell>
          <cell r="L616">
            <v>426430</v>
          </cell>
          <cell r="M616">
            <v>50328</v>
          </cell>
        </row>
        <row r="617">
          <cell r="G617" t="str">
            <v>04.3603</v>
          </cell>
          <cell r="H617" t="str">
            <v>m3</v>
          </cell>
          <cell r="I617">
            <v>1593513</v>
          </cell>
          <cell r="J617">
            <v>50328</v>
          </cell>
          <cell r="L617">
            <v>1592785</v>
          </cell>
          <cell r="M617">
            <v>50328</v>
          </cell>
        </row>
        <row r="618">
          <cell r="G618" t="str">
            <v>04.3611</v>
          </cell>
          <cell r="H618" t="str">
            <v>m3</v>
          </cell>
          <cell r="I618">
            <v>387782</v>
          </cell>
          <cell r="J618">
            <v>50328</v>
          </cell>
          <cell r="L618">
            <v>411993</v>
          </cell>
          <cell r="M618">
            <v>50328</v>
          </cell>
        </row>
        <row r="619">
          <cell r="G619" t="str">
            <v>04.3612</v>
          </cell>
          <cell r="H619" t="str">
            <v>m3</v>
          </cell>
          <cell r="I619">
            <v>431543</v>
          </cell>
          <cell r="J619">
            <v>50328</v>
          </cell>
          <cell r="L619">
            <v>467111</v>
          </cell>
          <cell r="M619">
            <v>50328</v>
          </cell>
        </row>
        <row r="620">
          <cell r="G620" t="str">
            <v>04.3613</v>
          </cell>
          <cell r="H620" t="str">
            <v>m3</v>
          </cell>
          <cell r="I620">
            <v>477117</v>
          </cell>
          <cell r="J620">
            <v>50328</v>
          </cell>
          <cell r="L620">
            <v>504483</v>
          </cell>
          <cell r="M620">
            <v>50328</v>
          </cell>
        </row>
        <row r="621">
          <cell r="G621" t="str">
            <v>04.3621</v>
          </cell>
          <cell r="H621" t="str">
            <v>m3</v>
          </cell>
          <cell r="I621">
            <v>372302</v>
          </cell>
          <cell r="J621">
            <v>37378</v>
          </cell>
          <cell r="K621">
            <v>14285</v>
          </cell>
          <cell r="L621">
            <v>370802</v>
          </cell>
          <cell r="M621">
            <v>37378</v>
          </cell>
          <cell r="N621">
            <v>14285</v>
          </cell>
        </row>
        <row r="622">
          <cell r="G622" t="str">
            <v>04.3622</v>
          </cell>
          <cell r="H622" t="str">
            <v>m3</v>
          </cell>
          <cell r="I622">
            <v>427069</v>
          </cell>
          <cell r="J622">
            <v>37378</v>
          </cell>
          <cell r="K622">
            <v>14285</v>
          </cell>
          <cell r="L622">
            <v>426430</v>
          </cell>
          <cell r="M622">
            <v>37378</v>
          </cell>
          <cell r="N622">
            <v>14285</v>
          </cell>
        </row>
        <row r="623">
          <cell r="G623" t="str">
            <v>04.3623</v>
          </cell>
          <cell r="H623" t="str">
            <v>m3</v>
          </cell>
          <cell r="I623">
            <v>1593513</v>
          </cell>
          <cell r="J623">
            <v>37378</v>
          </cell>
          <cell r="K623">
            <v>14285</v>
          </cell>
          <cell r="L623">
            <v>1592785</v>
          </cell>
          <cell r="M623">
            <v>37378</v>
          </cell>
          <cell r="N623">
            <v>14285</v>
          </cell>
        </row>
        <row r="624">
          <cell r="G624" t="str">
            <v>04.3631</v>
          </cell>
          <cell r="H624" t="str">
            <v>m3</v>
          </cell>
          <cell r="I624">
            <v>387782</v>
          </cell>
          <cell r="J624">
            <v>37378</v>
          </cell>
          <cell r="K624">
            <v>14285</v>
          </cell>
          <cell r="L624">
            <v>411993</v>
          </cell>
          <cell r="M624">
            <v>37378</v>
          </cell>
          <cell r="N624">
            <v>14285</v>
          </cell>
        </row>
        <row r="625">
          <cell r="G625" t="str">
            <v>04.3632</v>
          </cell>
          <cell r="H625" t="str">
            <v>m3</v>
          </cell>
          <cell r="I625">
            <v>431543</v>
          </cell>
          <cell r="J625">
            <v>37378</v>
          </cell>
          <cell r="K625">
            <v>14285</v>
          </cell>
          <cell r="L625">
            <v>467111</v>
          </cell>
          <cell r="M625">
            <v>37378</v>
          </cell>
          <cell r="N625">
            <v>14285</v>
          </cell>
        </row>
        <row r="626">
          <cell r="G626" t="str">
            <v>04.3633</v>
          </cell>
          <cell r="H626" t="str">
            <v>m3</v>
          </cell>
          <cell r="I626">
            <v>477117</v>
          </cell>
          <cell r="J626">
            <v>37378</v>
          </cell>
          <cell r="K626">
            <v>14285</v>
          </cell>
          <cell r="L626">
            <v>504483</v>
          </cell>
          <cell r="M626">
            <v>37378</v>
          </cell>
          <cell r="N626">
            <v>14285</v>
          </cell>
        </row>
        <row r="627">
          <cell r="G627" t="str">
            <v>04.3701</v>
          </cell>
          <cell r="H627" t="str">
            <v>m3</v>
          </cell>
          <cell r="I627">
            <v>118756</v>
          </cell>
          <cell r="J627">
            <v>25752</v>
          </cell>
          <cell r="L627">
            <v>85890</v>
          </cell>
          <cell r="M627">
            <v>25752</v>
          </cell>
        </row>
        <row r="628">
          <cell r="G628" t="str">
            <v>04.3702</v>
          </cell>
          <cell r="H628" t="str">
            <v>m3</v>
          </cell>
          <cell r="I628">
            <v>156615</v>
          </cell>
          <cell r="J628">
            <v>25752</v>
          </cell>
          <cell r="L628">
            <v>134326</v>
          </cell>
          <cell r="M628">
            <v>25752</v>
          </cell>
        </row>
        <row r="629">
          <cell r="G629" t="str">
            <v>04.3703</v>
          </cell>
          <cell r="H629" t="str">
            <v>m3</v>
          </cell>
          <cell r="I629">
            <v>189124</v>
          </cell>
          <cell r="J629">
            <v>25752</v>
          </cell>
          <cell r="L629">
            <v>167279</v>
          </cell>
          <cell r="M629">
            <v>25752</v>
          </cell>
        </row>
        <row r="630">
          <cell r="G630" t="str">
            <v>04.3711</v>
          </cell>
          <cell r="H630" t="str">
            <v>m3</v>
          </cell>
          <cell r="I630">
            <v>118756</v>
          </cell>
          <cell r="J630">
            <v>21632</v>
          </cell>
          <cell r="L630">
            <v>85890</v>
          </cell>
          <cell r="M630">
            <v>21632</v>
          </cell>
        </row>
        <row r="631">
          <cell r="G631" t="str">
            <v>04.3712</v>
          </cell>
          <cell r="H631" t="str">
            <v>m3</v>
          </cell>
          <cell r="I631">
            <v>156615</v>
          </cell>
          <cell r="J631">
            <v>21632</v>
          </cell>
          <cell r="L631">
            <v>134326</v>
          </cell>
          <cell r="M631">
            <v>21632</v>
          </cell>
        </row>
        <row r="632">
          <cell r="G632" t="str">
            <v>04.3713</v>
          </cell>
          <cell r="H632" t="str">
            <v>m3</v>
          </cell>
          <cell r="I632">
            <v>189124</v>
          </cell>
          <cell r="J632">
            <v>21632</v>
          </cell>
          <cell r="L632">
            <v>167279</v>
          </cell>
          <cell r="M632">
            <v>21632</v>
          </cell>
        </row>
        <row r="633">
          <cell r="G633" t="str">
            <v>04.3801</v>
          </cell>
          <cell r="H633" t="str">
            <v>C¸i</v>
          </cell>
          <cell r="J633">
            <v>11051</v>
          </cell>
          <cell r="M633">
            <v>11051</v>
          </cell>
        </row>
        <row r="634">
          <cell r="G634" t="str">
            <v>04.3802</v>
          </cell>
          <cell r="H634" t="str">
            <v>C¸i</v>
          </cell>
          <cell r="J634">
            <v>24214</v>
          </cell>
          <cell r="M634">
            <v>24214</v>
          </cell>
        </row>
        <row r="635">
          <cell r="G635" t="str">
            <v>04.3803</v>
          </cell>
          <cell r="H635" t="str">
            <v>C¸i</v>
          </cell>
          <cell r="J635">
            <v>42252</v>
          </cell>
          <cell r="M635">
            <v>42252</v>
          </cell>
        </row>
        <row r="636">
          <cell r="G636" t="str">
            <v>04.4101</v>
          </cell>
          <cell r="H636" t="str">
            <v>m3</v>
          </cell>
          <cell r="I636">
            <v>80809</v>
          </cell>
          <cell r="J636">
            <v>20438</v>
          </cell>
          <cell r="L636">
            <v>97786</v>
          </cell>
          <cell r="M636">
            <v>20438</v>
          </cell>
        </row>
        <row r="637">
          <cell r="G637" t="str">
            <v>04.4102</v>
          </cell>
          <cell r="H637" t="str">
            <v>m3</v>
          </cell>
          <cell r="I637">
            <v>80809</v>
          </cell>
          <cell r="J637">
            <v>23844</v>
          </cell>
          <cell r="L637">
            <v>97786</v>
          </cell>
          <cell r="M637">
            <v>23844</v>
          </cell>
        </row>
        <row r="638">
          <cell r="G638" t="str">
            <v>04.4103</v>
          </cell>
          <cell r="H638" t="str">
            <v>m3</v>
          </cell>
          <cell r="I638">
            <v>82411</v>
          </cell>
          <cell r="J638">
            <v>33754</v>
          </cell>
          <cell r="L638">
            <v>99699</v>
          </cell>
          <cell r="M638">
            <v>33754</v>
          </cell>
        </row>
        <row r="639">
          <cell r="G639" t="str">
            <v>04.4104</v>
          </cell>
          <cell r="H639" t="str">
            <v>m3</v>
          </cell>
          <cell r="I639">
            <v>80809</v>
          </cell>
          <cell r="J639">
            <v>26476</v>
          </cell>
          <cell r="L639">
            <v>97786</v>
          </cell>
          <cell r="M639">
            <v>26476</v>
          </cell>
        </row>
        <row r="640">
          <cell r="G640" t="str">
            <v>04.4105</v>
          </cell>
          <cell r="H640" t="str">
            <v>m3</v>
          </cell>
          <cell r="I640">
            <v>80809</v>
          </cell>
          <cell r="J640">
            <v>29883</v>
          </cell>
          <cell r="L640">
            <v>97786</v>
          </cell>
          <cell r="M640">
            <v>29883</v>
          </cell>
        </row>
        <row r="641">
          <cell r="G641" t="str">
            <v>04.4106</v>
          </cell>
          <cell r="H641" t="str">
            <v>m3</v>
          </cell>
          <cell r="I641">
            <v>82069</v>
          </cell>
          <cell r="J641">
            <v>24218</v>
          </cell>
          <cell r="L641">
            <v>99699</v>
          </cell>
          <cell r="M641">
            <v>24218</v>
          </cell>
        </row>
        <row r="642">
          <cell r="G642" t="str">
            <v>04.4201</v>
          </cell>
          <cell r="H642" t="str">
            <v>m3</v>
          </cell>
          <cell r="I642">
            <v>106654</v>
          </cell>
          <cell r="J642">
            <v>40627</v>
          </cell>
          <cell r="K642">
            <v>2480</v>
          </cell>
          <cell r="L642">
            <v>114998</v>
          </cell>
          <cell r="M642">
            <v>40627</v>
          </cell>
          <cell r="N642">
            <v>2480</v>
          </cell>
        </row>
        <row r="643">
          <cell r="G643" t="str">
            <v>04.4202</v>
          </cell>
          <cell r="H643" t="str">
            <v>m3</v>
          </cell>
          <cell r="I643">
            <v>114839</v>
          </cell>
          <cell r="J643">
            <v>40627</v>
          </cell>
          <cell r="K643">
            <v>2480</v>
          </cell>
          <cell r="L643">
            <v>123359</v>
          </cell>
          <cell r="M643">
            <v>40627</v>
          </cell>
          <cell r="N643">
            <v>2480</v>
          </cell>
        </row>
        <row r="644">
          <cell r="G644" t="str">
            <v>04.4211</v>
          </cell>
          <cell r="H644" t="str">
            <v>m3</v>
          </cell>
          <cell r="I644">
            <v>106654</v>
          </cell>
          <cell r="J644">
            <v>45828</v>
          </cell>
          <cell r="K644">
            <v>2480</v>
          </cell>
          <cell r="L644">
            <v>114998</v>
          </cell>
          <cell r="M644">
            <v>45828</v>
          </cell>
          <cell r="N644">
            <v>2480</v>
          </cell>
        </row>
        <row r="645">
          <cell r="G645" t="str">
            <v>04.4212</v>
          </cell>
          <cell r="H645" t="str">
            <v>m3</v>
          </cell>
          <cell r="I645">
            <v>114839</v>
          </cell>
          <cell r="J645">
            <v>45828</v>
          </cell>
          <cell r="K645">
            <v>2480</v>
          </cell>
          <cell r="L645">
            <v>123359</v>
          </cell>
          <cell r="M645">
            <v>45828</v>
          </cell>
          <cell r="N645">
            <v>2480</v>
          </cell>
        </row>
        <row r="646">
          <cell r="G646" t="str">
            <v>04.4221</v>
          </cell>
          <cell r="H646" t="str">
            <v>m3</v>
          </cell>
          <cell r="I646">
            <v>145284</v>
          </cell>
          <cell r="J646">
            <v>49076</v>
          </cell>
          <cell r="K646">
            <v>4960</v>
          </cell>
          <cell r="L646">
            <v>156535</v>
          </cell>
          <cell r="M646">
            <v>49076</v>
          </cell>
          <cell r="N646">
            <v>4960</v>
          </cell>
        </row>
        <row r="647">
          <cell r="G647" t="str">
            <v>04.4222</v>
          </cell>
          <cell r="H647" t="str">
            <v>m3</v>
          </cell>
          <cell r="I647">
            <v>153469</v>
          </cell>
          <cell r="J647">
            <v>49076</v>
          </cell>
          <cell r="K647">
            <v>4960</v>
          </cell>
          <cell r="L647">
            <v>164895</v>
          </cell>
          <cell r="M647">
            <v>49076</v>
          </cell>
          <cell r="N647">
            <v>4960</v>
          </cell>
        </row>
        <row r="648">
          <cell r="G648" t="str">
            <v>04.4231</v>
          </cell>
          <cell r="H648" t="str">
            <v>m3</v>
          </cell>
          <cell r="I648">
            <v>113640</v>
          </cell>
          <cell r="J648">
            <v>40302</v>
          </cell>
          <cell r="K648">
            <v>2480</v>
          </cell>
          <cell r="L648">
            <v>120712</v>
          </cell>
          <cell r="M648">
            <v>40302</v>
          </cell>
          <cell r="N648">
            <v>2480</v>
          </cell>
        </row>
        <row r="649">
          <cell r="G649" t="str">
            <v>04.4232</v>
          </cell>
          <cell r="H649" t="str">
            <v>m3</v>
          </cell>
          <cell r="I649">
            <v>123326</v>
          </cell>
          <cell r="J649">
            <v>40302</v>
          </cell>
          <cell r="K649">
            <v>2480</v>
          </cell>
          <cell r="L649">
            <v>130622</v>
          </cell>
          <cell r="M649">
            <v>40302</v>
          </cell>
          <cell r="N649">
            <v>2480</v>
          </cell>
        </row>
        <row r="650">
          <cell r="G650" t="str">
            <v>04.4241</v>
          </cell>
          <cell r="H650" t="str">
            <v>m3</v>
          </cell>
          <cell r="I650">
            <v>142514</v>
          </cell>
          <cell r="J650">
            <v>47778</v>
          </cell>
          <cell r="K650">
            <v>4960</v>
          </cell>
          <cell r="L650">
            <v>151796</v>
          </cell>
          <cell r="M650">
            <v>47778</v>
          </cell>
          <cell r="N650">
            <v>4960</v>
          </cell>
        </row>
        <row r="651">
          <cell r="G651" t="str">
            <v>04.4242</v>
          </cell>
          <cell r="H651" t="str">
            <v>m3</v>
          </cell>
          <cell r="I651">
            <v>152200</v>
          </cell>
          <cell r="J651">
            <v>47778</v>
          </cell>
          <cell r="K651">
            <v>4960</v>
          </cell>
          <cell r="L651">
            <v>161706</v>
          </cell>
          <cell r="M651">
            <v>47778</v>
          </cell>
          <cell r="N651">
            <v>4960</v>
          </cell>
        </row>
        <row r="652">
          <cell r="G652" t="str">
            <v>04.4251</v>
          </cell>
          <cell r="H652" t="str">
            <v>m3</v>
          </cell>
          <cell r="I652">
            <v>171246</v>
          </cell>
          <cell r="J652">
            <v>78330</v>
          </cell>
          <cell r="K652">
            <v>6944</v>
          </cell>
          <cell r="L652">
            <v>179789</v>
          </cell>
          <cell r="M652">
            <v>78330</v>
          </cell>
          <cell r="N652">
            <v>6944</v>
          </cell>
        </row>
        <row r="653">
          <cell r="G653" t="str">
            <v>04.4252</v>
          </cell>
          <cell r="H653" t="str">
            <v>m3</v>
          </cell>
          <cell r="I653">
            <v>183990</v>
          </cell>
          <cell r="J653">
            <v>78330</v>
          </cell>
          <cell r="K653">
            <v>6944</v>
          </cell>
          <cell r="L653">
            <v>192828</v>
          </cell>
          <cell r="M653">
            <v>78330</v>
          </cell>
          <cell r="N653">
            <v>6944</v>
          </cell>
        </row>
        <row r="654">
          <cell r="G654" t="str">
            <v>05.1000</v>
          </cell>
          <cell r="H654" t="str">
            <v>TÊn</v>
          </cell>
          <cell r="J654">
            <v>32502</v>
          </cell>
          <cell r="K654">
            <v>4472</v>
          </cell>
          <cell r="M654">
            <v>32502</v>
          </cell>
          <cell r="N654">
            <v>4472</v>
          </cell>
        </row>
        <row r="655">
          <cell r="G655" t="str">
            <v>05.2001</v>
          </cell>
          <cell r="H655" t="str">
            <v>TÊn</v>
          </cell>
          <cell r="I655">
            <v>5876</v>
          </cell>
          <cell r="J655">
            <v>115382</v>
          </cell>
          <cell r="L655">
            <v>6239</v>
          </cell>
          <cell r="M655">
            <v>115382</v>
          </cell>
        </row>
        <row r="656">
          <cell r="G656" t="str">
            <v>05.2002</v>
          </cell>
          <cell r="H656" t="str">
            <v>TÊn</v>
          </cell>
          <cell r="I656">
            <v>5876</v>
          </cell>
          <cell r="J656">
            <v>104006</v>
          </cell>
          <cell r="L656">
            <v>6239</v>
          </cell>
          <cell r="M656">
            <v>104006</v>
          </cell>
        </row>
        <row r="657">
          <cell r="G657" t="str">
            <v>05.2003</v>
          </cell>
          <cell r="H657" t="str">
            <v>TÊn</v>
          </cell>
          <cell r="I657">
            <v>5876</v>
          </cell>
          <cell r="J657">
            <v>99131</v>
          </cell>
          <cell r="L657">
            <v>6239</v>
          </cell>
          <cell r="M657">
            <v>99131</v>
          </cell>
        </row>
        <row r="658">
          <cell r="G658" t="str">
            <v>05.2004</v>
          </cell>
          <cell r="H658" t="str">
            <v>TÊn</v>
          </cell>
          <cell r="I658">
            <v>5876</v>
          </cell>
          <cell r="J658">
            <v>93931</v>
          </cell>
          <cell r="L658">
            <v>6239</v>
          </cell>
          <cell r="M658">
            <v>93931</v>
          </cell>
        </row>
        <row r="659">
          <cell r="G659" t="str">
            <v>05.2011</v>
          </cell>
          <cell r="H659" t="str">
            <v>TÊn</v>
          </cell>
          <cell r="I659">
            <v>5876</v>
          </cell>
          <cell r="J659">
            <v>54278</v>
          </cell>
          <cell r="L659">
            <v>6239</v>
          </cell>
          <cell r="M659">
            <v>54278</v>
          </cell>
        </row>
        <row r="660">
          <cell r="G660" t="str">
            <v>05.2012</v>
          </cell>
          <cell r="H660" t="str">
            <v>TÊn</v>
          </cell>
          <cell r="I660">
            <v>5876</v>
          </cell>
          <cell r="J660">
            <v>51353</v>
          </cell>
          <cell r="L660">
            <v>6239</v>
          </cell>
          <cell r="M660">
            <v>51353</v>
          </cell>
        </row>
        <row r="661">
          <cell r="G661" t="str">
            <v>05.2013</v>
          </cell>
          <cell r="H661" t="str">
            <v>TÊn</v>
          </cell>
          <cell r="I661">
            <v>5876</v>
          </cell>
          <cell r="J661">
            <v>48428</v>
          </cell>
          <cell r="L661">
            <v>6239</v>
          </cell>
          <cell r="M661">
            <v>48428</v>
          </cell>
        </row>
        <row r="662">
          <cell r="G662" t="str">
            <v>05.2014</v>
          </cell>
          <cell r="H662" t="str">
            <v>TÊn</v>
          </cell>
          <cell r="I662">
            <v>5876</v>
          </cell>
          <cell r="J662">
            <v>45665</v>
          </cell>
          <cell r="L662">
            <v>6239</v>
          </cell>
          <cell r="M662">
            <v>45665</v>
          </cell>
        </row>
        <row r="663">
          <cell r="G663" t="str">
            <v>05.3101</v>
          </cell>
          <cell r="H663" t="str">
            <v>Cét</v>
          </cell>
          <cell r="I663">
            <v>41738</v>
          </cell>
          <cell r="J663">
            <v>236895</v>
          </cell>
          <cell r="L663">
            <v>44509</v>
          </cell>
          <cell r="M663">
            <v>236895</v>
          </cell>
        </row>
        <row r="664">
          <cell r="G664" t="str">
            <v>05.3102</v>
          </cell>
          <cell r="H664" t="str">
            <v>Cét</v>
          </cell>
          <cell r="I664">
            <v>55651</v>
          </cell>
          <cell r="J664">
            <v>430591</v>
          </cell>
          <cell r="L664">
            <v>59345</v>
          </cell>
          <cell r="M664">
            <v>430591</v>
          </cell>
        </row>
        <row r="665">
          <cell r="G665" t="str">
            <v>05.3103</v>
          </cell>
          <cell r="H665" t="str">
            <v>Cét</v>
          </cell>
          <cell r="I665">
            <v>55651</v>
          </cell>
          <cell r="J665">
            <v>529065</v>
          </cell>
          <cell r="L665">
            <v>59345</v>
          </cell>
          <cell r="M665">
            <v>529065</v>
          </cell>
        </row>
        <row r="666">
          <cell r="G666" t="str">
            <v>05.3104</v>
          </cell>
          <cell r="H666" t="str">
            <v>Cét</v>
          </cell>
          <cell r="I666">
            <v>83477</v>
          </cell>
          <cell r="J666">
            <v>898497</v>
          </cell>
          <cell r="L666">
            <v>89018</v>
          </cell>
          <cell r="M666">
            <v>898497</v>
          </cell>
        </row>
        <row r="667">
          <cell r="G667" t="str">
            <v>05.3105</v>
          </cell>
          <cell r="H667" t="str">
            <v>Cét</v>
          </cell>
          <cell r="I667">
            <v>111302</v>
          </cell>
          <cell r="J667">
            <v>1599582</v>
          </cell>
          <cell r="L667">
            <v>118691</v>
          </cell>
          <cell r="M667">
            <v>1599582</v>
          </cell>
        </row>
        <row r="668">
          <cell r="G668" t="str">
            <v>05.3211</v>
          </cell>
          <cell r="H668" t="str">
            <v>Cét</v>
          </cell>
          <cell r="I668">
            <v>41738</v>
          </cell>
          <cell r="J668">
            <v>172949</v>
          </cell>
          <cell r="K668">
            <v>100402</v>
          </cell>
          <cell r="L668">
            <v>41738</v>
          </cell>
          <cell r="M668">
            <v>172949</v>
          </cell>
          <cell r="N668">
            <v>100402</v>
          </cell>
        </row>
        <row r="669">
          <cell r="G669" t="str">
            <v>05.3212</v>
          </cell>
          <cell r="H669" t="str">
            <v>Cét</v>
          </cell>
          <cell r="I669">
            <v>55651</v>
          </cell>
          <cell r="J669">
            <v>322982</v>
          </cell>
          <cell r="K669">
            <v>194764</v>
          </cell>
          <cell r="L669">
            <v>59345</v>
          </cell>
          <cell r="M669">
            <v>322982</v>
          </cell>
          <cell r="N669">
            <v>194764</v>
          </cell>
        </row>
        <row r="670">
          <cell r="G670" t="str">
            <v>05.3213</v>
          </cell>
          <cell r="H670" t="str">
            <v>Cét</v>
          </cell>
          <cell r="I670">
            <v>55651</v>
          </cell>
          <cell r="J670">
            <v>396838</v>
          </cell>
          <cell r="K670">
            <v>324607</v>
          </cell>
          <cell r="L670">
            <v>59345</v>
          </cell>
          <cell r="M670">
            <v>396838</v>
          </cell>
          <cell r="N670">
            <v>324607</v>
          </cell>
        </row>
        <row r="671">
          <cell r="G671" t="str">
            <v>05.3214</v>
          </cell>
          <cell r="H671" t="str">
            <v>Cét</v>
          </cell>
          <cell r="I671">
            <v>83477</v>
          </cell>
          <cell r="J671">
            <v>673834</v>
          </cell>
          <cell r="K671">
            <v>454449</v>
          </cell>
          <cell r="L671">
            <v>89018</v>
          </cell>
          <cell r="M671">
            <v>673834</v>
          </cell>
          <cell r="N671">
            <v>454449</v>
          </cell>
        </row>
        <row r="672">
          <cell r="G672" t="str">
            <v>05.3215</v>
          </cell>
          <cell r="H672" t="str">
            <v>Cét</v>
          </cell>
          <cell r="I672">
            <v>111302</v>
          </cell>
          <cell r="J672">
            <v>1199648</v>
          </cell>
          <cell r="K672">
            <v>649213</v>
          </cell>
          <cell r="L672">
            <v>118691</v>
          </cell>
          <cell r="M672">
            <v>1199648</v>
          </cell>
          <cell r="N672">
            <v>649213</v>
          </cell>
        </row>
        <row r="673">
          <cell r="G673" t="str">
            <v>05.3221</v>
          </cell>
          <cell r="H673" t="str">
            <v>Cét</v>
          </cell>
          <cell r="I673">
            <v>41738</v>
          </cell>
          <cell r="J673">
            <v>164278</v>
          </cell>
          <cell r="K673">
            <v>74875</v>
          </cell>
          <cell r="L673">
            <v>44509</v>
          </cell>
          <cell r="M673">
            <v>164278</v>
          </cell>
          <cell r="N673">
            <v>74875</v>
          </cell>
        </row>
        <row r="674">
          <cell r="G674" t="str">
            <v>05.3222</v>
          </cell>
          <cell r="H674" t="str">
            <v>Cét</v>
          </cell>
          <cell r="I674">
            <v>55651</v>
          </cell>
          <cell r="J674">
            <v>306879</v>
          </cell>
          <cell r="K674">
            <v>149750</v>
          </cell>
          <cell r="L674">
            <v>59345</v>
          </cell>
          <cell r="M674">
            <v>306879</v>
          </cell>
          <cell r="N674">
            <v>149750</v>
          </cell>
        </row>
        <row r="675">
          <cell r="G675" t="str">
            <v>05.3223</v>
          </cell>
          <cell r="H675" t="str">
            <v>Cét</v>
          </cell>
          <cell r="I675">
            <v>55651</v>
          </cell>
          <cell r="J675">
            <v>377019</v>
          </cell>
          <cell r="K675">
            <v>249584</v>
          </cell>
          <cell r="L675">
            <v>59345</v>
          </cell>
          <cell r="M675">
            <v>377019</v>
          </cell>
          <cell r="N675">
            <v>249584</v>
          </cell>
        </row>
        <row r="676">
          <cell r="G676" t="str">
            <v>05.3224</v>
          </cell>
          <cell r="H676" t="str">
            <v>Cét</v>
          </cell>
          <cell r="I676">
            <v>83477</v>
          </cell>
          <cell r="J676">
            <v>640081</v>
          </cell>
          <cell r="K676">
            <v>349418</v>
          </cell>
          <cell r="L676">
            <v>89018</v>
          </cell>
          <cell r="M676">
            <v>640081</v>
          </cell>
          <cell r="N676">
            <v>349418</v>
          </cell>
        </row>
        <row r="677">
          <cell r="G677" t="str">
            <v>05.3225</v>
          </cell>
          <cell r="H677" t="str">
            <v>Cét</v>
          </cell>
          <cell r="I677">
            <v>111302</v>
          </cell>
          <cell r="J677">
            <v>1139727</v>
          </cell>
          <cell r="K677">
            <v>499168</v>
          </cell>
          <cell r="L677">
            <v>118691</v>
          </cell>
          <cell r="M677">
            <v>1139727</v>
          </cell>
          <cell r="N677">
            <v>499168</v>
          </cell>
        </row>
        <row r="678">
          <cell r="G678" t="str">
            <v>05.4101</v>
          </cell>
          <cell r="H678" t="str">
            <v>Cét</v>
          </cell>
          <cell r="I678">
            <v>4516</v>
          </cell>
          <cell r="J678">
            <v>183473</v>
          </cell>
          <cell r="L678">
            <v>4701</v>
          </cell>
          <cell r="M678">
            <v>183473</v>
          </cell>
        </row>
        <row r="679">
          <cell r="G679" t="str">
            <v>05.4201</v>
          </cell>
          <cell r="H679" t="str">
            <v>Cét</v>
          </cell>
          <cell r="I679">
            <v>9686</v>
          </cell>
          <cell r="J679">
            <v>201837</v>
          </cell>
          <cell r="L679">
            <v>10242</v>
          </cell>
          <cell r="M679">
            <v>201837</v>
          </cell>
        </row>
        <row r="680">
          <cell r="G680" t="str">
            <v>05.4301</v>
          </cell>
          <cell r="H680" t="str">
            <v>Cét</v>
          </cell>
          <cell r="I680">
            <v>10330</v>
          </cell>
          <cell r="J680">
            <v>232064</v>
          </cell>
          <cell r="L680">
            <v>10885</v>
          </cell>
          <cell r="M680">
            <v>232064</v>
          </cell>
        </row>
        <row r="681">
          <cell r="G681" t="str">
            <v>05.4401</v>
          </cell>
          <cell r="H681" t="str">
            <v>Cét</v>
          </cell>
          <cell r="I681">
            <v>12271</v>
          </cell>
          <cell r="J681">
            <v>266841</v>
          </cell>
          <cell r="L681">
            <v>13012</v>
          </cell>
          <cell r="M681">
            <v>266841</v>
          </cell>
        </row>
        <row r="682">
          <cell r="G682" t="str">
            <v>05.4501</v>
          </cell>
          <cell r="H682" t="str">
            <v>Cét</v>
          </cell>
          <cell r="I682">
            <v>12915</v>
          </cell>
          <cell r="J682">
            <v>307143</v>
          </cell>
          <cell r="L682">
            <v>13656</v>
          </cell>
          <cell r="M682">
            <v>307143</v>
          </cell>
        </row>
        <row r="683">
          <cell r="G683" t="str">
            <v>05.4601</v>
          </cell>
          <cell r="H683" t="str">
            <v>Cét</v>
          </cell>
          <cell r="I683">
            <v>13558</v>
          </cell>
          <cell r="J683">
            <v>352808</v>
          </cell>
          <cell r="L683">
            <v>14299</v>
          </cell>
          <cell r="M683">
            <v>352808</v>
          </cell>
        </row>
        <row r="684">
          <cell r="G684" t="str">
            <v>05.4701</v>
          </cell>
          <cell r="H684" t="str">
            <v>Cét</v>
          </cell>
          <cell r="I684">
            <v>13558</v>
          </cell>
          <cell r="J684">
            <v>405786</v>
          </cell>
          <cell r="L684">
            <v>14299</v>
          </cell>
          <cell r="M684">
            <v>405786</v>
          </cell>
        </row>
        <row r="685">
          <cell r="G685" t="str">
            <v>05.4102</v>
          </cell>
          <cell r="H685" t="str">
            <v>Cét</v>
          </cell>
          <cell r="I685">
            <v>4516</v>
          </cell>
          <cell r="J685">
            <v>146746</v>
          </cell>
          <cell r="K685">
            <v>6878</v>
          </cell>
          <cell r="L685">
            <v>4701</v>
          </cell>
          <cell r="M685">
            <v>146746</v>
          </cell>
          <cell r="N685">
            <v>6878</v>
          </cell>
        </row>
        <row r="686">
          <cell r="G686" t="str">
            <v>05.4202</v>
          </cell>
          <cell r="H686" t="str">
            <v>Cét</v>
          </cell>
          <cell r="I686">
            <v>7101</v>
          </cell>
          <cell r="J686">
            <v>161534</v>
          </cell>
          <cell r="K686">
            <v>6878</v>
          </cell>
          <cell r="L686">
            <v>10242</v>
          </cell>
          <cell r="M686">
            <v>161534</v>
          </cell>
          <cell r="N686">
            <v>6878</v>
          </cell>
        </row>
        <row r="687">
          <cell r="G687" t="str">
            <v>05.4302</v>
          </cell>
          <cell r="H687" t="str">
            <v>Cét</v>
          </cell>
          <cell r="I687">
            <v>9031</v>
          </cell>
          <cell r="J687">
            <v>185586</v>
          </cell>
          <cell r="K687">
            <v>9171</v>
          </cell>
          <cell r="L687">
            <v>10885</v>
          </cell>
          <cell r="M687">
            <v>185586</v>
          </cell>
          <cell r="N687">
            <v>9171</v>
          </cell>
        </row>
        <row r="688">
          <cell r="G688" t="str">
            <v>05.4402</v>
          </cell>
          <cell r="H688" t="str">
            <v>Cét</v>
          </cell>
          <cell r="I688">
            <v>12271</v>
          </cell>
          <cell r="J688">
            <v>213538</v>
          </cell>
          <cell r="K688">
            <v>11464</v>
          </cell>
          <cell r="L688">
            <v>13012</v>
          </cell>
          <cell r="M688">
            <v>213538</v>
          </cell>
          <cell r="N688">
            <v>11464</v>
          </cell>
        </row>
        <row r="689">
          <cell r="G689" t="str">
            <v>05.4502</v>
          </cell>
          <cell r="H689" t="str">
            <v>Cét</v>
          </cell>
          <cell r="I689">
            <v>12915</v>
          </cell>
          <cell r="J689">
            <v>245714</v>
          </cell>
          <cell r="K689">
            <v>11464</v>
          </cell>
          <cell r="L689">
            <v>13656</v>
          </cell>
          <cell r="M689">
            <v>245714</v>
          </cell>
          <cell r="N689">
            <v>11464</v>
          </cell>
        </row>
        <row r="690">
          <cell r="G690" t="str">
            <v>05.4602</v>
          </cell>
          <cell r="H690" t="str">
            <v>Cét</v>
          </cell>
          <cell r="I690">
            <v>13558</v>
          </cell>
          <cell r="J690">
            <v>282279</v>
          </cell>
          <cell r="K690">
            <v>13757</v>
          </cell>
          <cell r="L690">
            <v>14299</v>
          </cell>
          <cell r="M690">
            <v>282279</v>
          </cell>
          <cell r="N690">
            <v>13757</v>
          </cell>
        </row>
        <row r="691">
          <cell r="G691" t="str">
            <v>05.4702</v>
          </cell>
          <cell r="H691" t="str">
            <v>Cét</v>
          </cell>
          <cell r="I691">
            <v>13558</v>
          </cell>
          <cell r="J691">
            <v>324694</v>
          </cell>
          <cell r="K691">
            <v>18342</v>
          </cell>
          <cell r="L691">
            <v>14299</v>
          </cell>
          <cell r="M691">
            <v>324694</v>
          </cell>
          <cell r="N691">
            <v>18342</v>
          </cell>
        </row>
        <row r="692">
          <cell r="G692" t="str">
            <v>05.5101</v>
          </cell>
          <cell r="H692" t="str">
            <v>Mèi</v>
          </cell>
          <cell r="I692">
            <v>5407</v>
          </cell>
          <cell r="J692">
            <v>48753</v>
          </cell>
          <cell r="L692">
            <v>6186</v>
          </cell>
          <cell r="M692">
            <v>48753</v>
          </cell>
        </row>
        <row r="693">
          <cell r="G693" t="str">
            <v>05.5102</v>
          </cell>
          <cell r="H693" t="str">
            <v>Mèi</v>
          </cell>
          <cell r="I693">
            <v>5407</v>
          </cell>
          <cell r="J693">
            <v>51190</v>
          </cell>
          <cell r="L693">
            <v>6186</v>
          </cell>
          <cell r="M693">
            <v>51190</v>
          </cell>
        </row>
        <row r="694">
          <cell r="G694" t="str">
            <v>05.5103</v>
          </cell>
          <cell r="H694" t="str">
            <v>Mèi</v>
          </cell>
          <cell r="I694">
            <v>13755</v>
          </cell>
          <cell r="J694">
            <v>58503</v>
          </cell>
          <cell r="L694">
            <v>15088</v>
          </cell>
          <cell r="M694">
            <v>58503</v>
          </cell>
        </row>
        <row r="695">
          <cell r="G695" t="str">
            <v>05.5211</v>
          </cell>
          <cell r="H695" t="str">
            <v>Cét</v>
          </cell>
          <cell r="I695">
            <v>8490</v>
          </cell>
          <cell r="J695">
            <v>74917</v>
          </cell>
          <cell r="L695">
            <v>9516</v>
          </cell>
          <cell r="M695">
            <v>74917</v>
          </cell>
        </row>
        <row r="696">
          <cell r="G696" t="str">
            <v>05.5212</v>
          </cell>
          <cell r="H696" t="str">
            <v>Cét</v>
          </cell>
          <cell r="I696">
            <v>8490</v>
          </cell>
          <cell r="J696">
            <v>80605</v>
          </cell>
          <cell r="L696">
            <v>9516</v>
          </cell>
          <cell r="M696">
            <v>80605</v>
          </cell>
        </row>
        <row r="697">
          <cell r="G697" t="str">
            <v>05.5213</v>
          </cell>
          <cell r="H697" t="str">
            <v>Cét</v>
          </cell>
          <cell r="I697">
            <v>8490</v>
          </cell>
          <cell r="J697">
            <v>86293</v>
          </cell>
          <cell r="L697">
            <v>9516</v>
          </cell>
          <cell r="M697">
            <v>86293</v>
          </cell>
        </row>
        <row r="698">
          <cell r="G698" t="str">
            <v>05.5214</v>
          </cell>
          <cell r="H698" t="str">
            <v>Cét</v>
          </cell>
          <cell r="I698">
            <v>8490</v>
          </cell>
          <cell r="J698">
            <v>107419</v>
          </cell>
          <cell r="L698">
            <v>9516</v>
          </cell>
          <cell r="M698">
            <v>107419</v>
          </cell>
        </row>
        <row r="699">
          <cell r="G699" t="str">
            <v>05.5215</v>
          </cell>
          <cell r="H699" t="str">
            <v>Cét</v>
          </cell>
          <cell r="I699">
            <v>9854</v>
          </cell>
          <cell r="J699">
            <v>116844</v>
          </cell>
          <cell r="L699">
            <v>10970</v>
          </cell>
          <cell r="M699">
            <v>116844</v>
          </cell>
        </row>
        <row r="700">
          <cell r="G700" t="str">
            <v>05.5216</v>
          </cell>
          <cell r="H700" t="str">
            <v>Cét</v>
          </cell>
          <cell r="I700">
            <v>9854</v>
          </cell>
          <cell r="J700">
            <v>152271</v>
          </cell>
          <cell r="L700">
            <v>10970</v>
          </cell>
          <cell r="M700">
            <v>152271</v>
          </cell>
        </row>
        <row r="701">
          <cell r="G701" t="str">
            <v>05.5217</v>
          </cell>
          <cell r="H701" t="str">
            <v>Cét</v>
          </cell>
          <cell r="I701">
            <v>9854</v>
          </cell>
          <cell r="J701">
            <v>177460</v>
          </cell>
          <cell r="L701">
            <v>10970</v>
          </cell>
          <cell r="M701">
            <v>177460</v>
          </cell>
        </row>
        <row r="702">
          <cell r="G702" t="str">
            <v>05.5218</v>
          </cell>
          <cell r="H702" t="str">
            <v>Cét</v>
          </cell>
          <cell r="I702">
            <v>9854</v>
          </cell>
          <cell r="J702">
            <v>193711</v>
          </cell>
          <cell r="L702">
            <v>10970</v>
          </cell>
          <cell r="M702">
            <v>193711</v>
          </cell>
        </row>
        <row r="703">
          <cell r="G703" t="str">
            <v>05.5221</v>
          </cell>
          <cell r="H703" t="str">
            <v>Cét</v>
          </cell>
          <cell r="I703">
            <v>8490</v>
          </cell>
          <cell r="J703">
            <v>30064</v>
          </cell>
          <cell r="K703">
            <v>43677</v>
          </cell>
          <cell r="L703">
            <v>9516</v>
          </cell>
          <cell r="M703">
            <v>30064</v>
          </cell>
          <cell r="N703">
            <v>43677</v>
          </cell>
        </row>
        <row r="704">
          <cell r="G704" t="str">
            <v>05.5222</v>
          </cell>
          <cell r="H704" t="str">
            <v>Cét</v>
          </cell>
          <cell r="I704">
            <v>8490</v>
          </cell>
          <cell r="J704">
            <v>32177</v>
          </cell>
          <cell r="K704">
            <v>43677</v>
          </cell>
          <cell r="L704">
            <v>9516</v>
          </cell>
          <cell r="M704">
            <v>32177</v>
          </cell>
          <cell r="N704">
            <v>43677</v>
          </cell>
        </row>
        <row r="705">
          <cell r="G705" t="str">
            <v>05.5223</v>
          </cell>
          <cell r="H705" t="str">
            <v>Cét</v>
          </cell>
          <cell r="I705">
            <v>8490</v>
          </cell>
          <cell r="J705">
            <v>34452</v>
          </cell>
          <cell r="K705">
            <v>62396</v>
          </cell>
          <cell r="L705">
            <v>9516</v>
          </cell>
          <cell r="M705">
            <v>34452</v>
          </cell>
          <cell r="N705">
            <v>62396</v>
          </cell>
        </row>
        <row r="706">
          <cell r="G706" t="str">
            <v>05.5224</v>
          </cell>
          <cell r="H706" t="str">
            <v>Cét</v>
          </cell>
          <cell r="I706">
            <v>8490</v>
          </cell>
          <cell r="J706">
            <v>42903</v>
          </cell>
          <cell r="K706">
            <v>62396</v>
          </cell>
          <cell r="L706">
            <v>9516</v>
          </cell>
          <cell r="M706">
            <v>42903</v>
          </cell>
          <cell r="N706">
            <v>62396</v>
          </cell>
        </row>
        <row r="707">
          <cell r="G707" t="str">
            <v>05.5225</v>
          </cell>
          <cell r="H707" t="str">
            <v>Cét</v>
          </cell>
          <cell r="I707">
            <v>9854</v>
          </cell>
          <cell r="J707">
            <v>46803</v>
          </cell>
          <cell r="K707">
            <v>87354</v>
          </cell>
          <cell r="L707">
            <v>10970</v>
          </cell>
          <cell r="M707">
            <v>46803</v>
          </cell>
          <cell r="N707">
            <v>87354</v>
          </cell>
        </row>
        <row r="708">
          <cell r="G708" t="str">
            <v>05.5226</v>
          </cell>
          <cell r="H708" t="str">
            <v>Cét</v>
          </cell>
          <cell r="I708">
            <v>9854</v>
          </cell>
          <cell r="J708">
            <v>60941</v>
          </cell>
          <cell r="K708">
            <v>87354</v>
          </cell>
          <cell r="L708">
            <v>10970</v>
          </cell>
          <cell r="M708">
            <v>60941</v>
          </cell>
          <cell r="N708">
            <v>87354</v>
          </cell>
        </row>
        <row r="709">
          <cell r="G709" t="str">
            <v>05.5227</v>
          </cell>
          <cell r="H709" t="str">
            <v>Cét</v>
          </cell>
          <cell r="I709">
            <v>9854</v>
          </cell>
          <cell r="J709">
            <v>71017</v>
          </cell>
          <cell r="K709">
            <v>124792</v>
          </cell>
          <cell r="L709">
            <v>10970</v>
          </cell>
          <cell r="M709">
            <v>71017</v>
          </cell>
          <cell r="N709">
            <v>124792</v>
          </cell>
        </row>
        <row r="710">
          <cell r="G710" t="str">
            <v>05.5228</v>
          </cell>
          <cell r="H710" t="str">
            <v>Cét</v>
          </cell>
          <cell r="I710">
            <v>9854</v>
          </cell>
          <cell r="J710">
            <v>77517</v>
          </cell>
          <cell r="K710">
            <v>124792</v>
          </cell>
          <cell r="L710">
            <v>10970</v>
          </cell>
          <cell r="M710">
            <v>77517</v>
          </cell>
          <cell r="N710">
            <v>124792</v>
          </cell>
        </row>
        <row r="711">
          <cell r="G711" t="str">
            <v>05.5235</v>
          </cell>
          <cell r="H711" t="str">
            <v>Cét</v>
          </cell>
          <cell r="I711">
            <v>9854</v>
          </cell>
          <cell r="J711">
            <v>52653</v>
          </cell>
          <cell r="K711">
            <v>97382</v>
          </cell>
          <cell r="L711">
            <v>10970</v>
          </cell>
          <cell r="M711">
            <v>52653</v>
          </cell>
          <cell r="N711">
            <v>97382</v>
          </cell>
        </row>
        <row r="712">
          <cell r="G712" t="str">
            <v>05.5236</v>
          </cell>
          <cell r="H712" t="str">
            <v>Cét</v>
          </cell>
          <cell r="I712">
            <v>9854</v>
          </cell>
          <cell r="J712">
            <v>68579</v>
          </cell>
          <cell r="K712">
            <v>97382</v>
          </cell>
          <cell r="L712">
            <v>10970</v>
          </cell>
          <cell r="M712">
            <v>68579</v>
          </cell>
          <cell r="N712">
            <v>97382</v>
          </cell>
        </row>
        <row r="713">
          <cell r="G713" t="str">
            <v>05.5237</v>
          </cell>
          <cell r="H713" t="str">
            <v>Cét</v>
          </cell>
          <cell r="I713">
            <v>9854</v>
          </cell>
          <cell r="J713">
            <v>79792</v>
          </cell>
          <cell r="K713">
            <v>149319</v>
          </cell>
          <cell r="L713">
            <v>10970</v>
          </cell>
          <cell r="M713">
            <v>79792</v>
          </cell>
          <cell r="N713">
            <v>149319</v>
          </cell>
        </row>
        <row r="714">
          <cell r="G714" t="str">
            <v>05.5238</v>
          </cell>
          <cell r="H714" t="str">
            <v>Cét</v>
          </cell>
          <cell r="I714">
            <v>9854</v>
          </cell>
          <cell r="J714">
            <v>87105</v>
          </cell>
          <cell r="K714">
            <v>149319</v>
          </cell>
          <cell r="L714">
            <v>10970</v>
          </cell>
          <cell r="M714">
            <v>87105</v>
          </cell>
          <cell r="N714">
            <v>149319</v>
          </cell>
        </row>
        <row r="715">
          <cell r="G715" t="str">
            <v>05.6011</v>
          </cell>
          <cell r="H715" t="str">
            <v>Bé</v>
          </cell>
          <cell r="J715">
            <v>13161</v>
          </cell>
          <cell r="M715">
            <v>13161</v>
          </cell>
        </row>
        <row r="716">
          <cell r="G716" t="str">
            <v>05.6021</v>
          </cell>
          <cell r="H716" t="str">
            <v>Bé</v>
          </cell>
          <cell r="J716">
            <v>17806</v>
          </cell>
          <cell r="M716">
            <v>17806</v>
          </cell>
        </row>
        <row r="717">
          <cell r="G717" t="str">
            <v>05.6031</v>
          </cell>
          <cell r="H717" t="str">
            <v>Bé</v>
          </cell>
          <cell r="J717">
            <v>23999</v>
          </cell>
          <cell r="M717">
            <v>23999</v>
          </cell>
        </row>
        <row r="718">
          <cell r="G718" t="str">
            <v>05.6041</v>
          </cell>
          <cell r="H718" t="str">
            <v>Bé</v>
          </cell>
          <cell r="J718">
            <v>28799</v>
          </cell>
          <cell r="M718">
            <v>28799</v>
          </cell>
        </row>
        <row r="719">
          <cell r="G719" t="str">
            <v>05.6051</v>
          </cell>
          <cell r="H719" t="str">
            <v>Bé</v>
          </cell>
          <cell r="J719">
            <v>39792</v>
          </cell>
          <cell r="M719">
            <v>39792</v>
          </cell>
        </row>
        <row r="720">
          <cell r="G720" t="str">
            <v>05.6061</v>
          </cell>
          <cell r="H720" t="str">
            <v>Bé</v>
          </cell>
          <cell r="J720">
            <v>50785</v>
          </cell>
          <cell r="M720">
            <v>50785</v>
          </cell>
        </row>
        <row r="721">
          <cell r="G721" t="str">
            <v>05.6071</v>
          </cell>
          <cell r="H721" t="str">
            <v>Bé</v>
          </cell>
          <cell r="J721">
            <v>59920</v>
          </cell>
          <cell r="M721">
            <v>59920</v>
          </cell>
        </row>
        <row r="722">
          <cell r="G722" t="str">
            <v>05.6081</v>
          </cell>
          <cell r="H722" t="str">
            <v>Bé</v>
          </cell>
          <cell r="J722">
            <v>70759</v>
          </cell>
          <cell r="M722">
            <v>70759</v>
          </cell>
        </row>
        <row r="723">
          <cell r="G723" t="str">
            <v>05.6012</v>
          </cell>
          <cell r="H723" t="str">
            <v>Bé</v>
          </cell>
          <cell r="J723">
            <v>17496</v>
          </cell>
          <cell r="M723">
            <v>17496</v>
          </cell>
        </row>
        <row r="724">
          <cell r="G724" t="str">
            <v>05.6022</v>
          </cell>
          <cell r="H724" t="str">
            <v>Bé</v>
          </cell>
          <cell r="J724">
            <v>23689</v>
          </cell>
          <cell r="M724">
            <v>23689</v>
          </cell>
        </row>
        <row r="725">
          <cell r="G725" t="str">
            <v>05.6032</v>
          </cell>
          <cell r="H725" t="str">
            <v>Bé</v>
          </cell>
          <cell r="J725">
            <v>31896</v>
          </cell>
          <cell r="M725">
            <v>31896</v>
          </cell>
        </row>
        <row r="726">
          <cell r="G726" t="str">
            <v>05.6042</v>
          </cell>
          <cell r="H726" t="str">
            <v>Bé</v>
          </cell>
          <cell r="J726">
            <v>38244</v>
          </cell>
          <cell r="M726">
            <v>38244</v>
          </cell>
        </row>
        <row r="727">
          <cell r="G727" t="str">
            <v>05.6052</v>
          </cell>
          <cell r="H727" t="str">
            <v>Bé</v>
          </cell>
          <cell r="J727">
            <v>52798</v>
          </cell>
          <cell r="M727">
            <v>52798</v>
          </cell>
        </row>
        <row r="728">
          <cell r="G728" t="str">
            <v>05.6062</v>
          </cell>
          <cell r="H728" t="str">
            <v>Bé</v>
          </cell>
          <cell r="J728">
            <v>67507</v>
          </cell>
          <cell r="M728">
            <v>67507</v>
          </cell>
        </row>
        <row r="729">
          <cell r="G729" t="str">
            <v>05.6072</v>
          </cell>
          <cell r="H729" t="str">
            <v>Bé</v>
          </cell>
          <cell r="J729">
            <v>79584</v>
          </cell>
          <cell r="M729">
            <v>79584</v>
          </cell>
        </row>
        <row r="730">
          <cell r="G730" t="str">
            <v>05.6082</v>
          </cell>
          <cell r="H730" t="str">
            <v>Bé</v>
          </cell>
          <cell r="J730">
            <v>93984</v>
          </cell>
          <cell r="M730">
            <v>93984</v>
          </cell>
        </row>
        <row r="731">
          <cell r="G731" t="str">
            <v>05.6043</v>
          </cell>
          <cell r="H731" t="str">
            <v>Bé</v>
          </cell>
          <cell r="J731">
            <v>32515</v>
          </cell>
          <cell r="M731">
            <v>32515</v>
          </cell>
        </row>
        <row r="732">
          <cell r="G732" t="str">
            <v>05.6053</v>
          </cell>
          <cell r="H732" t="str">
            <v>Bé</v>
          </cell>
          <cell r="J732">
            <v>46295</v>
          </cell>
          <cell r="M732">
            <v>46295</v>
          </cell>
        </row>
        <row r="733">
          <cell r="G733" t="str">
            <v>05.6063</v>
          </cell>
          <cell r="H733" t="str">
            <v>Bé</v>
          </cell>
          <cell r="J733">
            <v>58062</v>
          </cell>
          <cell r="M733">
            <v>58062</v>
          </cell>
        </row>
        <row r="734">
          <cell r="G734" t="str">
            <v>05.6073</v>
          </cell>
          <cell r="H734" t="str">
            <v>Bé</v>
          </cell>
          <cell r="J734">
            <v>64101</v>
          </cell>
          <cell r="M734">
            <v>64101</v>
          </cell>
        </row>
        <row r="735">
          <cell r="G735" t="str">
            <v>05.6083</v>
          </cell>
          <cell r="H735" t="str">
            <v>Bé</v>
          </cell>
          <cell r="J735">
            <v>69985</v>
          </cell>
          <cell r="M735">
            <v>69985</v>
          </cell>
        </row>
        <row r="736">
          <cell r="G736" t="str">
            <v>05.6093</v>
          </cell>
          <cell r="H736" t="str">
            <v>Bé</v>
          </cell>
          <cell r="J736">
            <v>89648</v>
          </cell>
          <cell r="M736">
            <v>89648</v>
          </cell>
        </row>
        <row r="737">
          <cell r="G737" t="str">
            <v>05.6103</v>
          </cell>
          <cell r="H737" t="str">
            <v>Bé</v>
          </cell>
          <cell r="J737">
            <v>105751</v>
          </cell>
          <cell r="M737">
            <v>105751</v>
          </cell>
        </row>
        <row r="738">
          <cell r="G738" t="str">
            <v>05.6044</v>
          </cell>
          <cell r="H738" t="str">
            <v>Bé</v>
          </cell>
          <cell r="J738">
            <v>36076</v>
          </cell>
          <cell r="M738">
            <v>36076</v>
          </cell>
        </row>
        <row r="739">
          <cell r="G739" t="str">
            <v>05.6054</v>
          </cell>
          <cell r="H739" t="str">
            <v>Bé</v>
          </cell>
          <cell r="J739">
            <v>51559</v>
          </cell>
          <cell r="M739">
            <v>51559</v>
          </cell>
        </row>
        <row r="740">
          <cell r="G740" t="str">
            <v>05.6064</v>
          </cell>
          <cell r="H740" t="str">
            <v>Bé</v>
          </cell>
          <cell r="J740">
            <v>64565</v>
          </cell>
          <cell r="M740">
            <v>64565</v>
          </cell>
        </row>
        <row r="741">
          <cell r="G741" t="str">
            <v>05.6074</v>
          </cell>
          <cell r="H741" t="str">
            <v>Bé</v>
          </cell>
          <cell r="J741">
            <v>71223</v>
          </cell>
          <cell r="M741">
            <v>71223</v>
          </cell>
        </row>
        <row r="742">
          <cell r="G742" t="str">
            <v>05.6084</v>
          </cell>
          <cell r="H742" t="str">
            <v>Bé</v>
          </cell>
          <cell r="J742">
            <v>77726</v>
          </cell>
          <cell r="M742">
            <v>77726</v>
          </cell>
        </row>
        <row r="743">
          <cell r="G743" t="str">
            <v>05.6094</v>
          </cell>
          <cell r="H743" t="str">
            <v>Bé</v>
          </cell>
          <cell r="J743">
            <v>99558</v>
          </cell>
          <cell r="M743">
            <v>99558</v>
          </cell>
        </row>
        <row r="744">
          <cell r="G744" t="str">
            <v>05.6104</v>
          </cell>
          <cell r="H744" t="str">
            <v>Bé</v>
          </cell>
          <cell r="J744">
            <v>117518</v>
          </cell>
          <cell r="M744">
            <v>117518</v>
          </cell>
        </row>
        <row r="745">
          <cell r="G745" t="str">
            <v>05.7001</v>
          </cell>
          <cell r="H745" t="str">
            <v>100kg</v>
          </cell>
          <cell r="I745">
            <v>668</v>
          </cell>
          <cell r="J745">
            <v>15483</v>
          </cell>
          <cell r="L745">
            <v>897</v>
          </cell>
          <cell r="M745">
            <v>15483</v>
          </cell>
        </row>
        <row r="746">
          <cell r="G746" t="str">
            <v>05.7002</v>
          </cell>
          <cell r="H746" t="str">
            <v>100kg</v>
          </cell>
          <cell r="I746">
            <v>501</v>
          </cell>
          <cell r="J746">
            <v>15483</v>
          </cell>
          <cell r="L746">
            <v>673</v>
          </cell>
          <cell r="M746">
            <v>15483</v>
          </cell>
        </row>
        <row r="747">
          <cell r="G747" t="str">
            <v>05.7003</v>
          </cell>
          <cell r="H747" t="str">
            <v>100kg</v>
          </cell>
          <cell r="I747">
            <v>418</v>
          </cell>
          <cell r="J747">
            <v>10219</v>
          </cell>
          <cell r="L747">
            <v>561</v>
          </cell>
          <cell r="M747">
            <v>10219</v>
          </cell>
        </row>
        <row r="748">
          <cell r="G748" t="str">
            <v>05.8001</v>
          </cell>
          <cell r="H748" t="str">
            <v>10 cäc</v>
          </cell>
          <cell r="I748">
            <v>7508</v>
          </cell>
          <cell r="J748">
            <v>38708</v>
          </cell>
          <cell r="K748">
            <v>7760</v>
          </cell>
          <cell r="L748">
            <v>11776</v>
          </cell>
          <cell r="M748">
            <v>38708</v>
          </cell>
          <cell r="N748">
            <v>7760</v>
          </cell>
        </row>
        <row r="749">
          <cell r="G749" t="str">
            <v>05.8002</v>
          </cell>
          <cell r="H749" t="str">
            <v>10 cäc</v>
          </cell>
          <cell r="I749">
            <v>7508</v>
          </cell>
          <cell r="J749">
            <v>43353</v>
          </cell>
          <cell r="K749">
            <v>7760</v>
          </cell>
          <cell r="L749">
            <v>11776</v>
          </cell>
          <cell r="M749">
            <v>43353</v>
          </cell>
          <cell r="N749">
            <v>7760</v>
          </cell>
        </row>
        <row r="750">
          <cell r="G750" t="str">
            <v>05.8003</v>
          </cell>
          <cell r="H750" t="str">
            <v>10 cäc</v>
          </cell>
          <cell r="I750">
            <v>7508</v>
          </cell>
          <cell r="J750">
            <v>67817</v>
          </cell>
          <cell r="K750">
            <v>7760</v>
          </cell>
          <cell r="L750">
            <v>11776</v>
          </cell>
          <cell r="M750">
            <v>67817</v>
          </cell>
          <cell r="N750">
            <v>7760</v>
          </cell>
        </row>
        <row r="751">
          <cell r="G751" t="str">
            <v>05.8004</v>
          </cell>
          <cell r="H751" t="str">
            <v>10 cäc</v>
          </cell>
          <cell r="I751">
            <v>7508</v>
          </cell>
          <cell r="J751">
            <v>116125</v>
          </cell>
          <cell r="K751">
            <v>7760</v>
          </cell>
          <cell r="L751">
            <v>11776</v>
          </cell>
          <cell r="M751">
            <v>116125</v>
          </cell>
          <cell r="N751">
            <v>7760</v>
          </cell>
        </row>
        <row r="752">
          <cell r="G752" t="str">
            <v>05.9001</v>
          </cell>
          <cell r="H752" t="str">
            <v>m2</v>
          </cell>
          <cell r="I752">
            <v>3156</v>
          </cell>
          <cell r="J752">
            <v>8825</v>
          </cell>
          <cell r="L752">
            <v>4239</v>
          </cell>
          <cell r="M752">
            <v>8825</v>
          </cell>
        </row>
        <row r="753">
          <cell r="G753" t="str">
            <v>05.9002</v>
          </cell>
          <cell r="H753" t="str">
            <v>m2</v>
          </cell>
          <cell r="I753">
            <v>3858</v>
          </cell>
          <cell r="J753">
            <v>10993</v>
          </cell>
          <cell r="L753">
            <v>5181</v>
          </cell>
          <cell r="M753">
            <v>10993</v>
          </cell>
        </row>
        <row r="754">
          <cell r="G754" t="str">
            <v>05.9003</v>
          </cell>
          <cell r="H754" t="str">
            <v>m2</v>
          </cell>
          <cell r="I754">
            <v>4384</v>
          </cell>
          <cell r="J754">
            <v>14709</v>
          </cell>
          <cell r="L754">
            <v>5888</v>
          </cell>
          <cell r="M754">
            <v>14709</v>
          </cell>
        </row>
        <row r="755">
          <cell r="G755" t="str">
            <v>05.9004</v>
          </cell>
          <cell r="H755" t="str">
            <v>m2</v>
          </cell>
          <cell r="I755">
            <v>3066</v>
          </cell>
          <cell r="J755">
            <v>1703</v>
          </cell>
          <cell r="L755">
            <v>4118</v>
          </cell>
          <cell r="M755">
            <v>1703</v>
          </cell>
        </row>
        <row r="756">
          <cell r="G756" t="str">
            <v>05.9005</v>
          </cell>
          <cell r="H756" t="str">
            <v>m2</v>
          </cell>
          <cell r="I756">
            <v>4770</v>
          </cell>
          <cell r="J756">
            <v>2415</v>
          </cell>
          <cell r="L756">
            <v>6406</v>
          </cell>
          <cell r="M756">
            <v>2415</v>
          </cell>
        </row>
        <row r="757">
          <cell r="G757" t="str">
            <v>06.1101</v>
          </cell>
          <cell r="H757" t="str">
            <v>10 sø</v>
          </cell>
          <cell r="I757">
            <v>1550</v>
          </cell>
          <cell r="J757">
            <v>17032</v>
          </cell>
          <cell r="L757">
            <v>1850</v>
          </cell>
          <cell r="M757">
            <v>17032</v>
          </cell>
        </row>
        <row r="758">
          <cell r="G758" t="str">
            <v>06.1102</v>
          </cell>
          <cell r="H758" t="str">
            <v>10 sø</v>
          </cell>
          <cell r="I758">
            <v>1550</v>
          </cell>
          <cell r="J758">
            <v>23380</v>
          </cell>
          <cell r="L758">
            <v>1850</v>
          </cell>
          <cell r="M758">
            <v>23380</v>
          </cell>
        </row>
        <row r="759">
          <cell r="G759" t="str">
            <v>06.1103</v>
          </cell>
          <cell r="H759" t="str">
            <v>10 sø</v>
          </cell>
          <cell r="I759">
            <v>1550</v>
          </cell>
          <cell r="J759">
            <v>29728</v>
          </cell>
          <cell r="L759">
            <v>1850</v>
          </cell>
          <cell r="M759">
            <v>29728</v>
          </cell>
        </row>
        <row r="760">
          <cell r="G760" t="str">
            <v>06.1104</v>
          </cell>
          <cell r="H760" t="str">
            <v>10 sø</v>
          </cell>
          <cell r="I760">
            <v>1550</v>
          </cell>
          <cell r="J760">
            <v>25547</v>
          </cell>
          <cell r="L760">
            <v>1850</v>
          </cell>
          <cell r="M760">
            <v>25547</v>
          </cell>
        </row>
        <row r="761">
          <cell r="G761" t="str">
            <v>06.1105</v>
          </cell>
          <cell r="H761" t="str">
            <v>10 sø</v>
          </cell>
          <cell r="I761">
            <v>1550</v>
          </cell>
          <cell r="J761">
            <v>34992</v>
          </cell>
          <cell r="L761">
            <v>1850</v>
          </cell>
          <cell r="M761">
            <v>34992</v>
          </cell>
        </row>
        <row r="762">
          <cell r="G762" t="str">
            <v>06.1106</v>
          </cell>
          <cell r="H762" t="str">
            <v>10 sø</v>
          </cell>
          <cell r="I762">
            <v>1550</v>
          </cell>
          <cell r="J762">
            <v>44592</v>
          </cell>
          <cell r="L762">
            <v>1850</v>
          </cell>
          <cell r="M762">
            <v>44592</v>
          </cell>
        </row>
        <row r="763">
          <cell r="G763" t="str">
            <v>06.1111</v>
          </cell>
          <cell r="H763" t="str">
            <v>10 sø</v>
          </cell>
          <cell r="I763">
            <v>1550</v>
          </cell>
          <cell r="J763">
            <v>13625</v>
          </cell>
          <cell r="L763">
            <v>1850</v>
          </cell>
          <cell r="M763">
            <v>13625</v>
          </cell>
        </row>
        <row r="764">
          <cell r="G764" t="str">
            <v>06.1112</v>
          </cell>
          <cell r="H764" t="str">
            <v>10 sø</v>
          </cell>
          <cell r="I764">
            <v>1550</v>
          </cell>
          <cell r="J764">
            <v>18580</v>
          </cell>
          <cell r="L764">
            <v>1850</v>
          </cell>
          <cell r="M764">
            <v>18580</v>
          </cell>
        </row>
        <row r="765">
          <cell r="G765" t="str">
            <v>06.1113</v>
          </cell>
          <cell r="H765" t="str">
            <v>10 sø</v>
          </cell>
          <cell r="I765">
            <v>1550</v>
          </cell>
          <cell r="J765">
            <v>23689</v>
          </cell>
          <cell r="L765">
            <v>1850</v>
          </cell>
          <cell r="M765">
            <v>23689</v>
          </cell>
        </row>
        <row r="766">
          <cell r="G766" t="str">
            <v>06.1114</v>
          </cell>
          <cell r="H766" t="str">
            <v>10 sø</v>
          </cell>
          <cell r="I766">
            <v>1550</v>
          </cell>
          <cell r="J766">
            <v>17651</v>
          </cell>
          <cell r="L766">
            <v>1850</v>
          </cell>
          <cell r="M766">
            <v>17651</v>
          </cell>
        </row>
        <row r="767">
          <cell r="G767" t="str">
            <v>06.1115</v>
          </cell>
          <cell r="H767" t="str">
            <v>10 sø</v>
          </cell>
          <cell r="I767">
            <v>1550</v>
          </cell>
          <cell r="J767">
            <v>24154</v>
          </cell>
          <cell r="L767">
            <v>1850</v>
          </cell>
          <cell r="M767">
            <v>24154</v>
          </cell>
        </row>
        <row r="768">
          <cell r="G768" t="str">
            <v>06.1116</v>
          </cell>
          <cell r="H768" t="str">
            <v>10 sø</v>
          </cell>
          <cell r="I768">
            <v>1550</v>
          </cell>
          <cell r="J768">
            <v>30812</v>
          </cell>
          <cell r="L768">
            <v>1850</v>
          </cell>
          <cell r="M768">
            <v>30812</v>
          </cell>
        </row>
        <row r="769">
          <cell r="G769" t="str">
            <v>06.1211</v>
          </cell>
          <cell r="H769" t="str">
            <v>10 sø</v>
          </cell>
          <cell r="I769">
            <v>26219</v>
          </cell>
          <cell r="J769">
            <v>8829</v>
          </cell>
          <cell r="L769">
            <v>26219</v>
          </cell>
          <cell r="M769">
            <v>8829</v>
          </cell>
        </row>
        <row r="770">
          <cell r="G770" t="str">
            <v>06.1212</v>
          </cell>
          <cell r="H770" t="str">
            <v>10 sø</v>
          </cell>
          <cell r="I770">
            <v>525000</v>
          </cell>
          <cell r="J770">
            <v>10301</v>
          </cell>
          <cell r="L770">
            <v>525000</v>
          </cell>
          <cell r="M770">
            <v>10301</v>
          </cell>
        </row>
        <row r="771">
          <cell r="G771" t="str">
            <v>06.1213</v>
          </cell>
          <cell r="H771" t="str">
            <v>10 sø</v>
          </cell>
          <cell r="I771">
            <v>47355</v>
          </cell>
          <cell r="J771">
            <v>28843</v>
          </cell>
          <cell r="L771">
            <v>47355</v>
          </cell>
          <cell r="M771">
            <v>28843</v>
          </cell>
        </row>
        <row r="772">
          <cell r="G772" t="str">
            <v>06.1214</v>
          </cell>
          <cell r="H772" t="str">
            <v>10 sø</v>
          </cell>
          <cell r="I772">
            <v>144900</v>
          </cell>
          <cell r="J772">
            <v>40174</v>
          </cell>
          <cell r="L772">
            <v>144900</v>
          </cell>
          <cell r="M772">
            <v>40174</v>
          </cell>
        </row>
        <row r="773">
          <cell r="G773" t="str">
            <v>06.1215</v>
          </cell>
          <cell r="H773" t="str">
            <v>10 sø</v>
          </cell>
          <cell r="I773">
            <v>210000</v>
          </cell>
          <cell r="J773">
            <v>56655</v>
          </cell>
          <cell r="L773">
            <v>210000</v>
          </cell>
          <cell r="M773">
            <v>56655</v>
          </cell>
        </row>
        <row r="774">
          <cell r="G774" t="str">
            <v>06.1221</v>
          </cell>
          <cell r="H774" t="str">
            <v>10 sø</v>
          </cell>
          <cell r="I774">
            <v>26219</v>
          </cell>
          <cell r="J774">
            <v>3532</v>
          </cell>
          <cell r="K774">
            <v>43056</v>
          </cell>
          <cell r="L774">
            <v>26219</v>
          </cell>
          <cell r="M774">
            <v>3532</v>
          </cell>
          <cell r="N774">
            <v>43056</v>
          </cell>
        </row>
        <row r="775">
          <cell r="G775" t="str">
            <v>06.1222</v>
          </cell>
          <cell r="H775" t="str">
            <v>10 sø</v>
          </cell>
          <cell r="I775">
            <v>525000</v>
          </cell>
          <cell r="J775">
            <v>4120</v>
          </cell>
          <cell r="K775">
            <v>43056</v>
          </cell>
          <cell r="L775">
            <v>525000</v>
          </cell>
          <cell r="M775">
            <v>4120</v>
          </cell>
          <cell r="N775">
            <v>43056</v>
          </cell>
        </row>
        <row r="776">
          <cell r="G776" t="str">
            <v>06.1223</v>
          </cell>
          <cell r="H776" t="str">
            <v>10 sø</v>
          </cell>
          <cell r="I776">
            <v>47355</v>
          </cell>
          <cell r="J776">
            <v>11478</v>
          </cell>
          <cell r="K776">
            <v>57408</v>
          </cell>
          <cell r="L776">
            <v>47355</v>
          </cell>
          <cell r="M776">
            <v>11478</v>
          </cell>
          <cell r="N776">
            <v>57408</v>
          </cell>
        </row>
        <row r="777">
          <cell r="G777" t="str">
            <v>06.1224</v>
          </cell>
          <cell r="H777" t="str">
            <v>10 sø</v>
          </cell>
          <cell r="I777">
            <v>144900</v>
          </cell>
          <cell r="J777">
            <v>16040</v>
          </cell>
          <cell r="K777">
            <v>57408</v>
          </cell>
          <cell r="L777">
            <v>144900</v>
          </cell>
          <cell r="M777">
            <v>16040</v>
          </cell>
          <cell r="N777">
            <v>57408</v>
          </cell>
        </row>
        <row r="778">
          <cell r="G778" t="str">
            <v>06.1225</v>
          </cell>
          <cell r="H778" t="str">
            <v>10 sø</v>
          </cell>
          <cell r="I778">
            <v>210000</v>
          </cell>
          <cell r="J778">
            <v>22662</v>
          </cell>
          <cell r="K778">
            <v>57408</v>
          </cell>
          <cell r="L778">
            <v>210000</v>
          </cell>
          <cell r="M778">
            <v>22662</v>
          </cell>
          <cell r="N778">
            <v>57408</v>
          </cell>
        </row>
        <row r="779">
          <cell r="G779" t="str">
            <v>06.1301</v>
          </cell>
          <cell r="H779" t="str">
            <v>10 sø</v>
          </cell>
          <cell r="I779">
            <v>365</v>
          </cell>
          <cell r="J779">
            <v>3738</v>
          </cell>
          <cell r="L779">
            <v>455</v>
          </cell>
          <cell r="M779">
            <v>3738</v>
          </cell>
        </row>
        <row r="780">
          <cell r="G780" t="str">
            <v>06.1302</v>
          </cell>
          <cell r="H780" t="str">
            <v>10 sø</v>
          </cell>
          <cell r="I780">
            <v>365</v>
          </cell>
          <cell r="J780">
            <v>3900</v>
          </cell>
          <cell r="L780">
            <v>455</v>
          </cell>
          <cell r="M780">
            <v>3900</v>
          </cell>
        </row>
        <row r="781">
          <cell r="G781" t="str">
            <v>06.1303</v>
          </cell>
          <cell r="H781" t="str">
            <v>10 sø</v>
          </cell>
          <cell r="I781">
            <v>365</v>
          </cell>
          <cell r="J781">
            <v>4388</v>
          </cell>
          <cell r="L781">
            <v>455</v>
          </cell>
          <cell r="M781">
            <v>4388</v>
          </cell>
        </row>
        <row r="782">
          <cell r="G782" t="str">
            <v>06.1304</v>
          </cell>
          <cell r="H782" t="str">
            <v>10 sø</v>
          </cell>
          <cell r="I782">
            <v>365</v>
          </cell>
          <cell r="J782">
            <v>5038</v>
          </cell>
          <cell r="L782">
            <v>455</v>
          </cell>
          <cell r="M782">
            <v>5038</v>
          </cell>
        </row>
        <row r="783">
          <cell r="G783" t="str">
            <v>06.1305</v>
          </cell>
          <cell r="H783" t="str">
            <v>10 sø</v>
          </cell>
          <cell r="I783">
            <v>365</v>
          </cell>
          <cell r="J783">
            <v>5525</v>
          </cell>
          <cell r="L783">
            <v>455</v>
          </cell>
          <cell r="M783">
            <v>5525</v>
          </cell>
        </row>
        <row r="784">
          <cell r="G784" t="str">
            <v>06.1411</v>
          </cell>
          <cell r="H784" t="str">
            <v>Chuæi</v>
          </cell>
          <cell r="I784">
            <v>405</v>
          </cell>
          <cell r="J784">
            <v>2925</v>
          </cell>
          <cell r="L784">
            <v>505</v>
          </cell>
          <cell r="M784">
            <v>2925</v>
          </cell>
        </row>
        <row r="785">
          <cell r="G785" t="str">
            <v>06.1412</v>
          </cell>
          <cell r="H785" t="str">
            <v>Chuæi</v>
          </cell>
          <cell r="I785">
            <v>405</v>
          </cell>
          <cell r="J785">
            <v>3738</v>
          </cell>
          <cell r="L785">
            <v>505</v>
          </cell>
          <cell r="M785">
            <v>3738</v>
          </cell>
        </row>
        <row r="786">
          <cell r="G786" t="str">
            <v>06.1413</v>
          </cell>
          <cell r="H786" t="str">
            <v>Chuæi</v>
          </cell>
          <cell r="I786">
            <v>405</v>
          </cell>
          <cell r="J786">
            <v>4550</v>
          </cell>
          <cell r="L786">
            <v>505</v>
          </cell>
          <cell r="M786">
            <v>4550</v>
          </cell>
        </row>
        <row r="787">
          <cell r="G787" t="str">
            <v>06.1414</v>
          </cell>
          <cell r="H787" t="str">
            <v>Chuæi</v>
          </cell>
          <cell r="I787">
            <v>405</v>
          </cell>
          <cell r="J787">
            <v>5363</v>
          </cell>
          <cell r="L787">
            <v>505</v>
          </cell>
          <cell r="M787">
            <v>5363</v>
          </cell>
        </row>
        <row r="788">
          <cell r="G788" t="str">
            <v>06.1415</v>
          </cell>
          <cell r="H788" t="str">
            <v>Chuæi</v>
          </cell>
          <cell r="I788">
            <v>405</v>
          </cell>
          <cell r="J788">
            <v>6175</v>
          </cell>
          <cell r="L788">
            <v>505</v>
          </cell>
          <cell r="M788">
            <v>6175</v>
          </cell>
        </row>
        <row r="789">
          <cell r="G789" t="str">
            <v>06.1421</v>
          </cell>
          <cell r="H789" t="str">
            <v>Chuæi</v>
          </cell>
          <cell r="I789">
            <v>610</v>
          </cell>
          <cell r="J789">
            <v>6500</v>
          </cell>
          <cell r="L789">
            <v>760</v>
          </cell>
          <cell r="M789">
            <v>6500</v>
          </cell>
        </row>
        <row r="790">
          <cell r="G790" t="str">
            <v>06.1422</v>
          </cell>
          <cell r="H790" t="str">
            <v>Chuæi</v>
          </cell>
          <cell r="I790">
            <v>610</v>
          </cell>
          <cell r="J790">
            <v>6825</v>
          </cell>
          <cell r="L790">
            <v>760</v>
          </cell>
          <cell r="M790">
            <v>6825</v>
          </cell>
        </row>
        <row r="791">
          <cell r="G791" t="str">
            <v>06.1423</v>
          </cell>
          <cell r="H791" t="str">
            <v>Chuæi</v>
          </cell>
          <cell r="I791">
            <v>610</v>
          </cell>
          <cell r="J791">
            <v>7475</v>
          </cell>
          <cell r="L791">
            <v>760</v>
          </cell>
          <cell r="M791">
            <v>7475</v>
          </cell>
        </row>
        <row r="792">
          <cell r="G792" t="str">
            <v>06.1424</v>
          </cell>
          <cell r="H792" t="str">
            <v>Chuæi</v>
          </cell>
          <cell r="I792">
            <v>610</v>
          </cell>
          <cell r="J792">
            <v>8613</v>
          </cell>
          <cell r="L792">
            <v>760</v>
          </cell>
          <cell r="M792">
            <v>8613</v>
          </cell>
        </row>
        <row r="793">
          <cell r="G793" t="str">
            <v>06.1425</v>
          </cell>
          <cell r="H793" t="str">
            <v>Chuæi</v>
          </cell>
          <cell r="I793">
            <v>610</v>
          </cell>
          <cell r="J793">
            <v>9426</v>
          </cell>
          <cell r="L793">
            <v>760</v>
          </cell>
          <cell r="M793">
            <v>9426</v>
          </cell>
        </row>
        <row r="794">
          <cell r="G794" t="str">
            <v>06.1431</v>
          </cell>
          <cell r="H794" t="str">
            <v>Chuæi</v>
          </cell>
          <cell r="I794">
            <v>975</v>
          </cell>
          <cell r="J794">
            <v>10401</v>
          </cell>
          <cell r="L794">
            <v>1215</v>
          </cell>
          <cell r="M794">
            <v>10401</v>
          </cell>
        </row>
        <row r="795">
          <cell r="G795" t="str">
            <v>06.1432</v>
          </cell>
          <cell r="H795" t="str">
            <v>Chuæi</v>
          </cell>
          <cell r="I795">
            <v>975</v>
          </cell>
          <cell r="J795">
            <v>10888</v>
          </cell>
          <cell r="L795">
            <v>1215</v>
          </cell>
          <cell r="M795">
            <v>10888</v>
          </cell>
        </row>
        <row r="796">
          <cell r="G796" t="str">
            <v>06.1433</v>
          </cell>
          <cell r="H796" t="str">
            <v>Chuæi</v>
          </cell>
          <cell r="I796">
            <v>975</v>
          </cell>
          <cell r="J796">
            <v>11863</v>
          </cell>
          <cell r="L796">
            <v>1215</v>
          </cell>
          <cell r="M796">
            <v>11863</v>
          </cell>
        </row>
        <row r="797">
          <cell r="G797" t="str">
            <v>06.1434</v>
          </cell>
          <cell r="H797" t="str">
            <v>Chuæi</v>
          </cell>
          <cell r="I797">
            <v>975</v>
          </cell>
          <cell r="J797">
            <v>13813</v>
          </cell>
          <cell r="L797">
            <v>1215</v>
          </cell>
          <cell r="M797">
            <v>13813</v>
          </cell>
        </row>
        <row r="798">
          <cell r="G798" t="str">
            <v>06.1435</v>
          </cell>
          <cell r="H798" t="str">
            <v>Chuæi</v>
          </cell>
          <cell r="I798">
            <v>975</v>
          </cell>
          <cell r="J798">
            <v>15113</v>
          </cell>
          <cell r="L798">
            <v>1215</v>
          </cell>
          <cell r="M798">
            <v>15113</v>
          </cell>
        </row>
        <row r="799">
          <cell r="G799" t="str">
            <v>06.1441</v>
          </cell>
          <cell r="H799" t="str">
            <v>Chuæi</v>
          </cell>
          <cell r="I799">
            <v>1335</v>
          </cell>
          <cell r="J799">
            <v>14626</v>
          </cell>
          <cell r="L799">
            <v>1665</v>
          </cell>
          <cell r="M799">
            <v>14626</v>
          </cell>
        </row>
        <row r="800">
          <cell r="G800" t="str">
            <v>06.1442</v>
          </cell>
          <cell r="H800" t="str">
            <v>Chuæi</v>
          </cell>
          <cell r="I800">
            <v>1335</v>
          </cell>
          <cell r="J800">
            <v>15438</v>
          </cell>
          <cell r="L800">
            <v>1665</v>
          </cell>
          <cell r="M800">
            <v>15438</v>
          </cell>
        </row>
        <row r="801">
          <cell r="G801" t="str">
            <v>06.1443</v>
          </cell>
          <cell r="H801" t="str">
            <v>Chuæi</v>
          </cell>
          <cell r="I801">
            <v>1335</v>
          </cell>
          <cell r="J801">
            <v>16901</v>
          </cell>
          <cell r="L801">
            <v>1665</v>
          </cell>
          <cell r="M801">
            <v>16901</v>
          </cell>
        </row>
        <row r="802">
          <cell r="G802" t="str">
            <v>06.1444</v>
          </cell>
          <cell r="H802" t="str">
            <v>Chuæi</v>
          </cell>
          <cell r="I802">
            <v>1335</v>
          </cell>
          <cell r="J802">
            <v>19501</v>
          </cell>
          <cell r="L802">
            <v>1665</v>
          </cell>
          <cell r="M802">
            <v>19501</v>
          </cell>
        </row>
        <row r="803">
          <cell r="G803" t="str">
            <v>06.1445</v>
          </cell>
          <cell r="H803" t="str">
            <v>Chuæi</v>
          </cell>
          <cell r="I803">
            <v>1335</v>
          </cell>
          <cell r="J803">
            <v>21451</v>
          </cell>
          <cell r="L803">
            <v>1665</v>
          </cell>
          <cell r="M803">
            <v>21451</v>
          </cell>
        </row>
        <row r="804">
          <cell r="G804" t="str">
            <v>06.1451</v>
          </cell>
          <cell r="H804" t="str">
            <v>Chuæi</v>
          </cell>
          <cell r="I804">
            <v>1615</v>
          </cell>
          <cell r="J804">
            <v>18526</v>
          </cell>
          <cell r="L804">
            <v>2015</v>
          </cell>
          <cell r="M804">
            <v>18526</v>
          </cell>
        </row>
        <row r="805">
          <cell r="G805" t="str">
            <v>06.1452</v>
          </cell>
          <cell r="H805" t="str">
            <v>Chuæi</v>
          </cell>
          <cell r="I805">
            <v>1615</v>
          </cell>
          <cell r="J805">
            <v>19501</v>
          </cell>
          <cell r="L805">
            <v>2015</v>
          </cell>
          <cell r="M805">
            <v>19501</v>
          </cell>
        </row>
        <row r="806">
          <cell r="G806" t="str">
            <v>06.1453</v>
          </cell>
          <cell r="H806" t="str">
            <v>Chuæi</v>
          </cell>
          <cell r="I806">
            <v>1615</v>
          </cell>
          <cell r="J806">
            <v>21289</v>
          </cell>
          <cell r="L806">
            <v>2015</v>
          </cell>
          <cell r="M806">
            <v>21289</v>
          </cell>
        </row>
        <row r="807">
          <cell r="G807" t="str">
            <v>06.1454</v>
          </cell>
          <cell r="H807" t="str">
            <v>Chuæi</v>
          </cell>
          <cell r="I807">
            <v>1615</v>
          </cell>
          <cell r="J807">
            <v>24701</v>
          </cell>
          <cell r="L807">
            <v>2015</v>
          </cell>
          <cell r="M807">
            <v>24701</v>
          </cell>
        </row>
        <row r="808">
          <cell r="G808" t="str">
            <v>06.1455</v>
          </cell>
          <cell r="H808" t="str">
            <v>Chuæi</v>
          </cell>
          <cell r="I808">
            <v>1615</v>
          </cell>
          <cell r="J808">
            <v>27139</v>
          </cell>
          <cell r="L808">
            <v>2015</v>
          </cell>
          <cell r="M808">
            <v>27139</v>
          </cell>
        </row>
        <row r="809">
          <cell r="G809" t="str">
            <v>06.1461</v>
          </cell>
          <cell r="H809" t="str">
            <v>Chuæi</v>
          </cell>
          <cell r="I809">
            <v>1940</v>
          </cell>
          <cell r="J809">
            <v>22264</v>
          </cell>
          <cell r="L809">
            <v>2420</v>
          </cell>
          <cell r="M809">
            <v>22264</v>
          </cell>
        </row>
        <row r="810">
          <cell r="G810" t="str">
            <v>06.1462</v>
          </cell>
          <cell r="H810" t="str">
            <v>Chuæi</v>
          </cell>
          <cell r="I810">
            <v>1940</v>
          </cell>
          <cell r="J810">
            <v>23401</v>
          </cell>
          <cell r="L810">
            <v>2420</v>
          </cell>
          <cell r="M810">
            <v>23401</v>
          </cell>
        </row>
        <row r="811">
          <cell r="G811" t="str">
            <v>06.1463</v>
          </cell>
          <cell r="H811" t="str">
            <v>Chuæi</v>
          </cell>
          <cell r="I811">
            <v>1940</v>
          </cell>
          <cell r="J811">
            <v>25514</v>
          </cell>
          <cell r="L811">
            <v>2420</v>
          </cell>
          <cell r="M811">
            <v>25514</v>
          </cell>
        </row>
        <row r="812">
          <cell r="G812" t="str">
            <v>06.1464</v>
          </cell>
          <cell r="H812" t="str">
            <v>Chuæi</v>
          </cell>
          <cell r="I812">
            <v>1940</v>
          </cell>
          <cell r="J812">
            <v>29252</v>
          </cell>
          <cell r="L812">
            <v>2420</v>
          </cell>
          <cell r="M812">
            <v>29252</v>
          </cell>
        </row>
        <row r="813">
          <cell r="G813" t="str">
            <v>06.1465</v>
          </cell>
          <cell r="H813" t="str">
            <v>Chuæi</v>
          </cell>
          <cell r="I813">
            <v>1940</v>
          </cell>
          <cell r="J813">
            <v>32502</v>
          </cell>
          <cell r="L813">
            <v>2420</v>
          </cell>
          <cell r="M813">
            <v>32502</v>
          </cell>
        </row>
        <row r="814">
          <cell r="G814" t="str">
            <v>06.1471</v>
          </cell>
          <cell r="H814" t="str">
            <v>Chuæi</v>
          </cell>
          <cell r="I814">
            <v>2340</v>
          </cell>
          <cell r="J814">
            <v>26652</v>
          </cell>
          <cell r="L814">
            <v>2920</v>
          </cell>
          <cell r="M814">
            <v>26652</v>
          </cell>
        </row>
        <row r="815">
          <cell r="G815" t="str">
            <v>06.1472</v>
          </cell>
          <cell r="H815" t="str">
            <v>Chuæi</v>
          </cell>
          <cell r="I815">
            <v>2340</v>
          </cell>
          <cell r="J815">
            <v>28114</v>
          </cell>
          <cell r="L815">
            <v>2920</v>
          </cell>
          <cell r="M815">
            <v>28114</v>
          </cell>
        </row>
        <row r="816">
          <cell r="G816" t="str">
            <v>06.1473</v>
          </cell>
          <cell r="H816" t="str">
            <v>Chuæi</v>
          </cell>
          <cell r="I816">
            <v>2340</v>
          </cell>
          <cell r="J816">
            <v>30552</v>
          </cell>
          <cell r="L816">
            <v>2920</v>
          </cell>
          <cell r="M816">
            <v>30552</v>
          </cell>
        </row>
        <row r="817">
          <cell r="G817" t="str">
            <v>06.1474</v>
          </cell>
          <cell r="H817" t="str">
            <v>Chuæi</v>
          </cell>
          <cell r="I817">
            <v>2340</v>
          </cell>
          <cell r="J817">
            <v>35102</v>
          </cell>
          <cell r="L817">
            <v>2920</v>
          </cell>
          <cell r="M817">
            <v>35102</v>
          </cell>
        </row>
        <row r="818">
          <cell r="G818" t="str">
            <v>06.1475</v>
          </cell>
          <cell r="H818" t="str">
            <v>Chuæi</v>
          </cell>
          <cell r="I818">
            <v>2340</v>
          </cell>
          <cell r="J818">
            <v>39002</v>
          </cell>
          <cell r="L818">
            <v>2920</v>
          </cell>
          <cell r="M818">
            <v>39002</v>
          </cell>
        </row>
        <row r="819">
          <cell r="G819" t="str">
            <v>06.1511</v>
          </cell>
          <cell r="H819" t="str">
            <v>Chuæi</v>
          </cell>
          <cell r="I819">
            <v>405</v>
          </cell>
          <cell r="J819">
            <v>3088</v>
          </cell>
          <cell r="L819">
            <v>505</v>
          </cell>
          <cell r="M819">
            <v>3088</v>
          </cell>
        </row>
        <row r="820">
          <cell r="G820" t="str">
            <v>06.1512</v>
          </cell>
          <cell r="H820" t="str">
            <v>Chuæi</v>
          </cell>
          <cell r="I820">
            <v>405</v>
          </cell>
          <cell r="J820">
            <v>3900</v>
          </cell>
          <cell r="L820">
            <v>505</v>
          </cell>
          <cell r="M820">
            <v>3900</v>
          </cell>
        </row>
        <row r="821">
          <cell r="G821" t="str">
            <v>06.1513</v>
          </cell>
          <cell r="H821" t="str">
            <v>Chuæi</v>
          </cell>
          <cell r="I821">
            <v>405</v>
          </cell>
          <cell r="J821">
            <v>4875</v>
          </cell>
          <cell r="L821">
            <v>505</v>
          </cell>
          <cell r="M821">
            <v>4875</v>
          </cell>
        </row>
        <row r="822">
          <cell r="G822" t="str">
            <v>06.1514</v>
          </cell>
          <cell r="H822" t="str">
            <v>Chuæi</v>
          </cell>
          <cell r="I822">
            <v>405</v>
          </cell>
          <cell r="J822">
            <v>5688</v>
          </cell>
          <cell r="L822">
            <v>505</v>
          </cell>
          <cell r="M822">
            <v>5688</v>
          </cell>
        </row>
        <row r="823">
          <cell r="G823" t="str">
            <v>06.1515</v>
          </cell>
          <cell r="H823" t="str">
            <v>Chuæi</v>
          </cell>
          <cell r="I823">
            <v>405</v>
          </cell>
          <cell r="J823">
            <v>6663</v>
          </cell>
          <cell r="L823">
            <v>505</v>
          </cell>
          <cell r="M823">
            <v>6663</v>
          </cell>
        </row>
        <row r="824">
          <cell r="G824" t="str">
            <v>06.1521</v>
          </cell>
          <cell r="H824" t="str">
            <v>Chuæi</v>
          </cell>
          <cell r="I824">
            <v>610</v>
          </cell>
          <cell r="J824">
            <v>7313</v>
          </cell>
          <cell r="L824">
            <v>760</v>
          </cell>
          <cell r="M824">
            <v>7313</v>
          </cell>
        </row>
        <row r="825">
          <cell r="G825" t="str">
            <v>06.1522</v>
          </cell>
          <cell r="H825" t="str">
            <v>Chuæi</v>
          </cell>
          <cell r="I825">
            <v>610</v>
          </cell>
          <cell r="J825">
            <v>7638</v>
          </cell>
          <cell r="L825">
            <v>760</v>
          </cell>
          <cell r="M825">
            <v>7638</v>
          </cell>
        </row>
        <row r="826">
          <cell r="G826" t="str">
            <v>06.1523</v>
          </cell>
          <cell r="H826" t="str">
            <v>Chuæi</v>
          </cell>
          <cell r="I826">
            <v>610</v>
          </cell>
          <cell r="J826">
            <v>8613</v>
          </cell>
          <cell r="L826">
            <v>760</v>
          </cell>
          <cell r="M826">
            <v>8613</v>
          </cell>
        </row>
        <row r="827">
          <cell r="G827" t="str">
            <v>06.1524</v>
          </cell>
          <cell r="H827" t="str">
            <v>Chuæi</v>
          </cell>
          <cell r="I827">
            <v>610</v>
          </cell>
          <cell r="J827">
            <v>9751</v>
          </cell>
          <cell r="L827">
            <v>760</v>
          </cell>
          <cell r="M827">
            <v>9751</v>
          </cell>
        </row>
        <row r="828">
          <cell r="G828" t="str">
            <v>06.1525</v>
          </cell>
          <cell r="H828" t="str">
            <v>Chuæi</v>
          </cell>
          <cell r="I828">
            <v>610</v>
          </cell>
          <cell r="J828">
            <v>10726</v>
          </cell>
          <cell r="L828">
            <v>760</v>
          </cell>
          <cell r="M828">
            <v>10726</v>
          </cell>
        </row>
        <row r="829">
          <cell r="G829" t="str">
            <v>06.1531</v>
          </cell>
          <cell r="H829" t="str">
            <v>Chuæi</v>
          </cell>
          <cell r="I829">
            <v>975</v>
          </cell>
          <cell r="J829">
            <v>11538</v>
          </cell>
          <cell r="L829">
            <v>1215</v>
          </cell>
          <cell r="M829">
            <v>11538</v>
          </cell>
        </row>
        <row r="830">
          <cell r="G830" t="str">
            <v>06.1532</v>
          </cell>
          <cell r="H830" t="str">
            <v>Chuæi</v>
          </cell>
          <cell r="I830">
            <v>975</v>
          </cell>
          <cell r="J830">
            <v>12188</v>
          </cell>
          <cell r="L830">
            <v>1215</v>
          </cell>
          <cell r="M830">
            <v>12188</v>
          </cell>
        </row>
        <row r="831">
          <cell r="G831" t="str">
            <v>06.1533</v>
          </cell>
          <cell r="H831" t="str">
            <v>Chuæi</v>
          </cell>
          <cell r="I831">
            <v>975</v>
          </cell>
          <cell r="J831">
            <v>13813</v>
          </cell>
          <cell r="L831">
            <v>1215</v>
          </cell>
          <cell r="M831">
            <v>13813</v>
          </cell>
        </row>
        <row r="832">
          <cell r="G832" t="str">
            <v>06.1534</v>
          </cell>
          <cell r="H832" t="str">
            <v>Chuæi</v>
          </cell>
          <cell r="I832">
            <v>975</v>
          </cell>
          <cell r="J832">
            <v>15438</v>
          </cell>
          <cell r="L832">
            <v>1215</v>
          </cell>
          <cell r="M832">
            <v>15438</v>
          </cell>
        </row>
        <row r="833">
          <cell r="G833" t="str">
            <v>06.1535</v>
          </cell>
          <cell r="H833" t="str">
            <v>Chuæi</v>
          </cell>
          <cell r="I833">
            <v>975</v>
          </cell>
          <cell r="J833">
            <v>17063</v>
          </cell>
          <cell r="L833">
            <v>1215</v>
          </cell>
          <cell r="M833">
            <v>17063</v>
          </cell>
        </row>
        <row r="834">
          <cell r="G834" t="str">
            <v>06.1541</v>
          </cell>
          <cell r="H834" t="str">
            <v>Chuæi</v>
          </cell>
          <cell r="I834">
            <v>1335</v>
          </cell>
          <cell r="J834">
            <v>16413</v>
          </cell>
          <cell r="L834">
            <v>1665</v>
          </cell>
          <cell r="M834">
            <v>16413</v>
          </cell>
        </row>
        <row r="835">
          <cell r="G835" t="str">
            <v>06.1542</v>
          </cell>
          <cell r="H835" t="str">
            <v>Chuæi</v>
          </cell>
          <cell r="I835">
            <v>1335</v>
          </cell>
          <cell r="J835">
            <v>17389</v>
          </cell>
          <cell r="L835">
            <v>1665</v>
          </cell>
          <cell r="M835">
            <v>17389</v>
          </cell>
        </row>
        <row r="836">
          <cell r="G836" t="str">
            <v>06.1543</v>
          </cell>
          <cell r="H836" t="str">
            <v>Chuæi</v>
          </cell>
          <cell r="I836">
            <v>1335</v>
          </cell>
          <cell r="J836">
            <v>19664</v>
          </cell>
          <cell r="L836">
            <v>1665</v>
          </cell>
          <cell r="M836">
            <v>19664</v>
          </cell>
        </row>
        <row r="837">
          <cell r="G837" t="str">
            <v>06.1544</v>
          </cell>
          <cell r="H837" t="str">
            <v>Chuæi</v>
          </cell>
          <cell r="I837">
            <v>1335</v>
          </cell>
          <cell r="J837">
            <v>21939</v>
          </cell>
          <cell r="L837">
            <v>1665</v>
          </cell>
          <cell r="M837">
            <v>21939</v>
          </cell>
        </row>
        <row r="838">
          <cell r="G838" t="str">
            <v>06.1545</v>
          </cell>
          <cell r="H838" t="str">
            <v>Chuæi</v>
          </cell>
          <cell r="I838">
            <v>1335</v>
          </cell>
          <cell r="J838">
            <v>24051</v>
          </cell>
          <cell r="L838">
            <v>1665</v>
          </cell>
          <cell r="M838">
            <v>24051</v>
          </cell>
        </row>
        <row r="839">
          <cell r="G839" t="str">
            <v>06.1551</v>
          </cell>
          <cell r="H839" t="str">
            <v>Chuæi</v>
          </cell>
          <cell r="I839">
            <v>1615</v>
          </cell>
          <cell r="J839">
            <v>20801</v>
          </cell>
          <cell r="L839">
            <v>2015</v>
          </cell>
          <cell r="M839">
            <v>20801</v>
          </cell>
        </row>
        <row r="840">
          <cell r="G840" t="str">
            <v>06.1552</v>
          </cell>
          <cell r="H840" t="str">
            <v>Chuæi</v>
          </cell>
          <cell r="I840">
            <v>1615</v>
          </cell>
          <cell r="J840">
            <v>21939</v>
          </cell>
          <cell r="L840">
            <v>2015</v>
          </cell>
          <cell r="M840">
            <v>21939</v>
          </cell>
        </row>
        <row r="841">
          <cell r="G841" t="str">
            <v>06.1553</v>
          </cell>
          <cell r="H841" t="str">
            <v>Chuæi</v>
          </cell>
          <cell r="I841">
            <v>1615</v>
          </cell>
          <cell r="J841">
            <v>24864</v>
          </cell>
          <cell r="L841">
            <v>2015</v>
          </cell>
          <cell r="M841">
            <v>24864</v>
          </cell>
        </row>
        <row r="842">
          <cell r="G842" t="str">
            <v>06.1554</v>
          </cell>
          <cell r="H842" t="str">
            <v>Chuæi</v>
          </cell>
          <cell r="I842">
            <v>1615</v>
          </cell>
          <cell r="J842">
            <v>27789</v>
          </cell>
          <cell r="L842">
            <v>2015</v>
          </cell>
          <cell r="M842">
            <v>27789</v>
          </cell>
        </row>
        <row r="843">
          <cell r="G843" t="str">
            <v>06.1555</v>
          </cell>
          <cell r="H843" t="str">
            <v>Chuæi</v>
          </cell>
          <cell r="I843">
            <v>1615</v>
          </cell>
          <cell r="J843">
            <v>30552</v>
          </cell>
          <cell r="L843">
            <v>2015</v>
          </cell>
          <cell r="M843">
            <v>30552</v>
          </cell>
        </row>
        <row r="844">
          <cell r="G844" t="str">
            <v>06.1561</v>
          </cell>
          <cell r="H844" t="str">
            <v>Chuæi</v>
          </cell>
          <cell r="I844">
            <v>1940</v>
          </cell>
          <cell r="J844">
            <v>25026</v>
          </cell>
          <cell r="L844">
            <v>2420</v>
          </cell>
          <cell r="M844">
            <v>25026</v>
          </cell>
        </row>
        <row r="845">
          <cell r="G845" t="str">
            <v>06.1562</v>
          </cell>
          <cell r="H845" t="str">
            <v>Chuæi</v>
          </cell>
          <cell r="I845">
            <v>1940</v>
          </cell>
          <cell r="J845">
            <v>26327</v>
          </cell>
          <cell r="L845">
            <v>2420</v>
          </cell>
          <cell r="M845">
            <v>26327</v>
          </cell>
        </row>
        <row r="846">
          <cell r="G846" t="str">
            <v>06.1563</v>
          </cell>
          <cell r="H846" t="str">
            <v>Chuæi</v>
          </cell>
          <cell r="I846">
            <v>1940</v>
          </cell>
          <cell r="J846">
            <v>29902</v>
          </cell>
          <cell r="L846">
            <v>2420</v>
          </cell>
          <cell r="M846">
            <v>29902</v>
          </cell>
        </row>
        <row r="847">
          <cell r="G847" t="str">
            <v>06.1564</v>
          </cell>
          <cell r="H847" t="str">
            <v>Chuæi</v>
          </cell>
          <cell r="I847">
            <v>1940</v>
          </cell>
          <cell r="J847">
            <v>33314</v>
          </cell>
          <cell r="L847">
            <v>2420</v>
          </cell>
          <cell r="M847">
            <v>33314</v>
          </cell>
        </row>
        <row r="848">
          <cell r="G848" t="str">
            <v>06.1565</v>
          </cell>
          <cell r="H848" t="str">
            <v>Chuæi</v>
          </cell>
          <cell r="I848">
            <v>1940</v>
          </cell>
          <cell r="J848">
            <v>42252</v>
          </cell>
          <cell r="L848">
            <v>2420</v>
          </cell>
          <cell r="M848">
            <v>42252</v>
          </cell>
        </row>
        <row r="849">
          <cell r="G849" t="str">
            <v>06.1571</v>
          </cell>
          <cell r="H849" t="str">
            <v>Chuæi</v>
          </cell>
          <cell r="I849">
            <v>2340</v>
          </cell>
          <cell r="J849">
            <v>30064</v>
          </cell>
          <cell r="L849">
            <v>2920</v>
          </cell>
          <cell r="M849">
            <v>30064</v>
          </cell>
        </row>
        <row r="850">
          <cell r="G850" t="str">
            <v>06.1572</v>
          </cell>
          <cell r="H850" t="str">
            <v>Chuæi</v>
          </cell>
          <cell r="I850">
            <v>2340</v>
          </cell>
          <cell r="J850">
            <v>31527</v>
          </cell>
          <cell r="L850">
            <v>2920</v>
          </cell>
          <cell r="M850">
            <v>31527</v>
          </cell>
        </row>
        <row r="851">
          <cell r="G851" t="str">
            <v>06.1573</v>
          </cell>
          <cell r="H851" t="str">
            <v>Chuæi</v>
          </cell>
          <cell r="I851">
            <v>2340</v>
          </cell>
          <cell r="J851">
            <v>35915</v>
          </cell>
          <cell r="L851">
            <v>2920</v>
          </cell>
          <cell r="M851">
            <v>35915</v>
          </cell>
        </row>
        <row r="852">
          <cell r="G852" t="str">
            <v>06.1574</v>
          </cell>
          <cell r="H852" t="str">
            <v>Chuæi</v>
          </cell>
          <cell r="I852">
            <v>2340</v>
          </cell>
          <cell r="J852">
            <v>39977</v>
          </cell>
          <cell r="L852">
            <v>2920</v>
          </cell>
          <cell r="M852">
            <v>39977</v>
          </cell>
        </row>
        <row r="853">
          <cell r="G853" t="str">
            <v>06.1575</v>
          </cell>
          <cell r="H853" t="str">
            <v>Chuæi</v>
          </cell>
          <cell r="I853">
            <v>2340</v>
          </cell>
          <cell r="J853">
            <v>44040</v>
          </cell>
          <cell r="L853">
            <v>2920</v>
          </cell>
          <cell r="M853">
            <v>44040</v>
          </cell>
        </row>
        <row r="854">
          <cell r="G854" t="str">
            <v>06.2011</v>
          </cell>
          <cell r="H854" t="str">
            <v>Bé</v>
          </cell>
          <cell r="J854">
            <v>5850</v>
          </cell>
          <cell r="M854">
            <v>5850</v>
          </cell>
        </row>
        <row r="855">
          <cell r="G855" t="str">
            <v>06.2012</v>
          </cell>
          <cell r="H855" t="str">
            <v>Bé</v>
          </cell>
          <cell r="J855">
            <v>6175</v>
          </cell>
          <cell r="M855">
            <v>6175</v>
          </cell>
        </row>
        <row r="856">
          <cell r="G856" t="str">
            <v>06.2013</v>
          </cell>
          <cell r="H856" t="str">
            <v>Bé</v>
          </cell>
          <cell r="J856">
            <v>6988</v>
          </cell>
          <cell r="M856">
            <v>6988</v>
          </cell>
        </row>
        <row r="857">
          <cell r="G857" t="str">
            <v>06.2014</v>
          </cell>
          <cell r="H857" t="str">
            <v>Bé</v>
          </cell>
          <cell r="J857">
            <v>7963</v>
          </cell>
          <cell r="M857">
            <v>7963</v>
          </cell>
        </row>
        <row r="858">
          <cell r="G858" t="str">
            <v>06.2015</v>
          </cell>
          <cell r="H858" t="str">
            <v>Bé</v>
          </cell>
          <cell r="J858">
            <v>8776</v>
          </cell>
          <cell r="M858">
            <v>8776</v>
          </cell>
        </row>
        <row r="859">
          <cell r="G859" t="str">
            <v>06.2021</v>
          </cell>
          <cell r="H859" t="str">
            <v>Bé</v>
          </cell>
          <cell r="J859">
            <v>5038</v>
          </cell>
          <cell r="M859">
            <v>5038</v>
          </cell>
        </row>
        <row r="860">
          <cell r="G860" t="str">
            <v>06.2022</v>
          </cell>
          <cell r="H860" t="str">
            <v>Bé</v>
          </cell>
          <cell r="J860">
            <v>5200</v>
          </cell>
          <cell r="M860">
            <v>5200</v>
          </cell>
        </row>
        <row r="861">
          <cell r="G861" t="str">
            <v>06.2023</v>
          </cell>
          <cell r="H861" t="str">
            <v>Bé</v>
          </cell>
          <cell r="J861">
            <v>5850</v>
          </cell>
          <cell r="M861">
            <v>5850</v>
          </cell>
        </row>
        <row r="862">
          <cell r="G862" t="str">
            <v>06.2024</v>
          </cell>
          <cell r="H862" t="str">
            <v>Bé</v>
          </cell>
          <cell r="J862">
            <v>6663</v>
          </cell>
          <cell r="M862">
            <v>6663</v>
          </cell>
        </row>
        <row r="863">
          <cell r="G863" t="str">
            <v>06.2025</v>
          </cell>
          <cell r="H863" t="str">
            <v>Bé</v>
          </cell>
          <cell r="J863">
            <v>7313</v>
          </cell>
          <cell r="M863">
            <v>7313</v>
          </cell>
        </row>
        <row r="864">
          <cell r="G864" t="str">
            <v>06.2031</v>
          </cell>
          <cell r="H864" t="str">
            <v>Bé</v>
          </cell>
          <cell r="J864">
            <v>7800</v>
          </cell>
          <cell r="M864">
            <v>7800</v>
          </cell>
        </row>
        <row r="865">
          <cell r="G865" t="str">
            <v>06.2032</v>
          </cell>
          <cell r="H865" t="str">
            <v>Bé</v>
          </cell>
          <cell r="J865">
            <v>8125</v>
          </cell>
          <cell r="M865">
            <v>8125</v>
          </cell>
        </row>
        <row r="866">
          <cell r="G866" t="str">
            <v>06.2033</v>
          </cell>
          <cell r="H866" t="str">
            <v>Bé</v>
          </cell>
          <cell r="J866">
            <v>9101</v>
          </cell>
          <cell r="M866">
            <v>9101</v>
          </cell>
        </row>
        <row r="867">
          <cell r="G867" t="str">
            <v>06.2034</v>
          </cell>
          <cell r="H867" t="str">
            <v>Bé</v>
          </cell>
          <cell r="J867">
            <v>10563</v>
          </cell>
          <cell r="M867">
            <v>10563</v>
          </cell>
        </row>
        <row r="868">
          <cell r="G868" t="str">
            <v>06.2035</v>
          </cell>
          <cell r="H868" t="str">
            <v>Bé</v>
          </cell>
          <cell r="J868">
            <v>11538</v>
          </cell>
          <cell r="M868">
            <v>11538</v>
          </cell>
        </row>
        <row r="869">
          <cell r="G869" t="str">
            <v>06.2041</v>
          </cell>
          <cell r="H869" t="str">
            <v>Bé</v>
          </cell>
          <cell r="J869">
            <v>9751</v>
          </cell>
          <cell r="M869">
            <v>9751</v>
          </cell>
        </row>
        <row r="870">
          <cell r="G870" t="str">
            <v>06.2042</v>
          </cell>
          <cell r="H870" t="str">
            <v>Bé</v>
          </cell>
          <cell r="J870">
            <v>10238</v>
          </cell>
          <cell r="M870">
            <v>10238</v>
          </cell>
        </row>
        <row r="871">
          <cell r="G871" t="str">
            <v>06.2043</v>
          </cell>
          <cell r="H871" t="str">
            <v>Bé</v>
          </cell>
          <cell r="J871">
            <v>11538</v>
          </cell>
          <cell r="M871">
            <v>11538</v>
          </cell>
        </row>
        <row r="872">
          <cell r="G872" t="str">
            <v>06.2044</v>
          </cell>
          <cell r="H872" t="str">
            <v>Bé</v>
          </cell>
          <cell r="J872">
            <v>12163</v>
          </cell>
          <cell r="M872">
            <v>12163</v>
          </cell>
        </row>
        <row r="873">
          <cell r="G873" t="str">
            <v>06.2045</v>
          </cell>
          <cell r="H873" t="str">
            <v>Bé</v>
          </cell>
          <cell r="J873">
            <v>14463</v>
          </cell>
          <cell r="M873">
            <v>14463</v>
          </cell>
        </row>
        <row r="874">
          <cell r="G874" t="str">
            <v>06.2051</v>
          </cell>
          <cell r="H874" t="str">
            <v>Bé</v>
          </cell>
          <cell r="J874">
            <v>40627</v>
          </cell>
          <cell r="M874">
            <v>40627</v>
          </cell>
        </row>
        <row r="875">
          <cell r="G875" t="str">
            <v>06.2052</v>
          </cell>
          <cell r="H875" t="str">
            <v>Bé</v>
          </cell>
          <cell r="J875">
            <v>44690</v>
          </cell>
          <cell r="M875">
            <v>44690</v>
          </cell>
        </row>
        <row r="876">
          <cell r="G876" t="str">
            <v>06.2061</v>
          </cell>
          <cell r="H876" t="str">
            <v>Bé</v>
          </cell>
          <cell r="J876">
            <v>7150</v>
          </cell>
          <cell r="M876">
            <v>7150</v>
          </cell>
        </row>
        <row r="877">
          <cell r="G877" t="str">
            <v>06.2070</v>
          </cell>
          <cell r="H877" t="str">
            <v>Bé</v>
          </cell>
          <cell r="J877">
            <v>3250</v>
          </cell>
          <cell r="M877">
            <v>3250</v>
          </cell>
        </row>
        <row r="878">
          <cell r="G878" t="str">
            <v>06.2080</v>
          </cell>
          <cell r="H878" t="str">
            <v>Bé</v>
          </cell>
          <cell r="J878">
            <v>8125</v>
          </cell>
          <cell r="M878">
            <v>8125</v>
          </cell>
        </row>
        <row r="879">
          <cell r="G879" t="str">
            <v>06.2090</v>
          </cell>
          <cell r="H879" t="str">
            <v>Bé</v>
          </cell>
          <cell r="J879">
            <v>40627</v>
          </cell>
          <cell r="M879">
            <v>40627</v>
          </cell>
        </row>
        <row r="880">
          <cell r="G880" t="str">
            <v>06.2100</v>
          </cell>
          <cell r="H880" t="str">
            <v>Bé</v>
          </cell>
          <cell r="J880">
            <v>8125</v>
          </cell>
          <cell r="M880">
            <v>8125</v>
          </cell>
        </row>
        <row r="881">
          <cell r="G881" t="str">
            <v>06.2110</v>
          </cell>
          <cell r="H881" t="str">
            <v>Bé</v>
          </cell>
          <cell r="J881">
            <v>5688</v>
          </cell>
          <cell r="M881">
            <v>5688</v>
          </cell>
        </row>
        <row r="882">
          <cell r="G882" t="str">
            <v>06.2120</v>
          </cell>
          <cell r="H882" t="str">
            <v>Bé</v>
          </cell>
          <cell r="J882">
            <v>7313</v>
          </cell>
          <cell r="M882">
            <v>7313</v>
          </cell>
        </row>
        <row r="883">
          <cell r="G883" t="str">
            <v>06.2130</v>
          </cell>
          <cell r="H883" t="str">
            <v>Bé</v>
          </cell>
          <cell r="J883">
            <v>3250</v>
          </cell>
          <cell r="M883">
            <v>3250</v>
          </cell>
        </row>
        <row r="884">
          <cell r="G884" t="str">
            <v>06.2141</v>
          </cell>
          <cell r="H884" t="str">
            <v>Bé</v>
          </cell>
          <cell r="J884">
            <v>1788</v>
          </cell>
          <cell r="M884">
            <v>1788</v>
          </cell>
        </row>
        <row r="885">
          <cell r="G885" t="str">
            <v>06.2142</v>
          </cell>
          <cell r="H885" t="str">
            <v>Bé</v>
          </cell>
          <cell r="J885">
            <v>1950</v>
          </cell>
          <cell r="M885">
            <v>1950</v>
          </cell>
        </row>
        <row r="886">
          <cell r="G886" t="str">
            <v>06.2143</v>
          </cell>
          <cell r="H886" t="str">
            <v>Bé</v>
          </cell>
          <cell r="J886">
            <v>2275</v>
          </cell>
          <cell r="M886">
            <v>2275</v>
          </cell>
        </row>
        <row r="887">
          <cell r="G887" t="str">
            <v>06.2144</v>
          </cell>
          <cell r="H887" t="str">
            <v>Bé</v>
          </cell>
          <cell r="J887">
            <v>2438</v>
          </cell>
          <cell r="M887">
            <v>2438</v>
          </cell>
        </row>
        <row r="888">
          <cell r="G888" t="str">
            <v>06.2145</v>
          </cell>
          <cell r="H888" t="str">
            <v>Bé</v>
          </cell>
          <cell r="J888">
            <v>2763</v>
          </cell>
          <cell r="M888">
            <v>2763</v>
          </cell>
        </row>
        <row r="889">
          <cell r="G889" t="str">
            <v>06.2151</v>
          </cell>
          <cell r="H889" t="str">
            <v>Bé</v>
          </cell>
          <cell r="J889">
            <v>2763</v>
          </cell>
          <cell r="M889">
            <v>2763</v>
          </cell>
        </row>
        <row r="890">
          <cell r="G890" t="str">
            <v>06.2152</v>
          </cell>
          <cell r="H890" t="str">
            <v>Bé</v>
          </cell>
          <cell r="J890">
            <v>2925</v>
          </cell>
          <cell r="M890">
            <v>2925</v>
          </cell>
        </row>
        <row r="891">
          <cell r="G891" t="str">
            <v>06.2153</v>
          </cell>
          <cell r="H891" t="str">
            <v>Bé</v>
          </cell>
          <cell r="J891">
            <v>3250</v>
          </cell>
          <cell r="M891">
            <v>3250</v>
          </cell>
        </row>
        <row r="892">
          <cell r="G892" t="str">
            <v>06.2154</v>
          </cell>
          <cell r="H892" t="str">
            <v>Bé</v>
          </cell>
          <cell r="J892">
            <v>3738</v>
          </cell>
          <cell r="M892">
            <v>3738</v>
          </cell>
        </row>
        <row r="893">
          <cell r="G893" t="str">
            <v>06.2155</v>
          </cell>
          <cell r="H893" t="str">
            <v>Bé</v>
          </cell>
          <cell r="J893">
            <v>4225</v>
          </cell>
          <cell r="M893">
            <v>4225</v>
          </cell>
        </row>
        <row r="894">
          <cell r="G894" t="str">
            <v>06.2161</v>
          </cell>
          <cell r="H894" t="str">
            <v>Bé</v>
          </cell>
          <cell r="J894">
            <v>5688</v>
          </cell>
          <cell r="M894">
            <v>5688</v>
          </cell>
        </row>
        <row r="895">
          <cell r="G895" t="str">
            <v>06.2162</v>
          </cell>
          <cell r="H895" t="str">
            <v>Bé</v>
          </cell>
          <cell r="J895">
            <v>5850</v>
          </cell>
          <cell r="M895">
            <v>5850</v>
          </cell>
        </row>
        <row r="896">
          <cell r="G896" t="str">
            <v>06.2163</v>
          </cell>
          <cell r="H896" t="str">
            <v>Bé</v>
          </cell>
          <cell r="J896">
            <v>6663</v>
          </cell>
          <cell r="M896">
            <v>6663</v>
          </cell>
        </row>
        <row r="897">
          <cell r="G897" t="str">
            <v>06.2164</v>
          </cell>
          <cell r="H897" t="str">
            <v>Bé</v>
          </cell>
          <cell r="J897">
            <v>7475</v>
          </cell>
          <cell r="M897">
            <v>7475</v>
          </cell>
        </row>
        <row r="898">
          <cell r="G898" t="str">
            <v>06.2165</v>
          </cell>
          <cell r="H898" t="str">
            <v>Bé</v>
          </cell>
          <cell r="J898">
            <v>8288</v>
          </cell>
          <cell r="M898">
            <v>8288</v>
          </cell>
        </row>
        <row r="899">
          <cell r="G899" t="str">
            <v>06.3001</v>
          </cell>
          <cell r="H899" t="str">
            <v>Bé</v>
          </cell>
          <cell r="J899">
            <v>29883</v>
          </cell>
          <cell r="M899">
            <v>29883</v>
          </cell>
        </row>
        <row r="900">
          <cell r="G900" t="str">
            <v>06.3002</v>
          </cell>
          <cell r="H900" t="str">
            <v>Bé</v>
          </cell>
          <cell r="I900">
            <v>1359</v>
          </cell>
          <cell r="J900">
            <v>85158</v>
          </cell>
          <cell r="L900">
            <v>1422</v>
          </cell>
          <cell r="M900">
            <v>85158</v>
          </cell>
        </row>
        <row r="901">
          <cell r="G901" t="str">
            <v>06.3003</v>
          </cell>
          <cell r="H901" t="str">
            <v>Bé</v>
          </cell>
          <cell r="J901">
            <v>29883</v>
          </cell>
          <cell r="M901">
            <v>29883</v>
          </cell>
        </row>
        <row r="902">
          <cell r="G902" t="str">
            <v>06.4111</v>
          </cell>
          <cell r="H902" t="str">
            <v>Mèi</v>
          </cell>
          <cell r="I902">
            <v>58309</v>
          </cell>
          <cell r="J902">
            <v>18229</v>
          </cell>
          <cell r="K902">
            <v>4166</v>
          </cell>
          <cell r="L902">
            <v>58509</v>
          </cell>
          <cell r="M902">
            <v>18229</v>
          </cell>
          <cell r="N902">
            <v>4166</v>
          </cell>
        </row>
        <row r="903">
          <cell r="G903" t="str">
            <v>06.4112</v>
          </cell>
          <cell r="H903" t="str">
            <v>Mèi</v>
          </cell>
          <cell r="I903">
            <v>58309</v>
          </cell>
          <cell r="J903">
            <v>22933</v>
          </cell>
          <cell r="L903">
            <v>58509</v>
          </cell>
          <cell r="M903">
            <v>22933</v>
          </cell>
        </row>
        <row r="904">
          <cell r="G904" t="str">
            <v>06.4113</v>
          </cell>
          <cell r="H904" t="str">
            <v>Mèi</v>
          </cell>
          <cell r="I904">
            <v>58309</v>
          </cell>
          <cell r="J904">
            <v>28225</v>
          </cell>
          <cell r="L904">
            <v>58509</v>
          </cell>
          <cell r="M904">
            <v>28225</v>
          </cell>
        </row>
        <row r="905">
          <cell r="G905" t="str">
            <v>06.4114</v>
          </cell>
          <cell r="H905" t="str">
            <v>Mèi</v>
          </cell>
          <cell r="I905">
            <v>61572</v>
          </cell>
          <cell r="J905">
            <v>36653</v>
          </cell>
          <cell r="L905">
            <v>61872</v>
          </cell>
          <cell r="M905">
            <v>36653</v>
          </cell>
        </row>
        <row r="906">
          <cell r="G906" t="str">
            <v>06.4115</v>
          </cell>
          <cell r="H906" t="str">
            <v>Mèi</v>
          </cell>
          <cell r="I906">
            <v>61572</v>
          </cell>
          <cell r="J906">
            <v>39201</v>
          </cell>
          <cell r="L906">
            <v>61872</v>
          </cell>
          <cell r="M906">
            <v>39201</v>
          </cell>
        </row>
        <row r="907">
          <cell r="G907" t="str">
            <v>06.4116</v>
          </cell>
          <cell r="H907" t="str">
            <v>Mèi</v>
          </cell>
          <cell r="I907">
            <v>61572</v>
          </cell>
          <cell r="J907">
            <v>41749</v>
          </cell>
          <cell r="L907">
            <v>61872</v>
          </cell>
          <cell r="M907">
            <v>41749</v>
          </cell>
        </row>
        <row r="908">
          <cell r="G908" t="str">
            <v>06.4117</v>
          </cell>
          <cell r="H908" t="str">
            <v>Mèi</v>
          </cell>
          <cell r="I908">
            <v>61572</v>
          </cell>
          <cell r="J908">
            <v>44101</v>
          </cell>
          <cell r="L908">
            <v>61872</v>
          </cell>
          <cell r="M908">
            <v>44101</v>
          </cell>
        </row>
        <row r="909">
          <cell r="G909" t="str">
            <v>06.4121</v>
          </cell>
          <cell r="H909" t="str">
            <v>Mèi</v>
          </cell>
          <cell r="I909">
            <v>58309</v>
          </cell>
          <cell r="J909">
            <v>9800</v>
          </cell>
          <cell r="L909">
            <v>58509</v>
          </cell>
          <cell r="M909">
            <v>9800</v>
          </cell>
        </row>
        <row r="910">
          <cell r="G910" t="str">
            <v>06.4122</v>
          </cell>
          <cell r="H910" t="str">
            <v>Mèi</v>
          </cell>
          <cell r="I910">
            <v>58309</v>
          </cell>
          <cell r="J910">
            <v>12151</v>
          </cell>
          <cell r="L910">
            <v>58509</v>
          </cell>
          <cell r="M910">
            <v>12151</v>
          </cell>
        </row>
        <row r="911">
          <cell r="G911" t="str">
            <v>06.4123</v>
          </cell>
          <cell r="H911" t="str">
            <v>Mèi</v>
          </cell>
          <cell r="I911">
            <v>58309</v>
          </cell>
          <cell r="J911">
            <v>14896</v>
          </cell>
          <cell r="L911">
            <v>58509</v>
          </cell>
          <cell r="M911">
            <v>14896</v>
          </cell>
        </row>
        <row r="912">
          <cell r="G912" t="str">
            <v>06.4124</v>
          </cell>
          <cell r="H912" t="str">
            <v>Mèi</v>
          </cell>
          <cell r="I912">
            <v>61572</v>
          </cell>
          <cell r="J912">
            <v>19405</v>
          </cell>
          <cell r="L912">
            <v>61872</v>
          </cell>
          <cell r="M912">
            <v>19405</v>
          </cell>
        </row>
        <row r="913">
          <cell r="G913" t="str">
            <v>06.4125</v>
          </cell>
          <cell r="H913" t="str">
            <v>Mèi</v>
          </cell>
          <cell r="I913">
            <v>61572</v>
          </cell>
          <cell r="J913">
            <v>19601</v>
          </cell>
          <cell r="L913">
            <v>61872</v>
          </cell>
          <cell r="M913">
            <v>19601</v>
          </cell>
        </row>
        <row r="914">
          <cell r="G914" t="str">
            <v>06.4126</v>
          </cell>
          <cell r="H914" t="str">
            <v>Mèi</v>
          </cell>
          <cell r="I914">
            <v>61572</v>
          </cell>
          <cell r="J914">
            <v>24501</v>
          </cell>
          <cell r="L914">
            <v>61872</v>
          </cell>
          <cell r="M914">
            <v>24501</v>
          </cell>
        </row>
        <row r="915">
          <cell r="G915" t="str">
            <v>06.4127</v>
          </cell>
          <cell r="H915" t="str">
            <v>Mèi</v>
          </cell>
          <cell r="I915">
            <v>61572</v>
          </cell>
          <cell r="J915">
            <v>29401</v>
          </cell>
          <cell r="L915">
            <v>61872</v>
          </cell>
          <cell r="M915">
            <v>29401</v>
          </cell>
        </row>
        <row r="916">
          <cell r="G916" t="str">
            <v>06.4131</v>
          </cell>
          <cell r="H916" t="str">
            <v>Mèi</v>
          </cell>
          <cell r="I916">
            <v>58309</v>
          </cell>
          <cell r="J916">
            <v>9016</v>
          </cell>
          <cell r="L916">
            <v>58509</v>
          </cell>
          <cell r="M916">
            <v>9016</v>
          </cell>
        </row>
        <row r="917">
          <cell r="G917" t="str">
            <v>06.4132</v>
          </cell>
          <cell r="H917" t="str">
            <v>Mèi</v>
          </cell>
          <cell r="I917">
            <v>58309</v>
          </cell>
          <cell r="J917">
            <v>11368</v>
          </cell>
          <cell r="L917">
            <v>58509</v>
          </cell>
          <cell r="M917">
            <v>11368</v>
          </cell>
        </row>
        <row r="918">
          <cell r="G918" t="str">
            <v>06.4133</v>
          </cell>
          <cell r="H918" t="str">
            <v>Mèi</v>
          </cell>
          <cell r="I918">
            <v>58309</v>
          </cell>
          <cell r="J918">
            <v>13916</v>
          </cell>
          <cell r="L918">
            <v>58509</v>
          </cell>
          <cell r="M918">
            <v>13916</v>
          </cell>
        </row>
        <row r="919">
          <cell r="G919" t="str">
            <v>06.4134</v>
          </cell>
          <cell r="H919" t="str">
            <v>Mèi</v>
          </cell>
          <cell r="I919">
            <v>61572</v>
          </cell>
          <cell r="J919">
            <v>18033</v>
          </cell>
          <cell r="L919">
            <v>61872</v>
          </cell>
          <cell r="M919">
            <v>18033</v>
          </cell>
        </row>
        <row r="920">
          <cell r="G920" t="str">
            <v>06.4135</v>
          </cell>
          <cell r="H920" t="str">
            <v>Mèi</v>
          </cell>
          <cell r="I920">
            <v>61572</v>
          </cell>
          <cell r="J920">
            <v>19209</v>
          </cell>
          <cell r="L920">
            <v>61872</v>
          </cell>
          <cell r="M920">
            <v>19209</v>
          </cell>
        </row>
        <row r="921">
          <cell r="G921" t="str">
            <v>06.4136</v>
          </cell>
          <cell r="H921" t="str">
            <v>Mèi</v>
          </cell>
          <cell r="I921">
            <v>61572</v>
          </cell>
          <cell r="J921">
            <v>23325</v>
          </cell>
          <cell r="L921">
            <v>61872</v>
          </cell>
          <cell r="M921">
            <v>23325</v>
          </cell>
        </row>
        <row r="922">
          <cell r="G922" t="str">
            <v>06.4137</v>
          </cell>
          <cell r="H922" t="str">
            <v>Mèi</v>
          </cell>
          <cell r="I922">
            <v>61572</v>
          </cell>
          <cell r="J922">
            <v>27049</v>
          </cell>
          <cell r="L922">
            <v>61872</v>
          </cell>
          <cell r="M922">
            <v>27049</v>
          </cell>
        </row>
        <row r="923">
          <cell r="G923" t="str">
            <v>06.5011</v>
          </cell>
          <cell r="H923" t="str">
            <v>VÞ trÝ</v>
          </cell>
          <cell r="I923">
            <v>75046</v>
          </cell>
          <cell r="J923">
            <v>78346</v>
          </cell>
          <cell r="L923">
            <v>80146</v>
          </cell>
          <cell r="M923">
            <v>78346</v>
          </cell>
        </row>
        <row r="924">
          <cell r="G924" t="str">
            <v>06.5012</v>
          </cell>
          <cell r="H924" t="str">
            <v>VÞ trÝ</v>
          </cell>
          <cell r="I924">
            <v>104623</v>
          </cell>
          <cell r="J924">
            <v>90887</v>
          </cell>
          <cell r="L924">
            <v>111623</v>
          </cell>
          <cell r="M924">
            <v>90887</v>
          </cell>
        </row>
        <row r="925">
          <cell r="G925" t="str">
            <v>06.5013</v>
          </cell>
          <cell r="H925" t="str">
            <v>VÞ trÝ</v>
          </cell>
          <cell r="I925">
            <v>134516</v>
          </cell>
          <cell r="J925">
            <v>127737</v>
          </cell>
          <cell r="L925">
            <v>143516</v>
          </cell>
          <cell r="M925">
            <v>127737</v>
          </cell>
        </row>
        <row r="926">
          <cell r="G926" t="str">
            <v>06.5014</v>
          </cell>
          <cell r="H926" t="str">
            <v>VÞ trÝ</v>
          </cell>
          <cell r="I926">
            <v>163462</v>
          </cell>
          <cell r="J926">
            <v>143530</v>
          </cell>
          <cell r="L926">
            <v>174462</v>
          </cell>
          <cell r="M926">
            <v>143530</v>
          </cell>
        </row>
        <row r="927">
          <cell r="G927" t="str">
            <v>06.5015</v>
          </cell>
          <cell r="H927" t="str">
            <v>VÞ trÝ</v>
          </cell>
          <cell r="I927">
            <v>223247</v>
          </cell>
          <cell r="J927">
            <v>226521</v>
          </cell>
          <cell r="L927">
            <v>238247</v>
          </cell>
          <cell r="M927">
            <v>226521</v>
          </cell>
        </row>
        <row r="928">
          <cell r="G928" t="str">
            <v>06.5021</v>
          </cell>
          <cell r="H928" t="str">
            <v>VÞ trÝ</v>
          </cell>
          <cell r="I928">
            <v>119570</v>
          </cell>
          <cell r="J928">
            <v>105596</v>
          </cell>
          <cell r="L928">
            <v>127570</v>
          </cell>
          <cell r="M928">
            <v>105596</v>
          </cell>
        </row>
        <row r="929">
          <cell r="G929" t="str">
            <v>06.5022</v>
          </cell>
          <cell r="H929" t="str">
            <v>VÞ trÝ</v>
          </cell>
          <cell r="I929">
            <v>149462</v>
          </cell>
          <cell r="J929">
            <v>121544</v>
          </cell>
          <cell r="L929">
            <v>159462</v>
          </cell>
          <cell r="M929">
            <v>121544</v>
          </cell>
        </row>
        <row r="930">
          <cell r="G930" t="str">
            <v>06.5023</v>
          </cell>
          <cell r="H930" t="str">
            <v>VÞ trÝ</v>
          </cell>
          <cell r="I930">
            <v>178093</v>
          </cell>
          <cell r="J930">
            <v>148795</v>
          </cell>
          <cell r="L930">
            <v>190093</v>
          </cell>
          <cell r="M930">
            <v>148795</v>
          </cell>
        </row>
        <row r="931">
          <cell r="G931" t="str">
            <v>06.5024</v>
          </cell>
          <cell r="H931" t="str">
            <v>VÞ trÝ</v>
          </cell>
          <cell r="I931">
            <v>224193</v>
          </cell>
          <cell r="J931">
            <v>166446</v>
          </cell>
          <cell r="L931">
            <v>239193</v>
          </cell>
          <cell r="M931">
            <v>166446</v>
          </cell>
        </row>
        <row r="932">
          <cell r="G932" t="str">
            <v>06.5025</v>
          </cell>
          <cell r="H932" t="str">
            <v>VÞ trÝ</v>
          </cell>
          <cell r="I932">
            <v>313870</v>
          </cell>
          <cell r="J932">
            <v>290467</v>
          </cell>
          <cell r="L932">
            <v>334870</v>
          </cell>
          <cell r="M932">
            <v>290467</v>
          </cell>
        </row>
        <row r="933">
          <cell r="G933" t="str">
            <v>06.5033</v>
          </cell>
          <cell r="H933" t="str">
            <v>VÞ trÝ</v>
          </cell>
          <cell r="I933">
            <v>223247</v>
          </cell>
          <cell r="J933">
            <v>317563</v>
          </cell>
          <cell r="L933">
            <v>238247</v>
          </cell>
          <cell r="M933">
            <v>317563</v>
          </cell>
        </row>
        <row r="934">
          <cell r="G934" t="str">
            <v>06.5034</v>
          </cell>
          <cell r="H934" t="str">
            <v>VÞ trÝ</v>
          </cell>
          <cell r="I934">
            <v>269032</v>
          </cell>
          <cell r="J934">
            <v>356891</v>
          </cell>
          <cell r="L934">
            <v>287247</v>
          </cell>
          <cell r="M934">
            <v>356891</v>
          </cell>
        </row>
        <row r="935">
          <cell r="G935" t="str">
            <v>06.5035</v>
          </cell>
          <cell r="H935" t="str">
            <v>VÞ trÝ</v>
          </cell>
          <cell r="I935">
            <v>371447</v>
          </cell>
          <cell r="J935">
            <v>554303</v>
          </cell>
          <cell r="L935">
            <v>396447</v>
          </cell>
          <cell r="M935">
            <v>554303</v>
          </cell>
        </row>
        <row r="936">
          <cell r="G936" t="str">
            <v>06.5041</v>
          </cell>
          <cell r="H936" t="str">
            <v>VÞ trÝ</v>
          </cell>
          <cell r="I936">
            <v>119570</v>
          </cell>
          <cell r="J936">
            <v>105596</v>
          </cell>
          <cell r="L936">
            <v>127570</v>
          </cell>
          <cell r="M936">
            <v>105596</v>
          </cell>
        </row>
        <row r="937">
          <cell r="G937" t="str">
            <v>06.5042</v>
          </cell>
          <cell r="H937" t="str">
            <v>VÞ trÝ</v>
          </cell>
          <cell r="I937">
            <v>149462</v>
          </cell>
          <cell r="J937">
            <v>121544</v>
          </cell>
          <cell r="L937">
            <v>159462</v>
          </cell>
          <cell r="M937">
            <v>121544</v>
          </cell>
        </row>
        <row r="938">
          <cell r="G938" t="str">
            <v>06.5043</v>
          </cell>
          <cell r="H938" t="str">
            <v>VÞ trÝ</v>
          </cell>
          <cell r="I938">
            <v>179354</v>
          </cell>
          <cell r="J938">
            <v>148795</v>
          </cell>
          <cell r="L938">
            <v>191354</v>
          </cell>
          <cell r="M938">
            <v>148795</v>
          </cell>
        </row>
        <row r="939">
          <cell r="G939" t="str">
            <v>06.5044</v>
          </cell>
          <cell r="H939" t="str">
            <v>VÞ trÝ</v>
          </cell>
          <cell r="I939">
            <v>224193</v>
          </cell>
          <cell r="J939">
            <v>166446</v>
          </cell>
          <cell r="L939">
            <v>239193</v>
          </cell>
          <cell r="M939">
            <v>166446</v>
          </cell>
        </row>
        <row r="940">
          <cell r="G940" t="str">
            <v>06.5045</v>
          </cell>
          <cell r="H940" t="str">
            <v>VÞ trÝ</v>
          </cell>
          <cell r="I940">
            <v>257870</v>
          </cell>
          <cell r="J940">
            <v>290467</v>
          </cell>
          <cell r="L940">
            <v>274870</v>
          </cell>
          <cell r="M940">
            <v>290467</v>
          </cell>
        </row>
        <row r="941">
          <cell r="G941" t="str">
            <v>06.5051</v>
          </cell>
          <cell r="H941" t="str">
            <v>VÞ trÝ</v>
          </cell>
          <cell r="I941">
            <v>149462</v>
          </cell>
          <cell r="J941">
            <v>125725</v>
          </cell>
          <cell r="L941">
            <v>159462</v>
          </cell>
          <cell r="M941">
            <v>125725</v>
          </cell>
        </row>
        <row r="942">
          <cell r="G942" t="str">
            <v>06.5052</v>
          </cell>
          <cell r="H942" t="str">
            <v>VÞ trÝ</v>
          </cell>
          <cell r="I942">
            <v>207922</v>
          </cell>
          <cell r="J942">
            <v>159014</v>
          </cell>
          <cell r="L942">
            <v>221922</v>
          </cell>
          <cell r="M942">
            <v>159014</v>
          </cell>
        </row>
        <row r="943">
          <cell r="G943" t="str">
            <v>06.5053</v>
          </cell>
          <cell r="H943" t="str">
            <v>VÞ trÝ</v>
          </cell>
          <cell r="I943">
            <v>266193</v>
          </cell>
          <cell r="J943">
            <v>194471</v>
          </cell>
          <cell r="L943">
            <v>284193</v>
          </cell>
          <cell r="M943">
            <v>194471</v>
          </cell>
        </row>
        <row r="944">
          <cell r="G944" t="str">
            <v>06.5054</v>
          </cell>
          <cell r="H944" t="str">
            <v>VÞ trÝ</v>
          </cell>
          <cell r="I944">
            <v>328186</v>
          </cell>
          <cell r="J944">
            <v>218470</v>
          </cell>
          <cell r="L944">
            <v>350186</v>
          </cell>
          <cell r="M944">
            <v>218470</v>
          </cell>
        </row>
        <row r="945">
          <cell r="G945" t="str">
            <v>06.5055</v>
          </cell>
          <cell r="H945" t="str">
            <v>VÞ trÝ</v>
          </cell>
          <cell r="I945">
            <v>374412</v>
          </cell>
          <cell r="J945">
            <v>345433</v>
          </cell>
          <cell r="L945">
            <v>399412</v>
          </cell>
          <cell r="M945">
            <v>345433</v>
          </cell>
        </row>
        <row r="946">
          <cell r="G946" t="str">
            <v>06.5061</v>
          </cell>
          <cell r="H946" t="str">
            <v>VÞ trÝ</v>
          </cell>
          <cell r="I946">
            <v>177462</v>
          </cell>
          <cell r="J946">
            <v>143995</v>
          </cell>
          <cell r="L946">
            <v>189462</v>
          </cell>
          <cell r="M946">
            <v>143995</v>
          </cell>
        </row>
        <row r="947">
          <cell r="G947" t="str">
            <v>06.5062</v>
          </cell>
          <cell r="H947" t="str">
            <v>VÞ trÝ</v>
          </cell>
          <cell r="I947">
            <v>252130</v>
          </cell>
          <cell r="J947">
            <v>190446</v>
          </cell>
          <cell r="L947">
            <v>269130</v>
          </cell>
          <cell r="M947">
            <v>190446</v>
          </cell>
        </row>
        <row r="948">
          <cell r="G948" t="str">
            <v>06.5063</v>
          </cell>
          <cell r="H948" t="str">
            <v>VÞ trÝ</v>
          </cell>
          <cell r="I948">
            <v>328186</v>
          </cell>
          <cell r="J948">
            <v>233024</v>
          </cell>
          <cell r="L948">
            <v>350186</v>
          </cell>
          <cell r="M948">
            <v>233024</v>
          </cell>
        </row>
        <row r="949">
          <cell r="G949" t="str">
            <v>06.5064</v>
          </cell>
          <cell r="H949" t="str">
            <v>VÞ trÝ</v>
          </cell>
          <cell r="I949">
            <v>385447</v>
          </cell>
          <cell r="J949">
            <v>261823</v>
          </cell>
          <cell r="L949">
            <v>411447</v>
          </cell>
          <cell r="M949">
            <v>261823</v>
          </cell>
        </row>
        <row r="950">
          <cell r="G950" t="str">
            <v>06.5065</v>
          </cell>
          <cell r="H950" t="str">
            <v>VÞ trÝ</v>
          </cell>
          <cell r="I950">
            <v>532260</v>
          </cell>
          <cell r="J950">
            <v>410618</v>
          </cell>
          <cell r="L950">
            <v>568260</v>
          </cell>
          <cell r="M950">
            <v>410618</v>
          </cell>
        </row>
        <row r="951">
          <cell r="G951" t="str">
            <v>06.5071</v>
          </cell>
          <cell r="H951" t="str">
            <v>VÞ trÝ</v>
          </cell>
          <cell r="J951">
            <v>30967</v>
          </cell>
          <cell r="M951">
            <v>30967</v>
          </cell>
        </row>
        <row r="952">
          <cell r="G952" t="str">
            <v>06.5072</v>
          </cell>
          <cell r="H952" t="str">
            <v>VÞ trÝ</v>
          </cell>
          <cell r="J952">
            <v>61933</v>
          </cell>
          <cell r="M952">
            <v>61933</v>
          </cell>
        </row>
        <row r="953">
          <cell r="G953" t="str">
            <v>06.5073</v>
          </cell>
          <cell r="H953" t="str">
            <v>VÞ trÝ</v>
          </cell>
          <cell r="J953">
            <v>78346</v>
          </cell>
          <cell r="M953">
            <v>78346</v>
          </cell>
        </row>
        <row r="954">
          <cell r="G954" t="str">
            <v>06.5074</v>
          </cell>
          <cell r="H954" t="str">
            <v>VÞ trÝ</v>
          </cell>
          <cell r="J954">
            <v>80978</v>
          </cell>
          <cell r="M954">
            <v>80978</v>
          </cell>
        </row>
        <row r="955">
          <cell r="G955" t="str">
            <v>06.5075</v>
          </cell>
          <cell r="H955" t="str">
            <v>VÞ trÝ</v>
          </cell>
          <cell r="J955">
            <v>150188</v>
          </cell>
          <cell r="M955">
            <v>150188</v>
          </cell>
        </row>
        <row r="956">
          <cell r="G956" t="str">
            <v>06.5081</v>
          </cell>
          <cell r="H956" t="str">
            <v>VÞ trÝ</v>
          </cell>
          <cell r="J956">
            <v>261513</v>
          </cell>
          <cell r="M956">
            <v>261513</v>
          </cell>
        </row>
        <row r="957">
          <cell r="G957" t="str">
            <v>06.5082</v>
          </cell>
          <cell r="H957" t="str">
            <v>VÞ trÝ</v>
          </cell>
          <cell r="J957">
            <v>391728</v>
          </cell>
          <cell r="M957">
            <v>391728</v>
          </cell>
        </row>
        <row r="958">
          <cell r="G958" t="str">
            <v>06.5083</v>
          </cell>
          <cell r="H958" t="str">
            <v>VÞ trÝ</v>
          </cell>
          <cell r="J958">
            <v>400965</v>
          </cell>
          <cell r="M958">
            <v>400965</v>
          </cell>
        </row>
        <row r="959">
          <cell r="G959" t="str">
            <v>06.5084</v>
          </cell>
          <cell r="H959" t="str">
            <v>VÞ trÝ</v>
          </cell>
          <cell r="J959">
            <v>799869</v>
          </cell>
          <cell r="M959">
            <v>799869</v>
          </cell>
        </row>
        <row r="960">
          <cell r="G960" t="str">
            <v>06.5091</v>
          </cell>
          <cell r="H960" t="str">
            <v>VÞ trÝ</v>
          </cell>
          <cell r="J960">
            <v>418050</v>
          </cell>
          <cell r="M960">
            <v>418050</v>
          </cell>
        </row>
        <row r="961">
          <cell r="G961" t="str">
            <v>06.5092</v>
          </cell>
          <cell r="H961" t="str">
            <v>VÞ trÝ</v>
          </cell>
          <cell r="J961">
            <v>625836</v>
          </cell>
          <cell r="M961">
            <v>625836</v>
          </cell>
        </row>
        <row r="962">
          <cell r="G962" t="str">
            <v>06.5093</v>
          </cell>
          <cell r="H962" t="str">
            <v>VÞ trÝ</v>
          </cell>
          <cell r="J962">
            <v>705420</v>
          </cell>
          <cell r="M962">
            <v>705420</v>
          </cell>
        </row>
        <row r="963">
          <cell r="G963" t="str">
            <v>06.5094</v>
          </cell>
          <cell r="H963" t="str">
            <v>VÞ trÝ</v>
          </cell>
          <cell r="J963">
            <v>1279697</v>
          </cell>
          <cell r="M963">
            <v>1279697</v>
          </cell>
        </row>
        <row r="964">
          <cell r="G964" t="str">
            <v>06.6101</v>
          </cell>
          <cell r="H964" t="str">
            <v>Km d©y</v>
          </cell>
          <cell r="I964">
            <v>211789</v>
          </cell>
          <cell r="J964">
            <v>136996</v>
          </cell>
          <cell r="L964">
            <v>227189</v>
          </cell>
          <cell r="M964">
            <v>136996</v>
          </cell>
        </row>
        <row r="965">
          <cell r="G965" t="str">
            <v>06.6102</v>
          </cell>
          <cell r="H965" t="str">
            <v>Km d©y</v>
          </cell>
          <cell r="I965">
            <v>211789</v>
          </cell>
          <cell r="J965">
            <v>180548</v>
          </cell>
          <cell r="L965">
            <v>227189</v>
          </cell>
          <cell r="M965">
            <v>180548</v>
          </cell>
        </row>
        <row r="966">
          <cell r="G966" t="str">
            <v>06.6103</v>
          </cell>
          <cell r="H966" t="str">
            <v>Km d©y</v>
          </cell>
          <cell r="I966">
            <v>211789</v>
          </cell>
          <cell r="J966">
            <v>198262</v>
          </cell>
          <cell r="L966">
            <v>227189</v>
          </cell>
          <cell r="M966">
            <v>198262</v>
          </cell>
        </row>
        <row r="967">
          <cell r="G967" t="str">
            <v>06.6104</v>
          </cell>
          <cell r="H967" t="str">
            <v>Km d©y</v>
          </cell>
          <cell r="I967">
            <v>212189</v>
          </cell>
          <cell r="J967">
            <v>261153</v>
          </cell>
          <cell r="L967">
            <v>227189</v>
          </cell>
          <cell r="M967">
            <v>261153</v>
          </cell>
        </row>
        <row r="968">
          <cell r="G968" t="str">
            <v>06.6105</v>
          </cell>
          <cell r="H968" t="str">
            <v>Km d©y</v>
          </cell>
          <cell r="I968">
            <v>212189</v>
          </cell>
          <cell r="J968">
            <v>348908</v>
          </cell>
          <cell r="L968">
            <v>227189</v>
          </cell>
          <cell r="M968">
            <v>348908</v>
          </cell>
        </row>
        <row r="969">
          <cell r="G969" t="str">
            <v>06.6106</v>
          </cell>
          <cell r="H969" t="str">
            <v>Km d©y</v>
          </cell>
          <cell r="I969">
            <v>212189</v>
          </cell>
          <cell r="J969">
            <v>475178</v>
          </cell>
          <cell r="L969">
            <v>227189</v>
          </cell>
          <cell r="M969">
            <v>475178</v>
          </cell>
        </row>
        <row r="970">
          <cell r="G970" t="str">
            <v>06.6107</v>
          </cell>
          <cell r="H970" t="str">
            <v>Km d©y</v>
          </cell>
          <cell r="I970">
            <v>298671</v>
          </cell>
          <cell r="J970">
            <v>588862</v>
          </cell>
          <cell r="L970">
            <v>320271</v>
          </cell>
          <cell r="M970">
            <v>588862</v>
          </cell>
        </row>
        <row r="971">
          <cell r="G971" t="str">
            <v>06.6108</v>
          </cell>
          <cell r="H971" t="str">
            <v>Km d©y</v>
          </cell>
          <cell r="I971">
            <v>298671</v>
          </cell>
          <cell r="J971">
            <v>712550</v>
          </cell>
          <cell r="L971">
            <v>320271</v>
          </cell>
          <cell r="M971">
            <v>712550</v>
          </cell>
        </row>
        <row r="972">
          <cell r="G972" t="str">
            <v>06.6109</v>
          </cell>
          <cell r="H972" t="str">
            <v>Km d©y</v>
          </cell>
          <cell r="I972">
            <v>298671</v>
          </cell>
          <cell r="J972">
            <v>840899</v>
          </cell>
          <cell r="L972">
            <v>320271</v>
          </cell>
          <cell r="M972">
            <v>840899</v>
          </cell>
        </row>
        <row r="973">
          <cell r="G973" t="str">
            <v>06.6110</v>
          </cell>
          <cell r="H973" t="str">
            <v>Km d©y</v>
          </cell>
          <cell r="I973">
            <v>298671</v>
          </cell>
          <cell r="J973">
            <v>924792</v>
          </cell>
          <cell r="L973">
            <v>320271</v>
          </cell>
          <cell r="M973">
            <v>924792</v>
          </cell>
        </row>
        <row r="974">
          <cell r="G974" t="str">
            <v>06.6111</v>
          </cell>
          <cell r="H974" t="str">
            <v>Km d©y</v>
          </cell>
          <cell r="I974">
            <v>356206</v>
          </cell>
          <cell r="J974">
            <v>1166252</v>
          </cell>
          <cell r="L974">
            <v>381906</v>
          </cell>
          <cell r="M974">
            <v>1166252</v>
          </cell>
        </row>
        <row r="975">
          <cell r="G975" t="str">
            <v>06.6112</v>
          </cell>
          <cell r="H975" t="str">
            <v>Km d©y</v>
          </cell>
          <cell r="I975">
            <v>356206</v>
          </cell>
          <cell r="J975">
            <v>1540543</v>
          </cell>
          <cell r="L975">
            <v>381906</v>
          </cell>
          <cell r="M975">
            <v>1540543</v>
          </cell>
        </row>
        <row r="976">
          <cell r="G976" t="str">
            <v>06.6113</v>
          </cell>
          <cell r="H976" t="str">
            <v>Km d©y</v>
          </cell>
          <cell r="I976">
            <v>356206</v>
          </cell>
          <cell r="J976">
            <v>1805127</v>
          </cell>
          <cell r="L976">
            <v>381906</v>
          </cell>
          <cell r="M976">
            <v>1805127</v>
          </cell>
        </row>
        <row r="977">
          <cell r="G977" t="str">
            <v>06.6114</v>
          </cell>
          <cell r="H977" t="str">
            <v>Km d©y</v>
          </cell>
          <cell r="I977">
            <v>356206</v>
          </cell>
          <cell r="J977">
            <v>2346486</v>
          </cell>
          <cell r="L977">
            <v>381906</v>
          </cell>
          <cell r="M977">
            <v>2346486</v>
          </cell>
        </row>
        <row r="978">
          <cell r="G978" t="str">
            <v>06.6121</v>
          </cell>
          <cell r="H978" t="str">
            <v>Km d©y</v>
          </cell>
          <cell r="I978">
            <v>211789</v>
          </cell>
          <cell r="J978">
            <v>92630</v>
          </cell>
          <cell r="L978">
            <v>227189</v>
          </cell>
          <cell r="M978">
            <v>92630</v>
          </cell>
        </row>
        <row r="979">
          <cell r="G979" t="str">
            <v>06.6122</v>
          </cell>
          <cell r="H979" t="str">
            <v>Km d©y</v>
          </cell>
          <cell r="I979">
            <v>211789</v>
          </cell>
          <cell r="J979">
            <v>121882</v>
          </cell>
          <cell r="L979">
            <v>227189</v>
          </cell>
          <cell r="M979">
            <v>121882</v>
          </cell>
        </row>
        <row r="980">
          <cell r="G980" t="str">
            <v>06.6123</v>
          </cell>
          <cell r="H980" t="str">
            <v>Km d©y</v>
          </cell>
          <cell r="I980">
            <v>211789</v>
          </cell>
          <cell r="J980">
            <v>159259</v>
          </cell>
          <cell r="L980">
            <v>227189</v>
          </cell>
          <cell r="M980">
            <v>159259</v>
          </cell>
        </row>
        <row r="981">
          <cell r="G981" t="str">
            <v>06.6124</v>
          </cell>
          <cell r="H981" t="str">
            <v>Km d©y</v>
          </cell>
          <cell r="I981">
            <v>212189</v>
          </cell>
          <cell r="J981">
            <v>208012</v>
          </cell>
          <cell r="L981">
            <v>227689</v>
          </cell>
          <cell r="M981">
            <v>208012</v>
          </cell>
        </row>
        <row r="982">
          <cell r="G982" t="str">
            <v>06.6125</v>
          </cell>
          <cell r="H982" t="str">
            <v>Km d©y</v>
          </cell>
          <cell r="I982">
            <v>212189</v>
          </cell>
          <cell r="J982">
            <v>279516</v>
          </cell>
          <cell r="L982">
            <v>227689</v>
          </cell>
          <cell r="M982">
            <v>279516</v>
          </cell>
        </row>
        <row r="983">
          <cell r="G983" t="str">
            <v>06.6126</v>
          </cell>
          <cell r="H983" t="str">
            <v>Km d©y</v>
          </cell>
          <cell r="I983">
            <v>212189</v>
          </cell>
          <cell r="J983">
            <v>381897</v>
          </cell>
          <cell r="L983">
            <v>227689</v>
          </cell>
          <cell r="M983">
            <v>381897</v>
          </cell>
        </row>
        <row r="984">
          <cell r="G984" t="str">
            <v>06.6131</v>
          </cell>
          <cell r="H984" t="str">
            <v>Km d©y</v>
          </cell>
          <cell r="I984">
            <v>211789</v>
          </cell>
          <cell r="J984">
            <v>264403</v>
          </cell>
          <cell r="L984">
            <v>227189</v>
          </cell>
          <cell r="M984">
            <v>264403</v>
          </cell>
        </row>
        <row r="985">
          <cell r="G985" t="str">
            <v>06.6132</v>
          </cell>
          <cell r="H985" t="str">
            <v>Km d©y</v>
          </cell>
          <cell r="I985">
            <v>211789</v>
          </cell>
          <cell r="J985">
            <v>325019</v>
          </cell>
          <cell r="L985">
            <v>227189</v>
          </cell>
          <cell r="M985">
            <v>325019</v>
          </cell>
        </row>
        <row r="986">
          <cell r="G986" t="str">
            <v>06.6133</v>
          </cell>
          <cell r="H986" t="str">
            <v>Km d©y</v>
          </cell>
          <cell r="I986">
            <v>211789</v>
          </cell>
          <cell r="J986">
            <v>365484</v>
          </cell>
          <cell r="L986">
            <v>227189</v>
          </cell>
          <cell r="M986">
            <v>365484</v>
          </cell>
        </row>
        <row r="987">
          <cell r="G987" t="str">
            <v>06.6134</v>
          </cell>
          <cell r="H987" t="str">
            <v>Km d©y</v>
          </cell>
          <cell r="I987">
            <v>212189</v>
          </cell>
          <cell r="J987">
            <v>409524</v>
          </cell>
          <cell r="L987">
            <v>227689</v>
          </cell>
          <cell r="M987">
            <v>409524</v>
          </cell>
        </row>
        <row r="988">
          <cell r="G988" t="str">
            <v>06.6135</v>
          </cell>
          <cell r="H988" t="str">
            <v>Km d©y</v>
          </cell>
          <cell r="I988">
            <v>212189</v>
          </cell>
          <cell r="J988">
            <v>491429</v>
          </cell>
          <cell r="L988">
            <v>227689</v>
          </cell>
          <cell r="M988">
            <v>491429</v>
          </cell>
        </row>
        <row r="989">
          <cell r="G989" t="str">
            <v>06.6141</v>
          </cell>
          <cell r="H989" t="str">
            <v>Km d©y</v>
          </cell>
          <cell r="I989">
            <v>211789</v>
          </cell>
          <cell r="J989">
            <v>181198</v>
          </cell>
          <cell r="L989">
            <v>227189</v>
          </cell>
          <cell r="M989">
            <v>181198</v>
          </cell>
        </row>
        <row r="990">
          <cell r="G990" t="str">
            <v>06.6142</v>
          </cell>
          <cell r="H990" t="str">
            <v>Km d©y</v>
          </cell>
          <cell r="I990">
            <v>211789</v>
          </cell>
          <cell r="J990">
            <v>235151</v>
          </cell>
          <cell r="L990">
            <v>227189</v>
          </cell>
          <cell r="M990">
            <v>235151</v>
          </cell>
        </row>
        <row r="991">
          <cell r="G991" t="str">
            <v>06.6143</v>
          </cell>
          <cell r="H991" t="str">
            <v>Km d©y</v>
          </cell>
          <cell r="I991">
            <v>211789</v>
          </cell>
          <cell r="J991">
            <v>257740</v>
          </cell>
          <cell r="L991">
            <v>227189</v>
          </cell>
          <cell r="M991">
            <v>257740</v>
          </cell>
        </row>
        <row r="992">
          <cell r="G992" t="str">
            <v>06.6144</v>
          </cell>
          <cell r="H992" t="str">
            <v>Km d©y</v>
          </cell>
          <cell r="I992">
            <v>212189</v>
          </cell>
          <cell r="J992">
            <v>336720</v>
          </cell>
          <cell r="L992">
            <v>227689</v>
          </cell>
          <cell r="M992">
            <v>336720</v>
          </cell>
        </row>
        <row r="993">
          <cell r="G993" t="str">
            <v>06.6145</v>
          </cell>
          <cell r="H993" t="str">
            <v>Km d©y</v>
          </cell>
          <cell r="I993">
            <v>212189</v>
          </cell>
          <cell r="J993">
            <v>453564</v>
          </cell>
          <cell r="L993">
            <v>227689</v>
          </cell>
          <cell r="M993">
            <v>453564</v>
          </cell>
        </row>
        <row r="994">
          <cell r="G994" t="str">
            <v>06.6146</v>
          </cell>
          <cell r="H994" t="str">
            <v>Km d©y</v>
          </cell>
          <cell r="I994">
            <v>212189</v>
          </cell>
          <cell r="J994">
            <v>618186</v>
          </cell>
          <cell r="L994">
            <v>227689</v>
          </cell>
          <cell r="M994">
            <v>618186</v>
          </cell>
        </row>
        <row r="995">
          <cell r="G995" t="str">
            <v>06.6167</v>
          </cell>
          <cell r="H995" t="str">
            <v>Km d©y</v>
          </cell>
          <cell r="I995">
            <v>298671</v>
          </cell>
          <cell r="J995">
            <v>760233</v>
          </cell>
          <cell r="L995">
            <v>320271</v>
          </cell>
          <cell r="M995">
            <v>760233</v>
          </cell>
        </row>
        <row r="996">
          <cell r="G996" t="str">
            <v>06.6168</v>
          </cell>
          <cell r="H996" t="str">
            <v>Km d©y</v>
          </cell>
          <cell r="I996">
            <v>298671</v>
          </cell>
          <cell r="J996">
            <v>926046</v>
          </cell>
          <cell r="L996">
            <v>320271</v>
          </cell>
          <cell r="M996">
            <v>926046</v>
          </cell>
        </row>
        <row r="997">
          <cell r="G997" t="str">
            <v>06.6169</v>
          </cell>
          <cell r="H997" t="str">
            <v>Km d©y</v>
          </cell>
          <cell r="I997">
            <v>298671</v>
          </cell>
          <cell r="J997">
            <v>1093115</v>
          </cell>
          <cell r="L997">
            <v>320271</v>
          </cell>
          <cell r="M997">
            <v>1093115</v>
          </cell>
        </row>
        <row r="998">
          <cell r="G998" t="str">
            <v>06.6170</v>
          </cell>
          <cell r="H998" t="str">
            <v>Km d©y</v>
          </cell>
          <cell r="I998">
            <v>298671</v>
          </cell>
          <cell r="J998">
            <v>1202283</v>
          </cell>
          <cell r="L998">
            <v>320271</v>
          </cell>
          <cell r="M998">
            <v>1202283</v>
          </cell>
        </row>
        <row r="999">
          <cell r="G999" t="str">
            <v>06.6201</v>
          </cell>
          <cell r="H999" t="str">
            <v>Km d©y</v>
          </cell>
          <cell r="I999">
            <v>212189</v>
          </cell>
          <cell r="J999">
            <v>118632</v>
          </cell>
          <cell r="K999">
            <v>129843</v>
          </cell>
          <cell r="L999">
            <v>227689</v>
          </cell>
          <cell r="M999">
            <v>118632</v>
          </cell>
          <cell r="N999">
            <v>129843</v>
          </cell>
        </row>
        <row r="1000">
          <cell r="G1000" t="str">
            <v>06.6202</v>
          </cell>
          <cell r="H1000" t="str">
            <v>Km d©y</v>
          </cell>
          <cell r="I1000">
            <v>212189</v>
          </cell>
          <cell r="J1000">
            <v>155522</v>
          </cell>
          <cell r="K1000">
            <v>129843</v>
          </cell>
          <cell r="L1000">
            <v>227689</v>
          </cell>
          <cell r="M1000">
            <v>155522</v>
          </cell>
          <cell r="N1000">
            <v>129843</v>
          </cell>
        </row>
        <row r="1001">
          <cell r="G1001" t="str">
            <v>06.6203</v>
          </cell>
          <cell r="H1001" t="str">
            <v>Km d©y</v>
          </cell>
          <cell r="I1001">
            <v>212189</v>
          </cell>
          <cell r="J1001">
            <v>206062</v>
          </cell>
          <cell r="K1001">
            <v>129843</v>
          </cell>
          <cell r="L1001">
            <v>227689</v>
          </cell>
          <cell r="M1001">
            <v>206062</v>
          </cell>
          <cell r="N1001">
            <v>129843</v>
          </cell>
        </row>
        <row r="1002">
          <cell r="G1002" t="str">
            <v>06.6204</v>
          </cell>
          <cell r="H1002" t="str">
            <v>Km d©y</v>
          </cell>
          <cell r="I1002">
            <v>298671</v>
          </cell>
          <cell r="J1002">
            <v>314418</v>
          </cell>
          <cell r="K1002">
            <v>129843</v>
          </cell>
          <cell r="L1002">
            <v>320271</v>
          </cell>
          <cell r="M1002">
            <v>314418</v>
          </cell>
          <cell r="N1002">
            <v>129843</v>
          </cell>
        </row>
        <row r="1003">
          <cell r="G1003" t="str">
            <v>06.6205</v>
          </cell>
          <cell r="H1003" t="str">
            <v>Km d©y</v>
          </cell>
          <cell r="I1003">
            <v>298671</v>
          </cell>
          <cell r="J1003">
            <v>353317</v>
          </cell>
          <cell r="K1003">
            <v>129843</v>
          </cell>
          <cell r="L1003">
            <v>320271</v>
          </cell>
          <cell r="M1003">
            <v>353317</v>
          </cell>
          <cell r="N1003">
            <v>129843</v>
          </cell>
        </row>
        <row r="1004">
          <cell r="G1004" t="str">
            <v>06.6206</v>
          </cell>
          <cell r="H1004" t="str">
            <v>Km d©y</v>
          </cell>
          <cell r="I1004">
            <v>298671</v>
          </cell>
          <cell r="J1004">
            <v>451013</v>
          </cell>
          <cell r="K1004">
            <v>194764</v>
          </cell>
          <cell r="L1004">
            <v>320271</v>
          </cell>
          <cell r="M1004">
            <v>451013</v>
          </cell>
          <cell r="N1004">
            <v>194764</v>
          </cell>
        </row>
        <row r="1005">
          <cell r="G1005" t="str">
            <v>06.6207</v>
          </cell>
          <cell r="H1005" t="str">
            <v>Km d©y</v>
          </cell>
          <cell r="I1005">
            <v>298671</v>
          </cell>
          <cell r="J1005">
            <v>504611</v>
          </cell>
          <cell r="K1005">
            <v>194764</v>
          </cell>
          <cell r="L1005">
            <v>320271</v>
          </cell>
          <cell r="M1005">
            <v>504611</v>
          </cell>
          <cell r="N1005">
            <v>194764</v>
          </cell>
        </row>
        <row r="1006">
          <cell r="G1006" t="str">
            <v>06.6208</v>
          </cell>
          <cell r="H1006" t="str">
            <v>Km d©y</v>
          </cell>
          <cell r="I1006">
            <v>356206</v>
          </cell>
          <cell r="J1006">
            <v>554983</v>
          </cell>
          <cell r="K1006">
            <v>194764</v>
          </cell>
          <cell r="L1006">
            <v>381906</v>
          </cell>
          <cell r="M1006">
            <v>554983</v>
          </cell>
          <cell r="N1006">
            <v>194764</v>
          </cell>
        </row>
        <row r="1007">
          <cell r="G1007" t="str">
            <v>06.6209</v>
          </cell>
          <cell r="H1007" t="str">
            <v>Km d©y</v>
          </cell>
          <cell r="I1007">
            <v>356206</v>
          </cell>
          <cell r="J1007">
            <v>699823</v>
          </cell>
          <cell r="K1007">
            <v>194764</v>
          </cell>
          <cell r="L1007">
            <v>381906</v>
          </cell>
          <cell r="M1007">
            <v>699823</v>
          </cell>
          <cell r="N1007">
            <v>194764</v>
          </cell>
        </row>
        <row r="1008">
          <cell r="G1008" t="str">
            <v>06.6210</v>
          </cell>
          <cell r="H1008" t="str">
            <v>Km d©y</v>
          </cell>
          <cell r="I1008">
            <v>356206</v>
          </cell>
          <cell r="J1008">
            <v>924433</v>
          </cell>
          <cell r="K1008">
            <v>194764</v>
          </cell>
          <cell r="L1008">
            <v>381906</v>
          </cell>
          <cell r="M1008">
            <v>924433</v>
          </cell>
          <cell r="N1008">
            <v>194764</v>
          </cell>
        </row>
        <row r="1009">
          <cell r="G1009" t="str">
            <v>06.6211</v>
          </cell>
          <cell r="H1009" t="str">
            <v>Km d©y</v>
          </cell>
          <cell r="I1009">
            <v>356206</v>
          </cell>
          <cell r="J1009">
            <v>1202821</v>
          </cell>
          <cell r="K1009">
            <v>227225</v>
          </cell>
          <cell r="L1009">
            <v>381906</v>
          </cell>
          <cell r="M1009">
            <v>1202821</v>
          </cell>
          <cell r="N1009">
            <v>227225</v>
          </cell>
        </row>
        <row r="1010">
          <cell r="G1010" t="str">
            <v>06.6221</v>
          </cell>
          <cell r="H1010" t="str">
            <v>Km d©y</v>
          </cell>
          <cell r="I1010">
            <v>211789</v>
          </cell>
          <cell r="J1010">
            <v>199724</v>
          </cell>
          <cell r="K1010">
            <v>129843</v>
          </cell>
          <cell r="L1010">
            <v>227189</v>
          </cell>
          <cell r="M1010">
            <v>199724</v>
          </cell>
          <cell r="N1010">
            <v>129843</v>
          </cell>
        </row>
        <row r="1011">
          <cell r="G1011" t="str">
            <v>06.6222</v>
          </cell>
          <cell r="H1011" t="str">
            <v>Km d©y</v>
          </cell>
          <cell r="I1011">
            <v>212189</v>
          </cell>
          <cell r="J1011">
            <v>245552</v>
          </cell>
          <cell r="K1011">
            <v>129843</v>
          </cell>
          <cell r="L1011">
            <v>227689</v>
          </cell>
          <cell r="M1011">
            <v>245552</v>
          </cell>
          <cell r="N1011">
            <v>129843</v>
          </cell>
        </row>
        <row r="1012">
          <cell r="G1012" t="str">
            <v>06.6223</v>
          </cell>
          <cell r="H1012" t="str">
            <v>Km d©y</v>
          </cell>
          <cell r="I1012">
            <v>212189</v>
          </cell>
          <cell r="J1012">
            <v>294792</v>
          </cell>
          <cell r="K1012">
            <v>129843</v>
          </cell>
          <cell r="L1012">
            <v>227689</v>
          </cell>
          <cell r="M1012">
            <v>294792</v>
          </cell>
          <cell r="N1012">
            <v>129843</v>
          </cell>
        </row>
        <row r="1013">
          <cell r="G1013" t="str">
            <v>06.6231</v>
          </cell>
          <cell r="H1013" t="str">
            <v>Km d©y</v>
          </cell>
          <cell r="I1013">
            <v>211789</v>
          </cell>
          <cell r="J1013">
            <v>154709</v>
          </cell>
          <cell r="K1013">
            <v>129843</v>
          </cell>
          <cell r="L1013">
            <v>227189</v>
          </cell>
          <cell r="M1013">
            <v>154709</v>
          </cell>
          <cell r="N1013">
            <v>129843</v>
          </cell>
        </row>
        <row r="1014">
          <cell r="G1014" t="str">
            <v>06.6232</v>
          </cell>
          <cell r="H1014" t="str">
            <v>Km d©y</v>
          </cell>
          <cell r="I1014">
            <v>212189</v>
          </cell>
          <cell r="J1014">
            <v>202162</v>
          </cell>
          <cell r="K1014">
            <v>129843</v>
          </cell>
          <cell r="L1014">
            <v>227689</v>
          </cell>
          <cell r="M1014">
            <v>202162</v>
          </cell>
          <cell r="N1014">
            <v>129843</v>
          </cell>
        </row>
        <row r="1015">
          <cell r="G1015" t="str">
            <v>06.6233</v>
          </cell>
          <cell r="H1015" t="str">
            <v>Km d©y</v>
          </cell>
          <cell r="I1015">
            <v>212189</v>
          </cell>
          <cell r="J1015">
            <v>272203</v>
          </cell>
          <cell r="K1015">
            <v>129843</v>
          </cell>
          <cell r="L1015">
            <v>227689</v>
          </cell>
          <cell r="M1015">
            <v>272203</v>
          </cell>
          <cell r="N1015">
            <v>129843</v>
          </cell>
        </row>
        <row r="1016">
          <cell r="G1016" t="str">
            <v>06.6234</v>
          </cell>
          <cell r="H1016" t="str">
            <v>Km d©y</v>
          </cell>
          <cell r="I1016">
            <v>212189</v>
          </cell>
          <cell r="J1016">
            <v>370684</v>
          </cell>
          <cell r="K1016">
            <v>129843</v>
          </cell>
          <cell r="L1016">
            <v>227689</v>
          </cell>
          <cell r="M1016">
            <v>370684</v>
          </cell>
          <cell r="N1016">
            <v>129843</v>
          </cell>
        </row>
        <row r="1017">
          <cell r="G1017" t="str">
            <v>06.6235</v>
          </cell>
          <cell r="H1017" t="str">
            <v>Km d©y</v>
          </cell>
          <cell r="I1017">
            <v>298671</v>
          </cell>
          <cell r="J1017">
            <v>459259</v>
          </cell>
          <cell r="K1017">
            <v>129843</v>
          </cell>
          <cell r="L1017">
            <v>320271</v>
          </cell>
          <cell r="M1017">
            <v>459259</v>
          </cell>
          <cell r="N1017">
            <v>129843</v>
          </cell>
        </row>
        <row r="1018">
          <cell r="G1018" t="str">
            <v>06.6236</v>
          </cell>
          <cell r="H1018" t="str">
            <v>Km d©y</v>
          </cell>
          <cell r="I1018">
            <v>298671</v>
          </cell>
          <cell r="J1018">
            <v>555700</v>
          </cell>
          <cell r="K1018">
            <v>129843</v>
          </cell>
          <cell r="L1018">
            <v>320271</v>
          </cell>
          <cell r="M1018">
            <v>555700</v>
          </cell>
          <cell r="N1018">
            <v>129843</v>
          </cell>
        </row>
        <row r="1019">
          <cell r="G1019" t="str">
            <v>06.6237</v>
          </cell>
          <cell r="H1019" t="str">
            <v>Km d©y</v>
          </cell>
          <cell r="I1019">
            <v>298671</v>
          </cell>
          <cell r="J1019">
            <v>655905</v>
          </cell>
          <cell r="K1019">
            <v>129843</v>
          </cell>
          <cell r="L1019">
            <v>320271</v>
          </cell>
          <cell r="M1019">
            <v>655905</v>
          </cell>
          <cell r="N1019">
            <v>129843</v>
          </cell>
        </row>
        <row r="1020">
          <cell r="G1020" t="str">
            <v>06.6238</v>
          </cell>
          <cell r="H1020" t="str">
            <v>Km d©y</v>
          </cell>
          <cell r="I1020">
            <v>298671</v>
          </cell>
          <cell r="J1020">
            <v>721334</v>
          </cell>
          <cell r="K1020">
            <v>129843</v>
          </cell>
          <cell r="L1020">
            <v>320271</v>
          </cell>
          <cell r="M1020">
            <v>721334</v>
          </cell>
          <cell r="N1020">
            <v>129843</v>
          </cell>
        </row>
        <row r="1021">
          <cell r="G1021" t="str">
            <v>06.6301</v>
          </cell>
          <cell r="H1021" t="str">
            <v>Km d©y</v>
          </cell>
          <cell r="J1021">
            <v>98156</v>
          </cell>
          <cell r="K1021">
            <v>202319</v>
          </cell>
          <cell r="M1021">
            <v>98156</v>
          </cell>
          <cell r="N1021">
            <v>202319</v>
          </cell>
        </row>
        <row r="1022">
          <cell r="G1022" t="str">
            <v>06.6302</v>
          </cell>
          <cell r="H1022" t="str">
            <v>Km d©y</v>
          </cell>
          <cell r="J1022">
            <v>132120</v>
          </cell>
          <cell r="K1022">
            <v>202319</v>
          </cell>
          <cell r="M1022">
            <v>132120</v>
          </cell>
          <cell r="N1022">
            <v>202319</v>
          </cell>
        </row>
        <row r="1023">
          <cell r="G1023" t="str">
            <v>06.6303</v>
          </cell>
          <cell r="H1023" t="str">
            <v>Km d©y</v>
          </cell>
          <cell r="J1023">
            <v>175185</v>
          </cell>
          <cell r="K1023">
            <v>202319</v>
          </cell>
          <cell r="M1023">
            <v>175185</v>
          </cell>
          <cell r="N1023">
            <v>202319</v>
          </cell>
        </row>
        <row r="1024">
          <cell r="G1024" t="str">
            <v>06.6304</v>
          </cell>
          <cell r="H1024" t="str">
            <v>Km d©y</v>
          </cell>
          <cell r="J1024">
            <v>267274</v>
          </cell>
          <cell r="K1024">
            <v>202319</v>
          </cell>
          <cell r="M1024">
            <v>267274</v>
          </cell>
          <cell r="N1024">
            <v>202319</v>
          </cell>
        </row>
        <row r="1025">
          <cell r="G1025" t="str">
            <v>06.6305</v>
          </cell>
          <cell r="H1025" t="str">
            <v>Km d©y</v>
          </cell>
          <cell r="J1025">
            <v>300257</v>
          </cell>
          <cell r="K1025">
            <v>202319</v>
          </cell>
          <cell r="M1025">
            <v>300257</v>
          </cell>
          <cell r="N1025">
            <v>202319</v>
          </cell>
        </row>
        <row r="1026">
          <cell r="G1026" t="str">
            <v>06.6306</v>
          </cell>
          <cell r="H1026" t="str">
            <v>Km d©y</v>
          </cell>
          <cell r="J1026">
            <v>383433</v>
          </cell>
          <cell r="K1026">
            <v>291399</v>
          </cell>
          <cell r="M1026">
            <v>383433</v>
          </cell>
          <cell r="N1026">
            <v>291399</v>
          </cell>
        </row>
        <row r="1027">
          <cell r="G1027" t="str">
            <v>06.6307</v>
          </cell>
          <cell r="H1027" t="str">
            <v>Km d©y</v>
          </cell>
          <cell r="J1027">
            <v>428785</v>
          </cell>
          <cell r="K1027">
            <v>291399</v>
          </cell>
          <cell r="M1027">
            <v>428785</v>
          </cell>
          <cell r="N1027">
            <v>291399</v>
          </cell>
        </row>
        <row r="1028">
          <cell r="G1028" t="str">
            <v>06.6308</v>
          </cell>
          <cell r="H1028" t="str">
            <v>Km d©y</v>
          </cell>
          <cell r="J1028">
            <v>471807</v>
          </cell>
          <cell r="K1028">
            <v>291399</v>
          </cell>
          <cell r="M1028">
            <v>471807</v>
          </cell>
          <cell r="N1028">
            <v>291399</v>
          </cell>
        </row>
        <row r="1029">
          <cell r="G1029" t="str">
            <v>06.6307</v>
          </cell>
          <cell r="H1029" t="str">
            <v>Km d©y</v>
          </cell>
          <cell r="J1029">
            <v>594778</v>
          </cell>
          <cell r="K1029">
            <v>291399</v>
          </cell>
          <cell r="M1029">
            <v>594778</v>
          </cell>
          <cell r="N1029">
            <v>291399</v>
          </cell>
        </row>
        <row r="1030">
          <cell r="G1030" t="str">
            <v>06.6308</v>
          </cell>
          <cell r="H1030" t="str">
            <v>Km d©y</v>
          </cell>
          <cell r="J1030">
            <v>785687</v>
          </cell>
          <cell r="K1030">
            <v>291399</v>
          </cell>
          <cell r="M1030">
            <v>785687</v>
          </cell>
          <cell r="N1030">
            <v>291399</v>
          </cell>
        </row>
        <row r="1031">
          <cell r="G1031" t="str">
            <v>06.6309</v>
          </cell>
          <cell r="H1031" t="str">
            <v>Km d©y</v>
          </cell>
          <cell r="J1031">
            <v>1037903</v>
          </cell>
          <cell r="K1031">
            <v>291399</v>
          </cell>
          <cell r="M1031">
            <v>1037903</v>
          </cell>
          <cell r="N1031">
            <v>291399</v>
          </cell>
        </row>
        <row r="1032">
          <cell r="G1032" t="str">
            <v>06.6311</v>
          </cell>
          <cell r="H1032" t="str">
            <v>Km d©y</v>
          </cell>
          <cell r="J1032">
            <v>139758</v>
          </cell>
          <cell r="K1032">
            <v>202319</v>
          </cell>
          <cell r="M1032">
            <v>139758</v>
          </cell>
          <cell r="N1032">
            <v>202319</v>
          </cell>
        </row>
        <row r="1033">
          <cell r="G1033" t="str">
            <v>06.6312</v>
          </cell>
          <cell r="H1033" t="str">
            <v>Km d©y</v>
          </cell>
          <cell r="J1033">
            <v>171935</v>
          </cell>
          <cell r="K1033">
            <v>202319</v>
          </cell>
          <cell r="M1033">
            <v>171935</v>
          </cell>
          <cell r="N1033">
            <v>202319</v>
          </cell>
        </row>
        <row r="1034">
          <cell r="G1034" t="str">
            <v>06.6313</v>
          </cell>
          <cell r="H1034" t="str">
            <v>Km d©y</v>
          </cell>
          <cell r="J1034">
            <v>206387</v>
          </cell>
          <cell r="K1034">
            <v>202319</v>
          </cell>
          <cell r="M1034">
            <v>206387</v>
          </cell>
          <cell r="N1034">
            <v>202319</v>
          </cell>
        </row>
        <row r="1035">
          <cell r="G1035" t="str">
            <v>06.6321</v>
          </cell>
          <cell r="H1035" t="str">
            <v>Km d©y</v>
          </cell>
          <cell r="J1035">
            <v>131633</v>
          </cell>
          <cell r="K1035">
            <v>202319</v>
          </cell>
          <cell r="M1035">
            <v>131633</v>
          </cell>
          <cell r="N1035">
            <v>202319</v>
          </cell>
        </row>
        <row r="1036">
          <cell r="G1036" t="str">
            <v>06.6322</v>
          </cell>
          <cell r="H1036" t="str">
            <v>Km d©y</v>
          </cell>
          <cell r="J1036">
            <v>171773</v>
          </cell>
          <cell r="K1036">
            <v>202319</v>
          </cell>
          <cell r="M1036">
            <v>171773</v>
          </cell>
          <cell r="N1036">
            <v>202319</v>
          </cell>
        </row>
        <row r="1037">
          <cell r="G1037" t="str">
            <v>06.6323</v>
          </cell>
          <cell r="H1037" t="str">
            <v>Km d©y</v>
          </cell>
          <cell r="J1037">
            <v>231414</v>
          </cell>
          <cell r="K1037">
            <v>202319</v>
          </cell>
          <cell r="M1037">
            <v>231414</v>
          </cell>
          <cell r="N1037">
            <v>202319</v>
          </cell>
        </row>
        <row r="1038">
          <cell r="G1038" t="str">
            <v>06.6324</v>
          </cell>
          <cell r="H1038" t="str">
            <v>Km d©y</v>
          </cell>
          <cell r="J1038">
            <v>315106</v>
          </cell>
          <cell r="K1038">
            <v>202319</v>
          </cell>
          <cell r="M1038">
            <v>315106</v>
          </cell>
          <cell r="N1038">
            <v>202319</v>
          </cell>
        </row>
        <row r="1039">
          <cell r="G1039" t="str">
            <v>06.6325</v>
          </cell>
          <cell r="H1039" t="str">
            <v>Km d©y</v>
          </cell>
          <cell r="J1039">
            <v>390424</v>
          </cell>
          <cell r="K1039">
            <v>202319</v>
          </cell>
          <cell r="M1039">
            <v>390424</v>
          </cell>
          <cell r="N1039">
            <v>202319</v>
          </cell>
        </row>
        <row r="1040">
          <cell r="G1040" t="str">
            <v>06.6326</v>
          </cell>
          <cell r="H1040" t="str">
            <v>Km d©y</v>
          </cell>
          <cell r="J1040">
            <v>472345</v>
          </cell>
          <cell r="K1040">
            <v>202319</v>
          </cell>
          <cell r="M1040">
            <v>472345</v>
          </cell>
          <cell r="N1040">
            <v>202319</v>
          </cell>
        </row>
        <row r="1041">
          <cell r="G1041" t="str">
            <v>06.6327</v>
          </cell>
          <cell r="H1041" t="str">
            <v>Km d©y</v>
          </cell>
          <cell r="J1041">
            <v>557492</v>
          </cell>
          <cell r="K1041">
            <v>291399</v>
          </cell>
          <cell r="M1041">
            <v>557492</v>
          </cell>
          <cell r="N1041">
            <v>291399</v>
          </cell>
        </row>
        <row r="1042">
          <cell r="G1042" t="str">
            <v>06.6328</v>
          </cell>
          <cell r="H1042" t="str">
            <v>Km d©y</v>
          </cell>
          <cell r="J1042">
            <v>613062</v>
          </cell>
          <cell r="K1042">
            <v>291399</v>
          </cell>
          <cell r="M1042">
            <v>613062</v>
          </cell>
          <cell r="N1042">
            <v>291399</v>
          </cell>
        </row>
        <row r="1043">
          <cell r="G1043" t="str">
            <v>06.6401</v>
          </cell>
          <cell r="H1043" t="str">
            <v>Km d©y</v>
          </cell>
          <cell r="J1043">
            <v>80128</v>
          </cell>
          <cell r="K1043">
            <v>135289</v>
          </cell>
          <cell r="M1043">
            <v>80128</v>
          </cell>
          <cell r="N1043">
            <v>135289</v>
          </cell>
        </row>
        <row r="1044">
          <cell r="G1044" t="str">
            <v>06.6402</v>
          </cell>
          <cell r="H1044" t="str">
            <v>Km d©y</v>
          </cell>
          <cell r="J1044">
            <v>90167</v>
          </cell>
          <cell r="K1044">
            <v>135289</v>
          </cell>
          <cell r="M1044">
            <v>90167</v>
          </cell>
          <cell r="N1044">
            <v>135289</v>
          </cell>
        </row>
        <row r="1045">
          <cell r="G1045" t="str">
            <v>06.6403</v>
          </cell>
          <cell r="H1045" t="str">
            <v>Km d©y</v>
          </cell>
          <cell r="J1045">
            <v>115084</v>
          </cell>
          <cell r="K1045">
            <v>164280</v>
          </cell>
          <cell r="M1045">
            <v>115084</v>
          </cell>
          <cell r="N1045">
            <v>164280</v>
          </cell>
        </row>
        <row r="1046">
          <cell r="G1046" t="str">
            <v>06.6404</v>
          </cell>
          <cell r="H1046" t="str">
            <v>Km d©y</v>
          </cell>
          <cell r="J1046">
            <v>128707</v>
          </cell>
          <cell r="K1046">
            <v>164280</v>
          </cell>
          <cell r="M1046">
            <v>128707</v>
          </cell>
          <cell r="N1046">
            <v>164280</v>
          </cell>
        </row>
        <row r="1047">
          <cell r="G1047" t="str">
            <v>06.6405</v>
          </cell>
          <cell r="H1047" t="str">
            <v>Km d©y</v>
          </cell>
          <cell r="J1047">
            <v>141614</v>
          </cell>
          <cell r="K1047">
            <v>183607</v>
          </cell>
          <cell r="M1047">
            <v>141614</v>
          </cell>
          <cell r="N1047">
            <v>183607</v>
          </cell>
        </row>
        <row r="1048">
          <cell r="G1048" t="str">
            <v>06.6406</v>
          </cell>
          <cell r="H1048" t="str">
            <v>Km d©y</v>
          </cell>
          <cell r="J1048">
            <v>178362</v>
          </cell>
          <cell r="K1048">
            <v>183607</v>
          </cell>
          <cell r="M1048">
            <v>178362</v>
          </cell>
          <cell r="N1048">
            <v>183607</v>
          </cell>
        </row>
        <row r="1049">
          <cell r="G1049" t="str">
            <v>06.6407</v>
          </cell>
          <cell r="H1049" t="str">
            <v>Km d©y</v>
          </cell>
          <cell r="J1049">
            <v>235724</v>
          </cell>
          <cell r="K1049">
            <v>202934</v>
          </cell>
          <cell r="M1049">
            <v>235724</v>
          </cell>
          <cell r="N1049">
            <v>202934</v>
          </cell>
        </row>
        <row r="1050">
          <cell r="G1050" t="str">
            <v>06.6408</v>
          </cell>
          <cell r="H1050" t="str">
            <v>Km d©y</v>
          </cell>
          <cell r="J1050">
            <v>311550</v>
          </cell>
          <cell r="K1050">
            <v>202934</v>
          </cell>
          <cell r="M1050">
            <v>311550</v>
          </cell>
          <cell r="N1050">
            <v>202934</v>
          </cell>
        </row>
        <row r="1051">
          <cell r="G1051" t="str">
            <v>06.7001</v>
          </cell>
          <cell r="H1051" t="str">
            <v>Km</v>
          </cell>
          <cell r="I1051">
            <v>4372</v>
          </cell>
          <cell r="J1051">
            <v>209637</v>
          </cell>
          <cell r="L1051">
            <v>4372</v>
          </cell>
          <cell r="M1051">
            <v>209637</v>
          </cell>
        </row>
        <row r="1052">
          <cell r="G1052" t="str">
            <v>06.7002</v>
          </cell>
          <cell r="H1052" t="str">
            <v>Km</v>
          </cell>
          <cell r="I1052">
            <v>4372</v>
          </cell>
          <cell r="J1052">
            <v>285042</v>
          </cell>
          <cell r="L1052">
            <v>4372</v>
          </cell>
          <cell r="M1052">
            <v>285042</v>
          </cell>
        </row>
        <row r="1053">
          <cell r="G1053" t="str">
            <v>06.7003</v>
          </cell>
          <cell r="H1053" t="str">
            <v>Km</v>
          </cell>
          <cell r="I1053">
            <v>4372</v>
          </cell>
          <cell r="J1053">
            <v>320306</v>
          </cell>
          <cell r="L1053">
            <v>4372</v>
          </cell>
          <cell r="M1053">
            <v>320306</v>
          </cell>
        </row>
        <row r="1054">
          <cell r="G1054" t="str">
            <v>06.7004</v>
          </cell>
          <cell r="H1054" t="str">
            <v>Km</v>
          </cell>
          <cell r="I1054">
            <v>4687</v>
          </cell>
          <cell r="J1054">
            <v>387585</v>
          </cell>
          <cell r="L1054">
            <v>4687</v>
          </cell>
          <cell r="M1054">
            <v>387585</v>
          </cell>
        </row>
        <row r="1055">
          <cell r="G1055" t="str">
            <v>06.7005</v>
          </cell>
          <cell r="H1055" t="str">
            <v>Km</v>
          </cell>
          <cell r="I1055">
            <v>5012</v>
          </cell>
          <cell r="J1055">
            <v>457464</v>
          </cell>
          <cell r="L1055">
            <v>5012</v>
          </cell>
          <cell r="M1055">
            <v>457464</v>
          </cell>
        </row>
        <row r="1056">
          <cell r="G1056" t="str">
            <v>06.7006</v>
          </cell>
          <cell r="H1056" t="str">
            <v>Km</v>
          </cell>
          <cell r="I1056">
            <v>5328</v>
          </cell>
          <cell r="J1056">
            <v>634437</v>
          </cell>
          <cell r="L1056">
            <v>5328</v>
          </cell>
          <cell r="M1056">
            <v>634437</v>
          </cell>
        </row>
        <row r="1057">
          <cell r="G1057" t="str">
            <v>06.7007</v>
          </cell>
          <cell r="H1057" t="str">
            <v>Km</v>
          </cell>
          <cell r="I1057">
            <v>5328</v>
          </cell>
          <cell r="J1057">
            <v>837574</v>
          </cell>
          <cell r="L1057">
            <v>5328</v>
          </cell>
          <cell r="M1057">
            <v>837574</v>
          </cell>
        </row>
        <row r="1058">
          <cell r="G1058" t="str">
            <v>06.8001</v>
          </cell>
          <cell r="H1058" t="str">
            <v>Km</v>
          </cell>
          <cell r="J1058">
            <v>474528</v>
          </cell>
          <cell r="K1058">
            <v>7179</v>
          </cell>
          <cell r="M1058">
            <v>474528</v>
          </cell>
          <cell r="N1058">
            <v>7179</v>
          </cell>
        </row>
        <row r="1059">
          <cell r="G1059" t="str">
            <v>06.8002</v>
          </cell>
          <cell r="H1059" t="str">
            <v>Km</v>
          </cell>
          <cell r="J1059">
            <v>520030</v>
          </cell>
          <cell r="K1059">
            <v>9572</v>
          </cell>
          <cell r="M1059">
            <v>520030</v>
          </cell>
          <cell r="N1059">
            <v>9572</v>
          </cell>
        </row>
        <row r="1060">
          <cell r="G1060" t="str">
            <v>06.8003</v>
          </cell>
          <cell r="H1060" t="str">
            <v>Km</v>
          </cell>
          <cell r="J1060">
            <v>573659</v>
          </cell>
          <cell r="K1060">
            <v>11966</v>
          </cell>
          <cell r="M1060">
            <v>573659</v>
          </cell>
          <cell r="N1060">
            <v>11966</v>
          </cell>
        </row>
        <row r="1061">
          <cell r="G1061" t="str">
            <v>06.8004</v>
          </cell>
          <cell r="H1061" t="str">
            <v>Km</v>
          </cell>
          <cell r="J1061">
            <v>630537</v>
          </cell>
          <cell r="K1061">
            <v>14359</v>
          </cell>
          <cell r="M1061">
            <v>630537</v>
          </cell>
          <cell r="N1061">
            <v>14359</v>
          </cell>
        </row>
        <row r="1062">
          <cell r="G1062" t="str">
            <v>06.8005</v>
          </cell>
          <cell r="H1062" t="str">
            <v>Km</v>
          </cell>
          <cell r="J1062">
            <v>693916</v>
          </cell>
          <cell r="K1062">
            <v>16752</v>
          </cell>
          <cell r="M1062">
            <v>693916</v>
          </cell>
          <cell r="N1062">
            <v>16752</v>
          </cell>
        </row>
        <row r="1063">
          <cell r="G1063" t="str">
            <v>06.9001</v>
          </cell>
          <cell r="H1063" t="str">
            <v>Hép</v>
          </cell>
          <cell r="I1063">
            <v>87964</v>
          </cell>
          <cell r="J1063">
            <v>102381</v>
          </cell>
          <cell r="K1063">
            <v>349544</v>
          </cell>
          <cell r="L1063">
            <v>93589</v>
          </cell>
          <cell r="M1063">
            <v>102381</v>
          </cell>
          <cell r="N1063">
            <v>349544</v>
          </cell>
        </row>
        <row r="1064">
          <cell r="G1064" t="str">
            <v>06.9002</v>
          </cell>
          <cell r="H1064" t="str">
            <v>Hép</v>
          </cell>
          <cell r="I1064">
            <v>87964</v>
          </cell>
          <cell r="J1064">
            <v>117819</v>
          </cell>
          <cell r="K1064">
            <v>349544</v>
          </cell>
          <cell r="L1064">
            <v>93589</v>
          </cell>
          <cell r="M1064">
            <v>117819</v>
          </cell>
          <cell r="N1064">
            <v>349544</v>
          </cell>
        </row>
        <row r="1065">
          <cell r="G1065" t="str">
            <v>06.9003</v>
          </cell>
          <cell r="H1065" t="str">
            <v>Hép</v>
          </cell>
          <cell r="I1065">
            <v>87964</v>
          </cell>
          <cell r="J1065">
            <v>122857</v>
          </cell>
          <cell r="K1065">
            <v>349544</v>
          </cell>
          <cell r="L1065">
            <v>93589</v>
          </cell>
          <cell r="M1065">
            <v>122857</v>
          </cell>
          <cell r="N1065">
            <v>349544</v>
          </cell>
        </row>
        <row r="1066">
          <cell r="G1066" t="str">
            <v>06.9004</v>
          </cell>
          <cell r="H1066" t="str">
            <v>Hép</v>
          </cell>
          <cell r="I1066">
            <v>87964</v>
          </cell>
          <cell r="J1066">
            <v>128058</v>
          </cell>
          <cell r="K1066">
            <v>349544</v>
          </cell>
          <cell r="L1066">
            <v>93589</v>
          </cell>
          <cell r="M1066">
            <v>128058</v>
          </cell>
          <cell r="N1066">
            <v>349544</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heet1"/>
      <sheetName val="ct luong "/>
      <sheetName val="Nhap 6T"/>
      <sheetName val="baocaochinh(qui1.05) (DC)"/>
      <sheetName val="Ctuluongq.1.05"/>
      <sheetName val="BANG PHAN BO qui1.05(DC)"/>
      <sheetName val="BANG PHAN BO quiII.05"/>
      <sheetName val="bao cac cinh Qui II-2005"/>
      <sheetName val="tbiGvattu_Acap"/>
      <sheetName val="daysu_    ien"/>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DON GIA TRAM (3)"/>
      <sheetName val="V.c noi bo"/>
      <sheetName val="DG"/>
      <sheetName val="XA 81K 8421"/>
      <sheetName val="lfat_tram"/>
      <sheetName val="DG CANTHO"/>
      <sheetName val="Dutoan KL"/>
      <sheetName val="PT VATTU"/>
      <sheetName val="BV  "/>
      <sheetName val="NV-TCay"/>
      <sheetName val="Phep NV-BV-TCay"/>
      <sheetName val="tamung"/>
      <sheetName val="10000000"/>
      <sheetName val="dongia (2)"/>
      <sheetName val=" Phu"/>
      <sheetName val="THVT"/>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v>0</v>
          </cell>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v>0</v>
          </cell>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v>0</v>
          </cell>
          <cell r="G179">
            <v>6033</v>
          </cell>
          <cell r="H179">
            <v>0</v>
          </cell>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v>0</v>
          </cell>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v>0</v>
          </cell>
          <cell r="D986" t="str">
            <v>Laép khoaù ñôõ DD,, daây CS, t/d &lt;=240, coät coù chieàu cao &lt;= 40m</v>
          </cell>
          <cell r="E986" t="str">
            <v>Boä</v>
          </cell>
          <cell r="F986">
            <v>0</v>
          </cell>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F1143">
            <v>0</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v>0</v>
          </cell>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7768">
          <cell r="A7768" t="str">
            <v>04.3513</v>
          </cell>
          <cell r="B7768" t="str">
            <v>04.3513</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 liÖu"/>
      <sheetName val="LiÖt kª"/>
      <sheetName val="Khung tªn"/>
      <sheetName val="D_ liÖu"/>
    </sheetNames>
    <sheetDataSet>
      <sheetData sheetId="0">
        <row r="6">
          <cell r="A6">
            <v>1</v>
          </cell>
          <cell r="B6" t="str">
            <v>Tæng mÆt b»ng l­íi ®iÖn                                   x· §oµi C«n</v>
          </cell>
          <cell r="D6" t="str">
            <v>CB - TK - KS - 01</v>
          </cell>
        </row>
        <row r="7">
          <cell r="A7">
            <v>2</v>
          </cell>
          <cell r="B7" t="str">
            <v>MÆt c¾t däc tõ §§ ®Õn TBA2                            x· §oµi C«n</v>
          </cell>
          <cell r="D7" t="str">
            <v>CB - TK - KS - 02</v>
          </cell>
        </row>
        <row r="8">
          <cell r="A8">
            <v>3</v>
          </cell>
          <cell r="B8" t="str">
            <v>MÆt c¾t däc tõ R1 ®Õn TBA3                             x· §oµi C«n</v>
          </cell>
          <cell r="D8" t="str">
            <v>CB - TK - KS - 03</v>
          </cell>
        </row>
        <row r="9">
          <cell r="A9">
            <v>4</v>
          </cell>
          <cell r="B9" t="str">
            <v>Tæng mÆt b»ng l­íi ®iÖn                                   x· Th«ng HoÌ - §øc h«ng</v>
          </cell>
          <cell r="D9" t="str">
            <v>CB - TK - KS - 04</v>
          </cell>
        </row>
        <row r="10">
          <cell r="A10">
            <v>5</v>
          </cell>
          <cell r="B10" t="str">
            <v>MÆt c¾t däc tõ §§ ®Õn TBA1 vµ TBA2          x· Th«ng HoÌ</v>
          </cell>
          <cell r="D10" t="str">
            <v>CB - TK - KS - 05</v>
          </cell>
        </row>
        <row r="11">
          <cell r="A11">
            <v>6</v>
          </cell>
          <cell r="B11" t="str">
            <v>MÆt c¾t däc tõ §§ ®Õn TBA1 vµ TBA2          x· §øc Hång</v>
          </cell>
          <cell r="D11" t="str">
            <v>CB - TK - KS - 06</v>
          </cell>
        </row>
        <row r="12">
          <cell r="A12">
            <v>7</v>
          </cell>
          <cell r="D12" t="str">
            <v>CB - TK - KS - 07</v>
          </cell>
        </row>
        <row r="13">
          <cell r="A13">
            <v>8</v>
          </cell>
          <cell r="D13" t="str">
            <v>CB - TK - KS - 08</v>
          </cell>
        </row>
        <row r="14">
          <cell r="A14">
            <v>9</v>
          </cell>
          <cell r="D14" t="str">
            <v>CB - TK - KS - 09</v>
          </cell>
        </row>
        <row r="15">
          <cell r="A15">
            <v>10</v>
          </cell>
          <cell r="D15">
            <v>0</v>
          </cell>
        </row>
        <row r="16">
          <cell r="A16">
            <v>11</v>
          </cell>
          <cell r="D16">
            <v>0</v>
          </cell>
        </row>
        <row r="17">
          <cell r="A17">
            <v>12</v>
          </cell>
          <cell r="D17">
            <v>0</v>
          </cell>
        </row>
        <row r="18">
          <cell r="A18">
            <v>13</v>
          </cell>
          <cell r="D18">
            <v>0</v>
          </cell>
        </row>
        <row r="19">
          <cell r="A19">
            <v>14</v>
          </cell>
          <cell r="D19">
            <v>0</v>
          </cell>
        </row>
        <row r="20">
          <cell r="A20">
            <v>15</v>
          </cell>
          <cell r="D20">
            <v>0</v>
          </cell>
        </row>
        <row r="21">
          <cell r="A21">
            <v>16</v>
          </cell>
          <cell r="D21">
            <v>0</v>
          </cell>
        </row>
        <row r="22">
          <cell r="A22">
            <v>17</v>
          </cell>
          <cell r="D22">
            <v>0</v>
          </cell>
        </row>
        <row r="23">
          <cell r="A23">
            <v>18</v>
          </cell>
          <cell r="D23">
            <v>0</v>
          </cell>
        </row>
        <row r="24">
          <cell r="A24">
            <v>19</v>
          </cell>
          <cell r="D24" t="e">
            <v>#REF!</v>
          </cell>
        </row>
        <row r="25">
          <cell r="A25">
            <v>20</v>
          </cell>
          <cell r="D25" t="e">
            <v>#REF!</v>
          </cell>
        </row>
        <row r="26">
          <cell r="A26">
            <v>21</v>
          </cell>
          <cell r="D26" t="e">
            <v>#REF!</v>
          </cell>
        </row>
        <row r="27">
          <cell r="A27">
            <v>22</v>
          </cell>
          <cell r="D27" t="e">
            <v>#REF!</v>
          </cell>
        </row>
        <row r="28">
          <cell r="A28">
            <v>23</v>
          </cell>
          <cell r="D28" t="e">
            <v>#REF!</v>
          </cell>
        </row>
        <row r="29">
          <cell r="A29">
            <v>24</v>
          </cell>
          <cell r="D29" t="e">
            <v>#REF!</v>
          </cell>
        </row>
        <row r="30">
          <cell r="A30">
            <v>25</v>
          </cell>
          <cell r="D30" t="e">
            <v>#REF!</v>
          </cell>
        </row>
        <row r="31">
          <cell r="A31">
            <v>26</v>
          </cell>
          <cell r="D31" t="e">
            <v>#REF!</v>
          </cell>
        </row>
        <row r="32">
          <cell r="A32">
            <v>27</v>
          </cell>
          <cell r="D32" t="e">
            <v>#REF!</v>
          </cell>
        </row>
        <row r="33">
          <cell r="A33">
            <v>28</v>
          </cell>
          <cell r="D33" t="e">
            <v>#REF!</v>
          </cell>
        </row>
        <row r="34">
          <cell r="A34">
            <v>29</v>
          </cell>
          <cell r="D34" t="e">
            <v>#REF!</v>
          </cell>
        </row>
        <row r="35">
          <cell r="A35">
            <v>30</v>
          </cell>
          <cell r="D35" t="e">
            <v>#REF!</v>
          </cell>
        </row>
        <row r="36">
          <cell r="A36">
            <v>31</v>
          </cell>
          <cell r="D36" t="e">
            <v>#REF!</v>
          </cell>
        </row>
        <row r="37">
          <cell r="A37">
            <v>32</v>
          </cell>
          <cell r="D37" t="e">
            <v>#REF!</v>
          </cell>
        </row>
        <row r="38">
          <cell r="A38">
            <v>33</v>
          </cell>
          <cell r="D38" t="e">
            <v>#REF!</v>
          </cell>
        </row>
        <row r="39">
          <cell r="A39">
            <v>34</v>
          </cell>
          <cell r="D39" t="e">
            <v>#REF!</v>
          </cell>
        </row>
        <row r="40">
          <cell r="A40">
            <v>35</v>
          </cell>
          <cell r="D40" t="e">
            <v>#REF!</v>
          </cell>
        </row>
        <row r="41">
          <cell r="A41">
            <v>36</v>
          </cell>
          <cell r="D41" t="e">
            <v>#REF!</v>
          </cell>
        </row>
        <row r="42">
          <cell r="A42">
            <v>37</v>
          </cell>
          <cell r="D42" t="e">
            <v>#REF!</v>
          </cell>
        </row>
        <row r="43">
          <cell r="A43">
            <v>38</v>
          </cell>
          <cell r="D43" t="e">
            <v>#REF!</v>
          </cell>
        </row>
        <row r="44">
          <cell r="A44">
            <v>39</v>
          </cell>
          <cell r="D44" t="e">
            <v>#REF!</v>
          </cell>
        </row>
        <row r="45">
          <cell r="A45">
            <v>40</v>
          </cell>
          <cell r="D45" t="e">
            <v>#REF!</v>
          </cell>
        </row>
        <row r="46">
          <cell r="A46">
            <v>41</v>
          </cell>
          <cell r="D46" t="e">
            <v>#REF!</v>
          </cell>
        </row>
        <row r="47">
          <cell r="A47">
            <v>42</v>
          </cell>
          <cell r="D47" t="e">
            <v>#REF!</v>
          </cell>
        </row>
        <row r="48">
          <cell r="A48">
            <v>43</v>
          </cell>
          <cell r="D48" t="e">
            <v>#REF!</v>
          </cell>
        </row>
        <row r="49">
          <cell r="A49">
            <v>44</v>
          </cell>
          <cell r="D49" t="e">
            <v>#REF!</v>
          </cell>
        </row>
        <row r="50">
          <cell r="A50">
            <v>45</v>
          </cell>
          <cell r="D50" t="e">
            <v>#REF!</v>
          </cell>
        </row>
        <row r="51">
          <cell r="A51">
            <v>46</v>
          </cell>
          <cell r="D51" t="e">
            <v>#REF!</v>
          </cell>
        </row>
        <row r="52">
          <cell r="A52">
            <v>47</v>
          </cell>
          <cell r="D52" t="e">
            <v>#REF!</v>
          </cell>
        </row>
      </sheetData>
      <sheetData sheetId="1" refreshError="1"/>
      <sheetData sheetId="2" refreshError="1"/>
      <sheetData sheetId="3"/>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GD"/>
      <sheetName val="KT"/>
      <sheetName val="TC"/>
      <sheetName val="KH"/>
      <sheetName val="KD"/>
      <sheetName val="KCS"/>
      <sheetName val="KTNL"/>
      <sheetName val="PX-SX"/>
      <sheetName val="Lcau - Lxuc"/>
    </sheetNames>
    <sheetDataSet>
      <sheetData sheetId="0">
        <row r="14">
          <cell r="B14" t="str">
            <v>Phaïm Vuõ Hoàng</v>
          </cell>
          <cell r="C14" t="str">
            <v>Giaùm Ñoác</v>
          </cell>
          <cell r="D14">
            <v>1272600</v>
          </cell>
          <cell r="E14">
            <v>8.0797283702213285</v>
          </cell>
          <cell r="F14">
            <v>10282000</v>
          </cell>
        </row>
        <row r="15">
          <cell r="B15" t="str">
            <v>Nguyeãn Vaên Huøng</v>
          </cell>
          <cell r="C15" t="str">
            <v>Phoù GÑ</v>
          </cell>
          <cell r="D15">
            <v>1113000</v>
          </cell>
          <cell r="E15">
            <v>8.0797283702213285</v>
          </cell>
          <cell r="F15">
            <v>8993000</v>
          </cell>
        </row>
        <row r="16">
          <cell r="B16" t="str">
            <v>Quaùch Ngoïc Minh</v>
          </cell>
          <cell r="C16" t="str">
            <v>KTT</v>
          </cell>
          <cell r="D16">
            <v>1054200</v>
          </cell>
          <cell r="E16">
            <v>5.5093568792830787</v>
          </cell>
          <cell r="F16">
            <v>5808000</v>
          </cell>
        </row>
      </sheetData>
      <sheetData sheetId="1">
        <row r="15">
          <cell r="B15" t="str">
            <v>Ñaøo Troïng Ñaït</v>
          </cell>
          <cell r="C15" t="str">
            <v>PP</v>
          </cell>
          <cell r="D15">
            <v>827400</v>
          </cell>
          <cell r="E15">
            <v>1.75</v>
          </cell>
          <cell r="F15">
            <v>26</v>
          </cell>
          <cell r="G15">
            <v>45.5</v>
          </cell>
          <cell r="H15">
            <v>3658000</v>
          </cell>
        </row>
        <row r="16">
          <cell r="B16" t="str">
            <v>Nguyeãn Vaên Hieån</v>
          </cell>
          <cell r="C16" t="str">
            <v>NV</v>
          </cell>
          <cell r="D16">
            <v>424200</v>
          </cell>
          <cell r="E16">
            <v>1.3</v>
          </cell>
          <cell r="F16">
            <v>26</v>
          </cell>
          <cell r="G16">
            <v>33.800000000000004</v>
          </cell>
          <cell r="H16">
            <v>2717000</v>
          </cell>
        </row>
        <row r="17">
          <cell r="B17" t="str">
            <v>Döông Vaên Thaûo</v>
          </cell>
          <cell r="C17" t="str">
            <v>NV</v>
          </cell>
          <cell r="D17">
            <v>415800</v>
          </cell>
          <cell r="E17">
            <v>1.25</v>
          </cell>
          <cell r="F17">
            <v>26</v>
          </cell>
          <cell r="G17">
            <v>32.5</v>
          </cell>
          <cell r="H17">
            <v>3136000</v>
          </cell>
        </row>
        <row r="18">
          <cell r="B18" t="str">
            <v>Trònh Hoaøng Laâm</v>
          </cell>
          <cell r="C18" t="str">
            <v>NV</v>
          </cell>
          <cell r="D18">
            <v>415800</v>
          </cell>
          <cell r="E18">
            <v>1.25</v>
          </cell>
          <cell r="F18">
            <v>26</v>
          </cell>
          <cell r="G18">
            <v>32.5</v>
          </cell>
          <cell r="H18">
            <v>2613000</v>
          </cell>
        </row>
        <row r="19">
          <cell r="B19" t="str">
            <v>Nguyeãn Thu Laøi</v>
          </cell>
          <cell r="C19" t="str">
            <v>TQ</v>
          </cell>
          <cell r="D19">
            <v>411600</v>
          </cell>
          <cell r="E19">
            <v>1.2</v>
          </cell>
          <cell r="F19">
            <v>26</v>
          </cell>
          <cell r="G19">
            <v>31.2</v>
          </cell>
          <cell r="H19">
            <v>2769000</v>
          </cell>
        </row>
      </sheetData>
      <sheetData sheetId="2">
        <row r="10">
          <cell r="B10" t="str">
            <v>Traàn Vaên Nuoâi</v>
          </cell>
          <cell r="C10" t="str">
            <v>T.P</v>
          </cell>
          <cell r="D10">
            <v>907200.00000000012</v>
          </cell>
          <cell r="E10">
            <v>1.8</v>
          </cell>
          <cell r="F10">
            <v>26</v>
          </cell>
          <cell r="G10">
            <v>46.800000000000004</v>
          </cell>
          <cell r="H10">
            <v>3765000</v>
          </cell>
        </row>
        <row r="11">
          <cell r="B11" t="str">
            <v>Nguyeãn Thanh Nhaõ</v>
          </cell>
          <cell r="C11" t="str">
            <v>PP</v>
          </cell>
          <cell r="D11">
            <v>415800</v>
          </cell>
          <cell r="E11">
            <v>1.65</v>
          </cell>
          <cell r="F11">
            <v>26</v>
          </cell>
          <cell r="G11">
            <v>42.9</v>
          </cell>
          <cell r="H11">
            <v>3449000</v>
          </cell>
        </row>
        <row r="12">
          <cell r="B12" t="str">
            <v>Voõ Vaên Phuïng</v>
          </cell>
          <cell r="C12" t="str">
            <v>NV</v>
          </cell>
          <cell r="D12">
            <v>348600</v>
          </cell>
          <cell r="E12">
            <v>1.2</v>
          </cell>
          <cell r="F12">
            <v>26</v>
          </cell>
          <cell r="G12">
            <v>31.2</v>
          </cell>
          <cell r="H12">
            <v>2508000</v>
          </cell>
        </row>
        <row r="13">
          <cell r="B13" t="str">
            <v>Ñoã Thuyû Tieân</v>
          </cell>
          <cell r="C13" t="str">
            <v>N.V</v>
          </cell>
          <cell r="D13">
            <v>396900</v>
          </cell>
          <cell r="E13">
            <v>1.1000000000000001</v>
          </cell>
          <cell r="F13">
            <v>26</v>
          </cell>
          <cell r="G13">
            <v>28.6</v>
          </cell>
          <cell r="H13">
            <v>2299000</v>
          </cell>
        </row>
        <row r="14">
          <cell r="B14" t="str">
            <v>Traàn Phuù Quoác</v>
          </cell>
          <cell r="C14" t="str">
            <v>L.Xe</v>
          </cell>
          <cell r="D14">
            <v>525000</v>
          </cell>
          <cell r="E14">
            <v>1.2</v>
          </cell>
          <cell r="F14">
            <v>26</v>
          </cell>
          <cell r="G14">
            <v>31.2</v>
          </cell>
          <cell r="H14">
            <v>2508000</v>
          </cell>
        </row>
        <row r="15">
          <cell r="B15" t="str">
            <v>Traàn Vaên Tö</v>
          </cell>
          <cell r="C15" t="str">
            <v>L.Xe</v>
          </cell>
          <cell r="D15">
            <v>686700</v>
          </cell>
          <cell r="E15">
            <v>1.2</v>
          </cell>
          <cell r="F15">
            <v>26</v>
          </cell>
          <cell r="G15">
            <v>31.2</v>
          </cell>
          <cell r="H15">
            <v>2508000</v>
          </cell>
        </row>
        <row r="16">
          <cell r="B16" t="str">
            <v>Huyønh Vaên Haø</v>
          </cell>
          <cell r="C16" t="str">
            <v>L.Xe</v>
          </cell>
          <cell r="D16">
            <v>399000</v>
          </cell>
          <cell r="E16">
            <v>1.2</v>
          </cell>
          <cell r="F16">
            <v>26</v>
          </cell>
          <cell r="G16">
            <v>31.2</v>
          </cell>
          <cell r="H16">
            <v>2508000</v>
          </cell>
        </row>
        <row r="17">
          <cell r="B17" t="str">
            <v>Nguyeãn Trung Hieàn</v>
          </cell>
          <cell r="C17" t="str">
            <v>L.Xe</v>
          </cell>
          <cell r="D17">
            <v>399000</v>
          </cell>
          <cell r="E17">
            <v>1.1000000000000001</v>
          </cell>
          <cell r="F17">
            <v>26</v>
          </cell>
          <cell r="G17">
            <v>28.6</v>
          </cell>
          <cell r="H17">
            <v>2299000</v>
          </cell>
        </row>
        <row r="18">
          <cell r="B18" t="str">
            <v>Trònh Thanh Thuûy</v>
          </cell>
          <cell r="C18" t="str">
            <v>Y.Teá</v>
          </cell>
          <cell r="D18">
            <v>396900</v>
          </cell>
          <cell r="E18">
            <v>1.1000000000000001</v>
          </cell>
          <cell r="F18">
            <v>26</v>
          </cell>
          <cell r="G18">
            <v>28.6</v>
          </cell>
          <cell r="H18">
            <v>2299000</v>
          </cell>
        </row>
        <row r="19">
          <cell r="B19" t="str">
            <v>Nguyeãn Hoaøng Lyù</v>
          </cell>
          <cell r="C19" t="str">
            <v>NV</v>
          </cell>
          <cell r="D19">
            <v>415800</v>
          </cell>
          <cell r="E19">
            <v>0.97500000000000009</v>
          </cell>
          <cell r="F19">
            <v>17.5</v>
          </cell>
          <cell r="G19">
            <v>17.0625</v>
          </cell>
          <cell r="H19">
            <v>1372000</v>
          </cell>
        </row>
        <row r="20">
          <cell r="E20">
            <v>12.524999999999999</v>
          </cell>
          <cell r="G20">
            <v>317.36250000000001</v>
          </cell>
          <cell r="H20">
            <v>25515000</v>
          </cell>
        </row>
        <row r="21">
          <cell r="B21" t="str">
            <v>Ñaëng Coâng Chaâu</v>
          </cell>
          <cell r="C21" t="str">
            <v>B.Veä</v>
          </cell>
          <cell r="D21">
            <v>560700.00000000012</v>
          </cell>
          <cell r="E21">
            <v>0.95</v>
          </cell>
          <cell r="F21">
            <v>26</v>
          </cell>
          <cell r="G21">
            <v>24.7</v>
          </cell>
          <cell r="H21">
            <v>1986000</v>
          </cell>
        </row>
        <row r="22">
          <cell r="B22" t="str">
            <v>Phuøng Thanh Phong</v>
          </cell>
          <cell r="C22" t="str">
            <v>B.Veä</v>
          </cell>
          <cell r="D22">
            <v>476700</v>
          </cell>
          <cell r="E22">
            <v>0.95</v>
          </cell>
          <cell r="F22">
            <v>26</v>
          </cell>
          <cell r="G22">
            <v>24.7</v>
          </cell>
          <cell r="H22">
            <v>1986000</v>
          </cell>
        </row>
        <row r="23">
          <cell r="B23" t="str">
            <v>Ngoâ Vaên Naøm</v>
          </cell>
          <cell r="C23" t="str">
            <v>B.Veä</v>
          </cell>
          <cell r="D23">
            <v>476700</v>
          </cell>
          <cell r="E23">
            <v>0.95</v>
          </cell>
          <cell r="F23">
            <v>26</v>
          </cell>
          <cell r="G23">
            <v>24.7</v>
          </cell>
          <cell r="H23">
            <v>1986000</v>
          </cell>
        </row>
        <row r="24">
          <cell r="B24" t="str">
            <v>Traàn Vaên Thaønh</v>
          </cell>
          <cell r="C24" t="str">
            <v>B.Veä</v>
          </cell>
          <cell r="D24">
            <v>392700</v>
          </cell>
          <cell r="E24">
            <v>0.95</v>
          </cell>
          <cell r="F24">
            <v>26</v>
          </cell>
          <cell r="G24">
            <v>24.7</v>
          </cell>
          <cell r="H24">
            <v>1986000</v>
          </cell>
        </row>
        <row r="25">
          <cell r="B25" t="str">
            <v>Nguyeãn Hoaøng Ñaëng</v>
          </cell>
          <cell r="C25" t="str">
            <v>ÑT BV</v>
          </cell>
          <cell r="D25">
            <v>413700</v>
          </cell>
          <cell r="E25">
            <v>1.05</v>
          </cell>
          <cell r="F25">
            <v>26</v>
          </cell>
          <cell r="G25">
            <v>27.3</v>
          </cell>
          <cell r="H25">
            <v>2193000</v>
          </cell>
        </row>
        <row r="26">
          <cell r="B26" t="str">
            <v>Tröông Minh Duõng</v>
          </cell>
          <cell r="C26" t="str">
            <v>B.Veä</v>
          </cell>
          <cell r="D26">
            <v>630000</v>
          </cell>
          <cell r="E26">
            <v>0.95</v>
          </cell>
          <cell r="F26">
            <v>26</v>
          </cell>
          <cell r="G26">
            <v>24.7</v>
          </cell>
          <cell r="H26">
            <v>1986000</v>
          </cell>
        </row>
        <row r="27">
          <cell r="B27" t="str">
            <v>Nguyeãn Tuaán Haûi</v>
          </cell>
          <cell r="C27" t="str">
            <v>B.Veä</v>
          </cell>
          <cell r="D27">
            <v>451500</v>
          </cell>
          <cell r="E27">
            <v>0.95</v>
          </cell>
          <cell r="F27">
            <v>26</v>
          </cell>
          <cell r="G27">
            <v>24.7</v>
          </cell>
          <cell r="H27">
            <v>1986000</v>
          </cell>
        </row>
        <row r="28">
          <cell r="E28">
            <v>6.75</v>
          </cell>
          <cell r="G28">
            <v>175.49999999999997</v>
          </cell>
          <cell r="H28">
            <v>14109000</v>
          </cell>
        </row>
        <row r="29">
          <cell r="B29" t="str">
            <v>Ng. Thò Ngoïc Ñieäp</v>
          </cell>
          <cell r="C29" t="str">
            <v>P.Vuï</v>
          </cell>
          <cell r="D29">
            <v>340200</v>
          </cell>
          <cell r="E29">
            <v>0.95</v>
          </cell>
          <cell r="F29">
            <v>26</v>
          </cell>
          <cell r="H29">
            <v>700000</v>
          </cell>
        </row>
        <row r="30">
          <cell r="B30" t="str">
            <v>Toáng Thò Nguyeân</v>
          </cell>
          <cell r="C30" t="str">
            <v>P.Vuï</v>
          </cell>
          <cell r="D30">
            <v>415800</v>
          </cell>
          <cell r="E30">
            <v>0.95</v>
          </cell>
          <cell r="F30">
            <v>26</v>
          </cell>
          <cell r="H30">
            <v>700000</v>
          </cell>
        </row>
        <row r="31">
          <cell r="B31" t="str">
            <v>Leâ Vaên Phaùt</v>
          </cell>
          <cell r="C31" t="str">
            <v>Beáp TR</v>
          </cell>
          <cell r="D31">
            <v>413700</v>
          </cell>
          <cell r="E31">
            <v>1.05</v>
          </cell>
          <cell r="F31">
            <v>26</v>
          </cell>
          <cell r="H31">
            <v>750000</v>
          </cell>
        </row>
        <row r="32">
          <cell r="B32" t="str">
            <v>Lö  Hoàng Trang</v>
          </cell>
          <cell r="C32" t="str">
            <v>P.Vuï</v>
          </cell>
          <cell r="D32">
            <v>340200</v>
          </cell>
          <cell r="E32">
            <v>0.95</v>
          </cell>
          <cell r="F32">
            <v>26</v>
          </cell>
          <cell r="H32">
            <v>700000</v>
          </cell>
        </row>
        <row r="33">
          <cell r="B33" t="str">
            <v>Ng. Thò Kim Oanh</v>
          </cell>
          <cell r="C33" t="str">
            <v>P.Vuï</v>
          </cell>
          <cell r="D33">
            <v>340200</v>
          </cell>
          <cell r="E33">
            <v>0.95</v>
          </cell>
          <cell r="F33">
            <v>26</v>
          </cell>
          <cell r="H33">
            <v>700000</v>
          </cell>
        </row>
        <row r="34">
          <cell r="B34" t="str">
            <v>Ng. T. Bình Cheáp</v>
          </cell>
          <cell r="C34" t="str">
            <v>T.Vuï</v>
          </cell>
          <cell r="D34">
            <v>415800</v>
          </cell>
          <cell r="F34">
            <v>26</v>
          </cell>
          <cell r="H34">
            <v>600000</v>
          </cell>
        </row>
        <row r="35">
          <cell r="B35" t="str">
            <v>Vuõ Thò Haûi</v>
          </cell>
          <cell r="C35" t="str">
            <v>T.Vuï</v>
          </cell>
          <cell r="D35">
            <v>415800</v>
          </cell>
          <cell r="F35">
            <v>26</v>
          </cell>
          <cell r="H35">
            <v>600000</v>
          </cell>
        </row>
        <row r="36">
          <cell r="B36" t="str">
            <v>Töôùi caây</v>
          </cell>
          <cell r="H36">
            <v>400000</v>
          </cell>
        </row>
        <row r="37">
          <cell r="B37" t="str">
            <v>Quyõ phoøng</v>
          </cell>
          <cell r="H37">
            <v>1345000</v>
          </cell>
        </row>
        <row r="38">
          <cell r="B38" t="str">
            <v>Coäng</v>
          </cell>
          <cell r="D38">
            <v>10974600</v>
          </cell>
          <cell r="H38">
            <v>46119000</v>
          </cell>
        </row>
      </sheetData>
      <sheetData sheetId="3">
        <row r="11">
          <cell r="B11" t="str">
            <v>Laâm Duy Khaùnh</v>
          </cell>
          <cell r="C11" t="str">
            <v>T.P</v>
          </cell>
          <cell r="D11">
            <v>783300</v>
          </cell>
          <cell r="E11">
            <v>1.9</v>
          </cell>
          <cell r="F11">
            <v>26</v>
          </cell>
          <cell r="G11">
            <v>49.4</v>
          </cell>
          <cell r="H11">
            <v>3972000</v>
          </cell>
          <cell r="I11">
            <v>39165</v>
          </cell>
          <cell r="J11">
            <v>7833</v>
          </cell>
          <cell r="K11">
            <v>3925002</v>
          </cell>
        </row>
        <row r="12">
          <cell r="B12" t="str">
            <v>Hoà Nam Giang</v>
          </cell>
          <cell r="C12" t="str">
            <v>PP</v>
          </cell>
          <cell r="D12">
            <v>415800</v>
          </cell>
          <cell r="E12">
            <v>1.75</v>
          </cell>
          <cell r="F12">
            <v>26</v>
          </cell>
          <cell r="G12">
            <v>45.5</v>
          </cell>
          <cell r="H12">
            <v>3658000</v>
          </cell>
          <cell r="I12">
            <v>20790</v>
          </cell>
          <cell r="J12">
            <v>4158</v>
          </cell>
          <cell r="K12">
            <v>3633052</v>
          </cell>
        </row>
        <row r="13">
          <cell r="B13" t="str">
            <v>Traàn Chinh Chieán</v>
          </cell>
          <cell r="C13" t="str">
            <v>PP</v>
          </cell>
          <cell r="D13">
            <v>558599.99999999988</v>
          </cell>
          <cell r="E13">
            <v>1.75</v>
          </cell>
          <cell r="F13">
            <v>26</v>
          </cell>
          <cell r="G13">
            <v>45.5</v>
          </cell>
          <cell r="H13">
            <v>3658000</v>
          </cell>
          <cell r="I13">
            <v>27929.999999999996</v>
          </cell>
          <cell r="J13">
            <v>5585.9999999999991</v>
          </cell>
          <cell r="K13">
            <v>3624484</v>
          </cell>
        </row>
        <row r="14">
          <cell r="B14" t="str">
            <v>Nguyeãn Baù Toång</v>
          </cell>
          <cell r="C14" t="str">
            <v>QL XE</v>
          </cell>
          <cell r="D14">
            <v>392700</v>
          </cell>
          <cell r="E14">
            <v>1.25</v>
          </cell>
          <cell r="F14">
            <v>26</v>
          </cell>
          <cell r="G14">
            <v>32.5</v>
          </cell>
          <cell r="H14">
            <v>2613000</v>
          </cell>
          <cell r="I14">
            <v>19635</v>
          </cell>
          <cell r="J14">
            <v>3927</v>
          </cell>
          <cell r="K14">
            <v>2589438</v>
          </cell>
        </row>
        <row r="15">
          <cell r="B15" t="str">
            <v>Maïc Thanh Duõng</v>
          </cell>
          <cell r="C15" t="str">
            <v>N.V</v>
          </cell>
          <cell r="D15">
            <v>424200</v>
          </cell>
          <cell r="E15">
            <v>1.3</v>
          </cell>
          <cell r="F15">
            <v>26</v>
          </cell>
          <cell r="G15">
            <v>33.800000000000004</v>
          </cell>
          <cell r="H15">
            <v>2717000</v>
          </cell>
          <cell r="I15">
            <v>21210</v>
          </cell>
          <cell r="J15">
            <v>4242</v>
          </cell>
          <cell r="K15">
            <v>2691548</v>
          </cell>
        </row>
        <row r="16">
          <cell r="B16" t="str">
            <v>Nguyeãn Vaên Thôm</v>
          </cell>
          <cell r="C16" t="str">
            <v>N.V</v>
          </cell>
          <cell r="D16">
            <v>373800</v>
          </cell>
          <cell r="E16">
            <v>1.35</v>
          </cell>
          <cell r="F16">
            <v>26</v>
          </cell>
          <cell r="G16">
            <v>35.1</v>
          </cell>
          <cell r="H16">
            <v>2822000</v>
          </cell>
          <cell r="I16">
            <v>18690</v>
          </cell>
          <cell r="J16">
            <v>3738</v>
          </cell>
          <cell r="K16">
            <v>2799572</v>
          </cell>
        </row>
        <row r="17">
          <cell r="B17" t="str">
            <v>Nguyeãn Thanh Bình</v>
          </cell>
          <cell r="C17" t="str">
            <v>T.Caân</v>
          </cell>
          <cell r="D17">
            <v>403200</v>
          </cell>
          <cell r="E17">
            <v>1.1000000000000001</v>
          </cell>
          <cell r="F17">
            <v>26</v>
          </cell>
          <cell r="G17">
            <v>28.6</v>
          </cell>
          <cell r="H17">
            <v>2299000</v>
          </cell>
          <cell r="I17">
            <v>20160</v>
          </cell>
          <cell r="J17">
            <v>4032</v>
          </cell>
          <cell r="K17">
            <v>2274808</v>
          </cell>
        </row>
        <row r="18">
          <cell r="B18" t="str">
            <v>Voõ Daân Quyeàn</v>
          </cell>
          <cell r="C18" t="str">
            <v>T.Caân</v>
          </cell>
          <cell r="D18">
            <v>403200</v>
          </cell>
          <cell r="E18">
            <v>1.1000000000000001</v>
          </cell>
          <cell r="F18">
            <v>26</v>
          </cell>
          <cell r="G18">
            <v>28.6</v>
          </cell>
          <cell r="H18">
            <v>2299000</v>
          </cell>
          <cell r="I18">
            <v>20160</v>
          </cell>
          <cell r="J18">
            <v>4032</v>
          </cell>
          <cell r="K18">
            <v>2274808</v>
          </cell>
        </row>
        <row r="19">
          <cell r="B19" t="str">
            <v>Huyønh Thanh Cöôøng</v>
          </cell>
          <cell r="C19" t="str">
            <v>"</v>
          </cell>
          <cell r="D19">
            <v>451500</v>
          </cell>
          <cell r="E19">
            <v>1.1000000000000001</v>
          </cell>
          <cell r="F19">
            <v>26</v>
          </cell>
          <cell r="G19">
            <v>28.6</v>
          </cell>
          <cell r="H19">
            <v>2299000</v>
          </cell>
          <cell r="I19">
            <v>22575</v>
          </cell>
          <cell r="J19">
            <v>4515</v>
          </cell>
          <cell r="K19">
            <v>2271910</v>
          </cell>
        </row>
        <row r="20">
          <cell r="B20" t="str">
            <v>Nguyeãn Sôn Haø</v>
          </cell>
          <cell r="C20" t="str">
            <v>TK.BH</v>
          </cell>
          <cell r="D20">
            <v>655200</v>
          </cell>
          <cell r="E20">
            <v>1.35</v>
          </cell>
          <cell r="F20">
            <v>26</v>
          </cell>
          <cell r="G20">
            <v>35.1</v>
          </cell>
          <cell r="H20">
            <v>2822000</v>
          </cell>
          <cell r="I20">
            <v>32760</v>
          </cell>
          <cell r="J20">
            <v>6552</v>
          </cell>
          <cell r="K20">
            <v>2782688</v>
          </cell>
        </row>
        <row r="21">
          <cell r="B21" t="str">
            <v>Tröông Ngoïc Maãn</v>
          </cell>
          <cell r="C21" t="str">
            <v>NV.</v>
          </cell>
          <cell r="D21">
            <v>415800</v>
          </cell>
          <cell r="E21">
            <v>1.2</v>
          </cell>
          <cell r="F21">
            <v>26</v>
          </cell>
          <cell r="G21">
            <v>31.2</v>
          </cell>
          <cell r="H21">
            <v>2508000</v>
          </cell>
          <cell r="I21">
            <v>20790</v>
          </cell>
          <cell r="J21">
            <v>4158</v>
          </cell>
          <cell r="K21">
            <v>2483052</v>
          </cell>
        </row>
        <row r="22">
          <cell r="B22" t="str">
            <v>Huyønh Thanh Lieâm</v>
          </cell>
          <cell r="C22" t="str">
            <v>TKVT</v>
          </cell>
          <cell r="D22">
            <v>476700</v>
          </cell>
          <cell r="E22">
            <v>1.25</v>
          </cell>
          <cell r="F22">
            <v>26</v>
          </cell>
          <cell r="G22">
            <v>32.5</v>
          </cell>
          <cell r="H22">
            <v>2613000</v>
          </cell>
          <cell r="I22">
            <v>23835</v>
          </cell>
          <cell r="J22">
            <v>4767</v>
          </cell>
          <cell r="K22">
            <v>2584398</v>
          </cell>
        </row>
        <row r="23">
          <cell r="B23" t="str">
            <v>Phuøng Höõu Ñaït</v>
          </cell>
          <cell r="C23" t="str">
            <v>TKXM</v>
          </cell>
          <cell r="D23">
            <v>409500</v>
          </cell>
          <cell r="E23">
            <v>1.45</v>
          </cell>
          <cell r="F23">
            <v>26</v>
          </cell>
          <cell r="G23">
            <v>37.699999999999996</v>
          </cell>
          <cell r="H23">
            <v>3031000</v>
          </cell>
          <cell r="I23">
            <v>20475</v>
          </cell>
          <cell r="J23">
            <v>4095</v>
          </cell>
          <cell r="K23">
            <v>3006430</v>
          </cell>
        </row>
        <row r="24">
          <cell r="B24" t="str">
            <v>Laâm Hoàng Haûi</v>
          </cell>
          <cell r="C24" t="str">
            <v>TKVLN</v>
          </cell>
          <cell r="D24">
            <v>451500</v>
          </cell>
          <cell r="E24">
            <v>1.35</v>
          </cell>
          <cell r="F24">
            <v>26</v>
          </cell>
          <cell r="G24">
            <v>35.1</v>
          </cell>
          <cell r="H24">
            <v>2822000</v>
          </cell>
          <cell r="I24">
            <v>22575</v>
          </cell>
          <cell r="J24">
            <v>4515</v>
          </cell>
          <cell r="K24">
            <v>2794910</v>
          </cell>
        </row>
        <row r="25">
          <cell r="B25" t="str">
            <v>Nguyeãn Ngoïc Duy</v>
          </cell>
          <cell r="C25" t="str">
            <v>NV</v>
          </cell>
          <cell r="D25">
            <v>415800</v>
          </cell>
          <cell r="E25">
            <v>1.2</v>
          </cell>
          <cell r="F25">
            <v>26</v>
          </cell>
          <cell r="G25">
            <v>31.2</v>
          </cell>
          <cell r="H25">
            <v>2508000</v>
          </cell>
          <cell r="I25">
            <v>20790</v>
          </cell>
          <cell r="J25">
            <v>4158</v>
          </cell>
          <cell r="K25">
            <v>2483052</v>
          </cell>
        </row>
        <row r="26">
          <cell r="B26" t="str">
            <v>Leâ Hoaøng Baù</v>
          </cell>
          <cell r="C26" t="str">
            <v>KT.BH</v>
          </cell>
          <cell r="D26">
            <v>415800</v>
          </cell>
          <cell r="E26">
            <v>1.25</v>
          </cell>
          <cell r="F26">
            <v>26</v>
          </cell>
          <cell r="G26">
            <v>32.5</v>
          </cell>
          <cell r="H26">
            <v>2613000</v>
          </cell>
          <cell r="I26">
            <v>20790</v>
          </cell>
          <cell r="J26">
            <v>4158</v>
          </cell>
          <cell r="K26">
            <v>2588052</v>
          </cell>
        </row>
        <row r="27">
          <cell r="B27" t="str">
            <v>Traàn Huy Thaïch</v>
          </cell>
          <cell r="C27" t="str">
            <v>NV</v>
          </cell>
          <cell r="D27">
            <v>415800</v>
          </cell>
          <cell r="E27">
            <v>1.2</v>
          </cell>
          <cell r="F27">
            <v>26</v>
          </cell>
          <cell r="G27">
            <v>31.2</v>
          </cell>
          <cell r="H27">
            <v>2508000</v>
          </cell>
          <cell r="I27">
            <v>20790</v>
          </cell>
          <cell r="J27">
            <v>4158</v>
          </cell>
          <cell r="K27">
            <v>2483052</v>
          </cell>
        </row>
        <row r="28">
          <cell r="E28">
            <v>22.849999999999998</v>
          </cell>
          <cell r="G28">
            <v>594.10000000000014</v>
          </cell>
          <cell r="H28">
            <v>47762000</v>
          </cell>
        </row>
        <row r="29">
          <cell r="B29" t="str">
            <v>Nguyeãn Vaên Haûi</v>
          </cell>
          <cell r="C29" t="str">
            <v>BQL-DA</v>
          </cell>
          <cell r="D29">
            <v>497700</v>
          </cell>
          <cell r="E29">
            <v>1.25</v>
          </cell>
          <cell r="F29">
            <v>26</v>
          </cell>
          <cell r="G29">
            <v>32.5</v>
          </cell>
          <cell r="H29">
            <v>2613000</v>
          </cell>
          <cell r="I29">
            <v>24885</v>
          </cell>
          <cell r="J29">
            <v>4977</v>
          </cell>
          <cell r="K29">
            <v>2583138</v>
          </cell>
        </row>
        <row r="30">
          <cell r="B30" t="str">
            <v>Hoà Thò Caåm Huyønh</v>
          </cell>
          <cell r="C30" t="str">
            <v>BQL-DA</v>
          </cell>
          <cell r="D30">
            <v>424200</v>
          </cell>
          <cell r="E30">
            <v>1.25</v>
          </cell>
          <cell r="F30">
            <v>26</v>
          </cell>
          <cell r="G30">
            <v>32.5</v>
          </cell>
          <cell r="H30">
            <v>2613000</v>
          </cell>
          <cell r="I30">
            <v>21210</v>
          </cell>
          <cell r="J30">
            <v>4242</v>
          </cell>
          <cell r="K30">
            <v>2587548</v>
          </cell>
        </row>
        <row r="31">
          <cell r="E31">
            <v>2.5</v>
          </cell>
          <cell r="G31">
            <v>65</v>
          </cell>
          <cell r="H31">
            <v>5226000</v>
          </cell>
        </row>
        <row r="33">
          <cell r="B33" t="str">
            <v>Coäng</v>
          </cell>
          <cell r="D33">
            <v>8784300</v>
          </cell>
          <cell r="E33">
            <v>25.349999999999998</v>
          </cell>
          <cell r="G33">
            <v>659.10000000000014</v>
          </cell>
          <cell r="H33">
            <v>52988000</v>
          </cell>
          <cell r="I33">
            <v>439215</v>
          </cell>
          <cell r="J33">
            <v>87843</v>
          </cell>
          <cell r="K33">
            <v>52460942</v>
          </cell>
        </row>
        <row r="56">
          <cell r="B56" t="str">
            <v>Nguyeãn Vaên Cöôøng</v>
          </cell>
          <cell r="C56" t="str">
            <v>T, Tröôûng</v>
          </cell>
          <cell r="D56">
            <v>537599.99999999988</v>
          </cell>
          <cell r="E56">
            <v>1.4</v>
          </cell>
          <cell r="F56">
            <v>26</v>
          </cell>
          <cell r="G56">
            <v>36.4</v>
          </cell>
          <cell r="H56">
            <v>1977000</v>
          </cell>
          <cell r="I56">
            <v>26879.999999999996</v>
          </cell>
          <cell r="J56">
            <v>5375.9999999999991</v>
          </cell>
          <cell r="K56">
            <v>1944744</v>
          </cell>
        </row>
        <row r="57">
          <cell r="B57" t="str">
            <v>Phan Vaên Hoàng</v>
          </cell>
          <cell r="C57" t="str">
            <v>Toå Phoù</v>
          </cell>
          <cell r="D57">
            <v>531300</v>
          </cell>
          <cell r="E57">
            <v>1.3</v>
          </cell>
          <cell r="F57">
            <v>26</v>
          </cell>
          <cell r="G57">
            <v>20.8</v>
          </cell>
          <cell r="H57">
            <v>1457000</v>
          </cell>
          <cell r="I57">
            <v>26565</v>
          </cell>
          <cell r="J57">
            <v>5313</v>
          </cell>
          <cell r="K57">
            <v>1425122</v>
          </cell>
        </row>
        <row r="58">
          <cell r="B58" t="str">
            <v>Taï Quoác Quyønh</v>
          </cell>
          <cell r="C58" t="str">
            <v>CN</v>
          </cell>
          <cell r="D58">
            <v>445200</v>
          </cell>
          <cell r="E58">
            <v>1.25</v>
          </cell>
          <cell r="F58">
            <v>26</v>
          </cell>
          <cell r="G58">
            <v>32.5</v>
          </cell>
          <cell r="H58">
            <v>1765000</v>
          </cell>
          <cell r="I58">
            <v>22260</v>
          </cell>
          <cell r="J58">
            <v>4452</v>
          </cell>
          <cell r="K58">
            <v>1738288</v>
          </cell>
        </row>
        <row r="59">
          <cell r="B59" t="str">
            <v>Phan Vaên Hieàn</v>
          </cell>
          <cell r="C59" t="str">
            <v>"</v>
          </cell>
          <cell r="D59">
            <v>445200</v>
          </cell>
          <cell r="E59">
            <v>1.25</v>
          </cell>
          <cell r="F59">
            <v>26</v>
          </cell>
          <cell r="G59">
            <v>32.5</v>
          </cell>
          <cell r="H59">
            <v>1765000</v>
          </cell>
          <cell r="I59">
            <v>22260</v>
          </cell>
          <cell r="J59">
            <v>4452</v>
          </cell>
          <cell r="K59">
            <v>1738288</v>
          </cell>
        </row>
        <row r="60">
          <cell r="B60" t="str">
            <v>Leâ Töï Thieän</v>
          </cell>
          <cell r="C60" t="str">
            <v>"</v>
          </cell>
          <cell r="D60">
            <v>531300</v>
          </cell>
          <cell r="E60">
            <v>1.25</v>
          </cell>
          <cell r="F60">
            <v>26</v>
          </cell>
          <cell r="G60">
            <v>32.5</v>
          </cell>
          <cell r="H60">
            <v>1765000</v>
          </cell>
          <cell r="I60">
            <v>26565</v>
          </cell>
          <cell r="J60">
            <v>5313</v>
          </cell>
          <cell r="K60">
            <v>1733122</v>
          </cell>
        </row>
        <row r="61">
          <cell r="B61" t="str">
            <v>Nguyeãn Vaên Ñöông</v>
          </cell>
          <cell r="C61" t="str">
            <v>"</v>
          </cell>
          <cell r="D61">
            <v>403200</v>
          </cell>
          <cell r="E61">
            <v>1.25</v>
          </cell>
          <cell r="F61">
            <v>26</v>
          </cell>
          <cell r="G61">
            <v>32.5</v>
          </cell>
          <cell r="H61">
            <v>1765000</v>
          </cell>
          <cell r="I61">
            <v>20160</v>
          </cell>
          <cell r="J61">
            <v>4032</v>
          </cell>
          <cell r="K61">
            <v>1740808</v>
          </cell>
        </row>
        <row r="62">
          <cell r="B62" t="str">
            <v>Phaïm Gia Bình</v>
          </cell>
          <cell r="C62" t="str">
            <v>"</v>
          </cell>
          <cell r="D62">
            <v>445200</v>
          </cell>
          <cell r="E62">
            <v>1.25</v>
          </cell>
          <cell r="F62">
            <v>25</v>
          </cell>
          <cell r="G62">
            <v>31.25</v>
          </cell>
          <cell r="H62">
            <v>1697000</v>
          </cell>
          <cell r="I62">
            <v>22260</v>
          </cell>
          <cell r="J62">
            <v>4452</v>
          </cell>
          <cell r="K62">
            <v>1670288</v>
          </cell>
        </row>
        <row r="63">
          <cell r="B63" t="str">
            <v>Nguyeãn Ngoïc Sôn</v>
          </cell>
          <cell r="C63" t="str">
            <v>"</v>
          </cell>
          <cell r="D63">
            <v>445200</v>
          </cell>
          <cell r="E63">
            <v>1.25</v>
          </cell>
          <cell r="F63">
            <v>22</v>
          </cell>
          <cell r="G63">
            <v>27.5</v>
          </cell>
          <cell r="H63">
            <v>1494000</v>
          </cell>
          <cell r="I63">
            <v>22260</v>
          </cell>
          <cell r="J63">
            <v>4452</v>
          </cell>
          <cell r="K63">
            <v>1467288</v>
          </cell>
        </row>
        <row r="64">
          <cell r="B64" t="str">
            <v>Nguyeãn Troïng Taøi</v>
          </cell>
          <cell r="C64" t="str">
            <v>"</v>
          </cell>
          <cell r="D64">
            <v>445200</v>
          </cell>
          <cell r="E64">
            <v>1.25</v>
          </cell>
          <cell r="F64">
            <v>26</v>
          </cell>
          <cell r="G64">
            <v>32.5</v>
          </cell>
          <cell r="H64">
            <v>1765000</v>
          </cell>
          <cell r="I64">
            <v>22260</v>
          </cell>
          <cell r="J64">
            <v>4452</v>
          </cell>
          <cell r="K64">
            <v>1738288</v>
          </cell>
        </row>
        <row r="65">
          <cell r="B65" t="str">
            <v>Phan Phöôùc Lôïi</v>
          </cell>
          <cell r="C65" t="str">
            <v>"</v>
          </cell>
          <cell r="D65">
            <v>403200</v>
          </cell>
          <cell r="E65">
            <v>1.25</v>
          </cell>
          <cell r="F65">
            <v>26</v>
          </cell>
          <cell r="G65">
            <v>32.5</v>
          </cell>
          <cell r="H65">
            <v>1765000</v>
          </cell>
          <cell r="I65">
            <v>20160</v>
          </cell>
          <cell r="J65">
            <v>4032</v>
          </cell>
          <cell r="K65">
            <v>1740808</v>
          </cell>
        </row>
        <row r="66">
          <cell r="B66" t="str">
            <v>Phan Vaên Loäc</v>
          </cell>
          <cell r="C66" t="str">
            <v>CN ñieän</v>
          </cell>
          <cell r="D66">
            <v>403200</v>
          </cell>
          <cell r="E66">
            <v>0.9375</v>
          </cell>
          <cell r="F66">
            <v>26</v>
          </cell>
          <cell r="G66">
            <v>24.375</v>
          </cell>
          <cell r="H66">
            <v>1324000</v>
          </cell>
          <cell r="I66">
            <v>20160</v>
          </cell>
          <cell r="J66">
            <v>4032</v>
          </cell>
          <cell r="K66">
            <v>1299808</v>
          </cell>
        </row>
        <row r="67">
          <cell r="B67" t="str">
            <v>Löõ Thanh Ñieàn</v>
          </cell>
          <cell r="C67" t="str">
            <v>"</v>
          </cell>
          <cell r="D67">
            <v>403200</v>
          </cell>
          <cell r="E67">
            <v>0.9375</v>
          </cell>
          <cell r="F67">
            <v>26</v>
          </cell>
          <cell r="G67">
            <v>24.375</v>
          </cell>
          <cell r="H67">
            <v>1324000</v>
          </cell>
          <cell r="I67">
            <v>20160</v>
          </cell>
          <cell r="J67">
            <v>4032</v>
          </cell>
          <cell r="K67">
            <v>1299808</v>
          </cell>
        </row>
        <row r="68">
          <cell r="B68" t="str">
            <v>Traàn Thanh Sang</v>
          </cell>
          <cell r="C68" t="str">
            <v>"</v>
          </cell>
          <cell r="D68">
            <v>403200</v>
          </cell>
          <cell r="E68">
            <v>0.9375</v>
          </cell>
          <cell r="F68">
            <v>13</v>
          </cell>
          <cell r="H68">
            <v>628000</v>
          </cell>
          <cell r="I68">
            <v>20160</v>
          </cell>
          <cell r="J68">
            <v>4032</v>
          </cell>
          <cell r="K68">
            <v>603808</v>
          </cell>
        </row>
        <row r="69">
          <cell r="B69" t="str">
            <v>Coäng:</v>
          </cell>
          <cell r="D69">
            <v>5842200</v>
          </cell>
          <cell r="E69">
            <v>15.512499999999999</v>
          </cell>
          <cell r="G69">
            <v>359.7</v>
          </cell>
          <cell r="H69">
            <v>20491000</v>
          </cell>
          <cell r="I69">
            <v>292110</v>
          </cell>
          <cell r="J69">
            <v>58422</v>
          </cell>
          <cell r="K69">
            <v>20140468</v>
          </cell>
        </row>
      </sheetData>
      <sheetData sheetId="4">
        <row r="9">
          <cell r="B9" t="str">
            <v>Phuøng Höõu Thònh</v>
          </cell>
          <cell r="C9" t="str">
            <v>TP</v>
          </cell>
          <cell r="D9">
            <v>680400</v>
          </cell>
          <cell r="E9">
            <v>1.9</v>
          </cell>
          <cell r="F9">
            <v>26</v>
          </cell>
          <cell r="G9">
            <v>49.4</v>
          </cell>
          <cell r="H9">
            <v>3973000</v>
          </cell>
          <cell r="I9">
            <v>34020</v>
          </cell>
          <cell r="J9">
            <v>6804</v>
          </cell>
          <cell r="K9">
            <v>3932176</v>
          </cell>
        </row>
        <row r="10">
          <cell r="B10" t="str">
            <v>Huyønh Quang Vöõng</v>
          </cell>
          <cell r="C10" t="str">
            <v>PP</v>
          </cell>
          <cell r="D10">
            <v>646800</v>
          </cell>
          <cell r="E10">
            <v>1.75</v>
          </cell>
          <cell r="F10">
            <v>26</v>
          </cell>
          <cell r="G10">
            <v>45.5</v>
          </cell>
          <cell r="H10">
            <v>3659000</v>
          </cell>
          <cell r="I10">
            <v>32340</v>
          </cell>
          <cell r="J10">
            <v>6468</v>
          </cell>
          <cell r="K10">
            <v>3620192</v>
          </cell>
        </row>
        <row r="11">
          <cell r="B11" t="str">
            <v>Ng. Thò Kim Anh</v>
          </cell>
          <cell r="C11" t="str">
            <v>N.V</v>
          </cell>
          <cell r="D11">
            <v>354900</v>
          </cell>
          <cell r="E11">
            <v>1.3</v>
          </cell>
          <cell r="F11">
            <v>26</v>
          </cell>
          <cell r="G11">
            <v>33.800000000000004</v>
          </cell>
          <cell r="H11">
            <v>2717000</v>
          </cell>
          <cell r="I11">
            <v>17745</v>
          </cell>
          <cell r="J11">
            <v>3549</v>
          </cell>
          <cell r="K11">
            <v>2695706</v>
          </cell>
        </row>
        <row r="12">
          <cell r="B12" t="str">
            <v>Traàn Vieát Khoâi</v>
          </cell>
          <cell r="C12" t="str">
            <v>N.V</v>
          </cell>
          <cell r="D12">
            <v>415800</v>
          </cell>
          <cell r="E12">
            <v>0.9375</v>
          </cell>
          <cell r="F12">
            <v>26</v>
          </cell>
          <cell r="G12">
            <v>24.375</v>
          </cell>
          <cell r="H12">
            <v>1960000</v>
          </cell>
          <cell r="I12">
            <v>20790</v>
          </cell>
          <cell r="J12">
            <v>4158</v>
          </cell>
          <cell r="K12">
            <v>1935052</v>
          </cell>
        </row>
        <row r="13">
          <cell r="B13" t="str">
            <v>Mai Thaønh Chính</v>
          </cell>
          <cell r="C13" t="str">
            <v>N.V</v>
          </cell>
          <cell r="D13">
            <v>913500.00000000012</v>
          </cell>
          <cell r="E13">
            <v>1.25</v>
          </cell>
          <cell r="F13">
            <v>26</v>
          </cell>
          <cell r="G13">
            <v>32.5</v>
          </cell>
          <cell r="H13">
            <v>2613000</v>
          </cell>
          <cell r="I13">
            <v>45675.000000000007</v>
          </cell>
          <cell r="J13">
            <v>9135.0000000000018</v>
          </cell>
          <cell r="K13">
            <v>2558190</v>
          </cell>
        </row>
        <row r="14">
          <cell r="B14" t="str">
            <v>Traàn Phuù Thuûy</v>
          </cell>
          <cell r="C14" t="str">
            <v>V.tính</v>
          </cell>
          <cell r="D14">
            <v>415800</v>
          </cell>
          <cell r="E14">
            <v>1.2</v>
          </cell>
          <cell r="F14">
            <v>26</v>
          </cell>
          <cell r="G14">
            <v>31.2</v>
          </cell>
          <cell r="H14">
            <v>2508000</v>
          </cell>
          <cell r="I14">
            <v>20790</v>
          </cell>
          <cell r="J14">
            <v>4158</v>
          </cell>
          <cell r="K14">
            <v>2483052</v>
          </cell>
        </row>
        <row r="15">
          <cell r="B15" t="str">
            <v>Nguyeãn Vaên Hoaøng</v>
          </cell>
          <cell r="C15" t="str">
            <v>AÙp taûi</v>
          </cell>
          <cell r="D15">
            <v>348600</v>
          </cell>
          <cell r="E15">
            <v>1.1000000000000001</v>
          </cell>
          <cell r="F15">
            <v>26</v>
          </cell>
          <cell r="G15">
            <v>28.6</v>
          </cell>
          <cell r="H15">
            <v>2299000</v>
          </cell>
          <cell r="I15">
            <v>17430</v>
          </cell>
          <cell r="J15">
            <v>3486</v>
          </cell>
          <cell r="K15">
            <v>2278084</v>
          </cell>
        </row>
        <row r="16">
          <cell r="B16" t="str">
            <v>Huyønh Vaên Bình</v>
          </cell>
          <cell r="C16" t="str">
            <v>AÙp taûi</v>
          </cell>
          <cell r="D16">
            <v>516600</v>
          </cell>
          <cell r="E16">
            <v>1.1000000000000001</v>
          </cell>
          <cell r="F16">
            <v>26</v>
          </cell>
          <cell r="G16">
            <v>28.6</v>
          </cell>
          <cell r="H16">
            <v>2299000</v>
          </cell>
          <cell r="I16">
            <v>25830</v>
          </cell>
          <cell r="J16">
            <v>5166</v>
          </cell>
          <cell r="K16">
            <v>2268004</v>
          </cell>
        </row>
        <row r="17">
          <cell r="B17" t="str">
            <v>Tröông Thaønh Taâm</v>
          </cell>
          <cell r="C17" t="str">
            <v>AÙp taûi</v>
          </cell>
          <cell r="D17">
            <v>409500</v>
          </cell>
          <cell r="E17">
            <v>1.1000000000000001</v>
          </cell>
          <cell r="F17">
            <v>26</v>
          </cell>
          <cell r="G17">
            <v>28.6</v>
          </cell>
          <cell r="H17">
            <v>2299000</v>
          </cell>
          <cell r="I17">
            <v>20475</v>
          </cell>
          <cell r="J17">
            <v>4095</v>
          </cell>
          <cell r="K17">
            <v>2274430</v>
          </cell>
        </row>
        <row r="18">
          <cell r="B18" t="str">
            <v>Laâm Anh Duõng</v>
          </cell>
          <cell r="C18" t="str">
            <v>AÙp taûi</v>
          </cell>
          <cell r="D18">
            <v>409500</v>
          </cell>
          <cell r="E18">
            <v>1.1000000000000001</v>
          </cell>
          <cell r="F18">
            <v>26</v>
          </cell>
          <cell r="G18">
            <v>28.6</v>
          </cell>
          <cell r="H18">
            <v>2299000</v>
          </cell>
          <cell r="I18">
            <v>20475</v>
          </cell>
          <cell r="J18">
            <v>4095</v>
          </cell>
          <cell r="K18">
            <v>2274430</v>
          </cell>
        </row>
        <row r="19">
          <cell r="B19" t="str">
            <v>Huyønh Thieän Phong</v>
          </cell>
          <cell r="C19" t="str">
            <v>AÙp taûi</v>
          </cell>
          <cell r="D19">
            <v>352800</v>
          </cell>
          <cell r="E19">
            <v>1.1000000000000001</v>
          </cell>
          <cell r="F19">
            <v>26</v>
          </cell>
          <cell r="G19">
            <v>28.6</v>
          </cell>
          <cell r="H19">
            <v>2299000</v>
          </cell>
          <cell r="I19">
            <v>17640</v>
          </cell>
          <cell r="J19">
            <v>3528</v>
          </cell>
          <cell r="K19">
            <v>2277832</v>
          </cell>
        </row>
        <row r="20">
          <cell r="B20" t="str">
            <v>Vuõ Quoác Vieät</v>
          </cell>
          <cell r="C20" t="str">
            <v>AÙp taûi</v>
          </cell>
          <cell r="D20">
            <v>403200</v>
          </cell>
          <cell r="E20">
            <v>1.1000000000000001</v>
          </cell>
          <cell r="F20">
            <v>26</v>
          </cell>
          <cell r="G20">
            <v>28.6</v>
          </cell>
          <cell r="H20">
            <v>2299000</v>
          </cell>
          <cell r="I20">
            <v>20160</v>
          </cell>
          <cell r="J20">
            <v>4032</v>
          </cell>
          <cell r="K20">
            <v>2274808</v>
          </cell>
        </row>
        <row r="21">
          <cell r="B21" t="str">
            <v>Nguyeãn Phöông Phan</v>
          </cell>
          <cell r="C21" t="str">
            <v>AÙp taûi</v>
          </cell>
          <cell r="D21">
            <v>426300.00000000006</v>
          </cell>
          <cell r="E21">
            <v>1.1000000000000001</v>
          </cell>
          <cell r="F21">
            <v>26</v>
          </cell>
          <cell r="G21">
            <v>28.6</v>
          </cell>
          <cell r="H21">
            <v>2299000</v>
          </cell>
          <cell r="I21">
            <v>21315.000000000004</v>
          </cell>
          <cell r="J21">
            <v>4263.0000000000009</v>
          </cell>
          <cell r="K21">
            <v>2273422</v>
          </cell>
        </row>
        <row r="22">
          <cell r="B22" t="str">
            <v>Nguyeãn Quoác Maïnh</v>
          </cell>
          <cell r="C22" t="str">
            <v>AÙp taûi</v>
          </cell>
          <cell r="D22">
            <v>373800</v>
          </cell>
          <cell r="E22">
            <v>1.1000000000000001</v>
          </cell>
          <cell r="F22">
            <v>26</v>
          </cell>
          <cell r="G22">
            <v>28.6</v>
          </cell>
          <cell r="H22">
            <v>2299000</v>
          </cell>
          <cell r="I22">
            <v>18690</v>
          </cell>
          <cell r="J22">
            <v>3738</v>
          </cell>
          <cell r="K22">
            <v>2276572</v>
          </cell>
        </row>
        <row r="23">
          <cell r="B23" t="str">
            <v>Nguyeãn Xuaân Trieäu</v>
          </cell>
          <cell r="C23" t="str">
            <v>"</v>
          </cell>
          <cell r="D23">
            <v>424200</v>
          </cell>
          <cell r="E23">
            <v>1.1000000000000001</v>
          </cell>
          <cell r="F23">
            <v>26</v>
          </cell>
          <cell r="G23">
            <v>28.6</v>
          </cell>
          <cell r="H23">
            <v>2299000</v>
          </cell>
          <cell r="I23">
            <v>21210</v>
          </cell>
          <cell r="J23">
            <v>4242</v>
          </cell>
          <cell r="K23">
            <v>2273548</v>
          </cell>
        </row>
        <row r="24">
          <cell r="B24" t="str">
            <v>Laâm Minh Vöông</v>
          </cell>
          <cell r="C24" t="str">
            <v>T.CN</v>
          </cell>
          <cell r="D24">
            <v>718200</v>
          </cell>
          <cell r="E24">
            <v>1.6</v>
          </cell>
          <cell r="F24">
            <v>26</v>
          </cell>
          <cell r="G24">
            <v>41.6</v>
          </cell>
          <cell r="H24">
            <v>3346000</v>
          </cell>
          <cell r="I24">
            <v>35910</v>
          </cell>
          <cell r="J24">
            <v>7182</v>
          </cell>
          <cell r="K24">
            <v>3302908</v>
          </cell>
        </row>
        <row r="25">
          <cell r="B25" t="str">
            <v>Leâ Thaønh Líp</v>
          </cell>
          <cell r="C25" t="str">
            <v>KT</v>
          </cell>
          <cell r="D25">
            <v>415800</v>
          </cell>
          <cell r="E25">
            <v>1.55</v>
          </cell>
          <cell r="F25">
            <v>26</v>
          </cell>
          <cell r="G25">
            <v>40.300000000000004</v>
          </cell>
          <cell r="H25">
            <v>3240000</v>
          </cell>
          <cell r="I25">
            <v>20790</v>
          </cell>
          <cell r="J25">
            <v>4158</v>
          </cell>
          <cell r="K25">
            <v>3215052</v>
          </cell>
        </row>
        <row r="26">
          <cell r="B26" t="str">
            <v>Voõ Hoaøng Trung</v>
          </cell>
          <cell r="C26" t="str">
            <v>NV</v>
          </cell>
          <cell r="D26">
            <v>476700</v>
          </cell>
          <cell r="E26">
            <v>1.25</v>
          </cell>
          <cell r="F26">
            <v>26</v>
          </cell>
          <cell r="G26">
            <v>32.5</v>
          </cell>
          <cell r="H26">
            <v>2613000</v>
          </cell>
          <cell r="I26">
            <v>23835</v>
          </cell>
          <cell r="J26">
            <v>4767</v>
          </cell>
          <cell r="K26">
            <v>2584398</v>
          </cell>
        </row>
        <row r="27">
          <cell r="B27" t="str">
            <v>Voõ Thoáng Nhaát</v>
          </cell>
          <cell r="C27" t="str">
            <v>Thuû quyõ</v>
          </cell>
          <cell r="D27">
            <v>451500</v>
          </cell>
          <cell r="E27">
            <v>1.2</v>
          </cell>
          <cell r="F27">
            <v>26</v>
          </cell>
          <cell r="G27">
            <v>31.2</v>
          </cell>
          <cell r="H27">
            <v>2508000</v>
          </cell>
          <cell r="I27">
            <v>22575</v>
          </cell>
          <cell r="J27">
            <v>4515</v>
          </cell>
          <cell r="K27">
            <v>2480910</v>
          </cell>
        </row>
        <row r="28">
          <cell r="B28" t="str">
            <v>Voõ Hoàng Taâm</v>
          </cell>
          <cell r="C28" t="str">
            <v>Thuû quyõ</v>
          </cell>
          <cell r="D28">
            <v>403200</v>
          </cell>
          <cell r="E28">
            <v>1.2</v>
          </cell>
          <cell r="F28">
            <v>26</v>
          </cell>
          <cell r="G28">
            <v>31.2</v>
          </cell>
          <cell r="H28">
            <v>2508000</v>
          </cell>
          <cell r="I28">
            <v>20160</v>
          </cell>
          <cell r="J28">
            <v>4032</v>
          </cell>
          <cell r="K28">
            <v>2483808</v>
          </cell>
        </row>
        <row r="29">
          <cell r="B29" t="str">
            <v>Nguyeãn Thaønh Thaân</v>
          </cell>
          <cell r="C29" t="str">
            <v>KT</v>
          </cell>
          <cell r="D29">
            <v>348600</v>
          </cell>
          <cell r="E29">
            <v>1.2</v>
          </cell>
          <cell r="F29">
            <v>26</v>
          </cell>
          <cell r="G29">
            <v>31.2</v>
          </cell>
          <cell r="H29">
            <v>2508000</v>
          </cell>
          <cell r="I29">
            <v>17430</v>
          </cell>
          <cell r="J29">
            <v>3486</v>
          </cell>
          <cell r="K29">
            <v>2487084</v>
          </cell>
        </row>
        <row r="30">
          <cell r="B30" t="str">
            <v>Ñinh Ñöùc Chính</v>
          </cell>
          <cell r="C30" t="str">
            <v>L.Xe</v>
          </cell>
          <cell r="D30">
            <v>445200</v>
          </cell>
          <cell r="E30">
            <v>1.1000000000000001</v>
          </cell>
          <cell r="F30">
            <v>26</v>
          </cell>
          <cell r="G30">
            <v>28.6</v>
          </cell>
          <cell r="H30">
            <v>2299000</v>
          </cell>
          <cell r="I30">
            <v>22260</v>
          </cell>
          <cell r="J30">
            <v>4452</v>
          </cell>
          <cell r="K30">
            <v>2272288</v>
          </cell>
        </row>
        <row r="31">
          <cell r="B31" t="str">
            <v>Ng. Ñaêng Khoa</v>
          </cell>
          <cell r="C31" t="str">
            <v>NV.</v>
          </cell>
          <cell r="D31">
            <v>352800</v>
          </cell>
          <cell r="E31">
            <v>1.1000000000000001</v>
          </cell>
          <cell r="F31">
            <v>26</v>
          </cell>
          <cell r="G31">
            <v>28.6</v>
          </cell>
          <cell r="H31">
            <v>2299000</v>
          </cell>
          <cell r="I31">
            <v>17640</v>
          </cell>
          <cell r="J31">
            <v>3528</v>
          </cell>
          <cell r="K31">
            <v>2277832</v>
          </cell>
        </row>
        <row r="32">
          <cell r="B32" t="str">
            <v>Nguyeãn Phuù Quoác</v>
          </cell>
          <cell r="C32" t="str">
            <v xml:space="preserve">NV </v>
          </cell>
          <cell r="D32">
            <v>352800</v>
          </cell>
          <cell r="E32">
            <v>0.89999999999999991</v>
          </cell>
          <cell r="F32">
            <v>26</v>
          </cell>
          <cell r="G32">
            <v>23.4</v>
          </cell>
          <cell r="H32">
            <v>1881000</v>
          </cell>
          <cell r="I32">
            <v>17640</v>
          </cell>
          <cell r="J32">
            <v>3528</v>
          </cell>
          <cell r="K32">
            <v>1859832</v>
          </cell>
        </row>
        <row r="33">
          <cell r="E33">
            <v>29.337500000000002</v>
          </cell>
          <cell r="G33">
            <v>762.77500000000032</v>
          </cell>
          <cell r="H33">
            <v>61323000</v>
          </cell>
        </row>
        <row r="34">
          <cell r="B34" t="str">
            <v>Nguyeãn Thoaïi Oanh</v>
          </cell>
          <cell r="C34" t="str">
            <v>TB.QLCL</v>
          </cell>
          <cell r="D34">
            <v>558599.99999999988</v>
          </cell>
          <cell r="E34">
            <v>1.75</v>
          </cell>
          <cell r="F34">
            <v>26</v>
          </cell>
          <cell r="G34">
            <v>45.5</v>
          </cell>
          <cell r="H34">
            <v>3658000</v>
          </cell>
          <cell r="I34">
            <v>27929.999999999996</v>
          </cell>
          <cell r="J34">
            <v>5585.9999999999991</v>
          </cell>
          <cell r="K34">
            <v>3624484</v>
          </cell>
        </row>
        <row r="35">
          <cell r="B35" t="str">
            <v>Phaïm Vaên Haûi</v>
          </cell>
          <cell r="C35" t="str">
            <v>BQL-CL</v>
          </cell>
          <cell r="D35">
            <v>552300.00000000012</v>
          </cell>
          <cell r="E35">
            <v>1.25</v>
          </cell>
          <cell r="F35">
            <v>26</v>
          </cell>
          <cell r="G35">
            <v>32.5</v>
          </cell>
          <cell r="H35">
            <v>2613000</v>
          </cell>
          <cell r="I35">
            <v>27615.000000000007</v>
          </cell>
          <cell r="J35">
            <v>5523.0000000000009</v>
          </cell>
          <cell r="K35">
            <v>2579862</v>
          </cell>
        </row>
        <row r="36">
          <cell r="B36" t="str">
            <v>Nguyeãn Höõu Hieáu</v>
          </cell>
          <cell r="C36" t="str">
            <v>"</v>
          </cell>
          <cell r="D36">
            <v>451500</v>
          </cell>
          <cell r="E36">
            <v>1.25</v>
          </cell>
          <cell r="F36">
            <v>26</v>
          </cell>
          <cell r="G36">
            <v>32.5</v>
          </cell>
          <cell r="H36">
            <v>2613000</v>
          </cell>
          <cell r="I36">
            <v>22575</v>
          </cell>
          <cell r="J36">
            <v>4515</v>
          </cell>
          <cell r="K36">
            <v>2585910</v>
          </cell>
        </row>
        <row r="37">
          <cell r="B37" t="str">
            <v>Quyõ Cty buø 30% haûi ñi hoïc (T.11+t12)</v>
          </cell>
          <cell r="H37">
            <v>737000</v>
          </cell>
          <cell r="K37">
            <v>737000</v>
          </cell>
        </row>
        <row r="38">
          <cell r="E38">
            <v>4.25</v>
          </cell>
          <cell r="G38">
            <v>110.5</v>
          </cell>
          <cell r="H38">
            <v>9621000</v>
          </cell>
        </row>
        <row r="39">
          <cell r="B39" t="str">
            <v>Coäng</v>
          </cell>
          <cell r="D39">
            <v>12618900</v>
          </cell>
          <cell r="E39">
            <v>33.587500000000006</v>
          </cell>
          <cell r="G39">
            <v>873.27500000000032</v>
          </cell>
          <cell r="H39">
            <v>70944000</v>
          </cell>
          <cell r="I39">
            <v>630945</v>
          </cell>
          <cell r="J39">
            <v>126189</v>
          </cell>
          <cell r="K39">
            <v>70186866</v>
          </cell>
        </row>
      </sheetData>
      <sheetData sheetId="5">
        <row r="10">
          <cell r="B10" t="str">
            <v>Phaïm Minh Taâm</v>
          </cell>
          <cell r="C10" t="str">
            <v>Tr . P</v>
          </cell>
          <cell r="D10">
            <v>579600</v>
          </cell>
          <cell r="E10">
            <v>1.75</v>
          </cell>
          <cell r="F10">
            <v>27</v>
          </cell>
          <cell r="G10">
            <v>47.25</v>
          </cell>
          <cell r="H10">
            <v>2364000</v>
          </cell>
        </row>
        <row r="11">
          <cell r="B11" t="str">
            <v>Traàn Tuaán Vieät</v>
          </cell>
          <cell r="C11" t="str">
            <v xml:space="preserve"> P . P</v>
          </cell>
          <cell r="D11">
            <v>539700</v>
          </cell>
          <cell r="E11">
            <v>1.6</v>
          </cell>
          <cell r="F11">
            <v>27</v>
          </cell>
          <cell r="G11">
            <v>43.2</v>
          </cell>
          <cell r="H11">
            <v>2161000</v>
          </cell>
        </row>
        <row r="12">
          <cell r="B12" t="str">
            <v>Traàn Thò Lan Höông</v>
          </cell>
          <cell r="C12" t="str">
            <v>P. P</v>
          </cell>
          <cell r="D12">
            <v>558599.99999999988</v>
          </cell>
          <cell r="E12">
            <v>1.6</v>
          </cell>
          <cell r="F12">
            <v>27</v>
          </cell>
          <cell r="G12">
            <v>43.2</v>
          </cell>
          <cell r="H12">
            <v>2161000</v>
          </cell>
        </row>
        <row r="13">
          <cell r="B13" t="str">
            <v>Ñoã Phöôùc Hieáu</v>
          </cell>
          <cell r="C13" t="str">
            <v xml:space="preserve"> T K</v>
          </cell>
          <cell r="D13">
            <v>451500</v>
          </cell>
          <cell r="E13">
            <v>1.25</v>
          </cell>
          <cell r="F13">
            <v>27</v>
          </cell>
          <cell r="G13">
            <v>33.75</v>
          </cell>
          <cell r="H13">
            <v>1688000</v>
          </cell>
        </row>
        <row r="14">
          <cell r="B14" t="str">
            <v>Traàn Thò Thaïch</v>
          </cell>
          <cell r="C14" t="str">
            <v>TT.PT</v>
          </cell>
          <cell r="D14">
            <v>451500</v>
          </cell>
          <cell r="E14">
            <v>1.31</v>
          </cell>
          <cell r="F14">
            <v>26</v>
          </cell>
          <cell r="G14">
            <v>34.06</v>
          </cell>
          <cell r="H14">
            <v>1704000</v>
          </cell>
        </row>
        <row r="15">
          <cell r="B15" t="str">
            <v>Nguyeãn Thò Hoàng</v>
          </cell>
          <cell r="C15" t="str">
            <v>PT</v>
          </cell>
          <cell r="D15">
            <v>451500</v>
          </cell>
          <cell r="E15">
            <v>1.26</v>
          </cell>
          <cell r="F15">
            <v>26</v>
          </cell>
          <cell r="G15">
            <v>32.76</v>
          </cell>
          <cell r="H15">
            <v>1639000</v>
          </cell>
        </row>
        <row r="16">
          <cell r="B16" t="str">
            <v>Taï Thò Hieàn</v>
          </cell>
          <cell r="C16" t="str">
            <v>"</v>
          </cell>
          <cell r="D16">
            <v>451500</v>
          </cell>
          <cell r="E16">
            <v>1.26</v>
          </cell>
          <cell r="F16">
            <v>25</v>
          </cell>
          <cell r="G16">
            <v>31.5</v>
          </cell>
          <cell r="H16">
            <v>1576000</v>
          </cell>
        </row>
        <row r="17">
          <cell r="B17" t="str">
            <v>Traàn Thò Hoàng Vaân</v>
          </cell>
          <cell r="C17" t="str">
            <v>"</v>
          </cell>
          <cell r="D17">
            <v>451500</v>
          </cell>
          <cell r="E17">
            <v>1.26</v>
          </cell>
          <cell r="F17">
            <v>27</v>
          </cell>
          <cell r="G17">
            <v>34.020000000000003</v>
          </cell>
          <cell r="H17">
            <v>1702000</v>
          </cell>
        </row>
        <row r="18">
          <cell r="B18" t="str">
            <v>Nguyeãn Thanh Laâm</v>
          </cell>
          <cell r="C18" t="str">
            <v>"</v>
          </cell>
          <cell r="D18">
            <v>451500</v>
          </cell>
          <cell r="E18">
            <v>1.25</v>
          </cell>
          <cell r="F18">
            <v>27</v>
          </cell>
          <cell r="G18">
            <v>33.75</v>
          </cell>
          <cell r="H18">
            <v>1688000</v>
          </cell>
        </row>
        <row r="19">
          <cell r="B19" t="str">
            <v>Leâ Vaên Theâm</v>
          </cell>
          <cell r="C19" t="str">
            <v>PT</v>
          </cell>
          <cell r="D19">
            <v>409500</v>
          </cell>
          <cell r="E19">
            <v>1.26</v>
          </cell>
          <cell r="F19">
            <v>27</v>
          </cell>
          <cell r="G19">
            <v>34.020000000000003</v>
          </cell>
          <cell r="H19">
            <v>1702000</v>
          </cell>
        </row>
        <row r="20">
          <cell r="B20" t="str">
            <v>Ñinh Kieân Giang</v>
          </cell>
          <cell r="C20" t="str">
            <v>KC</v>
          </cell>
          <cell r="D20">
            <v>451500</v>
          </cell>
          <cell r="E20">
            <v>1.25</v>
          </cell>
          <cell r="F20">
            <v>26</v>
          </cell>
          <cell r="G20">
            <v>32.5</v>
          </cell>
          <cell r="H20">
            <v>1626000</v>
          </cell>
        </row>
        <row r="21">
          <cell r="B21" t="str">
            <v>Phan Hoàng Huyønh</v>
          </cell>
          <cell r="D21">
            <v>451500</v>
          </cell>
          <cell r="E21">
            <v>1.25</v>
          </cell>
          <cell r="F21">
            <v>26</v>
          </cell>
          <cell r="G21">
            <v>32.5</v>
          </cell>
          <cell r="H21">
            <v>1704000</v>
          </cell>
        </row>
        <row r="22">
          <cell r="B22" t="str">
            <v>Trònh Myõ Trang</v>
          </cell>
          <cell r="D22">
            <v>451500</v>
          </cell>
          <cell r="E22">
            <v>1.25</v>
          </cell>
          <cell r="F22">
            <v>26</v>
          </cell>
          <cell r="G22">
            <v>32.5</v>
          </cell>
          <cell r="H22">
            <v>1626000</v>
          </cell>
        </row>
        <row r="23">
          <cell r="B23" t="str">
            <v>Vuõ Thanh Tuøng</v>
          </cell>
          <cell r="D23">
            <v>415800</v>
          </cell>
          <cell r="E23">
            <v>1.25</v>
          </cell>
          <cell r="F23">
            <v>19</v>
          </cell>
          <cell r="G23">
            <v>23.75</v>
          </cell>
          <cell r="H23">
            <v>1188000</v>
          </cell>
        </row>
        <row r="24">
          <cell r="B24" t="str">
            <v>Phan Thò Löïu</v>
          </cell>
          <cell r="D24">
            <v>415800</v>
          </cell>
          <cell r="E24">
            <v>1.25</v>
          </cell>
          <cell r="F24">
            <v>26</v>
          </cell>
          <cell r="G24">
            <v>32.5</v>
          </cell>
          <cell r="H24">
            <v>1626000</v>
          </cell>
        </row>
        <row r="25">
          <cell r="B25" t="str">
            <v>Ng. Thò Hoàng Hueá</v>
          </cell>
          <cell r="D25">
            <v>451500</v>
          </cell>
          <cell r="E25">
            <v>1.25</v>
          </cell>
          <cell r="F25">
            <v>26</v>
          </cell>
          <cell r="G25">
            <v>32.5</v>
          </cell>
          <cell r="H25">
            <v>1626000</v>
          </cell>
        </row>
        <row r="26">
          <cell r="B26" t="str">
            <v xml:space="preserve">Tröông Myõ Tieân </v>
          </cell>
          <cell r="D26">
            <v>451500</v>
          </cell>
          <cell r="E26">
            <v>1.25</v>
          </cell>
          <cell r="F26">
            <v>25</v>
          </cell>
          <cell r="G26">
            <v>31.25</v>
          </cell>
          <cell r="H26">
            <v>1563000</v>
          </cell>
        </row>
        <row r="27">
          <cell r="B27" t="str">
            <v>Buøi Anh Ñöùc</v>
          </cell>
          <cell r="C27" t="str">
            <v>T T CL</v>
          </cell>
          <cell r="D27">
            <v>451500</v>
          </cell>
          <cell r="E27">
            <v>1.3</v>
          </cell>
          <cell r="F27">
            <v>27</v>
          </cell>
          <cell r="G27">
            <v>35.1</v>
          </cell>
          <cell r="H27">
            <v>1756000</v>
          </cell>
        </row>
        <row r="28">
          <cell r="B28" t="str">
            <v>Thaùi Hoaøng Heân</v>
          </cell>
          <cell r="D28">
            <v>426300.00000000006</v>
          </cell>
          <cell r="E28">
            <v>1.25</v>
          </cell>
          <cell r="F28">
            <v>27</v>
          </cell>
          <cell r="G28">
            <v>33.75</v>
          </cell>
          <cell r="H28">
            <v>1688000</v>
          </cell>
        </row>
        <row r="29">
          <cell r="B29" t="str">
            <v>Nguyeãn Thanh Ñieàn</v>
          </cell>
          <cell r="D29">
            <v>451500</v>
          </cell>
          <cell r="E29">
            <v>1.25</v>
          </cell>
          <cell r="F29">
            <v>27</v>
          </cell>
          <cell r="G29">
            <v>33.75</v>
          </cell>
          <cell r="H29">
            <v>1688000</v>
          </cell>
        </row>
        <row r="30">
          <cell r="B30" t="str">
            <v>Ñinh Quang Sôn</v>
          </cell>
          <cell r="D30">
            <v>426300.00000000006</v>
          </cell>
          <cell r="E30">
            <v>1.25</v>
          </cell>
          <cell r="F30">
            <v>26</v>
          </cell>
          <cell r="G30">
            <v>32.5</v>
          </cell>
          <cell r="H30">
            <v>1626000</v>
          </cell>
        </row>
        <row r="31">
          <cell r="B31" t="str">
            <v>Phuøng Minh Lyù</v>
          </cell>
          <cell r="C31" t="str">
            <v>TTKC</v>
          </cell>
          <cell r="D31">
            <v>451500</v>
          </cell>
          <cell r="E31">
            <v>1.31</v>
          </cell>
          <cell r="F31">
            <v>26</v>
          </cell>
          <cell r="G31">
            <v>34.06</v>
          </cell>
          <cell r="H31">
            <v>1626000</v>
          </cell>
        </row>
        <row r="32">
          <cell r="B32" t="str">
            <v>Traàn Vaên Uùt</v>
          </cell>
          <cell r="C32" t="str">
            <v>NVCL</v>
          </cell>
          <cell r="D32">
            <v>415800</v>
          </cell>
          <cell r="E32">
            <v>0.9375</v>
          </cell>
          <cell r="F32">
            <v>26</v>
          </cell>
          <cell r="G32">
            <v>24.375</v>
          </cell>
          <cell r="H32">
            <v>1219000</v>
          </cell>
        </row>
        <row r="33">
          <cell r="B33" t="str">
            <v>Traàn Thaùi Böûu</v>
          </cell>
          <cell r="C33" t="str">
            <v>NVPT</v>
          </cell>
          <cell r="D33">
            <v>415800</v>
          </cell>
          <cell r="E33">
            <v>0.9375</v>
          </cell>
          <cell r="F33">
            <v>27</v>
          </cell>
          <cell r="G33">
            <v>25.3125</v>
          </cell>
          <cell r="H33">
            <v>1266000</v>
          </cell>
        </row>
        <row r="34">
          <cell r="B34" t="str">
            <v>Mai Vaên Haûi</v>
          </cell>
          <cell r="D34">
            <v>403200</v>
          </cell>
          <cell r="E34">
            <v>1.2</v>
          </cell>
          <cell r="F34">
            <v>25</v>
          </cell>
          <cell r="G34">
            <v>30</v>
          </cell>
          <cell r="H34">
            <v>1167000</v>
          </cell>
        </row>
        <row r="35">
          <cell r="B35" t="str">
            <v>Nguyeãn Vaên Uùt</v>
          </cell>
          <cell r="C35" t="str">
            <v>NVVTPL</v>
          </cell>
          <cell r="D35">
            <v>445200</v>
          </cell>
          <cell r="E35">
            <v>0.86249999999999993</v>
          </cell>
          <cell r="F35">
            <v>1</v>
          </cell>
          <cell r="G35">
            <v>0.86249999999999993</v>
          </cell>
          <cell r="H35">
            <v>473000</v>
          </cell>
        </row>
        <row r="36">
          <cell r="B36" t="str">
            <v>Ng. Thaønh Thaéng A</v>
          </cell>
          <cell r="C36" t="str">
            <v>"</v>
          </cell>
          <cell r="D36">
            <v>403200</v>
          </cell>
          <cell r="E36">
            <v>1.1499999999999999</v>
          </cell>
          <cell r="F36">
            <v>27</v>
          </cell>
          <cell r="G36">
            <v>31.049999999999997</v>
          </cell>
          <cell r="H36">
            <v>1208000</v>
          </cell>
        </row>
        <row r="37">
          <cell r="B37" t="str">
            <v>Ng. Thaønh Thaéng B</v>
          </cell>
          <cell r="C37" t="str">
            <v>TT VTPL</v>
          </cell>
          <cell r="D37">
            <v>386399.99999999994</v>
          </cell>
          <cell r="E37">
            <v>1.2</v>
          </cell>
          <cell r="F37">
            <v>27</v>
          </cell>
          <cell r="G37">
            <v>32.4</v>
          </cell>
          <cell r="H37">
            <v>1208000</v>
          </cell>
        </row>
        <row r="38">
          <cell r="B38" t="str">
            <v>Hoà Hoaøng Taëng</v>
          </cell>
          <cell r="C38" t="str">
            <v>NVVTPL</v>
          </cell>
          <cell r="D38">
            <v>415800</v>
          </cell>
          <cell r="E38">
            <v>1.1499999999999999</v>
          </cell>
          <cell r="F38">
            <v>27</v>
          </cell>
          <cell r="G38">
            <v>31.049999999999997</v>
          </cell>
          <cell r="H38">
            <v>906000</v>
          </cell>
        </row>
        <row r="39">
          <cell r="B39" t="str">
            <v>Ng. Thò Thu Vaân</v>
          </cell>
          <cell r="C39" t="str">
            <v>"</v>
          </cell>
          <cell r="D39">
            <v>403200</v>
          </cell>
          <cell r="E39">
            <v>1.1499999999999999</v>
          </cell>
          <cell r="F39">
            <v>26</v>
          </cell>
          <cell r="G39">
            <v>29.9</v>
          </cell>
          <cell r="H39">
            <v>1163000</v>
          </cell>
        </row>
        <row r="40">
          <cell r="B40" t="str">
            <v>Ng. Thò Kim Hueä</v>
          </cell>
          <cell r="C40" t="str">
            <v>"</v>
          </cell>
          <cell r="D40">
            <v>403200</v>
          </cell>
          <cell r="E40">
            <v>1.1499999999999999</v>
          </cell>
          <cell r="F40">
            <v>14</v>
          </cell>
          <cell r="G40">
            <v>16.099999999999998</v>
          </cell>
          <cell r="H40">
            <v>1387000</v>
          </cell>
        </row>
        <row r="41">
          <cell r="B41" t="str">
            <v>Trònh Ngoïc Toaøn</v>
          </cell>
          <cell r="C41" t="str">
            <v>"</v>
          </cell>
          <cell r="D41">
            <v>451500</v>
          </cell>
          <cell r="E41">
            <v>1.1499999999999999</v>
          </cell>
          <cell r="F41">
            <v>14</v>
          </cell>
          <cell r="G41">
            <v>16.099999999999998</v>
          </cell>
          <cell r="H41">
            <v>626000</v>
          </cell>
        </row>
        <row r="42">
          <cell r="B42" t="str">
            <v>Traàn Duõng Thaéng</v>
          </cell>
          <cell r="E42">
            <v>1.25</v>
          </cell>
          <cell r="F42">
            <v>12</v>
          </cell>
          <cell r="G42">
            <v>15</v>
          </cell>
          <cell r="H42">
            <v>750000</v>
          </cell>
        </row>
        <row r="43">
          <cell r="B43" t="str">
            <v>Löông nghæ pheùp + hoïc caùc toå</v>
          </cell>
          <cell r="H43">
            <v>2127000</v>
          </cell>
        </row>
        <row r="44">
          <cell r="B44" t="str">
            <v>Cuïm löông pheùp T.10</v>
          </cell>
        </row>
        <row r="45">
          <cell r="B45" t="str">
            <v>Quyõ phoøng</v>
          </cell>
          <cell r="H45">
            <v>384000</v>
          </cell>
        </row>
      </sheetData>
      <sheetData sheetId="6">
        <row r="11">
          <cell r="B11" t="str">
            <v>Leâ Vaên Boán</v>
          </cell>
          <cell r="C11" t="str">
            <v>QÑPX</v>
          </cell>
          <cell r="D11">
            <v>783300</v>
          </cell>
          <cell r="E11">
            <v>1.75</v>
          </cell>
          <cell r="F11">
            <v>26</v>
          </cell>
          <cell r="G11">
            <v>45.5</v>
          </cell>
          <cell r="H11">
            <v>2338000</v>
          </cell>
        </row>
        <row r="12">
          <cell r="B12" t="str">
            <v>Leâ Vieät Nam</v>
          </cell>
          <cell r="C12" t="str">
            <v>CBKT</v>
          </cell>
          <cell r="D12">
            <v>415800</v>
          </cell>
          <cell r="E12">
            <v>1.4</v>
          </cell>
          <cell r="F12">
            <v>26</v>
          </cell>
          <cell r="G12">
            <v>36.4</v>
          </cell>
          <cell r="H12">
            <v>1871000</v>
          </cell>
        </row>
        <row r="13">
          <cell r="B13" t="str">
            <v>Döông Kim Chi</v>
          </cell>
          <cell r="C13" t="str">
            <v>TK-PX</v>
          </cell>
          <cell r="D13">
            <v>399000</v>
          </cell>
          <cell r="E13">
            <v>1.2</v>
          </cell>
          <cell r="F13">
            <v>26</v>
          </cell>
          <cell r="G13">
            <v>31.2</v>
          </cell>
          <cell r="H13">
            <v>1604000</v>
          </cell>
        </row>
        <row r="14">
          <cell r="B14" t="str">
            <v>Nguyeãn Khaéc Haûi</v>
          </cell>
          <cell r="C14" t="str">
            <v>CK.V/h</v>
          </cell>
          <cell r="D14">
            <v>632100</v>
          </cell>
          <cell r="E14">
            <v>1.25</v>
          </cell>
          <cell r="F14">
            <v>26</v>
          </cell>
          <cell r="G14">
            <v>32.5</v>
          </cell>
          <cell r="H14">
            <v>1671000</v>
          </cell>
        </row>
        <row r="15">
          <cell r="B15" t="str">
            <v>Leâ Minh  Ñöùc</v>
          </cell>
          <cell r="C15" t="str">
            <v>TT.Khoan</v>
          </cell>
          <cell r="D15">
            <v>491400.00000000006</v>
          </cell>
          <cell r="E15">
            <v>1.35</v>
          </cell>
          <cell r="F15">
            <v>26</v>
          </cell>
          <cell r="G15">
            <v>35.1</v>
          </cell>
          <cell r="H15">
            <v>1804000</v>
          </cell>
        </row>
        <row r="16">
          <cell r="B16" t="str">
            <v>Giang Vaên Tónh</v>
          </cell>
          <cell r="C16" t="str">
            <v>Thôï khoan</v>
          </cell>
          <cell r="D16">
            <v>470400.00000000006</v>
          </cell>
          <cell r="E16">
            <v>1.3</v>
          </cell>
          <cell r="F16">
            <v>26</v>
          </cell>
          <cell r="G16">
            <v>33.800000000000004</v>
          </cell>
          <cell r="H16">
            <v>1738000</v>
          </cell>
        </row>
        <row r="17">
          <cell r="B17" t="str">
            <v>Trình Xuaân Baûng</v>
          </cell>
          <cell r="C17" t="str">
            <v>"</v>
          </cell>
          <cell r="D17">
            <v>470400.00000000006</v>
          </cell>
          <cell r="E17">
            <v>1.3</v>
          </cell>
          <cell r="F17">
            <v>26</v>
          </cell>
          <cell r="G17">
            <v>33.800000000000004</v>
          </cell>
          <cell r="H17">
            <v>1738000</v>
          </cell>
        </row>
        <row r="18">
          <cell r="B18" t="str">
            <v>Buøi Trung Tuaán</v>
          </cell>
          <cell r="C18" t="str">
            <v>"</v>
          </cell>
          <cell r="D18">
            <v>470400.00000000006</v>
          </cell>
          <cell r="E18">
            <v>1.3</v>
          </cell>
          <cell r="F18">
            <v>26</v>
          </cell>
          <cell r="G18">
            <v>33.800000000000004</v>
          </cell>
          <cell r="H18">
            <v>1738000</v>
          </cell>
        </row>
        <row r="19">
          <cell r="B19" t="str">
            <v>Phaïm Ngoïc Sôn</v>
          </cell>
          <cell r="C19" t="str">
            <v>"</v>
          </cell>
          <cell r="D19">
            <v>470400.00000000006</v>
          </cell>
          <cell r="E19">
            <v>1.3</v>
          </cell>
          <cell r="F19">
            <v>26</v>
          </cell>
          <cell r="G19">
            <v>33.800000000000004</v>
          </cell>
          <cell r="H19">
            <v>1738000</v>
          </cell>
        </row>
        <row r="20">
          <cell r="B20" t="str">
            <v>Ng. Ñình Nguyeân</v>
          </cell>
          <cell r="C20" t="str">
            <v>"</v>
          </cell>
          <cell r="D20">
            <v>426300.00000000006</v>
          </cell>
          <cell r="E20">
            <v>1.3</v>
          </cell>
          <cell r="F20">
            <v>26</v>
          </cell>
          <cell r="G20">
            <v>33.800000000000004</v>
          </cell>
          <cell r="H20">
            <v>1738000</v>
          </cell>
        </row>
        <row r="21">
          <cell r="B21" t="str">
            <v>Laïi Vaên Huyeân</v>
          </cell>
          <cell r="C21" t="str">
            <v>TT Pha boå</v>
          </cell>
          <cell r="D21">
            <v>491399.99999999994</v>
          </cell>
          <cell r="E21">
            <v>1.2</v>
          </cell>
          <cell r="F21">
            <v>26</v>
          </cell>
          <cell r="G21">
            <v>31.2</v>
          </cell>
          <cell r="H21">
            <v>1604000</v>
          </cell>
        </row>
        <row r="22">
          <cell r="B22" t="str">
            <v>Nguyeãn vaên Chaët</v>
          </cell>
          <cell r="C22" t="str">
            <v>CN Pha boå</v>
          </cell>
          <cell r="D22">
            <v>470400.00000000006</v>
          </cell>
          <cell r="E22">
            <v>1.1499999999999999</v>
          </cell>
          <cell r="F22">
            <v>26</v>
          </cell>
          <cell r="G22">
            <v>29.9</v>
          </cell>
          <cell r="H22">
            <v>1537000</v>
          </cell>
        </row>
        <row r="23">
          <cell r="B23" t="str">
            <v>Chaâu Thanh Lieâm</v>
          </cell>
          <cell r="C23" t="str">
            <v>"</v>
          </cell>
          <cell r="D23">
            <v>470400.00000000006</v>
          </cell>
          <cell r="E23">
            <v>1.1499999999999999</v>
          </cell>
          <cell r="F23">
            <v>26</v>
          </cell>
          <cell r="G23">
            <v>29.9</v>
          </cell>
          <cell r="H23">
            <v>1537000</v>
          </cell>
        </row>
        <row r="24">
          <cell r="B24" t="str">
            <v>Ong Döông Haûi</v>
          </cell>
          <cell r="C24" t="str">
            <v>"</v>
          </cell>
          <cell r="D24">
            <v>470400.00000000006</v>
          </cell>
          <cell r="E24">
            <v>1.1499999999999999</v>
          </cell>
          <cell r="F24">
            <v>25</v>
          </cell>
          <cell r="G24">
            <v>28.749999999999996</v>
          </cell>
          <cell r="H24">
            <v>1478000</v>
          </cell>
        </row>
        <row r="25">
          <cell r="B25" t="str">
            <v>Lyù Vaên Höôûng</v>
          </cell>
          <cell r="C25" t="str">
            <v>"</v>
          </cell>
          <cell r="D25">
            <v>470400.00000000006</v>
          </cell>
          <cell r="E25">
            <v>1.1499999999999999</v>
          </cell>
          <cell r="F25">
            <v>26</v>
          </cell>
          <cell r="G25">
            <v>29.9</v>
          </cell>
          <cell r="H25">
            <v>1537000</v>
          </cell>
        </row>
        <row r="26">
          <cell r="B26" t="str">
            <v>Danh Chung</v>
          </cell>
          <cell r="C26" t="str">
            <v>"</v>
          </cell>
          <cell r="D26">
            <v>470400.00000000006</v>
          </cell>
          <cell r="E26">
            <v>1.1499999999999999</v>
          </cell>
          <cell r="F26">
            <v>26</v>
          </cell>
          <cell r="G26">
            <v>29.9</v>
          </cell>
          <cell r="H26">
            <v>1537000</v>
          </cell>
        </row>
        <row r="27">
          <cell r="B27" t="str">
            <v>Laïi Vaên Tình</v>
          </cell>
          <cell r="C27" t="str">
            <v>"</v>
          </cell>
          <cell r="D27">
            <v>470400.00000000006</v>
          </cell>
          <cell r="E27">
            <v>1.1499999999999999</v>
          </cell>
          <cell r="F27">
            <v>26</v>
          </cell>
          <cell r="G27">
            <v>29.9</v>
          </cell>
          <cell r="H27">
            <v>1537000</v>
          </cell>
        </row>
        <row r="28">
          <cell r="B28" t="str">
            <v>Danh Xuaân</v>
          </cell>
          <cell r="C28" t="str">
            <v>"</v>
          </cell>
          <cell r="D28">
            <v>470400.00000000006</v>
          </cell>
          <cell r="E28">
            <v>1.1499999999999999</v>
          </cell>
          <cell r="F28">
            <v>26</v>
          </cell>
          <cell r="G28">
            <v>29.9</v>
          </cell>
          <cell r="H28">
            <v>1537000</v>
          </cell>
        </row>
        <row r="29">
          <cell r="B29" t="str">
            <v>Höùa Vaên Meán</v>
          </cell>
          <cell r="C29" t="str">
            <v>"</v>
          </cell>
          <cell r="D29">
            <v>470400.00000000006</v>
          </cell>
          <cell r="E29">
            <v>1.1499999999999999</v>
          </cell>
          <cell r="F29">
            <v>26</v>
          </cell>
          <cell r="G29">
            <v>29.9</v>
          </cell>
          <cell r="H29">
            <v>1537000</v>
          </cell>
        </row>
        <row r="30">
          <cell r="B30" t="str">
            <v>Du  Kim Thaønh</v>
          </cell>
          <cell r="C30" t="str">
            <v>"</v>
          </cell>
          <cell r="D30">
            <v>470400.00000000006</v>
          </cell>
          <cell r="E30">
            <v>1.1499999999999999</v>
          </cell>
          <cell r="F30">
            <v>19</v>
          </cell>
          <cell r="G30">
            <v>21.849999999999998</v>
          </cell>
          <cell r="H30">
            <v>1123000</v>
          </cell>
        </row>
        <row r="31">
          <cell r="B31" t="str">
            <v>Döông Vaên Tuaán</v>
          </cell>
          <cell r="C31" t="str">
            <v>CN</v>
          </cell>
          <cell r="D31">
            <v>470400.00000000006</v>
          </cell>
          <cell r="E31">
            <v>1.1499999999999999</v>
          </cell>
          <cell r="F31">
            <v>26</v>
          </cell>
          <cell r="G31">
            <v>29.9</v>
          </cell>
          <cell r="H31">
            <v>1537000</v>
          </cell>
        </row>
        <row r="32">
          <cell r="B32" t="str">
            <v>Hoà Vaên Em</v>
          </cell>
          <cell r="C32" t="str">
            <v>"</v>
          </cell>
          <cell r="D32">
            <v>470400.00000000006</v>
          </cell>
          <cell r="E32">
            <v>1.1499999999999999</v>
          </cell>
          <cell r="F32">
            <v>26</v>
          </cell>
          <cell r="G32">
            <v>29.9</v>
          </cell>
          <cell r="H32">
            <v>1537000</v>
          </cell>
        </row>
        <row r="33">
          <cell r="B33" t="str">
            <v>Cao Hoaøi Thanh</v>
          </cell>
          <cell r="C33" t="str">
            <v>"</v>
          </cell>
          <cell r="D33">
            <v>470400.00000000006</v>
          </cell>
          <cell r="E33">
            <v>1.1499999999999999</v>
          </cell>
          <cell r="F33">
            <v>26</v>
          </cell>
          <cell r="G33">
            <v>29.9</v>
          </cell>
          <cell r="H33">
            <v>1537000</v>
          </cell>
        </row>
        <row r="34">
          <cell r="B34" t="str">
            <v>Höùa Vaên Sao</v>
          </cell>
          <cell r="C34" t="str">
            <v>"</v>
          </cell>
          <cell r="D34">
            <v>426300.00000000006</v>
          </cell>
          <cell r="E34">
            <v>1.1499999999999999</v>
          </cell>
          <cell r="F34">
            <v>26</v>
          </cell>
          <cell r="G34">
            <v>29.9</v>
          </cell>
          <cell r="H34">
            <v>1537000</v>
          </cell>
        </row>
        <row r="35">
          <cell r="B35" t="str">
            <v>Trònh Xuaân Tröôûng</v>
          </cell>
          <cell r="C35" t="str">
            <v>"</v>
          </cell>
          <cell r="D35">
            <v>426300.00000000006</v>
          </cell>
          <cell r="E35">
            <v>1.1499999999999999</v>
          </cell>
          <cell r="F35">
            <v>25</v>
          </cell>
          <cell r="G35">
            <v>28.749999999999996</v>
          </cell>
          <cell r="H35">
            <v>1478000</v>
          </cell>
        </row>
        <row r="36">
          <cell r="B36" t="str">
            <v>Döông Phuùc Ñaït</v>
          </cell>
          <cell r="C36" t="str">
            <v>"</v>
          </cell>
          <cell r="D36">
            <v>426300.00000000006</v>
          </cell>
          <cell r="E36">
            <v>1.1499999999999999</v>
          </cell>
          <cell r="F36">
            <v>26</v>
          </cell>
          <cell r="G36">
            <v>29.9</v>
          </cell>
          <cell r="H36">
            <v>1537000</v>
          </cell>
        </row>
        <row r="37">
          <cell r="B37" t="str">
            <v>Nguyeãn Vaên Thaéng</v>
          </cell>
          <cell r="C37" t="str">
            <v>B.Veä</v>
          </cell>
          <cell r="D37">
            <v>426300.00000000006</v>
          </cell>
          <cell r="E37">
            <v>0.95</v>
          </cell>
          <cell r="F37">
            <v>19</v>
          </cell>
          <cell r="G37">
            <v>18.05</v>
          </cell>
          <cell r="H37">
            <v>928000</v>
          </cell>
        </row>
        <row r="38">
          <cell r="B38" t="str">
            <v>Traàn Thuaän Phong</v>
          </cell>
          <cell r="C38" t="str">
            <v>B.Veä</v>
          </cell>
          <cell r="D38">
            <v>476700</v>
          </cell>
          <cell r="E38">
            <v>0.95</v>
          </cell>
          <cell r="F38">
            <v>26</v>
          </cell>
          <cell r="G38">
            <v>24.7</v>
          </cell>
          <cell r="H38">
            <v>1270000</v>
          </cell>
        </row>
        <row r="39">
          <cell r="B39" t="str">
            <v>Leâ Vaên Quyeát</v>
          </cell>
          <cell r="C39" t="str">
            <v>B.Veä</v>
          </cell>
          <cell r="D39">
            <v>367500</v>
          </cell>
          <cell r="E39">
            <v>0.95</v>
          </cell>
          <cell r="F39">
            <v>26</v>
          </cell>
          <cell r="G39">
            <v>24.7</v>
          </cell>
          <cell r="H39">
            <v>1270000</v>
          </cell>
        </row>
        <row r="40">
          <cell r="B40" t="str">
            <v xml:space="preserve">Vuõ Ñình Thaønh </v>
          </cell>
          <cell r="C40" t="str">
            <v>B.Veä</v>
          </cell>
          <cell r="D40">
            <v>451500</v>
          </cell>
          <cell r="E40">
            <v>0.95</v>
          </cell>
          <cell r="F40">
            <v>26</v>
          </cell>
          <cell r="G40">
            <v>24.7</v>
          </cell>
          <cell r="H40">
            <v>1270000</v>
          </cell>
        </row>
        <row r="41">
          <cell r="B41" t="str">
            <v>Leâ Thò Kim Loan</v>
          </cell>
          <cell r="C41" t="str">
            <v>P.Vuï</v>
          </cell>
          <cell r="D41">
            <v>415800</v>
          </cell>
          <cell r="F41">
            <v>26</v>
          </cell>
          <cell r="G41">
            <v>0</v>
          </cell>
          <cell r="H41">
            <v>700000</v>
          </cell>
        </row>
      </sheetData>
      <sheetData sheetId="7">
        <row r="23">
          <cell r="B23" t="str">
            <v>Traàn Vaên Naêm</v>
          </cell>
          <cell r="C23" t="str">
            <v>QÑ</v>
          </cell>
          <cell r="D23">
            <v>558599.99999999988</v>
          </cell>
          <cell r="E23">
            <v>1.8</v>
          </cell>
          <cell r="F23">
            <v>26</v>
          </cell>
          <cell r="G23">
            <v>46.800000000000004</v>
          </cell>
          <cell r="H23">
            <v>2066000</v>
          </cell>
        </row>
        <row r="24">
          <cell r="B24" t="str">
            <v>Vuõ Tieán Laõm</v>
          </cell>
          <cell r="C24" t="str">
            <v>PQÑ</v>
          </cell>
          <cell r="D24">
            <v>497700</v>
          </cell>
          <cell r="E24">
            <v>1.65</v>
          </cell>
          <cell r="F24">
            <v>26</v>
          </cell>
          <cell r="G24">
            <v>42.9</v>
          </cell>
          <cell r="H24">
            <v>1895000</v>
          </cell>
        </row>
        <row r="25">
          <cell r="B25" t="str">
            <v>Döông Thanh Haø</v>
          </cell>
          <cell r="C25" t="str">
            <v>PQÑ</v>
          </cell>
          <cell r="D25">
            <v>447300</v>
          </cell>
          <cell r="E25">
            <v>1.65</v>
          </cell>
          <cell r="F25">
            <v>26</v>
          </cell>
          <cell r="G25">
            <v>42.9</v>
          </cell>
          <cell r="H25">
            <v>1895000</v>
          </cell>
        </row>
        <row r="26">
          <cell r="B26" t="str">
            <v>Löu Ñöùc  Hieán</v>
          </cell>
          <cell r="C26" t="str">
            <v>TK</v>
          </cell>
          <cell r="D26">
            <v>451500</v>
          </cell>
          <cell r="E26">
            <v>1.3</v>
          </cell>
          <cell r="F26">
            <v>26</v>
          </cell>
          <cell r="G26">
            <v>33.800000000000004</v>
          </cell>
          <cell r="H26">
            <v>1494000</v>
          </cell>
        </row>
        <row r="27">
          <cell r="B27" t="str">
            <v>Nguyeãn Vaên Lyù</v>
          </cell>
          <cell r="C27" t="str">
            <v>TK</v>
          </cell>
          <cell r="D27">
            <v>424200</v>
          </cell>
          <cell r="E27">
            <v>1.3</v>
          </cell>
          <cell r="F27">
            <v>26</v>
          </cell>
          <cell r="G27">
            <v>33.800000000000004</v>
          </cell>
          <cell r="H27">
            <v>1494000</v>
          </cell>
        </row>
        <row r="28">
          <cell r="B28" t="str">
            <v>Leâ Kim Chuyeån</v>
          </cell>
          <cell r="D28">
            <v>447300</v>
          </cell>
          <cell r="E28">
            <v>1.55</v>
          </cell>
          <cell r="F28">
            <v>26</v>
          </cell>
          <cell r="G28">
            <v>40.300000000000004</v>
          </cell>
          <cell r="H28">
            <v>1781000</v>
          </cell>
        </row>
        <row r="29">
          <cell r="B29" t="str">
            <v>Cao Vaên Döông</v>
          </cell>
          <cell r="D29">
            <v>472500</v>
          </cell>
          <cell r="E29">
            <v>1.55</v>
          </cell>
          <cell r="F29">
            <v>26</v>
          </cell>
          <cell r="G29">
            <v>40.300000000000004</v>
          </cell>
          <cell r="H29">
            <v>1781000</v>
          </cell>
        </row>
        <row r="30">
          <cell r="B30" t="str">
            <v>Ñoã Trung Thöï</v>
          </cell>
          <cell r="D30">
            <v>447300</v>
          </cell>
          <cell r="E30">
            <v>1.55</v>
          </cell>
          <cell r="F30">
            <v>26</v>
          </cell>
          <cell r="G30">
            <v>40.300000000000004</v>
          </cell>
          <cell r="H30">
            <v>1781000</v>
          </cell>
        </row>
        <row r="31">
          <cell r="B31" t="str">
            <v>Phan Vaên Naâng</v>
          </cell>
          <cell r="C31" t="str">
            <v>CT</v>
          </cell>
          <cell r="D31">
            <v>445200</v>
          </cell>
          <cell r="E31">
            <v>1.55</v>
          </cell>
          <cell r="F31">
            <v>26</v>
          </cell>
          <cell r="G31">
            <v>40.300000000000004</v>
          </cell>
          <cell r="H31">
            <v>1781000</v>
          </cell>
        </row>
        <row r="32">
          <cell r="B32" t="str">
            <v>Ñaøo Taát  Ñaït</v>
          </cell>
          <cell r="C32" t="str">
            <v>CT</v>
          </cell>
          <cell r="D32">
            <v>451500</v>
          </cell>
          <cell r="E32">
            <v>1.1499999999999999</v>
          </cell>
          <cell r="F32">
            <v>26</v>
          </cell>
          <cell r="G32">
            <v>29.9</v>
          </cell>
          <cell r="H32">
            <v>1322000</v>
          </cell>
        </row>
        <row r="33">
          <cell r="B33" t="str">
            <v>Haø Vaên khen</v>
          </cell>
          <cell r="D33">
            <v>409500</v>
          </cell>
          <cell r="E33">
            <v>1.1499999999999999</v>
          </cell>
          <cell r="F33">
            <v>26</v>
          </cell>
          <cell r="G33">
            <v>29.9</v>
          </cell>
          <cell r="H33">
            <v>1322000</v>
          </cell>
        </row>
        <row r="34">
          <cell r="B34" t="str">
            <v>Laâm Ngoïc Chuyeân</v>
          </cell>
          <cell r="D34">
            <v>451500</v>
          </cell>
          <cell r="E34">
            <v>1.1499999999999999</v>
          </cell>
          <cell r="F34">
            <v>26</v>
          </cell>
          <cell r="G34">
            <v>29.9</v>
          </cell>
          <cell r="H34">
            <v>1322000</v>
          </cell>
        </row>
        <row r="35">
          <cell r="B35" t="str">
            <v>Leâ Vaên Vuõ</v>
          </cell>
          <cell r="D35">
            <v>472500</v>
          </cell>
          <cell r="E35">
            <v>1.25</v>
          </cell>
          <cell r="F35">
            <v>26</v>
          </cell>
          <cell r="G35">
            <v>32.5</v>
          </cell>
          <cell r="H35">
            <v>1436000</v>
          </cell>
        </row>
        <row r="36">
          <cell r="B36" t="str">
            <v>Haøng Vaên Taøo</v>
          </cell>
          <cell r="D36">
            <v>472500</v>
          </cell>
          <cell r="E36">
            <v>1.371</v>
          </cell>
          <cell r="F36">
            <v>26</v>
          </cell>
          <cell r="G36">
            <v>35.646000000000001</v>
          </cell>
          <cell r="H36">
            <v>1555000</v>
          </cell>
        </row>
        <row r="37">
          <cell r="B37" t="str">
            <v>Nguyeãn Ngoïc Bieân</v>
          </cell>
          <cell r="C37" t="str">
            <v>CT</v>
          </cell>
          <cell r="D37">
            <v>451500</v>
          </cell>
          <cell r="E37">
            <v>1.321</v>
          </cell>
          <cell r="F37">
            <v>25</v>
          </cell>
          <cell r="G37">
            <v>33.024999999999999</v>
          </cell>
          <cell r="H37">
            <v>1441000</v>
          </cell>
        </row>
        <row r="38">
          <cell r="B38" t="str">
            <v>Trònh Hoaøi Phöông</v>
          </cell>
          <cell r="D38">
            <v>451500</v>
          </cell>
          <cell r="E38">
            <v>1.292</v>
          </cell>
          <cell r="F38">
            <v>26</v>
          </cell>
          <cell r="G38">
            <v>33.591999999999999</v>
          </cell>
          <cell r="H38">
            <v>1466000</v>
          </cell>
        </row>
        <row r="39">
          <cell r="B39" t="str">
            <v>Ñaøo Duy Haûi</v>
          </cell>
          <cell r="D39">
            <v>451500</v>
          </cell>
          <cell r="E39">
            <v>1.292</v>
          </cell>
          <cell r="F39">
            <v>26</v>
          </cell>
          <cell r="G39">
            <v>33.591999999999999</v>
          </cell>
          <cell r="H39">
            <v>1466000</v>
          </cell>
        </row>
        <row r="40">
          <cell r="B40" t="str">
            <v>Leâ Coâng Luaän</v>
          </cell>
          <cell r="D40">
            <v>451500</v>
          </cell>
          <cell r="E40">
            <v>1.292</v>
          </cell>
          <cell r="F40">
            <v>26</v>
          </cell>
          <cell r="G40">
            <v>33.591999999999999</v>
          </cell>
          <cell r="H40">
            <v>1466000</v>
          </cell>
        </row>
        <row r="41">
          <cell r="B41" t="str">
            <v>Nguyeãn Thanh Sôn</v>
          </cell>
          <cell r="D41">
            <v>472500</v>
          </cell>
          <cell r="E41">
            <v>1.371</v>
          </cell>
          <cell r="F41">
            <v>25</v>
          </cell>
          <cell r="G41">
            <v>34.274999999999999</v>
          </cell>
          <cell r="H41">
            <v>1581000</v>
          </cell>
        </row>
        <row r="42">
          <cell r="B42" t="str">
            <v>Phaïm Vaên Beàn</v>
          </cell>
          <cell r="C42" t="str">
            <v>TT</v>
          </cell>
          <cell r="D42">
            <v>451500</v>
          </cell>
          <cell r="E42">
            <v>1.321</v>
          </cell>
          <cell r="F42">
            <v>26</v>
          </cell>
          <cell r="G42">
            <v>34.345999999999997</v>
          </cell>
          <cell r="H42">
            <v>1585000</v>
          </cell>
        </row>
        <row r="43">
          <cell r="B43" t="str">
            <v>Traàn Khaéc Ñieàu</v>
          </cell>
          <cell r="D43">
            <v>531300</v>
          </cell>
          <cell r="E43">
            <v>1.266</v>
          </cell>
          <cell r="F43">
            <v>26</v>
          </cell>
          <cell r="G43">
            <v>32.915999999999997</v>
          </cell>
          <cell r="H43">
            <v>1506000</v>
          </cell>
        </row>
        <row r="44">
          <cell r="B44" t="str">
            <v>Nguyeãn Thanh Hoàng</v>
          </cell>
          <cell r="D44">
            <v>451500</v>
          </cell>
          <cell r="E44">
            <v>1.292</v>
          </cell>
          <cell r="F44">
            <v>26</v>
          </cell>
          <cell r="G44">
            <v>33.591999999999999</v>
          </cell>
          <cell r="H44">
            <v>1550000</v>
          </cell>
        </row>
        <row r="45">
          <cell r="B45" t="str">
            <v>Hoà Minh Sôn</v>
          </cell>
          <cell r="D45">
            <v>409500</v>
          </cell>
          <cell r="E45">
            <v>1.2274</v>
          </cell>
          <cell r="F45">
            <v>19</v>
          </cell>
          <cell r="G45">
            <v>23.320600000000002</v>
          </cell>
          <cell r="H45">
            <v>1064000</v>
          </cell>
        </row>
        <row r="46">
          <cell r="B46" t="str">
            <v>Nguyeãn Quang Vinh</v>
          </cell>
          <cell r="D46">
            <v>472500</v>
          </cell>
          <cell r="E46">
            <v>1.371</v>
          </cell>
          <cell r="F46">
            <v>26</v>
          </cell>
          <cell r="G46">
            <v>35.646000000000001</v>
          </cell>
          <cell r="H46">
            <v>1533000</v>
          </cell>
        </row>
        <row r="47">
          <cell r="B47" t="str">
            <v>Traàn vieät Toaøn</v>
          </cell>
          <cell r="C47" t="str">
            <v>CT</v>
          </cell>
          <cell r="D47">
            <v>451500</v>
          </cell>
          <cell r="E47">
            <v>1.321</v>
          </cell>
          <cell r="F47">
            <v>25</v>
          </cell>
          <cell r="G47">
            <v>33.024999999999999</v>
          </cell>
          <cell r="H47">
            <v>1422000</v>
          </cell>
        </row>
        <row r="48">
          <cell r="B48" t="str">
            <v>Traàn Thanh Tuøng</v>
          </cell>
          <cell r="D48">
            <v>451500</v>
          </cell>
          <cell r="E48">
            <v>1.292</v>
          </cell>
          <cell r="F48">
            <v>24</v>
          </cell>
          <cell r="G48">
            <v>31.008000000000003</v>
          </cell>
          <cell r="H48">
            <v>1337000</v>
          </cell>
        </row>
        <row r="49">
          <cell r="B49" t="str">
            <v>Nguyeãn Höõu Taøi</v>
          </cell>
          <cell r="D49">
            <v>451500</v>
          </cell>
          <cell r="E49">
            <v>1.292</v>
          </cell>
          <cell r="F49">
            <v>26</v>
          </cell>
          <cell r="G49">
            <v>33.591999999999999</v>
          </cell>
          <cell r="H49">
            <v>1445000</v>
          </cell>
        </row>
        <row r="50">
          <cell r="B50" t="str">
            <v>Leâ Phaùt Ñaït</v>
          </cell>
          <cell r="D50">
            <v>451500</v>
          </cell>
          <cell r="E50">
            <v>1.292</v>
          </cell>
          <cell r="F50">
            <v>26</v>
          </cell>
          <cell r="G50">
            <v>33.591999999999999</v>
          </cell>
          <cell r="H50">
            <v>1445000</v>
          </cell>
        </row>
        <row r="51">
          <cell r="B51" t="str">
            <v>Nam Taán Löïc</v>
          </cell>
          <cell r="D51">
            <v>447300</v>
          </cell>
          <cell r="E51">
            <v>1.3</v>
          </cell>
          <cell r="F51">
            <v>17</v>
          </cell>
          <cell r="G51">
            <v>22.1</v>
          </cell>
          <cell r="H51">
            <v>976000</v>
          </cell>
        </row>
        <row r="52">
          <cell r="B52" t="str">
            <v>Huyønh Quoác Söû</v>
          </cell>
          <cell r="C52" t="str">
            <v>CT</v>
          </cell>
          <cell r="D52">
            <v>426300.00000000006</v>
          </cell>
          <cell r="E52">
            <v>1.1499999999999999</v>
          </cell>
          <cell r="F52">
            <v>26</v>
          </cell>
          <cell r="G52">
            <v>29.9</v>
          </cell>
          <cell r="H52">
            <v>1322000</v>
          </cell>
        </row>
        <row r="53">
          <cell r="B53" t="str">
            <v>Tröông Tieán Huøng</v>
          </cell>
          <cell r="D53">
            <v>451500</v>
          </cell>
          <cell r="E53">
            <v>1.1499999999999999</v>
          </cell>
          <cell r="F53">
            <v>24</v>
          </cell>
          <cell r="G53">
            <v>27.599999999999998</v>
          </cell>
          <cell r="H53">
            <v>1220000</v>
          </cell>
        </row>
        <row r="54">
          <cell r="B54" t="str">
            <v>Leâ Tröôøng Sa</v>
          </cell>
          <cell r="D54">
            <v>451500</v>
          </cell>
          <cell r="E54">
            <v>1.1499999999999999</v>
          </cell>
          <cell r="F54">
            <v>26</v>
          </cell>
          <cell r="G54">
            <v>29.9</v>
          </cell>
          <cell r="H54">
            <v>1322000</v>
          </cell>
        </row>
        <row r="55">
          <cell r="B55" t="str">
            <v>Leâ Kyø Maïnh</v>
          </cell>
          <cell r="D55">
            <v>386399.99999999994</v>
          </cell>
          <cell r="E55">
            <v>0.86249999999999993</v>
          </cell>
          <cell r="F55">
            <v>26</v>
          </cell>
          <cell r="G55">
            <v>22.424999999999997</v>
          </cell>
          <cell r="H55">
            <v>991000</v>
          </cell>
        </row>
        <row r="56">
          <cell r="B56" t="str">
            <v>Traàn Vaên Tieån</v>
          </cell>
          <cell r="D56">
            <v>426300.00000000006</v>
          </cell>
          <cell r="E56">
            <v>1.3</v>
          </cell>
          <cell r="F56">
            <v>25</v>
          </cell>
          <cell r="G56">
            <v>32.5</v>
          </cell>
          <cell r="H56">
            <v>1436000</v>
          </cell>
        </row>
        <row r="57">
          <cell r="B57" t="str">
            <v>Trònh Xuaân Thaéng</v>
          </cell>
          <cell r="C57" t="str">
            <v>TT</v>
          </cell>
          <cell r="D57">
            <v>426300.00000000006</v>
          </cell>
          <cell r="E57">
            <v>1.1499999999999999</v>
          </cell>
          <cell r="F57">
            <v>26</v>
          </cell>
          <cell r="G57">
            <v>29.9</v>
          </cell>
          <cell r="H57">
            <v>1322000</v>
          </cell>
        </row>
        <row r="58">
          <cell r="B58" t="str">
            <v>Nguyeãn Vaên Thaém</v>
          </cell>
          <cell r="D58">
            <v>426300.00000000006</v>
          </cell>
          <cell r="E58">
            <v>1.1499999999999999</v>
          </cell>
          <cell r="F58">
            <v>26</v>
          </cell>
          <cell r="G58">
            <v>29.9</v>
          </cell>
          <cell r="H58">
            <v>1322000</v>
          </cell>
        </row>
        <row r="59">
          <cell r="B59" t="str">
            <v>Taøo Chís Sal</v>
          </cell>
          <cell r="D59">
            <v>409500</v>
          </cell>
          <cell r="E59">
            <v>1.0924999999999998</v>
          </cell>
          <cell r="F59">
            <v>25</v>
          </cell>
          <cell r="G59">
            <v>27.312499999999996</v>
          </cell>
          <cell r="H59">
            <v>1207000</v>
          </cell>
        </row>
        <row r="60">
          <cell r="B60" t="str">
            <v>Ng. Tuaán Kieät</v>
          </cell>
          <cell r="D60">
            <v>386399.99999999994</v>
          </cell>
          <cell r="E60">
            <v>0.86249999999999993</v>
          </cell>
          <cell r="F60">
            <v>26</v>
          </cell>
          <cell r="G60">
            <v>22.424999999999997</v>
          </cell>
          <cell r="H60">
            <v>991000</v>
          </cell>
        </row>
        <row r="61">
          <cell r="B61" t="str">
            <v>Leâ Thaùi Bình</v>
          </cell>
          <cell r="D61">
            <v>447300</v>
          </cell>
          <cell r="E61">
            <v>1.1656500000000001</v>
          </cell>
          <cell r="F61">
            <v>21</v>
          </cell>
          <cell r="G61">
            <v>24.478650000000002</v>
          </cell>
          <cell r="H61">
            <v>1082000</v>
          </cell>
        </row>
        <row r="62">
          <cell r="B62" t="str">
            <v>Nguyeãn Khaéc Vuõ</v>
          </cell>
          <cell r="C62" t="str">
            <v>CT</v>
          </cell>
          <cell r="D62">
            <v>426300.00000000006</v>
          </cell>
          <cell r="E62">
            <v>1.2230000000000001</v>
          </cell>
          <cell r="F62">
            <v>26</v>
          </cell>
          <cell r="G62">
            <v>31.798000000000002</v>
          </cell>
          <cell r="H62">
            <v>1405000</v>
          </cell>
        </row>
        <row r="63">
          <cell r="B63" t="str">
            <v>Ngoâ Minh Taâm</v>
          </cell>
          <cell r="C63" t="str">
            <v>CP</v>
          </cell>
          <cell r="D63">
            <v>386399.99999999994</v>
          </cell>
          <cell r="E63">
            <v>1.1499999999999999</v>
          </cell>
          <cell r="F63">
            <v>25</v>
          </cell>
          <cell r="G63">
            <v>28.749999999999996</v>
          </cell>
          <cell r="H63">
            <v>1271000</v>
          </cell>
        </row>
        <row r="64">
          <cell r="B64" t="str">
            <v>Nguyeãn Vaên Loäc</v>
          </cell>
          <cell r="D64">
            <v>409500</v>
          </cell>
          <cell r="E64">
            <v>1.0924999999999998</v>
          </cell>
          <cell r="F64">
            <v>26</v>
          </cell>
          <cell r="G64">
            <v>28.404999999999994</v>
          </cell>
          <cell r="H64">
            <v>1255000</v>
          </cell>
        </row>
        <row r="65">
          <cell r="B65" t="str">
            <v>Traàn Vaên Töôøng</v>
          </cell>
          <cell r="D65">
            <v>451500</v>
          </cell>
          <cell r="E65">
            <v>1.0924999999999998</v>
          </cell>
          <cell r="F65">
            <v>25</v>
          </cell>
          <cell r="G65">
            <v>27.312499999999996</v>
          </cell>
          <cell r="H65">
            <v>1207000</v>
          </cell>
        </row>
        <row r="66">
          <cell r="B66" t="str">
            <v>Vuõ Duy Thaêng</v>
          </cell>
          <cell r="D66">
            <v>472500</v>
          </cell>
          <cell r="E66">
            <v>1.2451612903225806</v>
          </cell>
          <cell r="F66">
            <v>26</v>
          </cell>
          <cell r="G66">
            <v>32.374193548387098</v>
          </cell>
          <cell r="H66">
            <v>1459000</v>
          </cell>
        </row>
        <row r="67">
          <cell r="B67" t="str">
            <v>Cao Vaên Thaønh</v>
          </cell>
          <cell r="D67">
            <v>451500</v>
          </cell>
          <cell r="E67">
            <v>1.2193548387096773</v>
          </cell>
          <cell r="F67">
            <v>26</v>
          </cell>
          <cell r="G67">
            <v>31.703225806451609</v>
          </cell>
          <cell r="H67">
            <v>1428000</v>
          </cell>
        </row>
        <row r="68">
          <cell r="B68" t="str">
            <v>Löu Ñöùc Ñònh</v>
          </cell>
          <cell r="D68">
            <v>451500</v>
          </cell>
          <cell r="E68">
            <v>1.2709677419354839</v>
          </cell>
          <cell r="F68">
            <v>26</v>
          </cell>
          <cell r="G68">
            <v>33.045161290322582</v>
          </cell>
          <cell r="H68">
            <v>1488000</v>
          </cell>
        </row>
        <row r="69">
          <cell r="B69" t="str">
            <v>Phaïm Thaùi Hoaø</v>
          </cell>
          <cell r="D69">
            <v>426300.00000000006</v>
          </cell>
          <cell r="E69">
            <v>1.2</v>
          </cell>
          <cell r="F69">
            <v>19</v>
          </cell>
          <cell r="G69">
            <v>22.8</v>
          </cell>
          <cell r="H69">
            <v>1027000</v>
          </cell>
        </row>
        <row r="70">
          <cell r="B70" t="str">
            <v>Dö Minh Taâm</v>
          </cell>
          <cell r="D70">
            <v>451500</v>
          </cell>
          <cell r="E70">
            <v>1.2145161290322577</v>
          </cell>
          <cell r="F70">
            <v>26</v>
          </cell>
          <cell r="G70">
            <v>31.5774193548387</v>
          </cell>
          <cell r="H70">
            <v>1422000</v>
          </cell>
        </row>
        <row r="71">
          <cell r="B71" t="str">
            <v>Nguyeãn Anh Tuaán A</v>
          </cell>
          <cell r="D71">
            <v>426300.00000000006</v>
          </cell>
          <cell r="E71">
            <v>1.2</v>
          </cell>
          <cell r="F71">
            <v>26</v>
          </cell>
          <cell r="G71">
            <v>31.2</v>
          </cell>
          <cell r="H71">
            <v>1405000</v>
          </cell>
        </row>
        <row r="72">
          <cell r="B72" t="str">
            <v>Ngoâ Xuaân Tueä</v>
          </cell>
          <cell r="C72" t="str">
            <v>TT</v>
          </cell>
          <cell r="D72">
            <v>451500</v>
          </cell>
          <cell r="E72">
            <v>1.2096774193548387</v>
          </cell>
          <cell r="F72">
            <v>26</v>
          </cell>
          <cell r="G72">
            <v>31.451612903225808</v>
          </cell>
          <cell r="H72">
            <v>1417000</v>
          </cell>
        </row>
        <row r="73">
          <cell r="B73" t="str">
            <v>Nguyeãn Tieán Duõng</v>
          </cell>
          <cell r="C73" t="str">
            <v>CP</v>
          </cell>
          <cell r="D73">
            <v>451500</v>
          </cell>
          <cell r="E73">
            <v>1.0903225806451613</v>
          </cell>
          <cell r="F73">
            <v>26</v>
          </cell>
          <cell r="G73">
            <v>28.348387096774193</v>
          </cell>
          <cell r="H73">
            <v>1277000</v>
          </cell>
        </row>
        <row r="74">
          <cell r="B74" t="str">
            <v>Trònh Ngoïc Toaøn</v>
          </cell>
          <cell r="D74">
            <v>451500</v>
          </cell>
          <cell r="E74">
            <v>1.0714285714285714</v>
          </cell>
          <cell r="F74">
            <v>12</v>
          </cell>
          <cell r="G74">
            <v>12.857142857142858</v>
          </cell>
          <cell r="H74">
            <v>576000</v>
          </cell>
        </row>
        <row r="75">
          <cell r="B75" t="str">
            <v>Nguyeãn Coâng Danh</v>
          </cell>
          <cell r="D75">
            <v>451500</v>
          </cell>
          <cell r="E75">
            <v>1.1806451612903224</v>
          </cell>
          <cell r="F75">
            <v>26</v>
          </cell>
          <cell r="G75">
            <v>30.696774193548382</v>
          </cell>
          <cell r="H75">
            <v>1383000</v>
          </cell>
        </row>
        <row r="76">
          <cell r="B76" t="str">
            <v>Nguyeãn Nhö  Chöôøng</v>
          </cell>
          <cell r="D76">
            <v>451500</v>
          </cell>
          <cell r="E76">
            <v>1.2258064516129032</v>
          </cell>
          <cell r="F76">
            <v>26</v>
          </cell>
          <cell r="G76">
            <v>31.870967741935484</v>
          </cell>
          <cell r="H76">
            <v>1480000</v>
          </cell>
        </row>
        <row r="77">
          <cell r="B77" t="str">
            <v>Hoaøng Minh Taân</v>
          </cell>
          <cell r="D77">
            <v>451500</v>
          </cell>
          <cell r="E77">
            <v>1.2370967741935481</v>
          </cell>
          <cell r="F77">
            <v>26</v>
          </cell>
          <cell r="G77">
            <v>32.164516129032251</v>
          </cell>
          <cell r="H77">
            <v>1494000</v>
          </cell>
        </row>
        <row r="78">
          <cell r="B78" t="str">
            <v>Nguyeãn Tuaán Anh</v>
          </cell>
          <cell r="D78">
            <v>451500</v>
          </cell>
          <cell r="E78">
            <v>1.2483870967741935</v>
          </cell>
          <cell r="F78">
            <v>26</v>
          </cell>
          <cell r="G78">
            <v>32.458064516129028</v>
          </cell>
          <cell r="H78">
            <v>1507000</v>
          </cell>
        </row>
        <row r="79">
          <cell r="B79" t="str">
            <v>Phan Sinh Ngaân</v>
          </cell>
          <cell r="D79">
            <v>451500</v>
          </cell>
          <cell r="E79">
            <v>1.1806451612903224</v>
          </cell>
          <cell r="F79">
            <v>26</v>
          </cell>
          <cell r="G79">
            <v>30.696774193548382</v>
          </cell>
          <cell r="H79">
            <v>1425000</v>
          </cell>
        </row>
        <row r="80">
          <cell r="B80" t="str">
            <v>Vuõ Duy Theá</v>
          </cell>
          <cell r="D80">
            <v>409500</v>
          </cell>
          <cell r="E80">
            <v>1.2483870967741935</v>
          </cell>
          <cell r="F80">
            <v>26</v>
          </cell>
          <cell r="G80">
            <v>32.458064516129028</v>
          </cell>
          <cell r="H80">
            <v>1507000</v>
          </cell>
        </row>
        <row r="81">
          <cell r="B81" t="str">
            <v>Huyønh Quoác Phuù</v>
          </cell>
          <cell r="D81">
            <v>451500</v>
          </cell>
          <cell r="E81">
            <v>1.2</v>
          </cell>
          <cell r="F81">
            <v>26</v>
          </cell>
          <cell r="G81">
            <v>31.2</v>
          </cell>
          <cell r="H81">
            <v>1449000</v>
          </cell>
        </row>
        <row r="82">
          <cell r="B82" t="str">
            <v>Danh Quang</v>
          </cell>
          <cell r="D82">
            <v>451500</v>
          </cell>
          <cell r="E82">
            <v>1.2</v>
          </cell>
          <cell r="F82">
            <v>26</v>
          </cell>
          <cell r="G82">
            <v>31.2</v>
          </cell>
          <cell r="H82">
            <v>1449000</v>
          </cell>
        </row>
        <row r="83">
          <cell r="B83" t="str">
            <v>Ñoã Minh Taâm</v>
          </cell>
          <cell r="C83" t="str">
            <v>CT</v>
          </cell>
          <cell r="D83">
            <v>451500</v>
          </cell>
          <cell r="E83">
            <v>1.1096774193548389</v>
          </cell>
          <cell r="F83">
            <v>26</v>
          </cell>
          <cell r="G83">
            <v>28.85161290322581</v>
          </cell>
          <cell r="H83">
            <v>1340000</v>
          </cell>
        </row>
        <row r="84">
          <cell r="B84" t="str">
            <v>Huyønh Chí Trung</v>
          </cell>
          <cell r="C84" t="str">
            <v>CP</v>
          </cell>
          <cell r="D84">
            <v>451500</v>
          </cell>
          <cell r="E84">
            <v>1.0903225806451613</v>
          </cell>
          <cell r="F84">
            <v>25</v>
          </cell>
          <cell r="G84">
            <v>27.258064516129032</v>
          </cell>
          <cell r="H84">
            <v>1266000</v>
          </cell>
        </row>
        <row r="85">
          <cell r="B85" t="str">
            <v>Nguyeãn Thaùi Vieät</v>
          </cell>
          <cell r="D85">
            <v>451500</v>
          </cell>
          <cell r="E85">
            <v>1.1580645161290322</v>
          </cell>
          <cell r="F85">
            <v>26</v>
          </cell>
          <cell r="G85">
            <v>30.109677419354835</v>
          </cell>
          <cell r="H85">
            <v>1363000</v>
          </cell>
        </row>
        <row r="86">
          <cell r="B86" t="str">
            <v>Phan Taán Giaøu</v>
          </cell>
          <cell r="D86">
            <v>472500</v>
          </cell>
          <cell r="E86">
            <v>1.2450000000000001</v>
          </cell>
          <cell r="F86">
            <v>26</v>
          </cell>
          <cell r="G86">
            <v>32.370000000000005</v>
          </cell>
          <cell r="H86">
            <v>1328000</v>
          </cell>
        </row>
        <row r="87">
          <cell r="B87" t="str">
            <v>Taï Vaên Beâ</v>
          </cell>
          <cell r="D87">
            <v>451500</v>
          </cell>
          <cell r="E87">
            <v>1.2370967741935481</v>
          </cell>
          <cell r="F87">
            <v>26</v>
          </cell>
          <cell r="G87">
            <v>32.164516129032251</v>
          </cell>
          <cell r="H87">
            <v>1320000</v>
          </cell>
        </row>
        <row r="88">
          <cell r="B88" t="str">
            <v>Cao Trí Duõng</v>
          </cell>
          <cell r="D88">
            <v>451500</v>
          </cell>
          <cell r="E88">
            <v>1.2145161290322577</v>
          </cell>
          <cell r="F88">
            <v>24</v>
          </cell>
          <cell r="G88">
            <v>29.148387096774186</v>
          </cell>
          <cell r="H88">
            <v>1196000</v>
          </cell>
        </row>
        <row r="89">
          <cell r="B89" t="str">
            <v>Söû Hoaøng Vinh</v>
          </cell>
          <cell r="D89">
            <v>451500</v>
          </cell>
          <cell r="E89">
            <v>1.2483870967741935</v>
          </cell>
          <cell r="F89">
            <v>26</v>
          </cell>
          <cell r="G89">
            <v>32.458064516129028</v>
          </cell>
          <cell r="H89">
            <v>1332000</v>
          </cell>
        </row>
        <row r="90">
          <cell r="B90" t="str">
            <v>Nguyeãn Tuaán Höng</v>
          </cell>
          <cell r="D90">
            <v>451500</v>
          </cell>
          <cell r="E90">
            <v>1.2</v>
          </cell>
          <cell r="F90">
            <v>26</v>
          </cell>
          <cell r="G90">
            <v>31.2</v>
          </cell>
          <cell r="H90">
            <v>1281000</v>
          </cell>
        </row>
        <row r="91">
          <cell r="B91" t="str">
            <v>Thaân Hoaøng Tieán</v>
          </cell>
          <cell r="D91">
            <v>386399.99999999994</v>
          </cell>
          <cell r="E91">
            <v>1.1806451612903224</v>
          </cell>
          <cell r="F91">
            <v>21</v>
          </cell>
          <cell r="G91">
            <v>24.79354838709677</v>
          </cell>
          <cell r="H91">
            <v>1017000</v>
          </cell>
        </row>
        <row r="92">
          <cell r="B92" t="str">
            <v>Cao Vaên UÙt</v>
          </cell>
          <cell r="D92">
            <v>451500</v>
          </cell>
          <cell r="E92">
            <v>1.121612903225804</v>
          </cell>
          <cell r="F92">
            <v>25</v>
          </cell>
          <cell r="G92">
            <v>28.0403225806451</v>
          </cell>
          <cell r="H92">
            <v>1151000</v>
          </cell>
        </row>
        <row r="93">
          <cell r="B93" t="str">
            <v>Nguyeãn Thanh Huøng</v>
          </cell>
          <cell r="D93">
            <v>409500</v>
          </cell>
          <cell r="E93">
            <v>1.182608695652174</v>
          </cell>
          <cell r="F93">
            <v>19</v>
          </cell>
          <cell r="G93">
            <v>22.469565217391306</v>
          </cell>
          <cell r="H93">
            <v>1275000</v>
          </cell>
        </row>
        <row r="94">
          <cell r="B94" t="str">
            <v>Traàn Ngoïc Ñoâng</v>
          </cell>
          <cell r="D94">
            <v>451500</v>
          </cell>
          <cell r="E94">
            <v>1.0903225806451613</v>
          </cell>
          <cell r="F94">
            <v>26</v>
          </cell>
          <cell r="G94">
            <v>28.348387096774193</v>
          </cell>
          <cell r="H94">
            <v>1164000</v>
          </cell>
        </row>
        <row r="95">
          <cell r="B95" t="str">
            <v>Leâ Baù Vöông</v>
          </cell>
          <cell r="C95" t="str">
            <v>TT</v>
          </cell>
          <cell r="D95">
            <v>451500</v>
          </cell>
          <cell r="E95">
            <v>1.1241935483870966</v>
          </cell>
          <cell r="F95">
            <v>26</v>
          </cell>
          <cell r="G95">
            <v>29.229032258064514</v>
          </cell>
          <cell r="H95">
            <v>1200000</v>
          </cell>
        </row>
        <row r="96">
          <cell r="B96" t="str">
            <v>Vaên minh Maät</v>
          </cell>
          <cell r="C96" t="str">
            <v>TP</v>
          </cell>
          <cell r="D96">
            <v>415800</v>
          </cell>
          <cell r="E96">
            <v>1.4</v>
          </cell>
          <cell r="F96">
            <v>26</v>
          </cell>
          <cell r="G96">
            <v>36.4</v>
          </cell>
          <cell r="H96">
            <v>1608000</v>
          </cell>
        </row>
        <row r="97">
          <cell r="B97" t="str">
            <v>Döông Thanh Sôn</v>
          </cell>
          <cell r="D97">
            <v>445200</v>
          </cell>
          <cell r="E97">
            <v>1.3</v>
          </cell>
          <cell r="F97">
            <v>26</v>
          </cell>
          <cell r="G97">
            <v>33.800000000000004</v>
          </cell>
          <cell r="H97">
            <v>1494000</v>
          </cell>
        </row>
        <row r="98">
          <cell r="B98" t="str">
            <v>Nguyeãn Vaên Hoaø</v>
          </cell>
          <cell r="D98">
            <v>403200</v>
          </cell>
          <cell r="E98">
            <v>1.3</v>
          </cell>
          <cell r="F98">
            <v>26</v>
          </cell>
          <cell r="G98">
            <v>33.800000000000004</v>
          </cell>
          <cell r="H98">
            <v>1494000</v>
          </cell>
        </row>
        <row r="99">
          <cell r="B99" t="str">
            <v>Nguyeãn Taán Cöôøng</v>
          </cell>
          <cell r="C99" t="str">
            <v>TP</v>
          </cell>
          <cell r="D99">
            <v>403200</v>
          </cell>
          <cell r="E99">
            <v>1.25</v>
          </cell>
          <cell r="F99">
            <v>26</v>
          </cell>
          <cell r="G99">
            <v>32.5</v>
          </cell>
          <cell r="H99">
            <v>1436000</v>
          </cell>
        </row>
        <row r="100">
          <cell r="B100" t="str">
            <v>Danh Höôøng</v>
          </cell>
          <cell r="D100">
            <v>531300</v>
          </cell>
          <cell r="E100">
            <v>1.25</v>
          </cell>
          <cell r="F100">
            <v>26</v>
          </cell>
          <cell r="G100">
            <v>32.5</v>
          </cell>
          <cell r="H100">
            <v>1436000</v>
          </cell>
        </row>
        <row r="101">
          <cell r="B101" t="str">
            <v>Thaùi Truyeàn Thoáng</v>
          </cell>
          <cell r="D101">
            <v>403200</v>
          </cell>
          <cell r="E101">
            <v>1.25</v>
          </cell>
          <cell r="F101">
            <v>26</v>
          </cell>
          <cell r="G101">
            <v>32.5</v>
          </cell>
          <cell r="H101">
            <v>1436000</v>
          </cell>
        </row>
        <row r="102">
          <cell r="B102" t="str">
            <v>Ng Thanh Sang</v>
          </cell>
          <cell r="D102">
            <v>403200</v>
          </cell>
          <cell r="E102">
            <v>1.25</v>
          </cell>
          <cell r="F102">
            <v>26</v>
          </cell>
          <cell r="G102">
            <v>32.5</v>
          </cell>
          <cell r="H102">
            <v>1436000</v>
          </cell>
        </row>
        <row r="103">
          <cell r="B103" t="str">
            <v>Phaïm Vaên Phuù</v>
          </cell>
          <cell r="D103">
            <v>451500</v>
          </cell>
          <cell r="E103">
            <v>1.25</v>
          </cell>
          <cell r="F103">
            <v>26</v>
          </cell>
          <cell r="G103">
            <v>32.5</v>
          </cell>
          <cell r="H103">
            <v>1436000</v>
          </cell>
        </row>
        <row r="104">
          <cell r="B104" t="str">
            <v>Voõ ngoïc Phöôùc</v>
          </cell>
          <cell r="D104">
            <v>531300</v>
          </cell>
          <cell r="E104">
            <v>1.25</v>
          </cell>
          <cell r="F104">
            <v>26</v>
          </cell>
          <cell r="G104">
            <v>32.5</v>
          </cell>
          <cell r="H104">
            <v>1436000</v>
          </cell>
        </row>
        <row r="105">
          <cell r="B105" t="str">
            <v>Laâm Quang Sang</v>
          </cell>
          <cell r="D105">
            <v>409500</v>
          </cell>
          <cell r="E105">
            <v>0.86249999999999993</v>
          </cell>
          <cell r="F105">
            <v>26</v>
          </cell>
          <cell r="G105">
            <v>22.424999999999997</v>
          </cell>
          <cell r="H105">
            <v>991000</v>
          </cell>
        </row>
        <row r="106">
          <cell r="B106" t="str">
            <v>Buøi Ñình Giaùp</v>
          </cell>
          <cell r="D106">
            <v>531300</v>
          </cell>
          <cell r="E106">
            <v>1.25</v>
          </cell>
          <cell r="F106">
            <v>26</v>
          </cell>
          <cell r="G106">
            <v>32.5</v>
          </cell>
          <cell r="H106">
            <v>1436000</v>
          </cell>
        </row>
        <row r="107">
          <cell r="B107" t="str">
            <v>Laâm Vaên  Giang</v>
          </cell>
          <cell r="D107">
            <v>403200</v>
          </cell>
          <cell r="E107">
            <v>1.25</v>
          </cell>
          <cell r="F107">
            <v>26</v>
          </cell>
          <cell r="G107">
            <v>32.5</v>
          </cell>
          <cell r="H107">
            <v>1436000</v>
          </cell>
        </row>
        <row r="108">
          <cell r="B108" t="str">
            <v>Trieäu Quang  Höng</v>
          </cell>
          <cell r="D108">
            <v>445200</v>
          </cell>
          <cell r="E108">
            <v>1.25</v>
          </cell>
          <cell r="F108">
            <v>26</v>
          </cell>
          <cell r="G108">
            <v>32.5</v>
          </cell>
          <cell r="H108">
            <v>1436000</v>
          </cell>
        </row>
        <row r="109">
          <cell r="B109" t="str">
            <v>Leâ ngoïc Bieân</v>
          </cell>
          <cell r="D109">
            <v>445200</v>
          </cell>
          <cell r="E109">
            <v>1.25</v>
          </cell>
          <cell r="F109">
            <v>26</v>
          </cell>
          <cell r="G109">
            <v>32.5</v>
          </cell>
          <cell r="H109">
            <v>1436000</v>
          </cell>
        </row>
        <row r="110">
          <cell r="B110" t="str">
            <v>Nguyeãn Vaên Laäp</v>
          </cell>
          <cell r="D110">
            <v>451500</v>
          </cell>
          <cell r="E110">
            <v>1.25</v>
          </cell>
          <cell r="F110">
            <v>26</v>
          </cell>
          <cell r="G110">
            <v>32.5</v>
          </cell>
          <cell r="H110">
            <v>1436000</v>
          </cell>
        </row>
        <row r="111">
          <cell r="B111" t="str">
            <v>Nguyeãn phuù tuùc</v>
          </cell>
          <cell r="D111">
            <v>367500</v>
          </cell>
          <cell r="E111">
            <v>1.25</v>
          </cell>
          <cell r="F111">
            <v>26</v>
          </cell>
          <cell r="G111">
            <v>32.5</v>
          </cell>
          <cell r="H111">
            <v>1436000</v>
          </cell>
        </row>
        <row r="112">
          <cell r="B112" t="str">
            <v>Traàn ñình Long</v>
          </cell>
          <cell r="D112">
            <v>445200</v>
          </cell>
          <cell r="E112">
            <v>1.25</v>
          </cell>
          <cell r="F112">
            <v>26</v>
          </cell>
          <cell r="G112">
            <v>32.5</v>
          </cell>
          <cell r="H112">
            <v>1436000</v>
          </cell>
        </row>
        <row r="113">
          <cell r="B113" t="str">
            <v>Toâ Ngoïc Mai</v>
          </cell>
          <cell r="C113" t="str">
            <v>TP</v>
          </cell>
          <cell r="D113">
            <v>403200</v>
          </cell>
          <cell r="E113">
            <v>1.3</v>
          </cell>
          <cell r="F113">
            <v>26</v>
          </cell>
          <cell r="G113">
            <v>33.800000000000004</v>
          </cell>
          <cell r="H113">
            <v>1494000</v>
          </cell>
        </row>
        <row r="114">
          <cell r="B114" t="str">
            <v>Ng  Coâng Laønh</v>
          </cell>
          <cell r="D114">
            <v>445200</v>
          </cell>
          <cell r="E114">
            <v>1.25</v>
          </cell>
          <cell r="F114">
            <v>24</v>
          </cell>
          <cell r="G114">
            <v>30</v>
          </cell>
          <cell r="H114">
            <v>1326000</v>
          </cell>
        </row>
        <row r="115">
          <cell r="B115" t="str">
            <v>Ñaøm Ñöùc Minh</v>
          </cell>
          <cell r="D115">
            <v>445200</v>
          </cell>
          <cell r="E115">
            <v>1.25</v>
          </cell>
          <cell r="F115">
            <v>26</v>
          </cell>
          <cell r="G115">
            <v>32.5</v>
          </cell>
          <cell r="H115">
            <v>1436000</v>
          </cell>
        </row>
        <row r="116">
          <cell r="B116" t="str">
            <v>Mai Vaên Tröïc</v>
          </cell>
          <cell r="D116">
            <v>445200</v>
          </cell>
          <cell r="E116">
            <v>1.25</v>
          </cell>
          <cell r="F116">
            <v>26</v>
          </cell>
          <cell r="G116">
            <v>32.5</v>
          </cell>
          <cell r="H116">
            <v>1436000</v>
          </cell>
        </row>
        <row r="117">
          <cell r="B117" t="str">
            <v>Laâm Vaên Sang</v>
          </cell>
          <cell r="C117" t="str">
            <v>C.T</v>
          </cell>
          <cell r="D117">
            <v>447300</v>
          </cell>
          <cell r="E117">
            <v>1.3049999999999999</v>
          </cell>
          <cell r="F117">
            <v>26</v>
          </cell>
          <cell r="G117">
            <v>33.93</v>
          </cell>
          <cell r="H117">
            <v>1499000</v>
          </cell>
        </row>
        <row r="118">
          <cell r="B118" t="str">
            <v>Buøi Huy Chöông</v>
          </cell>
          <cell r="D118">
            <v>426300.00000000006</v>
          </cell>
          <cell r="E118">
            <v>1.155</v>
          </cell>
          <cell r="F118">
            <v>25</v>
          </cell>
          <cell r="G118">
            <v>28.875</v>
          </cell>
          <cell r="H118">
            <v>1276000</v>
          </cell>
        </row>
        <row r="119">
          <cell r="B119" t="str">
            <v>Nguyeãn Höõu Thaïnh</v>
          </cell>
          <cell r="D119">
            <v>426300.00000000006</v>
          </cell>
          <cell r="E119">
            <v>1.155</v>
          </cell>
          <cell r="F119">
            <v>26</v>
          </cell>
          <cell r="G119">
            <v>30.03</v>
          </cell>
          <cell r="H119">
            <v>1327000</v>
          </cell>
        </row>
        <row r="120">
          <cell r="B120" t="str">
            <v>Laâm Höõu Thöùc</v>
          </cell>
          <cell r="D120">
            <v>409500</v>
          </cell>
          <cell r="E120">
            <v>1.0972500000000001</v>
          </cell>
          <cell r="F120">
            <v>23</v>
          </cell>
          <cell r="G120">
            <v>25.236750000000001</v>
          </cell>
          <cell r="H120">
            <v>1115000</v>
          </cell>
        </row>
        <row r="121">
          <cell r="B121" t="str">
            <v>Nguyeãn Xuaân Möôøi</v>
          </cell>
          <cell r="D121">
            <v>451500</v>
          </cell>
          <cell r="E121">
            <v>1.155</v>
          </cell>
          <cell r="F121">
            <v>26</v>
          </cell>
          <cell r="G121">
            <v>30.03</v>
          </cell>
          <cell r="H121">
            <v>1327000</v>
          </cell>
        </row>
        <row r="122">
          <cell r="B122" t="str">
            <v>Traàn Vaên Ñaït</v>
          </cell>
          <cell r="D122">
            <v>451500</v>
          </cell>
          <cell r="E122">
            <v>1.155</v>
          </cell>
          <cell r="F122">
            <v>26</v>
          </cell>
          <cell r="G122">
            <v>30.03</v>
          </cell>
          <cell r="H122">
            <v>1327000</v>
          </cell>
        </row>
        <row r="123">
          <cell r="B123" t="str">
            <v>Traàn Vaên Tieán</v>
          </cell>
          <cell r="C123" t="str">
            <v>TT</v>
          </cell>
          <cell r="D123">
            <v>426300.00000000006</v>
          </cell>
          <cell r="E123">
            <v>1.155</v>
          </cell>
          <cell r="F123">
            <v>26</v>
          </cell>
          <cell r="G123">
            <v>30.03</v>
          </cell>
          <cell r="H123">
            <v>1327000</v>
          </cell>
        </row>
        <row r="124">
          <cell r="B124" t="str">
            <v>Trònh Vaên Thaùi</v>
          </cell>
          <cell r="D124">
            <v>386399.99999999994</v>
          </cell>
          <cell r="E124">
            <v>0.86249999999999993</v>
          </cell>
          <cell r="F124">
            <v>26</v>
          </cell>
          <cell r="G124">
            <v>22.424999999999997</v>
          </cell>
          <cell r="H124">
            <v>991000</v>
          </cell>
        </row>
        <row r="125">
          <cell r="B125" t="str">
            <v>Nguyeãn Hoaøng Nam</v>
          </cell>
          <cell r="D125">
            <v>451500</v>
          </cell>
          <cell r="E125">
            <v>1.3</v>
          </cell>
          <cell r="F125">
            <v>26</v>
          </cell>
          <cell r="G125">
            <v>33.800000000000004</v>
          </cell>
          <cell r="H125">
            <v>1494000</v>
          </cell>
        </row>
        <row r="126">
          <cell r="B126" t="str">
            <v>Traàn Anh Tuaán</v>
          </cell>
          <cell r="D126">
            <v>426300.00000000006</v>
          </cell>
          <cell r="E126">
            <v>1.1499999999999999</v>
          </cell>
          <cell r="F126">
            <v>24</v>
          </cell>
          <cell r="G126">
            <v>27.599999999999998</v>
          </cell>
          <cell r="H126">
            <v>1220000</v>
          </cell>
        </row>
        <row r="127">
          <cell r="B127" t="str">
            <v>Ñoã Ñaêng Khoa</v>
          </cell>
          <cell r="D127">
            <v>399000</v>
          </cell>
          <cell r="E127">
            <v>1.1499999999999999</v>
          </cell>
          <cell r="F127">
            <v>26</v>
          </cell>
          <cell r="G127">
            <v>29.9</v>
          </cell>
          <cell r="H127">
            <v>1322000</v>
          </cell>
        </row>
        <row r="128">
          <cell r="B128" t="str">
            <v>Ñaøo Vaên Phuùc</v>
          </cell>
          <cell r="D128">
            <v>386399.99999999994</v>
          </cell>
          <cell r="E128">
            <v>1.1499999999999999</v>
          </cell>
          <cell r="F128">
            <v>26</v>
          </cell>
          <cell r="G128">
            <v>29.9</v>
          </cell>
          <cell r="H128">
            <v>1322000</v>
          </cell>
        </row>
        <row r="129">
          <cell r="B129" t="str">
            <v>Buøi Ñöùc Bieàn</v>
          </cell>
          <cell r="C129" t="str">
            <v>CT</v>
          </cell>
          <cell r="D129">
            <v>451500</v>
          </cell>
          <cell r="E129">
            <v>1.2629999999999999</v>
          </cell>
          <cell r="F129">
            <v>26</v>
          </cell>
          <cell r="G129">
            <v>32.837999999999994</v>
          </cell>
          <cell r="H129">
            <v>1432000</v>
          </cell>
        </row>
        <row r="130">
          <cell r="B130" t="str">
            <v>Nguyeãn Ngoïc Löôïng</v>
          </cell>
          <cell r="D130">
            <v>386399.99999999994</v>
          </cell>
          <cell r="E130">
            <v>1.2</v>
          </cell>
          <cell r="F130">
            <v>26</v>
          </cell>
          <cell r="G130">
            <v>31.2</v>
          </cell>
          <cell r="H130">
            <v>1379000</v>
          </cell>
        </row>
        <row r="131">
          <cell r="B131" t="str">
            <v>Laâm Nhaät Tröôøng</v>
          </cell>
          <cell r="D131">
            <v>386399.99999999994</v>
          </cell>
          <cell r="E131">
            <v>0.86249999999999993</v>
          </cell>
          <cell r="F131">
            <v>26</v>
          </cell>
          <cell r="G131">
            <v>22.424999999999997</v>
          </cell>
          <cell r="H131">
            <v>991000</v>
          </cell>
        </row>
        <row r="132">
          <cell r="B132" t="str">
            <v>Huyønh Thanh Phong</v>
          </cell>
        </row>
        <row r="133">
          <cell r="B133" t="str">
            <v>Traàn Vieät Quoác</v>
          </cell>
          <cell r="D133">
            <v>447300</v>
          </cell>
          <cell r="E133">
            <v>1.3</v>
          </cell>
          <cell r="F133">
            <v>26</v>
          </cell>
          <cell r="G133">
            <v>33.800000000000004</v>
          </cell>
          <cell r="H133">
            <v>1494000</v>
          </cell>
        </row>
        <row r="134">
          <cell r="B134" t="str">
            <v>Nguyeãn Anh Tuaán B</v>
          </cell>
          <cell r="D134">
            <v>451500</v>
          </cell>
          <cell r="E134">
            <v>1.1759999999999999</v>
          </cell>
          <cell r="F134">
            <v>26</v>
          </cell>
          <cell r="G134">
            <v>30.575999999999997</v>
          </cell>
          <cell r="H134">
            <v>1351000</v>
          </cell>
        </row>
        <row r="135">
          <cell r="B135" t="str">
            <v>Trieäu Vaên Long</v>
          </cell>
          <cell r="C135" t="str">
            <v>CT</v>
          </cell>
          <cell r="D135">
            <v>426300.00000000006</v>
          </cell>
          <cell r="E135">
            <v>1.1499999999999999</v>
          </cell>
          <cell r="F135">
            <v>26</v>
          </cell>
          <cell r="G135">
            <v>29.9</v>
          </cell>
          <cell r="H135">
            <v>1322000</v>
          </cell>
        </row>
        <row r="136">
          <cell r="B136" t="str">
            <v>Ngoâ Quoác Maïnh</v>
          </cell>
          <cell r="D136">
            <v>426300.00000000006</v>
          </cell>
          <cell r="E136">
            <v>1.1499999999999999</v>
          </cell>
          <cell r="F136">
            <v>26</v>
          </cell>
          <cell r="G136">
            <v>29.9</v>
          </cell>
          <cell r="H136">
            <v>1322000</v>
          </cell>
        </row>
        <row r="137">
          <cell r="B137" t="str">
            <v>Nguyeãn Thanh Lieâm</v>
          </cell>
          <cell r="D137">
            <v>386399.99999999994</v>
          </cell>
          <cell r="E137">
            <v>1.1499999999999999</v>
          </cell>
          <cell r="F137">
            <v>26</v>
          </cell>
          <cell r="G137">
            <v>29.9</v>
          </cell>
          <cell r="H137">
            <v>1322000</v>
          </cell>
        </row>
        <row r="138">
          <cell r="B138" t="str">
            <v>Buøi Huy Trung</v>
          </cell>
          <cell r="D138">
            <v>451500</v>
          </cell>
          <cell r="E138">
            <v>1.1499999999999999</v>
          </cell>
          <cell r="F138">
            <v>22</v>
          </cell>
          <cell r="G138">
            <v>25.299999999999997</v>
          </cell>
          <cell r="H138">
            <v>1118000</v>
          </cell>
        </row>
        <row r="139">
          <cell r="B139" t="str">
            <v>Huyønh Thieän Phuùc</v>
          </cell>
          <cell r="D139">
            <v>386399.99999999994</v>
          </cell>
          <cell r="E139">
            <v>1.2</v>
          </cell>
          <cell r="F139">
            <v>24</v>
          </cell>
          <cell r="G139">
            <v>28.799999999999997</v>
          </cell>
          <cell r="H139">
            <v>1273000</v>
          </cell>
        </row>
        <row r="140">
          <cell r="B140" t="str">
            <v>Laâm Thaùi Döông</v>
          </cell>
          <cell r="D140">
            <v>386399.99999999994</v>
          </cell>
          <cell r="E140">
            <v>0.86299999999999999</v>
          </cell>
          <cell r="F140">
            <v>25</v>
          </cell>
          <cell r="G140">
            <v>21.574999999999999</v>
          </cell>
          <cell r="H140">
            <v>953000</v>
          </cell>
        </row>
        <row r="141">
          <cell r="B141" t="str">
            <v>Huyønh Vaên Quyù</v>
          </cell>
          <cell r="D141">
            <v>472500</v>
          </cell>
          <cell r="E141">
            <v>1.45</v>
          </cell>
          <cell r="F141">
            <v>26</v>
          </cell>
          <cell r="G141">
            <v>37.699999999999996</v>
          </cell>
          <cell r="H141">
            <v>1705000</v>
          </cell>
        </row>
        <row r="142">
          <cell r="B142" t="str">
            <v>Ng. Duyeân Thuaán</v>
          </cell>
          <cell r="D142">
            <v>451500</v>
          </cell>
          <cell r="E142">
            <v>1.4</v>
          </cell>
          <cell r="F142">
            <v>26</v>
          </cell>
          <cell r="G142">
            <v>36.4</v>
          </cell>
          <cell r="H142">
            <v>1647000</v>
          </cell>
        </row>
        <row r="143">
          <cell r="B143" t="str">
            <v>Phaïm Nhö Thuaàn</v>
          </cell>
          <cell r="D143">
            <v>451500</v>
          </cell>
          <cell r="E143">
            <v>1.4</v>
          </cell>
          <cell r="F143">
            <v>26</v>
          </cell>
          <cell r="G143">
            <v>36.4</v>
          </cell>
          <cell r="H143">
            <v>1647000</v>
          </cell>
        </row>
        <row r="144">
          <cell r="B144" t="str">
            <v>Huyønh Hoàng Ñöùc</v>
          </cell>
          <cell r="D144">
            <v>451500</v>
          </cell>
          <cell r="E144">
            <v>1.2789999999999999</v>
          </cell>
          <cell r="F144">
            <v>18</v>
          </cell>
          <cell r="G144">
            <v>23.021999999999998</v>
          </cell>
          <cell r="H144">
            <v>1000000</v>
          </cell>
        </row>
        <row r="145">
          <cell r="B145" t="str">
            <v>Traàn Phöông Anh</v>
          </cell>
          <cell r="D145">
            <v>451500</v>
          </cell>
          <cell r="E145">
            <v>1.4</v>
          </cell>
          <cell r="F145">
            <v>26</v>
          </cell>
          <cell r="G145">
            <v>36.4</v>
          </cell>
          <cell r="H145">
            <v>1568000</v>
          </cell>
        </row>
        <row r="146">
          <cell r="B146" t="str">
            <v>Traàn Bình Trong</v>
          </cell>
          <cell r="D146">
            <v>451500</v>
          </cell>
          <cell r="E146">
            <v>1.4</v>
          </cell>
          <cell r="F146">
            <v>26</v>
          </cell>
          <cell r="G146">
            <v>36.4</v>
          </cell>
          <cell r="H146">
            <v>1568000</v>
          </cell>
        </row>
        <row r="147">
          <cell r="B147" t="str">
            <v>Ng. Phuùc Anh</v>
          </cell>
          <cell r="D147">
            <v>409500</v>
          </cell>
          <cell r="E147">
            <v>1.0499999999999998</v>
          </cell>
          <cell r="F147">
            <v>26</v>
          </cell>
          <cell r="G147">
            <v>27.299999999999997</v>
          </cell>
          <cell r="H147">
            <v>1206000</v>
          </cell>
        </row>
        <row r="148">
          <cell r="B148" t="str">
            <v>Nguyeãn Vaên Thanh</v>
          </cell>
          <cell r="D148">
            <v>373800</v>
          </cell>
          <cell r="E148">
            <v>1</v>
          </cell>
          <cell r="F148">
            <v>26</v>
          </cell>
          <cell r="G148">
            <v>26</v>
          </cell>
          <cell r="H148">
            <v>1148000</v>
          </cell>
        </row>
        <row r="149">
          <cell r="B149" t="str">
            <v>Voõ Vaên Huøng</v>
          </cell>
          <cell r="D149">
            <v>386399.99999999994</v>
          </cell>
          <cell r="E149">
            <v>1</v>
          </cell>
          <cell r="F149">
            <v>26</v>
          </cell>
          <cell r="G149">
            <v>26</v>
          </cell>
          <cell r="H149">
            <v>1148000</v>
          </cell>
        </row>
        <row r="150">
          <cell r="B150" t="str">
            <v>Ng. vaên Quoác Ñaèng</v>
          </cell>
          <cell r="D150">
            <v>409500</v>
          </cell>
          <cell r="E150">
            <v>1</v>
          </cell>
          <cell r="F150">
            <v>25</v>
          </cell>
          <cell r="G150">
            <v>25</v>
          </cell>
          <cell r="H150">
            <v>1105000</v>
          </cell>
        </row>
        <row r="151">
          <cell r="B151" t="str">
            <v>Trònh Vaên Luøng</v>
          </cell>
          <cell r="C151" t="str">
            <v>CNPXSX</v>
          </cell>
          <cell r="D151">
            <v>426300.00000000006</v>
          </cell>
          <cell r="E151">
            <v>1</v>
          </cell>
          <cell r="F151">
            <v>25</v>
          </cell>
          <cell r="G151">
            <v>25</v>
          </cell>
          <cell r="H151">
            <v>1105000</v>
          </cell>
        </row>
        <row r="152">
          <cell r="B152" t="str">
            <v>Hoà Quoác Böûu</v>
          </cell>
          <cell r="C152" t="str">
            <v>"</v>
          </cell>
          <cell r="D152">
            <v>426300.00000000006</v>
          </cell>
          <cell r="E152">
            <v>1.171</v>
          </cell>
          <cell r="F152">
            <v>26</v>
          </cell>
          <cell r="G152">
            <v>30.446000000000002</v>
          </cell>
          <cell r="H152">
            <v>1345000</v>
          </cell>
        </row>
        <row r="153">
          <cell r="B153" t="str">
            <v>Nguyeãn Vaên Ñoâng</v>
          </cell>
          <cell r="C153" t="str">
            <v>"</v>
          </cell>
          <cell r="D153">
            <v>426300.00000000006</v>
          </cell>
          <cell r="E153">
            <v>1.2030000000000001</v>
          </cell>
          <cell r="F153">
            <v>26</v>
          </cell>
          <cell r="G153">
            <v>31.278000000000002</v>
          </cell>
          <cell r="H153">
            <v>1382000</v>
          </cell>
        </row>
        <row r="154">
          <cell r="B154" t="str">
            <v>Traàn Duõng Thaéng</v>
          </cell>
          <cell r="C154" t="str">
            <v>"</v>
          </cell>
          <cell r="D154">
            <v>445200</v>
          </cell>
          <cell r="E154">
            <v>1.1060000000000001</v>
          </cell>
          <cell r="F154">
            <v>14</v>
          </cell>
          <cell r="G154">
            <v>15.484000000000002</v>
          </cell>
          <cell r="H154">
            <v>660000</v>
          </cell>
        </row>
        <row r="155">
          <cell r="B155" t="str">
            <v>Quyû caùc toå thieáu ngöôøi</v>
          </cell>
          <cell r="C155" t="str">
            <v>"</v>
          </cell>
          <cell r="E155">
            <v>0</v>
          </cell>
          <cell r="F155">
            <v>0</v>
          </cell>
          <cell r="G155">
            <v>60.81</v>
          </cell>
          <cell r="H155">
            <v>1947000</v>
          </cell>
        </row>
        <row r="156">
          <cell r="B156" t="str">
            <v>Ñaäp ñaù ngoøai trôøi</v>
          </cell>
          <cell r="E156">
            <v>0</v>
          </cell>
          <cell r="F156">
            <v>0</v>
          </cell>
          <cell r="H156">
            <v>0</v>
          </cell>
        </row>
        <row r="157">
          <cell r="B157" t="str">
            <v>Löông Haûi Ñaêng</v>
          </cell>
          <cell r="C157" t="str">
            <v>CNPXSX</v>
          </cell>
          <cell r="D157">
            <v>409500</v>
          </cell>
          <cell r="E157">
            <v>1.1231267345050877</v>
          </cell>
          <cell r="F157">
            <v>22</v>
          </cell>
          <cell r="G157">
            <v>24.708788159111929</v>
          </cell>
          <cell r="H157">
            <v>1143000</v>
          </cell>
        </row>
        <row r="158">
          <cell r="B158" t="str">
            <v>Ng. Vaên Uùt (B)</v>
          </cell>
          <cell r="C158" t="str">
            <v>"</v>
          </cell>
          <cell r="D158">
            <v>409500</v>
          </cell>
          <cell r="E158">
            <v>1.1822386679000925</v>
          </cell>
          <cell r="F158">
            <v>26</v>
          </cell>
          <cell r="G158">
            <v>30.738205365402404</v>
          </cell>
          <cell r="H158">
            <v>1497000</v>
          </cell>
        </row>
        <row r="159">
          <cell r="B159" t="str">
            <v>Phuø Thoï Loäc</v>
          </cell>
          <cell r="C159" t="str">
            <v>"</v>
          </cell>
          <cell r="D159">
            <v>409500</v>
          </cell>
          <cell r="E159">
            <v>1.1822386679000925</v>
          </cell>
          <cell r="F159">
            <v>26</v>
          </cell>
          <cell r="G159">
            <v>30.738205365402404</v>
          </cell>
          <cell r="H159">
            <v>1497000</v>
          </cell>
        </row>
        <row r="160">
          <cell r="B160" t="str">
            <v>Traàn Quang Kheän</v>
          </cell>
          <cell r="C160" t="str">
            <v>"</v>
          </cell>
          <cell r="D160">
            <v>445200</v>
          </cell>
          <cell r="E160">
            <v>1.1231267345050877</v>
          </cell>
          <cell r="F160">
            <v>16</v>
          </cell>
          <cell r="G160">
            <v>17.970027752081403</v>
          </cell>
          <cell r="H160">
            <v>761000</v>
          </cell>
        </row>
        <row r="161">
          <cell r="B161" t="str">
            <v>Phaïm Tieán Huøng</v>
          </cell>
          <cell r="C161" t="str">
            <v>"</v>
          </cell>
          <cell r="D161">
            <v>409500</v>
          </cell>
          <cell r="E161">
            <v>1.1822386679000925</v>
          </cell>
          <cell r="F161">
            <v>26</v>
          </cell>
          <cell r="G161">
            <v>30.738205365402404</v>
          </cell>
          <cell r="H161">
            <v>1233000</v>
          </cell>
        </row>
        <row r="162">
          <cell r="B162" t="str">
            <v>Laâm Duy Khanh</v>
          </cell>
          <cell r="C162" t="str">
            <v>"</v>
          </cell>
          <cell r="D162">
            <v>409500</v>
          </cell>
          <cell r="E162">
            <v>1.1822386679000925</v>
          </cell>
          <cell r="F162">
            <v>22</v>
          </cell>
          <cell r="G162">
            <v>26.009250693802034</v>
          </cell>
          <cell r="H162">
            <v>1043000</v>
          </cell>
        </row>
        <row r="163">
          <cell r="B163" t="str">
            <v>Ng. Thanh Hoaø</v>
          </cell>
          <cell r="C163" t="str">
            <v>"</v>
          </cell>
          <cell r="D163">
            <v>409500</v>
          </cell>
          <cell r="E163">
            <v>1.1822386679000925</v>
          </cell>
          <cell r="F163">
            <v>26</v>
          </cell>
          <cell r="G163">
            <v>30.738205365402404</v>
          </cell>
          <cell r="H163">
            <v>1233000</v>
          </cell>
        </row>
        <row r="164">
          <cell r="B164" t="str">
            <v>Phaïm Thaønh Ñònh</v>
          </cell>
          <cell r="C164" t="str">
            <v>"</v>
          </cell>
          <cell r="D164">
            <v>409500</v>
          </cell>
          <cell r="E164">
            <v>1.1822386679000925</v>
          </cell>
          <cell r="F164">
            <v>26</v>
          </cell>
          <cell r="G164">
            <v>30.738205365402404</v>
          </cell>
          <cell r="H164">
            <v>1162000</v>
          </cell>
        </row>
        <row r="165">
          <cell r="B165" t="str">
            <v>Haø Chí Linh</v>
          </cell>
          <cell r="C165" t="str">
            <v>"</v>
          </cell>
          <cell r="D165">
            <v>409500</v>
          </cell>
          <cell r="E165">
            <v>1.1822386679000925</v>
          </cell>
          <cell r="F165">
            <v>26</v>
          </cell>
          <cell r="G165">
            <v>30.738205365402404</v>
          </cell>
          <cell r="H165">
            <v>1162000</v>
          </cell>
        </row>
        <row r="166">
          <cell r="B166" t="str">
            <v>Leâ Hoaøng UÙt</v>
          </cell>
          <cell r="C166" t="str">
            <v>"</v>
          </cell>
          <cell r="D166">
            <v>409500</v>
          </cell>
          <cell r="E166">
            <v>1.1822386679000925</v>
          </cell>
          <cell r="F166">
            <v>26</v>
          </cell>
          <cell r="G166">
            <v>30.738205365402404</v>
          </cell>
          <cell r="H166">
            <v>1162000</v>
          </cell>
        </row>
        <row r="167">
          <cell r="B167" t="str">
            <v>Trieäu quang Thanh</v>
          </cell>
          <cell r="C167" t="str">
            <v>"</v>
          </cell>
          <cell r="D167">
            <v>451500</v>
          </cell>
          <cell r="E167">
            <v>0</v>
          </cell>
          <cell r="F167">
            <v>0</v>
          </cell>
          <cell r="G167">
            <v>0</v>
          </cell>
          <cell r="H167">
            <v>451000</v>
          </cell>
        </row>
        <row r="168">
          <cell r="B168" t="str">
            <v>Phaïm Quoác Huøng</v>
          </cell>
          <cell r="D168">
            <v>386399.99999999994</v>
          </cell>
          <cell r="F168">
            <v>0</v>
          </cell>
          <cell r="H168">
            <v>386000</v>
          </cell>
        </row>
        <row r="169">
          <cell r="B169" t="str">
            <v>Huyønh Trí Chaùnh</v>
          </cell>
          <cell r="D169">
            <v>426300.00000000006</v>
          </cell>
          <cell r="F169">
            <v>0</v>
          </cell>
          <cell r="H169">
            <v>451000</v>
          </cell>
        </row>
        <row r="170">
          <cell r="B170" t="str">
            <v>Traàn Vaên Teá</v>
          </cell>
          <cell r="F170">
            <v>0</v>
          </cell>
          <cell r="H170">
            <v>0</v>
          </cell>
        </row>
        <row r="171">
          <cell r="B171" t="str">
            <v>Coäng:</v>
          </cell>
          <cell r="D171">
            <v>62924400</v>
          </cell>
          <cell r="H171">
            <v>193800000</v>
          </cell>
        </row>
      </sheetData>
      <sheetData sheetId="8">
        <row r="15">
          <cell r="B15" t="str">
            <v>Phaïm Ñöùc Thieäp</v>
          </cell>
          <cell r="C15" t="str">
            <v>Xe xuùc</v>
          </cell>
          <cell r="D15">
            <v>623700</v>
          </cell>
          <cell r="E15">
            <v>1.2</v>
          </cell>
          <cell r="F15">
            <v>23</v>
          </cell>
          <cell r="G15">
            <v>27.599999999999998</v>
          </cell>
          <cell r="H15">
            <v>1258000</v>
          </cell>
          <cell r="J15">
            <v>1258000</v>
          </cell>
          <cell r="K15">
            <v>31185</v>
          </cell>
          <cell r="L15">
            <v>6237</v>
          </cell>
          <cell r="M15">
            <v>1220578</v>
          </cell>
        </row>
        <row r="16">
          <cell r="B16" t="str">
            <v>Nguyeãn Xuaân Thaønh</v>
          </cell>
          <cell r="C16" t="str">
            <v>"</v>
          </cell>
          <cell r="D16">
            <v>403200</v>
          </cell>
          <cell r="E16">
            <v>1.2</v>
          </cell>
          <cell r="F16">
            <v>23</v>
          </cell>
          <cell r="G16">
            <v>27.599999999999998</v>
          </cell>
          <cell r="H16">
            <v>1258000</v>
          </cell>
          <cell r="J16">
            <v>1258000</v>
          </cell>
          <cell r="K16">
            <v>20160</v>
          </cell>
          <cell r="L16">
            <v>4032</v>
          </cell>
          <cell r="M16">
            <v>1233808</v>
          </cell>
        </row>
        <row r="17">
          <cell r="B17" t="str">
            <v>Nguyeãn Ñöùc Thaéng</v>
          </cell>
          <cell r="C17" t="str">
            <v>Xe xuùc 300</v>
          </cell>
          <cell r="D17">
            <v>554400</v>
          </cell>
          <cell r="E17">
            <v>1.2</v>
          </cell>
          <cell r="F17">
            <v>24</v>
          </cell>
          <cell r="G17">
            <v>28.799999999999997</v>
          </cell>
          <cell r="H17">
            <v>1314000</v>
          </cell>
          <cell r="J17">
            <v>1314000</v>
          </cell>
          <cell r="K17">
            <v>27720</v>
          </cell>
          <cell r="L17">
            <v>5544</v>
          </cell>
          <cell r="M17">
            <v>1280736</v>
          </cell>
        </row>
        <row r="18">
          <cell r="B18" t="str">
            <v>Buøi Quang Laäp</v>
          </cell>
          <cell r="C18" t="str">
            <v>"</v>
          </cell>
          <cell r="D18">
            <v>445200</v>
          </cell>
          <cell r="E18">
            <v>1.2</v>
          </cell>
          <cell r="F18">
            <v>23</v>
          </cell>
          <cell r="G18">
            <v>27.599999999999998</v>
          </cell>
          <cell r="H18">
            <v>1258000</v>
          </cell>
          <cell r="J18">
            <v>1258000</v>
          </cell>
          <cell r="K18">
            <v>22260</v>
          </cell>
          <cell r="L18">
            <v>4452</v>
          </cell>
          <cell r="M18">
            <v>1231288</v>
          </cell>
        </row>
        <row r="19">
          <cell r="B19" t="str">
            <v>Nguyeãn Thaønh Thoaïi</v>
          </cell>
          <cell r="C19" t="str">
            <v>Xe cuoác</v>
          </cell>
          <cell r="D19">
            <v>403200</v>
          </cell>
          <cell r="E19">
            <v>1.2</v>
          </cell>
          <cell r="F19">
            <v>27</v>
          </cell>
          <cell r="G19">
            <v>32.4</v>
          </cell>
          <cell r="H19">
            <v>1477000</v>
          </cell>
          <cell r="J19">
            <v>1477000</v>
          </cell>
          <cell r="K19">
            <v>20160</v>
          </cell>
          <cell r="L19">
            <v>4032</v>
          </cell>
          <cell r="M19">
            <v>1452808</v>
          </cell>
        </row>
        <row r="20">
          <cell r="B20" t="str">
            <v>Ngoâ Vaên Taân</v>
          </cell>
          <cell r="C20" t="str">
            <v>Xe cuoác</v>
          </cell>
          <cell r="D20">
            <v>554400</v>
          </cell>
          <cell r="E20">
            <v>1.2</v>
          </cell>
          <cell r="F20">
            <v>27</v>
          </cell>
          <cell r="G20">
            <v>32.4</v>
          </cell>
          <cell r="H20">
            <v>1477000</v>
          </cell>
          <cell r="J20">
            <v>1477000</v>
          </cell>
          <cell r="K20">
            <v>27720</v>
          </cell>
          <cell r="L20">
            <v>5544</v>
          </cell>
          <cell r="M20">
            <v>1443736</v>
          </cell>
        </row>
        <row r="21">
          <cell r="E21">
            <v>7.2</v>
          </cell>
          <cell r="G21">
            <v>176.4</v>
          </cell>
          <cell r="H21">
            <v>8042000</v>
          </cell>
          <cell r="J21">
            <v>8042000</v>
          </cell>
        </row>
        <row r="22">
          <cell r="B22" t="str">
            <v>Buøi Quang Baèng</v>
          </cell>
          <cell r="C22" t="str">
            <v>Xe naâng</v>
          </cell>
          <cell r="D22">
            <v>403200</v>
          </cell>
          <cell r="E22">
            <v>1.2</v>
          </cell>
          <cell r="F22">
            <v>24</v>
          </cell>
          <cell r="G22">
            <v>28.799999999999997</v>
          </cell>
          <cell r="H22">
            <v>1249000</v>
          </cell>
          <cell r="J22">
            <v>1249000</v>
          </cell>
          <cell r="K22">
            <v>20160</v>
          </cell>
          <cell r="L22">
            <v>4032</v>
          </cell>
          <cell r="M22">
            <v>1224808</v>
          </cell>
        </row>
        <row r="23">
          <cell r="B23" t="str">
            <v>Ngoâ Vaên Thaân</v>
          </cell>
          <cell r="C23" t="str">
            <v>"</v>
          </cell>
          <cell r="D23">
            <v>403200</v>
          </cell>
          <cell r="E23">
            <v>1.2</v>
          </cell>
          <cell r="F23">
            <v>31</v>
          </cell>
          <cell r="G23">
            <v>37.199999999999996</v>
          </cell>
          <cell r="H23">
            <v>1613000</v>
          </cell>
          <cell r="J23">
            <v>1613000</v>
          </cell>
          <cell r="K23">
            <v>20160</v>
          </cell>
          <cell r="L23">
            <v>4032</v>
          </cell>
          <cell r="M23">
            <v>1588808</v>
          </cell>
        </row>
        <row r="24">
          <cell r="B24" t="str">
            <v>Phan Thanh Trung</v>
          </cell>
          <cell r="C24" t="str">
            <v>"</v>
          </cell>
          <cell r="D24">
            <v>403200</v>
          </cell>
          <cell r="E24">
            <v>1.2</v>
          </cell>
          <cell r="F24">
            <v>29</v>
          </cell>
          <cell r="G24">
            <v>34.799999999999997</v>
          </cell>
          <cell r="H24">
            <v>1509000</v>
          </cell>
          <cell r="J24">
            <v>1509000</v>
          </cell>
          <cell r="K24">
            <v>20160</v>
          </cell>
          <cell r="L24">
            <v>4032</v>
          </cell>
          <cell r="M24">
            <v>1484808</v>
          </cell>
        </row>
        <row r="25">
          <cell r="B25" t="str">
            <v>Hoà Ngoïc Lôïi</v>
          </cell>
          <cell r="C25" t="str">
            <v>"</v>
          </cell>
          <cell r="D25">
            <v>417900</v>
          </cell>
          <cell r="E25">
            <v>1.2</v>
          </cell>
          <cell r="F25">
            <v>20</v>
          </cell>
          <cell r="G25">
            <v>24</v>
          </cell>
          <cell r="H25">
            <v>1041000</v>
          </cell>
          <cell r="J25">
            <v>1041000</v>
          </cell>
          <cell r="K25">
            <v>20895</v>
          </cell>
          <cell r="L25">
            <v>4179</v>
          </cell>
          <cell r="M25">
            <v>1015926</v>
          </cell>
        </row>
        <row r="26">
          <cell r="B26" t="str">
            <v>Nguyeãn Vaên Yeân</v>
          </cell>
          <cell r="C26" t="str">
            <v>"</v>
          </cell>
          <cell r="D26">
            <v>554400</v>
          </cell>
          <cell r="E26">
            <v>1.2</v>
          </cell>
          <cell r="F26">
            <v>30</v>
          </cell>
          <cell r="G26">
            <v>36</v>
          </cell>
          <cell r="H26">
            <v>1561000</v>
          </cell>
          <cell r="J26">
            <v>1561000</v>
          </cell>
          <cell r="M26">
            <v>1561000</v>
          </cell>
        </row>
        <row r="27">
          <cell r="B27" t="str">
            <v>Ñoã Vaên Loäc</v>
          </cell>
          <cell r="C27" t="str">
            <v>"</v>
          </cell>
          <cell r="E27">
            <v>1.2</v>
          </cell>
          <cell r="F27">
            <v>23</v>
          </cell>
          <cell r="G27">
            <v>27.599999999999998</v>
          </cell>
          <cell r="H27">
            <v>1197000</v>
          </cell>
          <cell r="J27">
            <v>1197000</v>
          </cell>
          <cell r="M27">
            <v>1197000</v>
          </cell>
        </row>
        <row r="28">
          <cell r="B28" t="str">
            <v>Traàn Ngoïc Phöông</v>
          </cell>
          <cell r="C28" t="str">
            <v>"</v>
          </cell>
          <cell r="E28">
            <v>1.2</v>
          </cell>
          <cell r="F28">
            <v>8</v>
          </cell>
          <cell r="G28">
            <v>9.6</v>
          </cell>
          <cell r="H28">
            <v>416000</v>
          </cell>
          <cell r="J28">
            <v>416000</v>
          </cell>
          <cell r="M28">
            <v>416000</v>
          </cell>
        </row>
        <row r="29">
          <cell r="B29" t="str">
            <v>Laâm Hoàng Thu</v>
          </cell>
          <cell r="C29" t="str">
            <v>"</v>
          </cell>
          <cell r="E29">
            <v>1.2</v>
          </cell>
          <cell r="F29">
            <v>3</v>
          </cell>
          <cell r="G29">
            <v>3.5999999999999996</v>
          </cell>
          <cell r="H29">
            <v>157000</v>
          </cell>
          <cell r="J29">
            <v>157000</v>
          </cell>
          <cell r="M29">
            <v>157000</v>
          </cell>
        </row>
        <row r="30">
          <cell r="E30">
            <v>9.6</v>
          </cell>
          <cell r="G30">
            <v>201.6</v>
          </cell>
          <cell r="H30">
            <v>8743000</v>
          </cell>
          <cell r="M30">
            <v>0</v>
          </cell>
        </row>
        <row r="31">
          <cell r="B31" t="str">
            <v>Ñaëng Quoác Trung</v>
          </cell>
          <cell r="C31" t="str">
            <v>LX 06-14</v>
          </cell>
          <cell r="D31">
            <v>554400</v>
          </cell>
          <cell r="E31" t="str">
            <v>"</v>
          </cell>
          <cell r="F31">
            <v>3</v>
          </cell>
          <cell r="H31">
            <v>64000</v>
          </cell>
          <cell r="J31">
            <v>64000</v>
          </cell>
          <cell r="M31">
            <v>64000</v>
          </cell>
        </row>
        <row r="33">
          <cell r="B33" t="str">
            <v>Coäng:</v>
          </cell>
          <cell r="D33">
            <v>5166000</v>
          </cell>
          <cell r="H33">
            <v>16849000</v>
          </cell>
          <cell r="I33">
            <v>0</v>
          </cell>
          <cell r="J33">
            <v>16849000</v>
          </cell>
          <cell r="K33">
            <v>230580</v>
          </cell>
          <cell r="L33">
            <v>46116</v>
          </cell>
          <cell r="M33">
            <v>16572304</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vat tu"/>
      <sheetName val="VC DD 22"/>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row r="1">
          <cell r="A1" t="str">
            <v>ÂÅN GIAÏ VÁÛT TÆ</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 Chanh Bridge"/>
      <sheetName val="Summary of My Chanh Bridge"/>
      <sheetName val="Phu Bai Bridge"/>
      <sheetName val="Summary of Phu Bai Bridge"/>
      <sheetName val="Nong Bridge"/>
      <sheetName val="Summary of Nong Bridge"/>
      <sheetName val="Phong Le Bridge"/>
      <sheetName val="Summary of Phong Le Bridge"/>
      <sheetName val="Ky Lam Bridge"/>
      <sheetName val="Summary of Ky Lam Bridge"/>
      <sheetName val="Provisional Sums Item"/>
      <sheetName val="Gas Pressure Welding"/>
      <sheetName val="General Items"/>
      <sheetName val="Regenral Requirements"/>
      <sheetName val="General Item&amp;General Requiremen"/>
      <sheetName val="List of Unit Price"/>
      <sheetName val="Comp. Unit Price"/>
      <sheetName val="Names"/>
      <sheetName val="General Summary of Package III"/>
      <sheetName val="Tong hop 5 cau"/>
      <sheetName val="GPW"/>
    </sheetNames>
    <sheetDataSet>
      <sheetData sheetId="0">
        <row r="147">
          <cell r="I147">
            <v>31904.829999999994</v>
          </cell>
          <cell r="K147">
            <v>0</v>
          </cell>
          <cell r="L147">
            <v>31904.829999999994</v>
          </cell>
        </row>
        <row r="183">
          <cell r="I183">
            <v>3298.0059999999999</v>
          </cell>
          <cell r="K183">
            <v>210089.85200000001</v>
          </cell>
          <cell r="L183">
            <v>4908.1370000000006</v>
          </cell>
        </row>
        <row r="219">
          <cell r="I219">
            <v>8007.8620000000001</v>
          </cell>
          <cell r="K219">
            <v>1821051.9100000001</v>
          </cell>
          <cell r="L219">
            <v>21964.420000000002</v>
          </cell>
        </row>
        <row r="255">
          <cell r="I255">
            <v>1222.2149999999999</v>
          </cell>
          <cell r="K255">
            <v>428973.103</v>
          </cell>
          <cell r="L255">
            <v>4509.8690000000006</v>
          </cell>
        </row>
        <row r="471">
          <cell r="I471">
            <v>2612.384</v>
          </cell>
          <cell r="K471">
            <v>2712155.8600000003</v>
          </cell>
          <cell r="L471">
            <v>23398.379000000001</v>
          </cell>
        </row>
        <row r="506">
          <cell r="I506">
            <v>354.26499999999999</v>
          </cell>
          <cell r="K506">
            <v>378576.98600000003</v>
          </cell>
          <cell r="L506">
            <v>3255.6819999999998</v>
          </cell>
        </row>
        <row r="542">
          <cell r="I542">
            <v>0</v>
          </cell>
          <cell r="K542">
            <v>178694.38500000001</v>
          </cell>
          <cell r="L542">
            <v>1369.5150000000001</v>
          </cell>
        </row>
        <row r="578">
          <cell r="I578">
            <v>8643.9350000000013</v>
          </cell>
          <cell r="K578">
            <v>645114.20999999985</v>
          </cell>
          <cell r="L578">
            <v>13588.096000000001</v>
          </cell>
        </row>
      </sheetData>
      <sheetData sheetId="1">
        <row r="41">
          <cell r="E41">
            <v>56043.496999999988</v>
          </cell>
          <cell r="F41">
            <v>6374656.3060000008</v>
          </cell>
          <cell r="G41">
            <v>104898.92800000001</v>
          </cell>
        </row>
      </sheetData>
      <sheetData sheetId="2">
        <row r="41">
          <cell r="H41">
            <v>12963.683000000001</v>
          </cell>
          <cell r="J41">
            <v>0</v>
          </cell>
          <cell r="K41">
            <v>12963.683000000001</v>
          </cell>
        </row>
        <row r="78">
          <cell r="H78">
            <v>1344.241</v>
          </cell>
          <cell r="J78">
            <v>72597.017999999996</v>
          </cell>
          <cell r="K78">
            <v>1900.625</v>
          </cell>
        </row>
        <row r="109">
          <cell r="H109">
            <v>1763.3530000000001</v>
          </cell>
          <cell r="J109">
            <v>361783.59700000001</v>
          </cell>
          <cell r="K109">
            <v>4536.0659999999998</v>
          </cell>
        </row>
        <row r="148">
          <cell r="H148">
            <v>451.68799999999999</v>
          </cell>
          <cell r="J148">
            <v>118257.628</v>
          </cell>
          <cell r="K148">
            <v>1358.0160000000001</v>
          </cell>
        </row>
        <row r="259">
          <cell r="H259">
            <v>1270.8779999999999</v>
          </cell>
          <cell r="J259">
            <v>854516.44300000009</v>
          </cell>
          <cell r="K259">
            <v>7819.8979999999992</v>
          </cell>
        </row>
        <row r="296">
          <cell r="H296">
            <v>177.13200000000001</v>
          </cell>
          <cell r="J296">
            <v>185695.50199999998</v>
          </cell>
          <cell r="K296">
            <v>1600.3050000000003</v>
          </cell>
        </row>
        <row r="333">
          <cell r="H333">
            <v>0</v>
          </cell>
          <cell r="J333">
            <v>273602.217</v>
          </cell>
          <cell r="K333">
            <v>2096.8919999999998</v>
          </cell>
        </row>
        <row r="370">
          <cell r="H370">
            <v>14124.362000000001</v>
          </cell>
          <cell r="J370">
            <v>514899.83600000007</v>
          </cell>
          <cell r="K370">
            <v>18070.560000000001</v>
          </cell>
        </row>
      </sheetData>
      <sheetData sheetId="3">
        <row r="41">
          <cell r="E41">
            <v>32095.337000000003</v>
          </cell>
          <cell r="F41">
            <v>2381352.2409999999</v>
          </cell>
          <cell r="G41">
            <v>50346.044999999998</v>
          </cell>
        </row>
      </sheetData>
      <sheetData sheetId="4">
        <row r="118">
          <cell r="H118">
            <v>23631.748000000003</v>
          </cell>
          <cell r="J118">
            <v>0</v>
          </cell>
          <cell r="K118">
            <v>23631.748000000003</v>
          </cell>
        </row>
        <row r="155">
          <cell r="H155">
            <v>2398.4209999999998</v>
          </cell>
          <cell r="J155">
            <v>133381.09599999999</v>
          </cell>
          <cell r="K155">
            <v>3420.6549999999997</v>
          </cell>
        </row>
        <row r="187">
          <cell r="H187">
            <v>4710.2469999999994</v>
          </cell>
          <cell r="J187">
            <v>1018960.8809999998</v>
          </cell>
          <cell r="K187">
            <v>12519.573</v>
          </cell>
        </row>
        <row r="223">
          <cell r="H223">
            <v>876.80600000000004</v>
          </cell>
          <cell r="J223">
            <v>251056.70699999999</v>
          </cell>
          <cell r="K223">
            <v>2800.9080000000004</v>
          </cell>
        </row>
        <row r="367">
          <cell r="H367">
            <v>2228.39</v>
          </cell>
          <cell r="J367">
            <v>1715442.4849999999</v>
          </cell>
          <cell r="K367">
            <v>15375.560000000001</v>
          </cell>
        </row>
        <row r="403">
          <cell r="H403">
            <v>295.221</v>
          </cell>
          <cell r="J403">
            <v>367764.48399999994</v>
          </cell>
          <cell r="K403">
            <v>3113.7689999999998</v>
          </cell>
        </row>
        <row r="440">
          <cell r="H440">
            <v>0</v>
          </cell>
          <cell r="J440">
            <v>306334.51199999993</v>
          </cell>
          <cell r="K440">
            <v>2347.7510000000002</v>
          </cell>
        </row>
        <row r="476">
          <cell r="H476">
            <v>10467.066000000001</v>
          </cell>
          <cell r="J476">
            <v>687011.24899999995</v>
          </cell>
          <cell r="K476">
            <v>15732.326000000001</v>
          </cell>
        </row>
        <row r="512">
          <cell r="H512">
            <v>0</v>
          </cell>
          <cell r="J512">
            <v>327980.58199999999</v>
          </cell>
          <cell r="K512">
            <v>2513.6459999999997</v>
          </cell>
        </row>
      </sheetData>
      <sheetData sheetId="5">
        <row r="43">
          <cell r="E43">
            <v>44607.898999999998</v>
          </cell>
          <cell r="F43">
            <v>4807931.9960000003</v>
          </cell>
          <cell r="G43">
            <v>81455.936000000002</v>
          </cell>
        </row>
      </sheetData>
      <sheetData sheetId="6">
        <row r="159">
          <cell r="H159">
            <v>43559.851000000002</v>
          </cell>
          <cell r="J159">
            <v>0</v>
          </cell>
          <cell r="K159">
            <v>43559.851000000002</v>
          </cell>
        </row>
        <row r="198">
          <cell r="H198">
            <v>4271.192</v>
          </cell>
          <cell r="J198">
            <v>245692.77599999998</v>
          </cell>
          <cell r="K198">
            <v>6154.1840000000002</v>
          </cell>
        </row>
        <row r="241">
          <cell r="H241">
            <v>13509.892</v>
          </cell>
          <cell r="J241">
            <v>2966388.5929999999</v>
          </cell>
          <cell r="K241">
            <v>36244.323000000004</v>
          </cell>
        </row>
        <row r="280">
          <cell r="H280">
            <v>1682.758</v>
          </cell>
          <cell r="J280">
            <v>477652.96</v>
          </cell>
          <cell r="K280">
            <v>5343.4949999999999</v>
          </cell>
        </row>
        <row r="550">
          <cell r="H550">
            <v>2993.1460000000002</v>
          </cell>
          <cell r="J550">
            <v>3680404.2319999998</v>
          </cell>
          <cell r="K550">
            <v>31199.799999999996</v>
          </cell>
        </row>
        <row r="589">
          <cell r="H589">
            <v>472.35300000000001</v>
          </cell>
          <cell r="J589">
            <v>619941.66100000008</v>
          </cell>
          <cell r="K589">
            <v>5223.5920000000006</v>
          </cell>
        </row>
        <row r="627">
          <cell r="H627">
            <v>0</v>
          </cell>
          <cell r="J627">
            <v>388258.43</v>
          </cell>
          <cell r="K627">
            <v>2975.6170000000002</v>
          </cell>
        </row>
        <row r="666">
          <cell r="H666">
            <v>12186.116999999998</v>
          </cell>
          <cell r="J666">
            <v>841983.93199999991</v>
          </cell>
          <cell r="K666">
            <v>18639.091</v>
          </cell>
        </row>
      </sheetData>
      <sheetData sheetId="7">
        <row r="42">
          <cell r="E42">
            <v>78675.309000000008</v>
          </cell>
          <cell r="F42">
            <v>9220322.5839999989</v>
          </cell>
          <cell r="G42">
            <v>149339.95299999998</v>
          </cell>
        </row>
      </sheetData>
      <sheetData sheetId="8">
        <row r="154">
          <cell r="H154">
            <v>126239.96599999999</v>
          </cell>
          <cell r="J154">
            <v>0</v>
          </cell>
          <cell r="K154">
            <v>126239.96599999999</v>
          </cell>
        </row>
        <row r="193">
          <cell r="H193">
            <v>12052.001</v>
          </cell>
          <cell r="J193">
            <v>661280.42699999991</v>
          </cell>
          <cell r="K193">
            <v>17120.060999999998</v>
          </cell>
        </row>
        <row r="319">
          <cell r="H319">
            <v>17144.650999999998</v>
          </cell>
          <cell r="J319">
            <v>4189228.3190000001</v>
          </cell>
          <cell r="K319">
            <v>49250.941000000006</v>
          </cell>
        </row>
        <row r="358">
          <cell r="H358">
            <v>3161.8160000000003</v>
          </cell>
          <cell r="J358">
            <v>1036776.5660000003</v>
          </cell>
          <cell r="K358">
            <v>11107.681999999999</v>
          </cell>
        </row>
        <row r="863">
          <cell r="H863">
            <v>37257.353000000003</v>
          </cell>
          <cell r="J863">
            <v>12948027.132000003</v>
          </cell>
          <cell r="K863">
            <v>136491.15700000001</v>
          </cell>
        </row>
        <row r="988">
          <cell r="H988">
            <v>1180.883</v>
          </cell>
          <cell r="J988">
            <v>1842425.7690000008</v>
          </cell>
          <cell r="K988">
            <v>15301.252</v>
          </cell>
        </row>
        <row r="1026">
          <cell r="H1026">
            <v>0</v>
          </cell>
          <cell r="J1026">
            <v>284281.935</v>
          </cell>
          <cell r="K1026">
            <v>2178.7399999999998</v>
          </cell>
        </row>
        <row r="1064">
          <cell r="H1064">
            <v>18120.486000000001</v>
          </cell>
          <cell r="J1064">
            <v>1212981.227</v>
          </cell>
          <cell r="K1064">
            <v>27416.787999999997</v>
          </cell>
        </row>
      </sheetData>
      <sheetData sheetId="9">
        <row r="43">
          <cell r="E43">
            <v>215157.15599999996</v>
          </cell>
          <cell r="F43">
            <v>22175001.375000007</v>
          </cell>
          <cell r="G43">
            <v>385106.587</v>
          </cell>
        </row>
      </sheetData>
      <sheetData sheetId="10">
        <row r="40">
          <cell r="J40">
            <v>0</v>
          </cell>
          <cell r="L40">
            <v>90850</v>
          </cell>
          <cell r="M40">
            <v>696.27499999999998</v>
          </cell>
        </row>
      </sheetData>
      <sheetData sheetId="11">
        <row r="42">
          <cell r="E42">
            <v>46354.313999999991</v>
          </cell>
          <cell r="F42">
            <v>5451</v>
          </cell>
          <cell r="G42">
            <v>46396.090517473938</v>
          </cell>
        </row>
      </sheetData>
      <sheetData sheetId="12">
        <row r="40">
          <cell r="J40">
            <v>63693.872000000003</v>
          </cell>
          <cell r="L40">
            <v>11838473.914999999</v>
          </cell>
          <cell r="M40">
            <v>154424.05499999999</v>
          </cell>
        </row>
      </sheetData>
      <sheetData sheetId="13">
        <row r="45">
          <cell r="H45">
            <v>16595.826000000001</v>
          </cell>
          <cell r="J45">
            <v>10082907.304</v>
          </cell>
          <cell r="K45">
            <v>93871.323999999993</v>
          </cell>
        </row>
        <row r="88">
          <cell r="H88">
            <v>0</v>
          </cell>
          <cell r="J88">
            <v>419776.05899999995</v>
          </cell>
          <cell r="K88">
            <v>3217.1690000000003</v>
          </cell>
        </row>
      </sheetData>
      <sheetData sheetId="14">
        <row r="43">
          <cell r="E43">
            <v>80289.698000000004</v>
          </cell>
          <cell r="F43">
            <v>22341157.277999997</v>
          </cell>
          <cell r="G43">
            <v>251512.54799999998</v>
          </cell>
        </row>
      </sheetData>
      <sheetData sheetId="15"/>
      <sheetData sheetId="16" refreshError="1"/>
      <sheetData sheetId="17" refreshError="1"/>
      <sheetData sheetId="18" refreshError="1"/>
      <sheetData sheetId="19" refreshError="1"/>
      <sheetData sheetId="2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 Bai Bridge"/>
      <sheetName val="List of Unit Price"/>
      <sheetName val="Comp. Unit Price"/>
      <sheetName val="Names"/>
      <sheetName val="General Summary of Package III"/>
      <sheetName val="Tong hop 5 cau"/>
      <sheetName val="My Chanh Bridge"/>
      <sheetName val="Summary of My Chanh Bridge"/>
      <sheetName val="Summary of Phu Bai Bridge"/>
      <sheetName val="Nong Bridge"/>
      <sheetName val="Summary of Nong Bridge"/>
      <sheetName val="Phong Le Bridge"/>
      <sheetName val="Summary of Phong Le Bridge"/>
      <sheetName val="Ky Lam Bridge"/>
      <sheetName val="Summary of Ky Lam Bridge"/>
      <sheetName val="Provisional Sums Item"/>
      <sheetName val="Gas Pressure Welding"/>
      <sheetName val="General Items"/>
      <sheetName val="Regenral Requirements"/>
      <sheetName val="General Item&amp;General Requiremen"/>
      <sheetName val="GP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hietbipianphoi"/>
      <sheetName val="TH__x0003_T_TRAM_HB"/>
      <sheetName val="Giathanh1m3BT"/>
      <sheetName val="dmVUA"/>
      <sheetName val="dg tphcm"/>
      <sheetName val="CT_TRAMPHANPHOI_x0000__x0000_軸ơ_x0000__x0004__x0000__x0000__x0000__x0000__x0000__x0000_﹜ơ_x0000__x0000_"/>
      <sheetName val="MTO REV.2(ARMOR)"/>
      <sheetName val="_x0000__x0000__x0000__x0000__x0000__x0000__x0000__x0000__x0000__x0000__x0014_[DALATddd.XLS]THPHPP"/>
      <sheetName val=""/>
      <sheetName val="DG"/>
      <sheetName val="DON GIA TRAM _3_"/>
      <sheetName val="CT_TRAMPHANPHOI_x0000__x0000_?o_x0000__x0004__x0000__x0000__x0000__x0000__x0000__x0000_?o_x0000__x0000_"/>
      <sheetName val="dongia"/>
      <sheetName val="TH2_x0000__x0000_hop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v>0</v>
          </cell>
          <cell r="I257">
            <v>34793</v>
          </cell>
          <cell r="J257">
            <v>42285</v>
          </cell>
          <cell r="K257">
            <v>30633</v>
          </cell>
          <cell r="L257">
            <v>0</v>
          </cell>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lieu du toan"/>
      <sheetName val="don gia ca may"/>
      <sheetName val="mat do bom min "/>
      <sheetName val="mat do bom min theo khu vuc"/>
      <sheetName val="Sheet4"/>
      <sheetName val="Sheet5"/>
      <sheetName val="bang gia &amp; don gia ca may"/>
      <sheetName val="don gia"/>
      <sheetName val="phu luc"/>
      <sheetName val="ct du toan"/>
      <sheetName val="phan tich du toan"/>
      <sheetName val="ma so cong viec"/>
      <sheetName val="so hieu don gia"/>
      <sheetName val="tong hop du toan"/>
      <sheetName val="nhan cong"/>
      <sheetName val="thuyet minh du toan"/>
      <sheetName val="ptdt1"/>
      <sheetName val="ct tong hop"/>
      <sheetName val="bao cao "/>
      <sheetName val="Sheet1"/>
      <sheetName val="Sheet2"/>
      <sheetName val="Sheet1 (2)"/>
      <sheetName val="ct tong hop (2)"/>
      <sheetName val="XL4Test5"/>
    </sheetNames>
    <sheetDataSet>
      <sheetData sheetId="0" refreshError="1">
        <row r="7">
          <cell r="A7" t="str">
            <v>sè thø tù</v>
          </cell>
          <cell r="B7" t="str">
            <v>tªn c«ng tr×nh</v>
          </cell>
          <cell r="C7" t="str">
            <v>NhËp B,T hoÆc N ®Ó lÊy ®¬n gi¸ cña tõng miÒn: B¾c, Trung, Nam</v>
          </cell>
          <cell r="D7" t="str">
            <v xml:space="preserve"> % Phô cÊp khu vùc (NÕu cã th× nhËp sè %, nÕu kh«ng th× kh«ng nhËp sè )</v>
          </cell>
          <cell r="E7" t="str">
            <v>cÊp ®¸t 0.3m</v>
          </cell>
          <cell r="F7" t="str">
            <v>cÊp ®Êt ®µo 3m</v>
          </cell>
          <cell r="G7" t="str">
            <v>cÊp ®Êt ®µo 5m</v>
          </cell>
          <cell r="H7" t="str">
            <v xml:space="preserve">Khèi l­îng thi c«ng                    Khèi l­îng thi c«ng                   Khèi l­îng thi c«ng             Khèi l­îng thi c«ng                    Khèi l­îng thi c«ng                   Khèi l­îng thi c«ng   </v>
          </cell>
          <cell r="CB7" t="str">
            <v>Sè liÖu cho b¶ng tæng hîp</v>
          </cell>
          <cell r="CH7" t="str">
            <v>ngµylµm dù to¸n</v>
          </cell>
          <cell r="CM7" t="str">
            <v>chi phÝ vËt liÖu(®)</v>
          </cell>
          <cell r="CN7" t="str">
            <v>% vËt liÖu so víi tæng chi phÝ</v>
          </cell>
          <cell r="CO7" t="str">
            <v>chi phÝ nh©n c«ng(®)</v>
          </cell>
          <cell r="CP7" t="str">
            <v>% nh©n c«ng so víi tæng chi phÝ</v>
          </cell>
          <cell r="CQ7" t="str">
            <v>chi phÝ m¸y(®)</v>
          </cell>
          <cell r="CR7" t="str">
            <v>% m¸y so víi tæng chi phÝ</v>
          </cell>
          <cell r="CS7" t="str">
            <v>tæng hîp chi phÝ(®)</v>
          </cell>
        </row>
        <row r="8">
          <cell r="H8" t="str">
            <v>ph¸t c©y rõng lo¹i I          (ha)</v>
          </cell>
          <cell r="I8" t="str">
            <v>ph¸t c©y rõng lo¹i I ®é dèc &gt;  25®é       (ha)</v>
          </cell>
          <cell r="J8" t="str">
            <v>ph¸t c©y rõng lo¹i II          (ha)</v>
          </cell>
          <cell r="K8" t="str">
            <v>ph¸t c©y rõng lo¹i II ®é dèc &gt;  25®é       (ha)</v>
          </cell>
          <cell r="L8" t="str">
            <v>ph¸t c©y rõng lo¹i III          (ha)</v>
          </cell>
          <cell r="M8" t="str">
            <v>ph¸t c©y rõng lo¹i III ®é dèc &gt;  25®é       (ha)</v>
          </cell>
          <cell r="N8" t="str">
            <v>ph¸t c©y rõng lo¹i IV          (ha)</v>
          </cell>
          <cell r="O8" t="str">
            <v>ph¸t c©y rõng lo¹i IV ®é dèc &gt;  25®é       (ha)</v>
          </cell>
          <cell r="P8" t="str">
            <v>dän mÆt b»ng b»ng thñ c«ng kÕt hîp ®èt b»ng x¨ng dÇu, rõng lo¹i I (ha)</v>
          </cell>
          <cell r="Q8" t="str">
            <v>dän mÆt b»ng b»ng thñ c«ng kÕt hîp ®èt b»ng x¨ng dÇu, rõng lo¹i I , ®Þa h×nh cã ®ä dèc &gt; 25 ®é(ha)</v>
          </cell>
          <cell r="R8" t="str">
            <v>dän mÆt b»ng b»ng thñ c«ng kÕt hîp ®èt b»ng x¨ng dÇu, rõng lo¹i II (ha)</v>
          </cell>
          <cell r="S8" t="str">
            <v>dän mÆt b»ng b»ng thñ c«ng kÕt hîp ®èt b»ng x¨ng dÇu, rõng lo¹i II , ®Þa h×nh cã ®ä dèc &gt; 25 ®é(ha)</v>
          </cell>
          <cell r="T8" t="str">
            <v>dän mÆt b»ng b»ng thñ c«ng kÕt hîp ®èt b»ng x¨ng dÇu, rõng lo¹i III (ha)</v>
          </cell>
          <cell r="U8" t="str">
            <v>dän mÆt b»ng b»ng thñ c«ng kÕt hîp ®èt b»ng x¨ng dÇu, rõng lo¹i III , ®Þa h×nh cã ®ä dèc &gt; 25 ®é(ha)</v>
          </cell>
          <cell r="V8" t="str">
            <v>dän mÆt b»ng b»ng thñ c«ng kÕt hîp ®èt b»ng x¨ng dÇu, rõng lo¹i IV (ha)</v>
          </cell>
          <cell r="W8" t="str">
            <v>dän mÆt b»ng b»ng thñ c«ng kÕt hîp ®èt b»ng x¨ng dÇu, rõng lo¹i IV , ®Þa h×nh cã ®ä dèc &gt; 25 ®é(ha)</v>
          </cell>
          <cell r="X8" t="str">
            <v>ph¸ hµng rµo thÐp gai ®¬n b»ng thuèc næ (m)</v>
          </cell>
          <cell r="Y8" t="str">
            <v>ph¸ hµng rµo thÐp gai kÐp  b»ng thuèc næ (m)</v>
          </cell>
          <cell r="Z8" t="str">
            <v>MËt ®é tÝn hiÖu b·i m×n/ha</v>
          </cell>
          <cell r="AA8" t="str">
            <v>dß t×m vËt næ trªn c¹n b»ng thñ c«ng ®Õn 7cm(ha)</v>
          </cell>
          <cell r="AB8" t="str">
            <v>®¸nh dÊu xö lý vËt næ trªn c¹n ®Õn 7cm  (TÝn hiÖu)</v>
          </cell>
          <cell r="AC8" t="str">
            <v xml:space="preserve"> nÕu khu vùc lµ b·I m×n th× nhËp vµo sè (1)</v>
          </cell>
          <cell r="AD8" t="str">
            <v xml:space="preserve">dß t×m trªn c¹n ®Õn 0.3m     (ha) </v>
          </cell>
          <cell r="AE8" t="str">
            <v>mËt ®é tÝn hiÖu dß 0.3m/ha</v>
          </cell>
          <cell r="AF8" t="str">
            <v>®¸nh dÊu xlth 0.3m (tÝn hiÖu)</v>
          </cell>
          <cell r="AG8" t="str">
            <v>dß t×m trªn c¹n ®Õn 3m       (ha)</v>
          </cell>
          <cell r="AH8" t="str">
            <v>mËt ®é tÝn hiÖu dß s©u 3m /ha</v>
          </cell>
          <cell r="AI8" t="str">
            <v>®µo ®Êt  xlth 3m   (m3)</v>
          </cell>
          <cell r="AJ8" t="str">
            <v>dß t×m trªn c¹n ®Õn 5m        (ha)</v>
          </cell>
          <cell r="AK8" t="str">
            <v>mËt ®é tÝn hiÖu dß s©u 5m/ha</v>
          </cell>
          <cell r="AL8" t="str">
            <v>®µo ®Êt  xlth 3m  (m3)</v>
          </cell>
          <cell r="AM8" t="str">
            <v>®µo ®Êt    xlth 5m   (m3)</v>
          </cell>
          <cell r="AN8" t="str">
            <v>dß t×m bom d­íi n­íc 0.5m   møc n­íc s©u tõ     0,5 -5m (ha)</v>
          </cell>
          <cell r="AO8" t="str">
            <v>mËt ®é tÝn hiÖu d­íi n­íc/ha (n­íc s©u 0,5-5m)</v>
          </cell>
          <cell r="AP8" t="str">
            <v>®¸nh dÊu tÝn hiÖu c¸c ®é s©u   (tÝn hiÖu)</v>
          </cell>
          <cell r="AQ8" t="str">
            <v>MËt ®é tÝn hiÖu ë ®é s©u 0,5m</v>
          </cell>
          <cell r="AR8" t="str">
            <v>MËt ®é tÝn hiÖu ë ®é s©u 0,5m-1m</v>
          </cell>
          <cell r="AS8" t="str">
            <v>MËt ®é tÝn hiÖu ë ®é s©u 1m-3m</v>
          </cell>
          <cell r="AT8" t="str">
            <v>MËt ®é tÝn hiÖu ë ®é s©u 1m-5m</v>
          </cell>
          <cell r="AU8" t="str">
            <v>l¨n xlth 0.5m     (tÝn hiÖu)</v>
          </cell>
          <cell r="AV8" t="str">
            <v>dß t×m bom d­íi n­íc 5m møc n­íc s©u tõ     0,5 -5m   (ha)</v>
          </cell>
          <cell r="AW8" t="str">
            <v>L¨n xlth &gt;0.5 - 1m  møc n­íc s©u tõ     0,5 -5m    (tÝn hiÖu)</v>
          </cell>
          <cell r="AX8" t="str">
            <v>L¨n xlth &gt;1m-3m  møc n­íc s©u tõ     0,5 -5m    (tÝn hiÖu)</v>
          </cell>
          <cell r="AY8" t="str">
            <v>L¨n xlth &gt;1m - 5mmøc n­íc s©u tõ     0,5 -5m      (tÝn hiÖu)</v>
          </cell>
          <cell r="AZ8" t="str">
            <v>®é s©u n­íc</v>
          </cell>
          <cell r="BA8" t="str">
            <v>l­u tèc n­íc&gt;0 ®Õn 0,5m/s, nhËp sè 1.1,&gt;0,5 ®Õn 1m/s, nhËp sè 1.25,&gt;1 ®Õn 2m/s nhËp sè1.5</v>
          </cell>
          <cell r="BB8" t="str">
            <v>dß t×m bom d­íi n­íc 0.5m   mùc n­íc s©u tõ 5m ®Õn 10 m (ha)</v>
          </cell>
          <cell r="BC8" t="str">
            <v>mËt ®é tÝn hiÖu d­íi n­íc/ha</v>
          </cell>
          <cell r="BD8" t="str">
            <v>®¸nh dÊu tÝn hiÖu c¸c ®é s©u   (tÝn hiÖu)</v>
          </cell>
          <cell r="BE8" t="str">
            <v>MËt ®é tÝn hiÖu ë ®é s©u 0,5m</v>
          </cell>
          <cell r="BF8" t="str">
            <v>MËt ®é tÝn hiÖu ë ®é s©u 0,5m-1m</v>
          </cell>
          <cell r="BG8" t="str">
            <v>MËt ®é tÝn hiÖu ë ®é s©u 1m-3m</v>
          </cell>
          <cell r="BH8" t="str">
            <v>MËt ®é tÝn hiÖu ë ®é s©u 1m-5m</v>
          </cell>
          <cell r="BI8" t="str">
            <v>l¨n xlth 0.5m     (tÝn hiÖu)</v>
          </cell>
          <cell r="BJ8" t="str">
            <v>dß t×m bom d­íi n­íc 5m    (ha)</v>
          </cell>
          <cell r="BK8" t="str">
            <v>L¨n xlth &gt;0.5 - 1m      (tÝn hiÖu)</v>
          </cell>
          <cell r="BL8" t="str">
            <v>L¨n xlth &gt;1m-3m      (tÝn hiÖu)</v>
          </cell>
          <cell r="BM8" t="str">
            <v>L¨n xlth &gt;1m - 5m      (tÝn hiÖu)</v>
          </cell>
          <cell r="BN8" t="str">
            <v>dß t×m bom d­íi n­íc 0.5m   mùc n­íc s©u tõ 10m ®Õn 15 m (ha)</v>
          </cell>
          <cell r="BO8" t="str">
            <v>mËt ®é tÝn hiÖu d­íi n­íc/ha</v>
          </cell>
          <cell r="BP8" t="str">
            <v>®¸nh dÊu tÝn hiÖu c¸c ®é s©u   (tÝn hiÖu)</v>
          </cell>
          <cell r="BQ8" t="str">
            <v>MËt ®é tÝn hiÖu ë ®é s©u 0,5m</v>
          </cell>
          <cell r="BR8" t="str">
            <v>MËt ®é tÝn hiÖu ë ®é s©u 0,5m-1m</v>
          </cell>
          <cell r="BS8" t="str">
            <v>MËt ®é tÝn hiÖu ë ®é s©u 1m-3m</v>
          </cell>
          <cell r="BT8" t="str">
            <v>MËt ®é tÝn hiÖu ë ®é s©u 1m-5m</v>
          </cell>
          <cell r="BU8" t="str">
            <v>l¨n xlth 0.5m     (tÝn hiÖu)</v>
          </cell>
          <cell r="BV8" t="str">
            <v>dß t×m bom d­íi n­íc n­íc s©u tõ 10 ®Õn 15m    (ha)</v>
          </cell>
          <cell r="BW8" t="str">
            <v>L¨n xlth &gt;0.5 - 1m      (tÝn hiÖu)</v>
          </cell>
          <cell r="BX8" t="str">
            <v>L¨n xlth &gt;1m-3m      (tÝn hiÖu)</v>
          </cell>
          <cell r="BY8" t="str">
            <v>L¨n xlth &gt;1m - 5m      (tÝn hiÖu)</v>
          </cell>
          <cell r="BZ8" t="str">
            <v>l­u tèc n­íc&gt;0 ®Õn 0,5m/s, nhËp sè 1.1,&gt;0,5 ®Õn 1m/s, nhËp sè 1.25,&gt;1 ®Õn 2m/s nhËp sè1.5</v>
          </cell>
          <cell r="CA8" t="str">
            <v>Khi thi c«ng trong vïng n­íc mÆn, n­íc lî, cã s­¬ng muèi th× nhËp           " m "</v>
          </cell>
          <cell r="CB8" t="str">
            <v>chi phÝ chung  (%)</v>
          </cell>
          <cell r="CC8" t="str">
            <v>thu nhËp chÞu thuÕ   (%)</v>
          </cell>
          <cell r="CD8" t="str">
            <v xml:space="preserve">kh¶o s¸t kiÓm tra hoµn c«ng      (%)   </v>
          </cell>
          <cell r="CE8" t="str">
            <v>chi phÝ l¸n tr¹i     (%)</v>
          </cell>
          <cell r="CF8" t="str">
            <v>huû bom ®¹n</v>
          </cell>
          <cell r="CG8" t="str">
            <v>chi phÝ thÈm ®Þnh ph­¬ng ¸n kü thuËt thi c«ng khi tæng gi¸ trÞ &lt; 1tØ ®=0,5%, tõ 1-3 tØ ®=0,3%, tõ &gt; 3tØ ®=0,2%</v>
          </cell>
          <cell r="CH8" t="str">
            <v>ngµy</v>
          </cell>
          <cell r="CI8" t="str">
            <v xml:space="preserve"> th¸ng</v>
          </cell>
          <cell r="CJ8" t="str">
            <v>n¨m</v>
          </cell>
          <cell r="CK8" t="str">
            <v xml:space="preserve"> sè tÝn hiÖu lµ bom m×n vËt næ ë ®é s©u 0,3m = 3%;5%;7%;9% tæng sè tÝn hiÖu ë ®é s©u 0,3m</v>
          </cell>
          <cell r="CL8" t="str">
            <v>tiÕt kiÖm % chi phÝ m¸y</v>
          </cell>
        </row>
        <row r="11">
          <cell r="A11">
            <v>10</v>
          </cell>
          <cell r="B11" t="str">
            <v>C«ng tr×nh: Khu t¸i ®Þnh c­ Hµ Mßn - Dù ¸n thuû ®iÖn  Plªi Kr«ng</v>
          </cell>
          <cell r="C11" t="str">
            <v>b</v>
          </cell>
          <cell r="D11">
            <v>50</v>
          </cell>
          <cell r="E11">
            <v>2</v>
          </cell>
          <cell r="F11">
            <v>2</v>
          </cell>
          <cell r="H11">
            <v>117.96025</v>
          </cell>
          <cell r="J11">
            <v>117.96025</v>
          </cell>
          <cell r="L11">
            <v>141.5523</v>
          </cell>
          <cell r="AB11">
            <v>0</v>
          </cell>
          <cell r="AD11">
            <v>471.84100000000001</v>
          </cell>
          <cell r="AE11">
            <v>100</v>
          </cell>
          <cell r="AF11">
            <v>47184</v>
          </cell>
          <cell r="AG11">
            <v>39.56</v>
          </cell>
          <cell r="AH11">
            <v>5</v>
          </cell>
          <cell r="AI11">
            <v>549.88400000000001</v>
          </cell>
          <cell r="AM11">
            <v>0</v>
          </cell>
          <cell r="AN11">
            <v>1.19</v>
          </cell>
          <cell r="AO11">
            <v>50</v>
          </cell>
          <cell r="AP11">
            <v>60</v>
          </cell>
          <cell r="AQ11">
            <v>42</v>
          </cell>
          <cell r="AR11">
            <v>6.4</v>
          </cell>
          <cell r="AS11">
            <v>1.6</v>
          </cell>
          <cell r="AU11">
            <v>49.98</v>
          </cell>
          <cell r="AV11">
            <v>1.19</v>
          </cell>
          <cell r="AW11">
            <v>7.6159999999999997</v>
          </cell>
          <cell r="AX11">
            <v>1.9039999999999999</v>
          </cell>
          <cell r="AY11">
            <v>0</v>
          </cell>
          <cell r="AZ11">
            <v>4</v>
          </cell>
          <cell r="CB11">
            <v>0.3</v>
          </cell>
          <cell r="CC11">
            <v>0.04</v>
          </cell>
          <cell r="CD11">
            <v>0.04</v>
          </cell>
          <cell r="CE11">
            <v>0.01</v>
          </cell>
          <cell r="CF11">
            <v>0.03</v>
          </cell>
          <cell r="CG11">
            <v>2E-3</v>
          </cell>
          <cell r="CH11">
            <v>26</v>
          </cell>
          <cell r="CI11">
            <v>5</v>
          </cell>
          <cell r="CJ11">
            <v>2004</v>
          </cell>
          <cell r="CN11" t="e">
            <v>#DIV/0!</v>
          </cell>
          <cell r="CP11" t="e">
            <v>#DIV/0!</v>
          </cell>
          <cell r="CR11" t="e">
            <v>#DIV/0!</v>
          </cell>
        </row>
        <row r="12">
          <cell r="A12">
            <v>11</v>
          </cell>
          <cell r="C12" t="str">
            <v>b</v>
          </cell>
          <cell r="AB12">
            <v>0</v>
          </cell>
          <cell r="AF12">
            <v>0</v>
          </cell>
          <cell r="AI12">
            <v>0</v>
          </cell>
          <cell r="AM12">
            <v>0</v>
          </cell>
          <cell r="AP12">
            <v>0</v>
          </cell>
          <cell r="AU12">
            <v>50</v>
          </cell>
          <cell r="AW12">
            <v>8</v>
          </cell>
          <cell r="AX12">
            <v>2</v>
          </cell>
          <cell r="CG12">
            <v>2E-3</v>
          </cell>
          <cell r="CK12">
            <v>0</v>
          </cell>
          <cell r="CN12" t="e">
            <v>#DIV/0!</v>
          </cell>
          <cell r="CP12" t="e">
            <v>#DIV/0!</v>
          </cell>
          <cell r="CR12" t="e">
            <v>#DIV/0!</v>
          </cell>
        </row>
        <row r="13">
          <cell r="H13">
            <v>471.84100000000001</v>
          </cell>
          <cell r="AB13">
            <v>0</v>
          </cell>
          <cell r="AF13">
            <v>0</v>
          </cell>
          <cell r="AI13">
            <v>0</v>
          </cell>
          <cell r="AM13">
            <v>0</v>
          </cell>
          <cell r="AP13">
            <v>0</v>
          </cell>
          <cell r="CG13">
            <v>2E-3</v>
          </cell>
          <cell r="CK13">
            <v>0</v>
          </cell>
        </row>
        <row r="14">
          <cell r="A14">
            <v>12</v>
          </cell>
          <cell r="AB14">
            <v>0</v>
          </cell>
          <cell r="AF14">
            <v>0</v>
          </cell>
          <cell r="AI14">
            <v>0</v>
          </cell>
          <cell r="AM14">
            <v>0</v>
          </cell>
          <cell r="AP14">
            <v>0</v>
          </cell>
          <cell r="CG14">
            <v>2E-3</v>
          </cell>
          <cell r="CK14">
            <v>0</v>
          </cell>
          <cell r="CN14" t="e">
            <v>#DIV/0!</v>
          </cell>
          <cell r="CP14" t="e">
            <v>#DIV/0!</v>
          </cell>
          <cell r="CR14" t="e">
            <v>#DIV/0!</v>
          </cell>
        </row>
        <row r="15">
          <cell r="AB15">
            <v>0</v>
          </cell>
          <cell r="AF15">
            <v>0</v>
          </cell>
          <cell r="AI15">
            <v>0</v>
          </cell>
          <cell r="AM15">
            <v>0</v>
          </cell>
          <cell r="AP15">
            <v>0</v>
          </cell>
          <cell r="CG15">
            <v>2E-3</v>
          </cell>
          <cell r="CK15">
            <v>0</v>
          </cell>
        </row>
        <row r="16">
          <cell r="A16">
            <v>13</v>
          </cell>
          <cell r="AB16">
            <v>0</v>
          </cell>
          <cell r="AF16">
            <v>0</v>
          </cell>
          <cell r="AI16">
            <v>0</v>
          </cell>
          <cell r="AM16">
            <v>0</v>
          </cell>
          <cell r="AP16">
            <v>0</v>
          </cell>
          <cell r="CG16">
            <v>2E-3</v>
          </cell>
          <cell r="CJ16">
            <v>2003</v>
          </cell>
          <cell r="CK16">
            <v>0</v>
          </cell>
          <cell r="CN16" t="e">
            <v>#DIV/0!</v>
          </cell>
          <cell r="CP16" t="e">
            <v>#DIV/0!</v>
          </cell>
          <cell r="CR16" t="e">
            <v>#DIV/0!</v>
          </cell>
        </row>
        <row r="17">
          <cell r="AB17">
            <v>0</v>
          </cell>
          <cell r="AF17">
            <v>0</v>
          </cell>
          <cell r="AI17">
            <v>0</v>
          </cell>
          <cell r="AM17">
            <v>0</v>
          </cell>
          <cell r="AP17">
            <v>0</v>
          </cell>
          <cell r="CG17">
            <v>2E-3</v>
          </cell>
          <cell r="CK17">
            <v>0</v>
          </cell>
          <cell r="CN17" t="e">
            <v>#DIV/0!</v>
          </cell>
          <cell r="CR17" t="e">
            <v>#DIV/0!</v>
          </cell>
        </row>
        <row r="18">
          <cell r="A18">
            <v>14</v>
          </cell>
          <cell r="C18" t="str">
            <v>b</v>
          </cell>
          <cell r="AB18">
            <v>0</v>
          </cell>
          <cell r="AF18">
            <v>0</v>
          </cell>
          <cell r="AI18">
            <v>0</v>
          </cell>
          <cell r="AM18">
            <v>0</v>
          </cell>
          <cell r="AP18">
            <v>0</v>
          </cell>
          <cell r="CG18">
            <v>2E-3</v>
          </cell>
          <cell r="CJ18">
            <v>2003</v>
          </cell>
          <cell r="CK18">
            <v>0</v>
          </cell>
          <cell r="CN18" t="e">
            <v>#DIV/0!</v>
          </cell>
          <cell r="CP18" t="e">
            <v>#DIV/0!</v>
          </cell>
          <cell r="CR18" t="e">
            <v>#DIV/0!</v>
          </cell>
        </row>
        <row r="19">
          <cell r="A19">
            <v>15</v>
          </cell>
          <cell r="AB19">
            <v>0</v>
          </cell>
          <cell r="AF19">
            <v>0</v>
          </cell>
          <cell r="AI19">
            <v>0</v>
          </cell>
          <cell r="AM19">
            <v>0</v>
          </cell>
          <cell r="AP19">
            <v>0</v>
          </cell>
          <cell r="CG19">
            <v>2E-3</v>
          </cell>
          <cell r="CJ19">
            <v>2003</v>
          </cell>
          <cell r="CK19">
            <v>0</v>
          </cell>
          <cell r="CN19" t="e">
            <v>#DIV/0!</v>
          </cell>
          <cell r="CP19" t="e">
            <v>#DIV/0!</v>
          </cell>
          <cell r="CR19" t="e">
            <v>#DIV/0!</v>
          </cell>
        </row>
        <row r="20">
          <cell r="A20">
            <v>16</v>
          </cell>
          <cell r="AB20">
            <v>0</v>
          </cell>
          <cell r="AF20">
            <v>0</v>
          </cell>
          <cell r="AI20">
            <v>0</v>
          </cell>
          <cell r="AM20">
            <v>0</v>
          </cell>
          <cell r="AP20">
            <v>0</v>
          </cell>
          <cell r="CG20">
            <v>2E-3</v>
          </cell>
          <cell r="CJ20">
            <v>2003</v>
          </cell>
          <cell r="CK20">
            <v>0</v>
          </cell>
          <cell r="CN20" t="e">
            <v>#DIV/0!</v>
          </cell>
          <cell r="CP20" t="e">
            <v>#DIV/0!</v>
          </cell>
          <cell r="CR20" t="e">
            <v>#DIV/0!</v>
          </cell>
        </row>
        <row r="21">
          <cell r="A21">
            <v>17</v>
          </cell>
          <cell r="C21" t="str">
            <v>n</v>
          </cell>
          <cell r="AB21">
            <v>0</v>
          </cell>
          <cell r="AF21">
            <v>0</v>
          </cell>
          <cell r="AI21">
            <v>0</v>
          </cell>
          <cell r="AM21">
            <v>0</v>
          </cell>
          <cell r="AP21">
            <v>0</v>
          </cell>
          <cell r="CG21">
            <v>2E-3</v>
          </cell>
          <cell r="CJ21">
            <v>2003</v>
          </cell>
          <cell r="CK21">
            <v>0</v>
          </cell>
        </row>
        <row r="22">
          <cell r="A22">
            <v>18</v>
          </cell>
          <cell r="C22" t="str">
            <v>n</v>
          </cell>
          <cell r="AB22">
            <v>0</v>
          </cell>
          <cell r="AF22">
            <v>0</v>
          </cell>
          <cell r="AI22">
            <v>0</v>
          </cell>
          <cell r="AM22">
            <v>0</v>
          </cell>
          <cell r="AP22">
            <v>0</v>
          </cell>
          <cell r="CG22">
            <v>2E-3</v>
          </cell>
          <cell r="CJ22">
            <v>2003</v>
          </cell>
          <cell r="CK22">
            <v>0</v>
          </cell>
        </row>
        <row r="23">
          <cell r="AB23">
            <v>0</v>
          </cell>
          <cell r="AF23">
            <v>0</v>
          </cell>
          <cell r="AI23">
            <v>0</v>
          </cell>
          <cell r="AM23">
            <v>0</v>
          </cell>
          <cell r="AP23">
            <v>0</v>
          </cell>
          <cell r="CG23">
            <v>2E-3</v>
          </cell>
          <cell r="CK23">
            <v>0</v>
          </cell>
        </row>
        <row r="24">
          <cell r="AB24">
            <v>0</v>
          </cell>
          <cell r="AF24">
            <v>0</v>
          </cell>
          <cell r="AI24">
            <v>0</v>
          </cell>
          <cell r="AM24">
            <v>0</v>
          </cell>
          <cell r="AP24">
            <v>0</v>
          </cell>
          <cell r="CG24">
            <v>2E-3</v>
          </cell>
        </row>
        <row r="25">
          <cell r="AB25">
            <v>0</v>
          </cell>
          <cell r="AF25">
            <v>0</v>
          </cell>
          <cell r="AI25">
            <v>0</v>
          </cell>
          <cell r="AM25">
            <v>0</v>
          </cell>
          <cell r="AP25">
            <v>0</v>
          </cell>
          <cell r="CG25">
            <v>2E-3</v>
          </cell>
        </row>
        <row r="26">
          <cell r="AB26">
            <v>0</v>
          </cell>
          <cell r="AI26">
            <v>0</v>
          </cell>
          <cell r="AM26">
            <v>0</v>
          </cell>
          <cell r="CG26">
            <v>2E-3</v>
          </cell>
        </row>
        <row r="27">
          <cell r="AB27">
            <v>0</v>
          </cell>
          <cell r="AF27">
            <v>0</v>
          </cell>
          <cell r="AI27">
            <v>0</v>
          </cell>
          <cell r="AM27">
            <v>0</v>
          </cell>
          <cell r="AP27">
            <v>0</v>
          </cell>
          <cell r="CG27">
            <v>2E-3</v>
          </cell>
        </row>
        <row r="28">
          <cell r="AB28">
            <v>0</v>
          </cell>
          <cell r="AF28">
            <v>0</v>
          </cell>
          <cell r="AI28">
            <v>0</v>
          </cell>
          <cell r="AM28">
            <v>0</v>
          </cell>
          <cell r="AP28">
            <v>0</v>
          </cell>
          <cell r="CG28">
            <v>2E-3</v>
          </cell>
        </row>
        <row r="29">
          <cell r="AB29">
            <v>0</v>
          </cell>
          <cell r="AF29">
            <v>0</v>
          </cell>
          <cell r="AI29">
            <v>0</v>
          </cell>
          <cell r="AM29">
            <v>0</v>
          </cell>
          <cell r="AP29">
            <v>0</v>
          </cell>
          <cell r="CG29">
            <v>2E-3</v>
          </cell>
        </row>
        <row r="30">
          <cell r="AB30">
            <v>0</v>
          </cell>
          <cell r="AF30">
            <v>0</v>
          </cell>
          <cell r="AI30">
            <v>0</v>
          </cell>
          <cell r="AM30">
            <v>0</v>
          </cell>
          <cell r="AP30">
            <v>0</v>
          </cell>
          <cell r="CG30">
            <v>2E-3</v>
          </cell>
        </row>
        <row r="31">
          <cell r="AB31">
            <v>0</v>
          </cell>
          <cell r="AF31">
            <v>0</v>
          </cell>
          <cell r="AI31">
            <v>0</v>
          </cell>
          <cell r="AM31">
            <v>0</v>
          </cell>
          <cell r="AP31">
            <v>0</v>
          </cell>
          <cell r="CG31">
            <v>2E-3</v>
          </cell>
        </row>
        <row r="32">
          <cell r="AB32">
            <v>0</v>
          </cell>
          <cell r="AF32">
            <v>0</v>
          </cell>
          <cell r="AI32">
            <v>0</v>
          </cell>
          <cell r="AM32">
            <v>0</v>
          </cell>
          <cell r="AP32">
            <v>0</v>
          </cell>
          <cell r="CG32">
            <v>2E-3</v>
          </cell>
        </row>
        <row r="33">
          <cell r="AB33">
            <v>0</v>
          </cell>
          <cell r="AF33">
            <v>0</v>
          </cell>
          <cell r="AI33">
            <v>0</v>
          </cell>
          <cell r="AM33">
            <v>0</v>
          </cell>
          <cell r="AP33">
            <v>0</v>
          </cell>
          <cell r="CG33">
            <v>2E-3</v>
          </cell>
        </row>
        <row r="34">
          <cell r="AB34">
            <v>0</v>
          </cell>
          <cell r="AF34">
            <v>0</v>
          </cell>
          <cell r="AI34">
            <v>0</v>
          </cell>
          <cell r="AM34">
            <v>0</v>
          </cell>
          <cell r="AP34">
            <v>0</v>
          </cell>
          <cell r="CG34">
            <v>2E-3</v>
          </cell>
        </row>
        <row r="35">
          <cell r="AB35">
            <v>0</v>
          </cell>
          <cell r="AF35">
            <v>0</v>
          </cell>
          <cell r="AI35">
            <v>0</v>
          </cell>
          <cell r="AM35">
            <v>0</v>
          </cell>
          <cell r="AP35">
            <v>0</v>
          </cell>
          <cell r="CG35">
            <v>2E-3</v>
          </cell>
        </row>
        <row r="36">
          <cell r="AB36">
            <v>0</v>
          </cell>
          <cell r="AF36">
            <v>0</v>
          </cell>
          <cell r="AI36">
            <v>0</v>
          </cell>
          <cell r="AM36">
            <v>0</v>
          </cell>
          <cell r="AP36">
            <v>0</v>
          </cell>
          <cell r="CG36">
            <v>2E-3</v>
          </cell>
        </row>
        <row r="37">
          <cell r="AB37">
            <v>0</v>
          </cell>
          <cell r="AF37">
            <v>0</v>
          </cell>
          <cell r="AI37">
            <v>0</v>
          </cell>
          <cell r="AM37">
            <v>0</v>
          </cell>
          <cell r="AP37">
            <v>0</v>
          </cell>
          <cell r="CG37">
            <v>2E-3</v>
          </cell>
        </row>
        <row r="38">
          <cell r="AB38">
            <v>0</v>
          </cell>
          <cell r="AF38">
            <v>0</v>
          </cell>
          <cell r="AI38">
            <v>0</v>
          </cell>
          <cell r="AM38">
            <v>0</v>
          </cell>
          <cell r="AP38">
            <v>0</v>
          </cell>
          <cell r="CG38">
            <v>2E-3</v>
          </cell>
        </row>
        <row r="39">
          <cell r="AB39">
            <v>0</v>
          </cell>
          <cell r="AF39">
            <v>0</v>
          </cell>
          <cell r="AI39">
            <v>0</v>
          </cell>
          <cell r="AM39">
            <v>0</v>
          </cell>
          <cell r="AP39">
            <v>0</v>
          </cell>
          <cell r="CG39">
            <v>2E-3</v>
          </cell>
        </row>
        <row r="40">
          <cell r="AB40">
            <v>0</v>
          </cell>
          <cell r="AF40">
            <v>0</v>
          </cell>
          <cell r="AI40">
            <v>0</v>
          </cell>
          <cell r="AM40">
            <v>0</v>
          </cell>
          <cell r="AP40">
            <v>0</v>
          </cell>
          <cell r="CG40">
            <v>2E-3</v>
          </cell>
        </row>
        <row r="41">
          <cell r="AB41">
            <v>0</v>
          </cell>
          <cell r="AF41">
            <v>0</v>
          </cell>
          <cell r="AI41">
            <v>0</v>
          </cell>
          <cell r="AM41">
            <v>0</v>
          </cell>
          <cell r="AP41">
            <v>0</v>
          </cell>
          <cell r="CG41">
            <v>2E-3</v>
          </cell>
        </row>
        <row r="42">
          <cell r="AB42">
            <v>0</v>
          </cell>
          <cell r="AF42">
            <v>0</v>
          </cell>
          <cell r="AI42">
            <v>0</v>
          </cell>
          <cell r="AM42">
            <v>0</v>
          </cell>
          <cell r="AP42">
            <v>0</v>
          </cell>
          <cell r="CG42">
            <v>2E-3</v>
          </cell>
        </row>
        <row r="43">
          <cell r="AB43">
            <v>0</v>
          </cell>
          <cell r="AF43">
            <v>0</v>
          </cell>
          <cell r="AI43">
            <v>0</v>
          </cell>
          <cell r="AM43">
            <v>0</v>
          </cell>
          <cell r="AP43">
            <v>0</v>
          </cell>
          <cell r="CG43">
            <v>2E-3</v>
          </cell>
        </row>
        <row r="44">
          <cell r="AB44">
            <v>0</v>
          </cell>
          <cell r="AF44">
            <v>0</v>
          </cell>
          <cell r="AI44">
            <v>0</v>
          </cell>
          <cell r="AM44">
            <v>0</v>
          </cell>
          <cell r="AP44">
            <v>0</v>
          </cell>
          <cell r="CG44">
            <v>2E-3</v>
          </cell>
        </row>
        <row r="45">
          <cell r="AB45">
            <v>0</v>
          </cell>
          <cell r="AF45">
            <v>0</v>
          </cell>
          <cell r="AI45">
            <v>0</v>
          </cell>
          <cell r="AM45">
            <v>0</v>
          </cell>
          <cell r="AP45">
            <v>0</v>
          </cell>
          <cell r="CG45">
            <v>2E-3</v>
          </cell>
        </row>
        <row r="46">
          <cell r="AB46">
            <v>0</v>
          </cell>
          <cell r="AF46">
            <v>0</v>
          </cell>
          <cell r="AI46">
            <v>0</v>
          </cell>
          <cell r="AM46">
            <v>0</v>
          </cell>
          <cell r="AP46">
            <v>0</v>
          </cell>
          <cell r="CG46">
            <v>2E-3</v>
          </cell>
        </row>
        <row r="47">
          <cell r="AB47">
            <v>0</v>
          </cell>
          <cell r="AF47">
            <v>0</v>
          </cell>
          <cell r="AI47">
            <v>0</v>
          </cell>
          <cell r="AM47">
            <v>0</v>
          </cell>
          <cell r="AP47">
            <v>0</v>
          </cell>
          <cell r="CG47">
            <v>2E-3</v>
          </cell>
        </row>
        <row r="48">
          <cell r="AB48">
            <v>0</v>
          </cell>
          <cell r="AF48">
            <v>0</v>
          </cell>
          <cell r="AI48">
            <v>0</v>
          </cell>
          <cell r="AM48">
            <v>0</v>
          </cell>
          <cell r="AP48">
            <v>0</v>
          </cell>
          <cell r="CG48">
            <v>2E-3</v>
          </cell>
        </row>
        <row r="49">
          <cell r="AB49">
            <v>0</v>
          </cell>
          <cell r="CG49">
            <v>2E-3</v>
          </cell>
        </row>
        <row r="50">
          <cell r="AB50">
            <v>0</v>
          </cell>
          <cell r="CG50">
            <v>2E-3</v>
          </cell>
        </row>
        <row r="51">
          <cell r="AB51">
            <v>0</v>
          </cell>
        </row>
        <row r="52">
          <cell r="AB52">
            <v>0</v>
          </cell>
        </row>
        <row r="53">
          <cell r="AB53">
            <v>0</v>
          </cell>
        </row>
        <row r="54">
          <cell r="AB54">
            <v>0</v>
          </cell>
        </row>
        <row r="55">
          <cell r="AB55">
            <v>0</v>
          </cell>
        </row>
        <row r="56">
          <cell r="AB56">
            <v>0</v>
          </cell>
        </row>
        <row r="57">
          <cell r="AB57">
            <v>0</v>
          </cell>
        </row>
        <row r="58">
          <cell r="AB58">
            <v>0</v>
          </cell>
        </row>
        <row r="59">
          <cell r="AB59">
            <v>0</v>
          </cell>
        </row>
        <row r="60">
          <cell r="AB60">
            <v>0</v>
          </cell>
        </row>
        <row r="61">
          <cell r="AB61">
            <v>0</v>
          </cell>
        </row>
        <row r="62">
          <cell r="AB62">
            <v>0</v>
          </cell>
        </row>
        <row r="63">
          <cell r="AB63">
            <v>0</v>
          </cell>
        </row>
        <row r="64">
          <cell r="AB64">
            <v>0</v>
          </cell>
        </row>
        <row r="65">
          <cell r="AB65">
            <v>0</v>
          </cell>
        </row>
        <row r="66">
          <cell r="AB66">
            <v>0</v>
          </cell>
        </row>
        <row r="67">
          <cell r="AB67">
            <v>0</v>
          </cell>
        </row>
        <row r="68">
          <cell r="AB68">
            <v>0</v>
          </cell>
        </row>
        <row r="69">
          <cell r="AB69">
            <v>0</v>
          </cell>
        </row>
        <row r="70">
          <cell r="AB70">
            <v>0</v>
          </cell>
        </row>
        <row r="71">
          <cell r="AB71">
            <v>0</v>
          </cell>
        </row>
        <row r="72">
          <cell r="AB72">
            <v>0</v>
          </cell>
        </row>
        <row r="73">
          <cell r="AB73">
            <v>0</v>
          </cell>
        </row>
        <row r="74">
          <cell r="AB74">
            <v>0</v>
          </cell>
        </row>
        <row r="75">
          <cell r="AB75">
            <v>0</v>
          </cell>
        </row>
        <row r="76">
          <cell r="AB76">
            <v>0</v>
          </cell>
        </row>
        <row r="77">
          <cell r="AB77">
            <v>0</v>
          </cell>
        </row>
        <row r="78">
          <cell r="AB78">
            <v>0</v>
          </cell>
        </row>
        <row r="79">
          <cell r="AB79">
            <v>0</v>
          </cell>
        </row>
        <row r="80">
          <cell r="AB80">
            <v>0</v>
          </cell>
        </row>
        <row r="81">
          <cell r="AB81">
            <v>0</v>
          </cell>
        </row>
        <row r="82">
          <cell r="AB82">
            <v>0</v>
          </cell>
        </row>
        <row r="83">
          <cell r="AB83">
            <v>0</v>
          </cell>
        </row>
        <row r="84">
          <cell r="AB84">
            <v>0</v>
          </cell>
        </row>
        <row r="85">
          <cell r="AB85">
            <v>0</v>
          </cell>
        </row>
        <row r="86">
          <cell r="AB86">
            <v>0</v>
          </cell>
        </row>
        <row r="87">
          <cell r="AB87">
            <v>0</v>
          </cell>
        </row>
        <row r="88">
          <cell r="AB88">
            <v>0</v>
          </cell>
        </row>
        <row r="89">
          <cell r="AB89">
            <v>0</v>
          </cell>
        </row>
        <row r="90">
          <cell r="AB90">
            <v>0</v>
          </cell>
        </row>
        <row r="91">
          <cell r="AB91">
            <v>0</v>
          </cell>
        </row>
        <row r="92">
          <cell r="AB92">
            <v>0</v>
          </cell>
        </row>
        <row r="93">
          <cell r="AB93">
            <v>0</v>
          </cell>
        </row>
        <row r="94">
          <cell r="AB94">
            <v>0</v>
          </cell>
        </row>
        <row r="95">
          <cell r="AB95">
            <v>0</v>
          </cell>
        </row>
        <row r="96">
          <cell r="AB96">
            <v>0</v>
          </cell>
        </row>
        <row r="97">
          <cell r="AB97">
            <v>0</v>
          </cell>
        </row>
        <row r="98">
          <cell r="AB98">
            <v>0</v>
          </cell>
        </row>
        <row r="99">
          <cell r="AB99">
            <v>0</v>
          </cell>
        </row>
        <row r="100">
          <cell r="AB100">
            <v>0</v>
          </cell>
        </row>
        <row r="101">
          <cell r="AB101">
            <v>0</v>
          </cell>
        </row>
        <row r="102">
          <cell r="AB102">
            <v>0</v>
          </cell>
        </row>
        <row r="103">
          <cell r="AB103">
            <v>0</v>
          </cell>
        </row>
        <row r="104">
          <cell r="AB104">
            <v>0</v>
          </cell>
        </row>
        <row r="105">
          <cell r="AB105">
            <v>0</v>
          </cell>
        </row>
        <row r="106">
          <cell r="AB106">
            <v>0</v>
          </cell>
        </row>
        <row r="107">
          <cell r="AB107">
            <v>0</v>
          </cell>
        </row>
        <row r="108">
          <cell r="AB108">
            <v>0</v>
          </cell>
        </row>
        <row r="109">
          <cell r="AB109">
            <v>0</v>
          </cell>
        </row>
        <row r="110">
          <cell r="AB110">
            <v>0</v>
          </cell>
        </row>
        <row r="111">
          <cell r="AB111">
            <v>0</v>
          </cell>
        </row>
        <row r="112">
          <cell r="AB112">
            <v>0</v>
          </cell>
        </row>
        <row r="113">
          <cell r="AB113">
            <v>0</v>
          </cell>
        </row>
        <row r="114">
          <cell r="AB114">
            <v>0</v>
          </cell>
        </row>
        <row r="115">
          <cell r="AB115">
            <v>0</v>
          </cell>
        </row>
        <row r="116">
          <cell r="AB116">
            <v>0</v>
          </cell>
        </row>
        <row r="117">
          <cell r="AB117">
            <v>0</v>
          </cell>
        </row>
        <row r="118">
          <cell r="AB118">
            <v>0</v>
          </cell>
        </row>
        <row r="119">
          <cell r="AB119">
            <v>0</v>
          </cell>
        </row>
        <row r="120">
          <cell r="AB120">
            <v>0</v>
          </cell>
        </row>
        <row r="121">
          <cell r="AB121">
            <v>0</v>
          </cell>
        </row>
        <row r="122">
          <cell r="AB122">
            <v>0</v>
          </cell>
        </row>
        <row r="123">
          <cell r="AB123">
            <v>0</v>
          </cell>
        </row>
        <row r="124">
          <cell r="AB124">
            <v>0</v>
          </cell>
        </row>
        <row r="125">
          <cell r="AB125">
            <v>0</v>
          </cell>
        </row>
        <row r="126">
          <cell r="AB126">
            <v>0</v>
          </cell>
        </row>
        <row r="127">
          <cell r="AB127">
            <v>0</v>
          </cell>
        </row>
        <row r="128">
          <cell r="AB128">
            <v>0</v>
          </cell>
        </row>
        <row r="129">
          <cell r="AB129">
            <v>0</v>
          </cell>
        </row>
        <row r="130">
          <cell r="AB130">
            <v>0</v>
          </cell>
        </row>
        <row r="131">
          <cell r="AB131">
            <v>0</v>
          </cell>
        </row>
        <row r="132">
          <cell r="AB132">
            <v>0</v>
          </cell>
        </row>
        <row r="133">
          <cell r="AB133">
            <v>0</v>
          </cell>
        </row>
        <row r="134">
          <cell r="AB134">
            <v>0</v>
          </cell>
        </row>
        <row r="135">
          <cell r="AB135">
            <v>0</v>
          </cell>
        </row>
        <row r="136">
          <cell r="AB136">
            <v>0</v>
          </cell>
        </row>
        <row r="137">
          <cell r="AB137">
            <v>0</v>
          </cell>
        </row>
        <row r="138">
          <cell r="AB138">
            <v>0</v>
          </cell>
        </row>
        <row r="139">
          <cell r="AB139">
            <v>0</v>
          </cell>
        </row>
        <row r="140">
          <cell r="AB140">
            <v>0</v>
          </cell>
        </row>
        <row r="141">
          <cell r="AB141">
            <v>0</v>
          </cell>
        </row>
        <row r="142">
          <cell r="AB142">
            <v>0</v>
          </cell>
        </row>
        <row r="143">
          <cell r="AB143">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TK-TUBU"/>
      <sheetName val="Cat&lt;5"/>
      <sheetName val="Cat_TM"/>
    </sheetNames>
    <sheetDataSet>
      <sheetData sheetId="0" refreshError="1">
        <row r="1">
          <cell r="A1" t="str">
            <v>BAÍNG DÆÛ TOAÏN CHI TIÃÚT PHÁÖN LÀÕP ÂÀÛT ÂIÃÛN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Sheet2"/>
      <sheetName val="TBA"/>
      <sheetName val="TT-TBA"/>
      <sheetName val="DZ 0.4"/>
      <sheetName val="TT 0,4"/>
      <sheetName val="CT BT"/>
      <sheetName val="Thu Hoi"/>
      <sheetName val="TC0,4"/>
      <sheetName val="VC0,4"/>
      <sheetName val="Cto"/>
      <sheetName val="VCBT"/>
      <sheetName val="Khoi"/>
      <sheetName val="KB"/>
      <sheetName val="XL4Poppy"/>
      <sheetName val="_x0014_H"/>
      <sheetName val="ÈÏ-TBA"/>
      <sheetName val="DG"/>
      <sheetName val="ctTBA"/>
      <sheetName val="Gia vat tu"/>
      <sheetName val="he so"/>
      <sheetName val="BK04"/>
      <sheetName val="Giathanh1m3BT"/>
      <sheetName val="DLDT"/>
      <sheetName val="Vat tu"/>
      <sheetName val="TONG HOP VL-NC TT"/>
      <sheetName val="CHITIET VL-NC-TT -1p"/>
      <sheetName val="TDTKP1"/>
      <sheetName val="KPVC-BD "/>
      <sheetName val="DONGIA"/>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Don gia"/>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t_nen"/>
      <sheetName val="1.lop_btn"/>
      <sheetName val="2.lop_2.BTN"/>
      <sheetName val="2.lop_1.BTN"/>
      <sheetName val="3.lop_2.BTN"/>
      <sheetName val="4.lop_2.BTN"/>
      <sheetName val="USKU"/>
      <sheetName val="E"/>
      <sheetName val="T_3.13"/>
      <sheetName val="00000000"/>
      <sheetName val="XXXXXXXX"/>
      <sheetName val="XL4Test5"/>
      <sheetName val="NC"/>
      <sheetName val="Sheet3"/>
      <sheetName val="Sheet4"/>
      <sheetName val="CN Khu"/>
      <sheetName val="Kinh nghiem"/>
      <sheetName val="Tai Chinh"/>
      <sheetName val="Lien danh"/>
      <sheetName val="Sheet1"/>
      <sheetName val="Muc luc"/>
      <sheetName val="DKien"/>
      <sheetName val="HD dang tien hanh"/>
      <sheetName val="Doanh thu"/>
      <sheetName val="Sheet8"/>
      <sheetName val="Sheet9"/>
      <sheetName val="Sheet10"/>
      <sheetName val="Sheet11"/>
      <sheetName val="Sheet12"/>
      <sheetName val="Sheet13"/>
      <sheetName val="Sheet14"/>
      <sheetName val="Sheet15"/>
      <sheetName val="Sheet16"/>
      <sheetName val="DG duoi"/>
      <sheetName val="Truot_nan"/>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Input"/>
      <sheetName val="Sheet_x0013_"/>
      <sheetName val="Van phong"/>
      <sheetName val="Xuong Son "/>
      <sheetName val="Xuong xe Tai"/>
      <sheetName val="Xuong xe  Bus"/>
      <sheetName val="Xuong han"/>
      <sheetName val="00000000"/>
      <sheetName val="XL4Test5"/>
      <sheetName val="Pile-Br-Capacity"/>
      <sheetName val="Quantity"/>
      <sheetName val="ptnc"/>
      <sheetName val="ptvl"/>
      <sheetName val="ptm"/>
      <sheetName val="Gia"/>
      <sheetName val="Shuyt3"/>
      <sheetName val="Loading"/>
      <sheetName val="Check C"/>
      <sheetName val="CANDOI"/>
      <sheetName val="MATK"/>
      <sheetName val="NHATKY"/>
      <sheetName val="_x0000__x0000__x0000__x0000__x0000__x0000__x0000__x0000_"/>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Thuong 6T dau"/>
    </sheetNames>
    <sheetDataSet>
      <sheetData sheetId="0">
        <row r="10">
          <cell r="B10" t="str">
            <v>Phaïm Vuõ Hoàng</v>
          </cell>
          <cell r="C10" t="str">
            <v>Giaùm ñoác</v>
          </cell>
          <cell r="D10">
            <v>3.6</v>
          </cell>
          <cell r="E10">
            <v>149</v>
          </cell>
          <cell r="F10">
            <v>1.6</v>
          </cell>
          <cell r="G10">
            <v>858.24</v>
          </cell>
          <cell r="H10">
            <v>6922.2616903403596</v>
          </cell>
          <cell r="I10">
            <v>5941000</v>
          </cell>
        </row>
        <row r="11">
          <cell r="B11" t="str">
            <v>Nguyeãn Vaên Huøng</v>
          </cell>
          <cell r="C11" t="str">
            <v>P.GÑ</v>
          </cell>
          <cell r="D11">
            <v>3</v>
          </cell>
          <cell r="E11">
            <v>150</v>
          </cell>
          <cell r="F11">
            <v>1.6</v>
          </cell>
          <cell r="G11">
            <v>720</v>
          </cell>
          <cell r="H11">
            <v>6922.2616903403596</v>
          </cell>
          <cell r="I11">
            <v>4984000</v>
          </cell>
        </row>
        <row r="12">
          <cell r="B12" t="str">
            <v>Quaùch Ngoïc Minh</v>
          </cell>
          <cell r="C12" t="str">
            <v>KTT</v>
          </cell>
          <cell r="D12">
            <v>3</v>
          </cell>
          <cell r="E12">
            <v>150</v>
          </cell>
          <cell r="F12">
            <v>1.4</v>
          </cell>
          <cell r="G12">
            <v>630</v>
          </cell>
          <cell r="H12">
            <v>6922.2616903403596</v>
          </cell>
          <cell r="I12">
            <v>4361000</v>
          </cell>
        </row>
        <row r="14">
          <cell r="B14" t="str">
            <v>Coäng:</v>
          </cell>
          <cell r="G14">
            <v>2208.2399999999998</v>
          </cell>
          <cell r="I14">
            <v>15286000</v>
          </cell>
        </row>
        <row r="16">
          <cell r="B16" t="e">
            <v>#NAME?</v>
          </cell>
        </row>
        <row r="17">
          <cell r="I17" t="str">
            <v xml:space="preserve"> Kieân Löông, ngaøy 02  thaùng 08 naêm 2002</v>
          </cell>
        </row>
        <row r="18">
          <cell r="B18" t="str">
            <v>Keá toaùn tröôûng</v>
          </cell>
          <cell r="F18" t="str">
            <v xml:space="preserve"> Phoøng Toå chöùc - Haønh chaùnh</v>
          </cell>
        </row>
        <row r="27">
          <cell r="D27" t="str">
            <v>DANH SAÙCH CHI BOÅ SUNG LÖÔNG 06 THAÙNG ÑAÀU NAÊM 2002</v>
          </cell>
        </row>
        <row r="29">
          <cell r="B29" t="str">
            <v>Hoï vaø Teân</v>
          </cell>
          <cell r="C29" t="str">
            <v>Chöùc vuï</v>
          </cell>
          <cell r="D29" t="str">
            <v>HSCV</v>
          </cell>
          <cell r="E29" t="str">
            <v>Ngaøy coâng</v>
          </cell>
          <cell r="F29" t="str">
            <v>Heä soá X.Loaïi</v>
          </cell>
          <cell r="G29" t="str">
            <v>HSQÑ</v>
          </cell>
          <cell r="H29" t="str">
            <v>Ñôn giaù</v>
          </cell>
          <cell r="I29" t="str">
            <v>Thaønh tieàn (ñ)</v>
          </cell>
        </row>
        <row r="31">
          <cell r="B31" t="str">
            <v>P.KT-TV:</v>
          </cell>
        </row>
        <row r="32">
          <cell r="B32" t="str">
            <v>Ñaøo Troïng Ñaït</v>
          </cell>
          <cell r="C32" t="str">
            <v>P.P</v>
          </cell>
          <cell r="D32">
            <v>1.85</v>
          </cell>
          <cell r="E32">
            <v>150</v>
          </cell>
          <cell r="F32">
            <v>1.4</v>
          </cell>
          <cell r="G32">
            <v>388.5</v>
          </cell>
          <cell r="H32">
            <v>6922.2616903403596</v>
          </cell>
          <cell r="I32">
            <v>2689000</v>
          </cell>
        </row>
        <row r="33">
          <cell r="B33" t="str">
            <v>Nguyeãn Vaên Hieån</v>
          </cell>
          <cell r="C33" t="str">
            <v>NV</v>
          </cell>
          <cell r="D33">
            <v>1.3</v>
          </cell>
          <cell r="E33">
            <v>142</v>
          </cell>
          <cell r="F33">
            <v>1.2</v>
          </cell>
          <cell r="G33">
            <v>221.51999999999998</v>
          </cell>
          <cell r="H33">
            <v>6922.2616903403596</v>
          </cell>
          <cell r="I33">
            <v>1533000</v>
          </cell>
        </row>
        <row r="34">
          <cell r="B34" t="str">
            <v>Döông Vaên Thaûo</v>
          </cell>
          <cell r="C34" t="str">
            <v>"</v>
          </cell>
          <cell r="D34">
            <v>1.25</v>
          </cell>
          <cell r="E34">
            <v>149</v>
          </cell>
          <cell r="F34">
            <v>1.2</v>
          </cell>
          <cell r="G34">
            <v>223.5</v>
          </cell>
          <cell r="H34">
            <v>6922.2616903403596</v>
          </cell>
          <cell r="I34">
            <v>1547000</v>
          </cell>
        </row>
        <row r="35">
          <cell r="B35" t="str">
            <v>Trònh Hoaøng Laâm</v>
          </cell>
          <cell r="C35" t="str">
            <v>"</v>
          </cell>
          <cell r="D35">
            <v>1.25</v>
          </cell>
          <cell r="E35">
            <v>149</v>
          </cell>
          <cell r="F35">
            <v>1.4</v>
          </cell>
          <cell r="G35">
            <v>260.75</v>
          </cell>
          <cell r="H35">
            <v>6922.2616903403596</v>
          </cell>
          <cell r="I35">
            <v>1814000</v>
          </cell>
        </row>
        <row r="36">
          <cell r="B36" t="str">
            <v>Nguyeãn Thu Laøi</v>
          </cell>
          <cell r="C36" t="str">
            <v>T.Quyõ</v>
          </cell>
          <cell r="D36">
            <v>1.2</v>
          </cell>
          <cell r="E36">
            <v>149</v>
          </cell>
          <cell r="F36">
            <v>1.6</v>
          </cell>
          <cell r="G36">
            <v>286.08</v>
          </cell>
          <cell r="H36">
            <v>6922.2616903403596</v>
          </cell>
          <cell r="I36">
            <v>1980000</v>
          </cell>
        </row>
        <row r="38">
          <cell r="B38" t="str">
            <v>Coäng:</v>
          </cell>
          <cell r="G38">
            <v>1380.35</v>
          </cell>
          <cell r="I38">
            <v>9563000</v>
          </cell>
        </row>
        <row r="40">
          <cell r="B40" t="e">
            <v>#NAME?</v>
          </cell>
        </row>
        <row r="41">
          <cell r="I41" t="str">
            <v xml:space="preserve"> Kieân Löông, ngaøy 02  thaùng 08 naêm 2002</v>
          </cell>
        </row>
        <row r="42">
          <cell r="B42" t="str">
            <v>Keá toaùn tröôûng</v>
          </cell>
          <cell r="F42" t="str">
            <v xml:space="preserve"> Phoøng Toå chöùc - Haønh chaùnh</v>
          </cell>
        </row>
        <row r="50">
          <cell r="D50" t="str">
            <v>DANH SAÙCH CHI BOÅ SUNG LÖÔNG 06 THAÙNG ÑAÀU NAÊM 2002</v>
          </cell>
        </row>
        <row r="52">
          <cell r="B52" t="str">
            <v>Hoï vaø Teân</v>
          </cell>
          <cell r="C52" t="str">
            <v>Chöùc vuï</v>
          </cell>
          <cell r="D52" t="str">
            <v>HSCV</v>
          </cell>
          <cell r="E52" t="str">
            <v>Ngaøy coâng</v>
          </cell>
          <cell r="F52" t="str">
            <v>Heä soá X.Loaïi</v>
          </cell>
          <cell r="G52" t="str">
            <v>HSQÑ</v>
          </cell>
          <cell r="H52" t="str">
            <v>Ñôn giaù</v>
          </cell>
          <cell r="I52" t="str">
            <v>Thaønh tieàn (ñ)</v>
          </cell>
        </row>
        <row r="55">
          <cell r="B55" t="str">
            <v>Traàn Vaên Nuoâi</v>
          </cell>
          <cell r="C55" t="str">
            <v>T.P</v>
          </cell>
          <cell r="D55">
            <v>1.9</v>
          </cell>
          <cell r="E55">
            <v>150</v>
          </cell>
          <cell r="F55">
            <v>1.6</v>
          </cell>
          <cell r="G55">
            <v>456</v>
          </cell>
          <cell r="H55">
            <v>6922.2616903403596</v>
          </cell>
          <cell r="I55">
            <v>3157000</v>
          </cell>
        </row>
        <row r="56">
          <cell r="B56" t="str">
            <v>Nguyeãn Thanh Nhaõ</v>
          </cell>
          <cell r="C56" t="str">
            <v>PP</v>
          </cell>
          <cell r="D56">
            <v>1.75</v>
          </cell>
          <cell r="E56">
            <v>145</v>
          </cell>
          <cell r="F56">
            <v>1.6</v>
          </cell>
          <cell r="G56">
            <v>406</v>
          </cell>
          <cell r="H56">
            <v>6922.2616903403596</v>
          </cell>
          <cell r="I56">
            <v>2810000</v>
          </cell>
        </row>
        <row r="57">
          <cell r="B57" t="str">
            <v>Voõ Vaên Phuïng</v>
          </cell>
          <cell r="C57" t="str">
            <v>NV</v>
          </cell>
          <cell r="D57">
            <v>1.3</v>
          </cell>
          <cell r="E57">
            <v>149</v>
          </cell>
          <cell r="F57">
            <v>1.6</v>
          </cell>
          <cell r="G57">
            <v>309.92000000000007</v>
          </cell>
          <cell r="H57">
            <v>6922.2616903403596</v>
          </cell>
          <cell r="I57">
            <v>2145000</v>
          </cell>
        </row>
        <row r="58">
          <cell r="B58" t="str">
            <v>Ñoã T. Thuyû Tieân</v>
          </cell>
          <cell r="C58" t="str">
            <v>N.V</v>
          </cell>
          <cell r="D58">
            <v>1.1000000000000001</v>
          </cell>
          <cell r="E58">
            <v>149</v>
          </cell>
          <cell r="F58">
            <v>1.4</v>
          </cell>
          <cell r="G58">
            <v>229.45999999999998</v>
          </cell>
          <cell r="H58">
            <v>6922.2616903403596</v>
          </cell>
          <cell r="I58">
            <v>1588000</v>
          </cell>
        </row>
        <row r="59">
          <cell r="B59" t="str">
            <v>Traàn Phuù Quoác</v>
          </cell>
          <cell r="C59" t="str">
            <v>L.Xe</v>
          </cell>
          <cell r="D59">
            <v>1.2</v>
          </cell>
          <cell r="E59">
            <v>152</v>
          </cell>
          <cell r="F59">
            <v>1.6</v>
          </cell>
          <cell r="G59">
            <v>291.84000000000003</v>
          </cell>
          <cell r="H59">
            <v>6922.2616903403596</v>
          </cell>
          <cell r="I59">
            <v>2020000</v>
          </cell>
        </row>
        <row r="60">
          <cell r="B60" t="str">
            <v>Traàn Vaên Tö</v>
          </cell>
          <cell r="C60" t="str">
            <v>L.Xe</v>
          </cell>
          <cell r="D60">
            <v>1.2</v>
          </cell>
          <cell r="E60">
            <v>154</v>
          </cell>
          <cell r="F60">
            <v>1.6</v>
          </cell>
          <cell r="G60">
            <v>295.68</v>
          </cell>
          <cell r="H60">
            <v>6922.2616903403596</v>
          </cell>
          <cell r="I60">
            <v>2047000</v>
          </cell>
        </row>
        <row r="61">
          <cell r="B61" t="str">
            <v>Huyønh Vaên Haø</v>
          </cell>
          <cell r="C61" t="str">
            <v>L.Xe</v>
          </cell>
          <cell r="D61">
            <v>1.2</v>
          </cell>
          <cell r="E61">
            <v>153</v>
          </cell>
          <cell r="F61">
            <v>1.6</v>
          </cell>
          <cell r="G61">
            <v>293.76</v>
          </cell>
          <cell r="H61">
            <v>6922.2616903403596</v>
          </cell>
          <cell r="I61">
            <v>2033000</v>
          </cell>
        </row>
        <row r="62">
          <cell r="B62" t="str">
            <v>Nguyeãn Trung Hieàn</v>
          </cell>
          <cell r="C62" t="str">
            <v>L.Xe</v>
          </cell>
          <cell r="D62">
            <v>1.1000000000000001</v>
          </cell>
          <cell r="E62">
            <v>153</v>
          </cell>
          <cell r="F62">
            <v>1.4</v>
          </cell>
          <cell r="G62">
            <v>235.62</v>
          </cell>
          <cell r="H62">
            <v>6922.2616903403596</v>
          </cell>
          <cell r="I62">
            <v>1631000</v>
          </cell>
        </row>
        <row r="63">
          <cell r="B63" t="str">
            <v>Trònh Thanh Thuûy</v>
          </cell>
          <cell r="C63" t="str">
            <v>Y.Teá</v>
          </cell>
          <cell r="D63">
            <v>1.1000000000000001</v>
          </cell>
          <cell r="E63">
            <v>149</v>
          </cell>
          <cell r="F63">
            <v>1.6</v>
          </cell>
          <cell r="G63">
            <v>262.24</v>
          </cell>
          <cell r="H63">
            <v>6922.2616903403596</v>
          </cell>
          <cell r="I63">
            <v>1815000</v>
          </cell>
        </row>
        <row r="64">
          <cell r="B64" t="str">
            <v>Nguyeãn Hoaøng Lyù</v>
          </cell>
          <cell r="C64" t="str">
            <v>CB</v>
          </cell>
          <cell r="D64">
            <v>1.1916666666666667</v>
          </cell>
          <cell r="E64">
            <v>149</v>
          </cell>
          <cell r="F64">
            <v>1.4</v>
          </cell>
          <cell r="G64">
            <v>248.58166666666665</v>
          </cell>
          <cell r="H64">
            <v>6922.2616903403596</v>
          </cell>
          <cell r="I64">
            <v>1721000</v>
          </cell>
        </row>
        <row r="65">
          <cell r="B65" t="str">
            <v>Ñaëng Coâng Chaâu</v>
          </cell>
          <cell r="C65" t="str">
            <v>B.Veä</v>
          </cell>
          <cell r="D65">
            <v>0.95</v>
          </cell>
          <cell r="E65">
            <v>155</v>
          </cell>
          <cell r="F65">
            <v>1.4</v>
          </cell>
          <cell r="G65">
            <v>206.14999999999998</v>
          </cell>
          <cell r="H65">
            <v>6922.2616903403596</v>
          </cell>
          <cell r="I65">
            <v>1427000</v>
          </cell>
        </row>
        <row r="66">
          <cell r="B66" t="str">
            <v>Phuøng Thanh Phong</v>
          </cell>
          <cell r="C66" t="str">
            <v>B.Veä</v>
          </cell>
          <cell r="D66">
            <v>0.95</v>
          </cell>
          <cell r="E66">
            <v>155</v>
          </cell>
          <cell r="F66">
            <v>1.2</v>
          </cell>
          <cell r="G66">
            <v>176.7</v>
          </cell>
          <cell r="H66">
            <v>6922.2616903403596</v>
          </cell>
          <cell r="I66">
            <v>1223000</v>
          </cell>
        </row>
        <row r="67">
          <cell r="B67" t="str">
            <v>Leâ Vaên Quyeát</v>
          </cell>
          <cell r="C67" t="str">
            <v>B.Veä</v>
          </cell>
          <cell r="D67">
            <v>0.95</v>
          </cell>
          <cell r="E67">
            <v>155</v>
          </cell>
          <cell r="F67">
            <v>1.4</v>
          </cell>
          <cell r="G67">
            <v>206.14999999999998</v>
          </cell>
          <cell r="H67">
            <v>6922.2616903403596</v>
          </cell>
          <cell r="I67">
            <v>1427000</v>
          </cell>
        </row>
        <row r="68">
          <cell r="B68" t="str">
            <v>Nguyeãn Hoaøng Ñaëng</v>
          </cell>
          <cell r="C68" t="str">
            <v>ÑT BV</v>
          </cell>
          <cell r="D68">
            <v>1.1499999999999999</v>
          </cell>
          <cell r="E68">
            <v>155</v>
          </cell>
          <cell r="F68">
            <v>1.4</v>
          </cell>
          <cell r="G68">
            <v>249.54999999999998</v>
          </cell>
          <cell r="H68">
            <v>6922.2616903403596</v>
          </cell>
          <cell r="I68">
            <v>1727000</v>
          </cell>
        </row>
        <row r="69">
          <cell r="B69" t="str">
            <v>Tröông Minh Duõng</v>
          </cell>
          <cell r="C69" t="str">
            <v>B.Veä</v>
          </cell>
          <cell r="D69">
            <v>0.95</v>
          </cell>
          <cell r="E69">
            <v>155</v>
          </cell>
          <cell r="F69">
            <v>1.4</v>
          </cell>
          <cell r="G69">
            <v>206.14999999999998</v>
          </cell>
          <cell r="H69">
            <v>6922.2616903403596</v>
          </cell>
          <cell r="I69">
            <v>1427000</v>
          </cell>
        </row>
        <row r="70">
          <cell r="B70" t="str">
            <v>Nguyeãn Tuaán Haûi</v>
          </cell>
          <cell r="C70" t="str">
            <v>B.Veä</v>
          </cell>
          <cell r="D70">
            <v>0.95</v>
          </cell>
          <cell r="E70">
            <v>155</v>
          </cell>
          <cell r="F70">
            <v>1.4</v>
          </cell>
          <cell r="G70">
            <v>206.14999999999998</v>
          </cell>
          <cell r="H70">
            <v>6922.2616903403596</v>
          </cell>
          <cell r="I70">
            <v>1427000</v>
          </cell>
        </row>
        <row r="71">
          <cell r="B71" t="str">
            <v>Ñoaøn Höõu Hoaøng</v>
          </cell>
          <cell r="C71" t="str">
            <v>B.Veä</v>
          </cell>
          <cell r="D71">
            <v>0.95</v>
          </cell>
          <cell r="E71">
            <v>112</v>
          </cell>
          <cell r="F71">
            <v>1.4</v>
          </cell>
          <cell r="G71">
            <v>148.95999999999998</v>
          </cell>
          <cell r="H71">
            <v>6922.2616903403596</v>
          </cell>
          <cell r="I71">
            <v>1031000</v>
          </cell>
        </row>
        <row r="72">
          <cell r="B72" t="str">
            <v>Traàn Trung Haäu</v>
          </cell>
          <cell r="C72" t="str">
            <v>B.Veä</v>
          </cell>
          <cell r="D72">
            <v>0.95</v>
          </cell>
          <cell r="E72">
            <v>99.5</v>
          </cell>
          <cell r="F72">
            <v>1.4</v>
          </cell>
          <cell r="G72">
            <v>132.33499999999998</v>
          </cell>
          <cell r="H72">
            <v>6922.2616903403596</v>
          </cell>
          <cell r="I72">
            <v>916000</v>
          </cell>
        </row>
        <row r="73">
          <cell r="B73" t="str">
            <v>Traàn Thuaän Phong</v>
          </cell>
          <cell r="C73" t="str">
            <v>B.Veä</v>
          </cell>
          <cell r="D73">
            <v>0.95</v>
          </cell>
          <cell r="E73">
            <v>155</v>
          </cell>
          <cell r="F73">
            <v>1.4</v>
          </cell>
          <cell r="G73">
            <v>206.14999999999998</v>
          </cell>
          <cell r="H73">
            <v>6922.2616903403596</v>
          </cell>
          <cell r="I73">
            <v>1427000</v>
          </cell>
        </row>
        <row r="74">
          <cell r="B74" t="str">
            <v>Ngoâ Vaên Naøm</v>
          </cell>
          <cell r="C74" t="str">
            <v>B.Veä</v>
          </cell>
          <cell r="D74">
            <v>0.95</v>
          </cell>
          <cell r="E74">
            <v>155</v>
          </cell>
          <cell r="F74">
            <v>1.4</v>
          </cell>
          <cell r="G74">
            <v>206.14999999999998</v>
          </cell>
          <cell r="H74">
            <v>6922.2616903403596</v>
          </cell>
          <cell r="I74">
            <v>1427000</v>
          </cell>
        </row>
        <row r="75">
          <cell r="B75" t="str">
            <v>Ng. Thò Ngoïc Ñieäp</v>
          </cell>
          <cell r="C75" t="str">
            <v>P.Vuï</v>
          </cell>
          <cell r="D75">
            <v>0.9</v>
          </cell>
          <cell r="E75">
            <v>151</v>
          </cell>
          <cell r="F75">
            <v>1.4</v>
          </cell>
          <cell r="G75">
            <v>190.26</v>
          </cell>
          <cell r="H75">
            <v>6922.2616903403596</v>
          </cell>
          <cell r="I75">
            <v>1317000</v>
          </cell>
        </row>
        <row r="76">
          <cell r="B76" t="str">
            <v>Toáng Thò Nguyeân</v>
          </cell>
          <cell r="C76" t="str">
            <v>P.Vuï</v>
          </cell>
          <cell r="D76">
            <v>0.9</v>
          </cell>
          <cell r="E76">
            <v>152</v>
          </cell>
          <cell r="F76">
            <v>1.6</v>
          </cell>
          <cell r="G76">
            <v>218.88000000000002</v>
          </cell>
          <cell r="H76">
            <v>6922.2616903403596</v>
          </cell>
          <cell r="I76">
            <v>1515000</v>
          </cell>
        </row>
        <row r="77">
          <cell r="B77" t="str">
            <v>Leâ Vaên Phaùt</v>
          </cell>
          <cell r="C77" t="str">
            <v>Beáp TR</v>
          </cell>
          <cell r="D77">
            <v>0.95</v>
          </cell>
          <cell r="E77">
            <v>153</v>
          </cell>
          <cell r="F77">
            <v>1.4</v>
          </cell>
          <cell r="G77">
            <v>203.48999999999998</v>
          </cell>
          <cell r="H77">
            <v>6922.2616903403596</v>
          </cell>
          <cell r="I77">
            <v>1409000</v>
          </cell>
        </row>
        <row r="78">
          <cell r="B78" t="str">
            <v>Lö Hoàng Trang</v>
          </cell>
          <cell r="C78" t="str">
            <v>P.Vuï</v>
          </cell>
          <cell r="D78">
            <v>0.9</v>
          </cell>
          <cell r="E78">
            <v>154</v>
          </cell>
          <cell r="F78">
            <v>1.4</v>
          </cell>
          <cell r="G78">
            <v>194.04</v>
          </cell>
          <cell r="H78">
            <v>6922.2616903403596</v>
          </cell>
          <cell r="I78">
            <v>1343000</v>
          </cell>
        </row>
        <row r="79">
          <cell r="B79" t="str">
            <v>Ng. Thò Kim Oanh</v>
          </cell>
          <cell r="C79" t="str">
            <v>P.Vuï</v>
          </cell>
          <cell r="D79">
            <v>0.9</v>
          </cell>
          <cell r="E79">
            <v>145</v>
          </cell>
          <cell r="F79">
            <v>1.4</v>
          </cell>
          <cell r="G79">
            <v>182.7</v>
          </cell>
          <cell r="H79">
            <v>6922.2616903403596</v>
          </cell>
          <cell r="I79">
            <v>1265000</v>
          </cell>
        </row>
        <row r="80">
          <cell r="B80" t="str">
            <v>Huyønh Thò Tuyeát</v>
          </cell>
          <cell r="C80" t="str">
            <v>P.Vuï</v>
          </cell>
          <cell r="D80">
            <v>0.9</v>
          </cell>
          <cell r="E80">
            <v>76</v>
          </cell>
          <cell r="F80">
            <v>1.4</v>
          </cell>
          <cell r="G80">
            <v>95.76</v>
          </cell>
          <cell r="H80">
            <v>6922.2616903403596</v>
          </cell>
          <cell r="I80">
            <v>663000</v>
          </cell>
        </row>
        <row r="81">
          <cell r="B81" t="str">
            <v>Ng. T. Bình Cheáp</v>
          </cell>
          <cell r="C81" t="str">
            <v>T.Vuï</v>
          </cell>
          <cell r="D81">
            <v>0.9</v>
          </cell>
          <cell r="E81">
            <v>152</v>
          </cell>
          <cell r="F81">
            <v>1.4</v>
          </cell>
          <cell r="G81">
            <v>191.52</v>
          </cell>
          <cell r="H81">
            <v>6922.2616903403596</v>
          </cell>
          <cell r="I81">
            <v>1326000</v>
          </cell>
        </row>
        <row r="82">
          <cell r="B82" t="str">
            <v>Vuõ Thò Haûi</v>
          </cell>
          <cell r="C82" t="str">
            <v>T.Vuï</v>
          </cell>
          <cell r="D82">
            <v>0.9</v>
          </cell>
          <cell r="E82">
            <v>152</v>
          </cell>
          <cell r="F82">
            <v>1.4</v>
          </cell>
          <cell r="G82">
            <v>191.52</v>
          </cell>
          <cell r="H82">
            <v>6922.2616903403596</v>
          </cell>
          <cell r="I82">
            <v>1326000</v>
          </cell>
        </row>
        <row r="83">
          <cell r="B83" t="str">
            <v>Ong Vónh Leä</v>
          </cell>
          <cell r="C83" t="str">
            <v>Töôùi caây</v>
          </cell>
          <cell r="D83">
            <v>0.9</v>
          </cell>
          <cell r="E83">
            <v>38</v>
          </cell>
          <cell r="F83">
            <v>1.4</v>
          </cell>
          <cell r="G83">
            <v>47.88</v>
          </cell>
          <cell r="H83">
            <v>6922.2616903403596</v>
          </cell>
          <cell r="I83">
            <v>331000</v>
          </cell>
        </row>
        <row r="84">
          <cell r="B84" t="str">
            <v>Traàn Vaên Thaønh</v>
          </cell>
          <cell r="C84" t="str">
            <v xml:space="preserve"> (nghæ)</v>
          </cell>
          <cell r="D84">
            <v>0.95</v>
          </cell>
          <cell r="E84">
            <v>90</v>
          </cell>
          <cell r="F84">
            <v>1</v>
          </cell>
          <cell r="G84">
            <v>85.5</v>
          </cell>
          <cell r="H84">
            <v>6922.2616903403596</v>
          </cell>
          <cell r="I84">
            <v>592000</v>
          </cell>
        </row>
        <row r="85">
          <cell r="B85" t="str">
            <v>Coäng:</v>
          </cell>
          <cell r="G85">
            <v>6575.0966666666673</v>
          </cell>
          <cell r="I85">
            <v>45513000</v>
          </cell>
        </row>
        <row r="87">
          <cell r="B87" t="e">
            <v>#NAME?</v>
          </cell>
        </row>
        <row r="88">
          <cell r="I88" t="str">
            <v xml:space="preserve"> Kieân Löông, ngaøy 02  thaùng 08 naêm 2002</v>
          </cell>
        </row>
        <row r="89">
          <cell r="B89" t="str">
            <v>Keá toaùn tröôûng</v>
          </cell>
          <cell r="F89" t="str">
            <v xml:space="preserve"> Phoøng Toå chöùc - Haønh chaùnh</v>
          </cell>
        </row>
        <row r="93">
          <cell r="D93" t="str">
            <v>DANH SAÙCH CHI BOÅ SUNG LÖÔNG 06 THAÙNG ÑAÀU NAÊM 2002</v>
          </cell>
        </row>
        <row r="95">
          <cell r="B95" t="str">
            <v>Hoï vaø Teân</v>
          </cell>
          <cell r="C95" t="str">
            <v>Chöùc vuï</v>
          </cell>
          <cell r="D95" t="str">
            <v>HSCV</v>
          </cell>
          <cell r="E95" t="str">
            <v>Ngaøy coâng</v>
          </cell>
          <cell r="F95" t="str">
            <v>Heä soá X.Loaïi</v>
          </cell>
          <cell r="G95" t="str">
            <v>HSQÑ</v>
          </cell>
          <cell r="H95" t="str">
            <v>Ñôn giaù</v>
          </cell>
          <cell r="I95" t="str">
            <v>Thaønh tieàn (ñ)</v>
          </cell>
        </row>
        <row r="97">
          <cell r="B97" t="str">
            <v>Laâm Duy Khaùnh</v>
          </cell>
          <cell r="C97" t="str">
            <v>T.Phoøng</v>
          </cell>
          <cell r="D97">
            <v>2</v>
          </cell>
          <cell r="E97">
            <v>150</v>
          </cell>
          <cell r="F97">
            <v>1.4</v>
          </cell>
          <cell r="G97">
            <v>420</v>
          </cell>
          <cell r="H97">
            <v>6922.2616903403596</v>
          </cell>
          <cell r="I97">
            <v>2907000</v>
          </cell>
        </row>
        <row r="98">
          <cell r="B98" t="str">
            <v>Hoà Nam Giang</v>
          </cell>
          <cell r="C98" t="str">
            <v>P.Phoøng</v>
          </cell>
          <cell r="D98">
            <v>1.85</v>
          </cell>
          <cell r="E98">
            <v>150</v>
          </cell>
          <cell r="F98">
            <v>1.6</v>
          </cell>
          <cell r="G98">
            <v>444</v>
          </cell>
          <cell r="H98">
            <v>6922.2616903403596</v>
          </cell>
          <cell r="I98">
            <v>3073000</v>
          </cell>
        </row>
        <row r="99">
          <cell r="B99" t="str">
            <v>Traàn Chinh Chieán</v>
          </cell>
          <cell r="C99" t="str">
            <v>P.Phoøng</v>
          </cell>
          <cell r="D99">
            <v>1.85</v>
          </cell>
          <cell r="E99">
            <v>150</v>
          </cell>
          <cell r="F99">
            <v>1.6</v>
          </cell>
          <cell r="G99">
            <v>444</v>
          </cell>
          <cell r="H99">
            <v>6922.2616903403596</v>
          </cell>
          <cell r="I99">
            <v>3073000</v>
          </cell>
        </row>
        <row r="100">
          <cell r="B100" t="str">
            <v>Maïc Thanh Duõng</v>
          </cell>
          <cell r="C100" t="str">
            <v>Nhaân vieân</v>
          </cell>
          <cell r="D100">
            <v>1.3</v>
          </cell>
          <cell r="E100">
            <v>149</v>
          </cell>
          <cell r="F100">
            <v>1.6</v>
          </cell>
          <cell r="G100">
            <v>309.92000000000007</v>
          </cell>
          <cell r="H100">
            <v>6922.2616903403596</v>
          </cell>
          <cell r="I100">
            <v>2145000</v>
          </cell>
        </row>
        <row r="101">
          <cell r="B101" t="str">
            <v>Huyønh Thanh Lieâm</v>
          </cell>
          <cell r="C101" t="str">
            <v>Thuû kho</v>
          </cell>
          <cell r="D101">
            <v>1.25</v>
          </cell>
          <cell r="E101">
            <v>149</v>
          </cell>
          <cell r="F101">
            <v>1.4</v>
          </cell>
          <cell r="G101">
            <v>260.75</v>
          </cell>
          <cell r="H101">
            <v>6922.2616903403596</v>
          </cell>
          <cell r="I101">
            <v>1805000</v>
          </cell>
        </row>
        <row r="102">
          <cell r="B102" t="str">
            <v>Nguyeãn Vaên Thôm</v>
          </cell>
          <cell r="C102" t="str">
            <v>NV</v>
          </cell>
          <cell r="D102">
            <v>1.35</v>
          </cell>
          <cell r="E102">
            <v>149</v>
          </cell>
          <cell r="F102">
            <v>1.6</v>
          </cell>
          <cell r="G102">
            <v>321.84000000000003</v>
          </cell>
          <cell r="H102">
            <v>6922.2616903403596</v>
          </cell>
          <cell r="I102">
            <v>2228000</v>
          </cell>
        </row>
        <row r="103">
          <cell r="B103" t="str">
            <v>Phuøng Höõu Ñaït</v>
          </cell>
          <cell r="C103" t="str">
            <v>Thuû kho</v>
          </cell>
          <cell r="D103">
            <v>1.45</v>
          </cell>
          <cell r="E103">
            <v>146</v>
          </cell>
          <cell r="F103">
            <v>1.6</v>
          </cell>
          <cell r="G103">
            <v>338.72</v>
          </cell>
          <cell r="H103">
            <v>6922.2616903403596</v>
          </cell>
          <cell r="I103">
            <v>2345000</v>
          </cell>
        </row>
        <row r="104">
          <cell r="B104" t="str">
            <v>Nguyeãn Sôn Haø</v>
          </cell>
          <cell r="C104" t="str">
            <v>Thuû kho</v>
          </cell>
          <cell r="D104">
            <v>1.35</v>
          </cell>
          <cell r="E104">
            <v>150</v>
          </cell>
          <cell r="F104">
            <v>1.4</v>
          </cell>
          <cell r="G104">
            <v>283.5</v>
          </cell>
          <cell r="H104">
            <v>6922.2616903403596</v>
          </cell>
          <cell r="I104">
            <v>1962000</v>
          </cell>
        </row>
        <row r="105">
          <cell r="B105" t="str">
            <v>Leâ Hoaøng Baù</v>
          </cell>
          <cell r="C105" t="str">
            <v>NV</v>
          </cell>
          <cell r="D105">
            <v>1.2916666666666667</v>
          </cell>
          <cell r="E105">
            <v>151</v>
          </cell>
          <cell r="F105">
            <v>1.4</v>
          </cell>
          <cell r="G105">
            <v>273.05833333333334</v>
          </cell>
          <cell r="H105">
            <v>6922.2616903403596</v>
          </cell>
          <cell r="I105">
            <v>1890000</v>
          </cell>
        </row>
        <row r="106">
          <cell r="B106" t="str">
            <v>Tröông  Ngoïc Maãn</v>
          </cell>
          <cell r="C106" t="str">
            <v>NV</v>
          </cell>
          <cell r="D106">
            <v>1.2</v>
          </cell>
          <cell r="E106">
            <v>152</v>
          </cell>
          <cell r="F106">
            <v>1.4</v>
          </cell>
          <cell r="G106">
            <v>255.35999999999999</v>
          </cell>
          <cell r="H106">
            <v>6922.2616903403596</v>
          </cell>
          <cell r="I106">
            <v>1768000</v>
          </cell>
        </row>
        <row r="107">
          <cell r="B107" t="str">
            <v>Nguyeãn Thanh Bình</v>
          </cell>
          <cell r="C107" t="str">
            <v>NV</v>
          </cell>
          <cell r="D107">
            <v>1.2666666666666666</v>
          </cell>
          <cell r="E107">
            <v>155</v>
          </cell>
          <cell r="F107">
            <v>1.6</v>
          </cell>
          <cell r="G107">
            <v>314.13333333333333</v>
          </cell>
          <cell r="H107">
            <v>6922.2616903403596</v>
          </cell>
          <cell r="I107">
            <v>2175000</v>
          </cell>
        </row>
        <row r="108">
          <cell r="B108" t="str">
            <v>Voõ Daân Quyeàn</v>
          </cell>
          <cell r="C108" t="str">
            <v>NV</v>
          </cell>
          <cell r="D108">
            <v>1.2250000000000001</v>
          </cell>
          <cell r="E108">
            <v>155</v>
          </cell>
          <cell r="F108">
            <v>1.4</v>
          </cell>
          <cell r="G108">
            <v>265.82499999999999</v>
          </cell>
          <cell r="H108">
            <v>6922.2616903403596</v>
          </cell>
          <cell r="I108">
            <v>1840000</v>
          </cell>
        </row>
        <row r="109">
          <cell r="B109" t="str">
            <v>Huyønh Thanh Cöôøng</v>
          </cell>
          <cell r="C109" t="str">
            <v>NV</v>
          </cell>
          <cell r="D109">
            <v>1.2250000000000001</v>
          </cell>
          <cell r="E109">
            <v>155</v>
          </cell>
          <cell r="F109">
            <v>1.4</v>
          </cell>
          <cell r="G109">
            <v>265.82499999999999</v>
          </cell>
          <cell r="H109">
            <v>6922.2616903403596</v>
          </cell>
          <cell r="I109">
            <v>1840000</v>
          </cell>
        </row>
        <row r="110">
          <cell r="B110" t="str">
            <v>Nguyeãn Ngoïc Duy</v>
          </cell>
          <cell r="C110" t="str">
            <v>NV</v>
          </cell>
          <cell r="D110">
            <v>1.3</v>
          </cell>
          <cell r="E110">
            <v>149</v>
          </cell>
          <cell r="F110">
            <v>1.4</v>
          </cell>
          <cell r="G110">
            <v>271.18</v>
          </cell>
          <cell r="H110">
            <v>6922.2616903403596</v>
          </cell>
          <cell r="I110">
            <v>1877000</v>
          </cell>
        </row>
        <row r="111">
          <cell r="B111" t="str">
            <v>Laâm Hoàng Haûi</v>
          </cell>
          <cell r="C111" t="str">
            <v>Thuû kho</v>
          </cell>
          <cell r="D111">
            <v>1.25</v>
          </cell>
          <cell r="E111">
            <v>150</v>
          </cell>
          <cell r="F111">
            <v>1.4</v>
          </cell>
          <cell r="G111">
            <v>262.5</v>
          </cell>
          <cell r="H111">
            <v>6922.2616903403596</v>
          </cell>
          <cell r="I111">
            <v>1817000</v>
          </cell>
        </row>
        <row r="112">
          <cell r="B112" t="str">
            <v>Nguyeãn Phöông Phan</v>
          </cell>
          <cell r="C112" t="str">
            <v>Phuï kho</v>
          </cell>
          <cell r="D112">
            <v>1.1499999999999999</v>
          </cell>
          <cell r="E112">
            <v>149</v>
          </cell>
          <cell r="F112">
            <v>1.4</v>
          </cell>
          <cell r="G112">
            <v>239.89</v>
          </cell>
          <cell r="H112">
            <v>6922.2616903403596</v>
          </cell>
          <cell r="I112">
            <v>1661000</v>
          </cell>
        </row>
        <row r="113">
          <cell r="B113" t="str">
            <v>Nguyeãn Baù Toång</v>
          </cell>
          <cell r="C113" t="str">
            <v>NV</v>
          </cell>
          <cell r="D113">
            <v>1.25</v>
          </cell>
          <cell r="E113">
            <v>149</v>
          </cell>
          <cell r="F113">
            <v>1.4</v>
          </cell>
          <cell r="G113">
            <v>260.75</v>
          </cell>
          <cell r="H113">
            <v>6922.2616903403596</v>
          </cell>
          <cell r="I113">
            <v>1805000</v>
          </cell>
        </row>
        <row r="114">
          <cell r="B114" t="str">
            <v>Löông Vaên Khaàu</v>
          </cell>
          <cell r="C114" t="str">
            <v>BQLDA</v>
          </cell>
          <cell r="D114">
            <v>1.3</v>
          </cell>
          <cell r="E114">
            <v>128</v>
          </cell>
          <cell r="F114">
            <v>1.4</v>
          </cell>
          <cell r="G114">
            <v>232.95999999999998</v>
          </cell>
          <cell r="H114">
            <v>6922.2616903403596</v>
          </cell>
          <cell r="I114">
            <v>1613000</v>
          </cell>
        </row>
        <row r="115">
          <cell r="B115" t="str">
            <v>Nguyeãn Vaên Haûi</v>
          </cell>
          <cell r="C115" t="str">
            <v>BQLDA</v>
          </cell>
          <cell r="D115">
            <v>1.25</v>
          </cell>
          <cell r="E115">
            <v>151</v>
          </cell>
          <cell r="F115">
            <v>1.4</v>
          </cell>
          <cell r="G115">
            <v>264.25</v>
          </cell>
          <cell r="H115">
            <v>6922.2616903403596</v>
          </cell>
          <cell r="I115">
            <v>1829000</v>
          </cell>
        </row>
        <row r="116">
          <cell r="B116" t="str">
            <v>Hoà Thò Caåm Huyønh</v>
          </cell>
          <cell r="C116" t="str">
            <v>BQLDA</v>
          </cell>
          <cell r="D116">
            <v>1.25</v>
          </cell>
          <cell r="E116">
            <v>149</v>
          </cell>
          <cell r="F116">
            <v>1.4</v>
          </cell>
          <cell r="G116">
            <v>260.75</v>
          </cell>
          <cell r="H116">
            <v>6922.2616903403596</v>
          </cell>
          <cell r="I116">
            <v>1805000</v>
          </cell>
        </row>
        <row r="117">
          <cell r="B117" t="str">
            <v>Traàn Huy Thaïch</v>
          </cell>
          <cell r="C117" t="str">
            <v>BQLDA</v>
          </cell>
          <cell r="D117">
            <v>1.25</v>
          </cell>
          <cell r="E117">
            <v>151</v>
          </cell>
          <cell r="F117">
            <v>1.4</v>
          </cell>
          <cell r="G117">
            <v>264.25</v>
          </cell>
          <cell r="H117">
            <v>6922.2616903403596</v>
          </cell>
          <cell r="I117">
            <v>1829000</v>
          </cell>
        </row>
        <row r="118">
          <cell r="B118" t="str">
            <v>Vuõ Tieán Laõm</v>
          </cell>
          <cell r="C118" t="str">
            <v>BQLDA</v>
          </cell>
          <cell r="D118">
            <v>1.5</v>
          </cell>
          <cell r="E118">
            <v>153</v>
          </cell>
          <cell r="F118">
            <v>1.4</v>
          </cell>
          <cell r="G118">
            <v>321.29999999999995</v>
          </cell>
          <cell r="H118">
            <v>6922.2616903403596</v>
          </cell>
          <cell r="I118">
            <v>2224000</v>
          </cell>
        </row>
        <row r="119">
          <cell r="B119" t="str">
            <v>Nguyeãn Vaên Cöôøng</v>
          </cell>
          <cell r="C119" t="str">
            <v>Toå tröôûng</v>
          </cell>
          <cell r="D119">
            <v>1.5</v>
          </cell>
          <cell r="E119">
            <v>154</v>
          </cell>
          <cell r="F119">
            <v>1.4</v>
          </cell>
          <cell r="G119">
            <v>323.39999999999998</v>
          </cell>
          <cell r="H119">
            <v>6922.2616903403596</v>
          </cell>
          <cell r="I119">
            <v>2239000</v>
          </cell>
        </row>
        <row r="120">
          <cell r="B120" t="str">
            <v>Phan Vaên Hoàng</v>
          </cell>
          <cell r="C120" t="str">
            <v>Toå phoù</v>
          </cell>
          <cell r="D120">
            <v>1.3</v>
          </cell>
          <cell r="E120">
            <v>152</v>
          </cell>
          <cell r="F120">
            <v>1.4</v>
          </cell>
          <cell r="G120">
            <v>276.64</v>
          </cell>
          <cell r="H120">
            <v>6922.2616903403596</v>
          </cell>
          <cell r="I120">
            <v>1915000</v>
          </cell>
        </row>
        <row r="121">
          <cell r="B121" t="str">
            <v>Taï Quoác Quyønh</v>
          </cell>
          <cell r="C121" t="str">
            <v>CN</v>
          </cell>
          <cell r="D121">
            <v>1.25</v>
          </cell>
          <cell r="E121">
            <v>149</v>
          </cell>
          <cell r="F121">
            <v>1.6</v>
          </cell>
          <cell r="G121">
            <v>298</v>
          </cell>
          <cell r="H121">
            <v>6922.2616903403596</v>
          </cell>
          <cell r="I121">
            <v>2063000</v>
          </cell>
        </row>
        <row r="122">
          <cell r="B122" t="str">
            <v>Leâ Töï Thieän</v>
          </cell>
          <cell r="C122" t="str">
            <v>CN</v>
          </cell>
          <cell r="D122">
            <v>1.25</v>
          </cell>
          <cell r="E122">
            <v>148</v>
          </cell>
          <cell r="F122">
            <v>1.4</v>
          </cell>
          <cell r="G122">
            <v>259</v>
          </cell>
          <cell r="H122">
            <v>6922.2616903403596</v>
          </cell>
          <cell r="I122">
            <v>1793000</v>
          </cell>
        </row>
        <row r="123">
          <cell r="B123" t="str">
            <v>Phan Phöôùc Lôïi</v>
          </cell>
          <cell r="C123" t="str">
            <v>CN</v>
          </cell>
          <cell r="D123">
            <v>1.25</v>
          </cell>
          <cell r="E123">
            <v>149</v>
          </cell>
          <cell r="F123">
            <v>1.2</v>
          </cell>
          <cell r="G123">
            <v>223.5</v>
          </cell>
          <cell r="H123">
            <v>6922.2616903403596</v>
          </cell>
          <cell r="I123">
            <v>1547000</v>
          </cell>
        </row>
        <row r="124">
          <cell r="B124" t="str">
            <v>Nguyeãn Vaên Ñöông</v>
          </cell>
          <cell r="C124" t="str">
            <v>CN</v>
          </cell>
          <cell r="D124">
            <v>1.25</v>
          </cell>
          <cell r="E124">
            <v>154</v>
          </cell>
          <cell r="F124">
            <v>1.6</v>
          </cell>
          <cell r="G124">
            <v>308</v>
          </cell>
          <cell r="H124">
            <v>6922.2616903403596</v>
          </cell>
          <cell r="I124">
            <v>2132000</v>
          </cell>
        </row>
        <row r="125">
          <cell r="B125" t="str">
            <v>Phan Vaên Hieàn</v>
          </cell>
          <cell r="C125" t="str">
            <v>CN</v>
          </cell>
          <cell r="D125">
            <v>1.25</v>
          </cell>
          <cell r="E125">
            <v>153</v>
          </cell>
          <cell r="F125">
            <v>1.4</v>
          </cell>
          <cell r="G125">
            <v>267.75</v>
          </cell>
          <cell r="H125">
            <v>6922.2616903403596</v>
          </cell>
          <cell r="I125">
            <v>1853000</v>
          </cell>
        </row>
        <row r="126">
          <cell r="B126" t="str">
            <v>Phaïm Gia Bình</v>
          </cell>
          <cell r="C126" t="str">
            <v>CN</v>
          </cell>
          <cell r="D126">
            <v>1.25</v>
          </cell>
          <cell r="E126">
            <v>153</v>
          </cell>
          <cell r="F126">
            <v>1.4</v>
          </cell>
          <cell r="G126">
            <v>267.75</v>
          </cell>
          <cell r="H126">
            <v>6922.2616903403596</v>
          </cell>
          <cell r="I126">
            <v>1853000</v>
          </cell>
        </row>
        <row r="127">
          <cell r="B127" t="str">
            <v>Löõ Thanh Ñieàn</v>
          </cell>
          <cell r="C127" t="str">
            <v>CN</v>
          </cell>
          <cell r="D127">
            <v>1.1979166666666667</v>
          </cell>
          <cell r="E127">
            <v>153</v>
          </cell>
          <cell r="F127">
            <v>1.2</v>
          </cell>
          <cell r="G127">
            <v>219.9375</v>
          </cell>
          <cell r="H127">
            <v>6922.2616903403596</v>
          </cell>
          <cell r="I127">
            <v>1522000</v>
          </cell>
        </row>
        <row r="128">
          <cell r="B128" t="str">
            <v>Nguyeãn Ngoïc Sôn</v>
          </cell>
          <cell r="C128" t="str">
            <v>CN</v>
          </cell>
          <cell r="D128">
            <v>1.25</v>
          </cell>
          <cell r="E128">
            <v>147</v>
          </cell>
          <cell r="F128">
            <v>1.4</v>
          </cell>
          <cell r="G128">
            <v>257.25</v>
          </cell>
          <cell r="H128">
            <v>6922.2616903403596</v>
          </cell>
          <cell r="I128">
            <v>1781000</v>
          </cell>
        </row>
        <row r="129">
          <cell r="B129" t="str">
            <v>Nguyeãn Troïng Taøi</v>
          </cell>
          <cell r="C129" t="str">
            <v>CN</v>
          </cell>
          <cell r="D129">
            <v>1.25</v>
          </cell>
          <cell r="E129">
            <v>150</v>
          </cell>
          <cell r="F129">
            <v>1.4</v>
          </cell>
          <cell r="G129">
            <v>262.5</v>
          </cell>
          <cell r="H129">
            <v>6922.2616903403596</v>
          </cell>
          <cell r="I129">
            <v>1817000</v>
          </cell>
        </row>
        <row r="130">
          <cell r="B130" t="str">
            <v>Phan Vaên Loäc</v>
          </cell>
          <cell r="C130" t="str">
            <v>CN</v>
          </cell>
          <cell r="D130">
            <v>1.1979166666666667</v>
          </cell>
          <cell r="E130">
            <v>153</v>
          </cell>
          <cell r="F130">
            <v>1.4</v>
          </cell>
          <cell r="G130">
            <v>256.59375</v>
          </cell>
          <cell r="H130">
            <v>6922.2616903403596</v>
          </cell>
          <cell r="I130">
            <v>1776000</v>
          </cell>
        </row>
        <row r="131">
          <cell r="B131" t="str">
            <v>Traàn Thanh Sang</v>
          </cell>
          <cell r="C131" t="str">
            <v>CN</v>
          </cell>
          <cell r="D131">
            <v>1.09375</v>
          </cell>
          <cell r="E131">
            <v>153</v>
          </cell>
          <cell r="F131">
            <v>1.4</v>
          </cell>
          <cell r="G131">
            <v>234.28124999999997</v>
          </cell>
          <cell r="H131">
            <v>6922.2616903403596</v>
          </cell>
          <cell r="I131">
            <v>1622000</v>
          </cell>
        </row>
        <row r="132">
          <cell r="B132" t="str">
            <v>Ñaëng Quoác Trung</v>
          </cell>
          <cell r="C132" t="str">
            <v>Laùi xe</v>
          </cell>
          <cell r="D132">
            <v>1.2</v>
          </cell>
          <cell r="E132">
            <v>152</v>
          </cell>
          <cell r="F132">
            <v>1.2</v>
          </cell>
          <cell r="G132">
            <v>218.88</v>
          </cell>
          <cell r="H132">
            <v>6922.2616903403596</v>
          </cell>
          <cell r="I132">
            <v>1515000</v>
          </cell>
        </row>
        <row r="133">
          <cell r="B133" t="str">
            <v>Ñoã Vaên Loäc</v>
          </cell>
          <cell r="C133" t="str">
            <v>X.Naâng</v>
          </cell>
          <cell r="D133">
            <v>1.2</v>
          </cell>
          <cell r="E133">
            <v>149</v>
          </cell>
          <cell r="F133">
            <v>1</v>
          </cell>
          <cell r="G133">
            <v>178.79999999999998</v>
          </cell>
          <cell r="H133">
            <v>6922.2616903403596</v>
          </cell>
          <cell r="I133">
            <v>1238000</v>
          </cell>
        </row>
        <row r="134">
          <cell r="B134" t="str">
            <v>Ñaëng Quoác Duõng</v>
          </cell>
          <cell r="C134" t="str">
            <v>Laùi xe</v>
          </cell>
          <cell r="D134">
            <v>1.2</v>
          </cell>
          <cell r="E134">
            <v>152</v>
          </cell>
          <cell r="F134">
            <v>1.2</v>
          </cell>
          <cell r="G134">
            <v>218.88</v>
          </cell>
          <cell r="H134">
            <v>6922.2616903403596</v>
          </cell>
          <cell r="I134">
            <v>1515000</v>
          </cell>
        </row>
        <row r="135">
          <cell r="B135" t="str">
            <v>Nguyeãn Thanh Phong</v>
          </cell>
          <cell r="C135" t="str">
            <v>Laùi xe</v>
          </cell>
          <cell r="D135">
            <v>1.2</v>
          </cell>
          <cell r="E135">
            <v>152</v>
          </cell>
          <cell r="F135">
            <v>1.4</v>
          </cell>
          <cell r="G135">
            <v>255.35999999999999</v>
          </cell>
          <cell r="H135">
            <v>6922.2616903403596</v>
          </cell>
          <cell r="I135">
            <v>1768000</v>
          </cell>
        </row>
        <row r="136">
          <cell r="B136" t="str">
            <v>Nguyeãn Hoàng Hoøang</v>
          </cell>
          <cell r="C136" t="str">
            <v>Laùi xe</v>
          </cell>
          <cell r="D136">
            <v>1.2</v>
          </cell>
          <cell r="E136">
            <v>149</v>
          </cell>
          <cell r="F136">
            <v>1.4</v>
          </cell>
          <cell r="G136">
            <v>250.31999999999996</v>
          </cell>
          <cell r="H136">
            <v>6922.2616903403596</v>
          </cell>
          <cell r="I136">
            <v>1733000</v>
          </cell>
        </row>
        <row r="137">
          <cell r="B137" t="str">
            <v>Traàn Ngoïc Phöông</v>
          </cell>
          <cell r="C137" t="str">
            <v>Laùi xe</v>
          </cell>
          <cell r="D137">
            <v>1.2</v>
          </cell>
          <cell r="E137">
            <v>152</v>
          </cell>
          <cell r="F137">
            <v>1.4</v>
          </cell>
          <cell r="G137">
            <v>255.35999999999999</v>
          </cell>
          <cell r="H137">
            <v>6922.2616903403596</v>
          </cell>
          <cell r="I137">
            <v>1768000</v>
          </cell>
        </row>
        <row r="138">
          <cell r="B138" t="str">
            <v>Nguyeãn Thaønh Haûo</v>
          </cell>
          <cell r="C138" t="str">
            <v>Laùi xe</v>
          </cell>
          <cell r="D138">
            <v>1.2</v>
          </cell>
          <cell r="E138">
            <v>152</v>
          </cell>
          <cell r="F138">
            <v>1.4</v>
          </cell>
          <cell r="G138">
            <v>255.35999999999999</v>
          </cell>
          <cell r="H138">
            <v>6922.2616903403596</v>
          </cell>
          <cell r="I138">
            <v>1768000</v>
          </cell>
        </row>
        <row r="139">
          <cell r="B139" t="str">
            <v>Phaïm Quoác Huy</v>
          </cell>
          <cell r="C139" t="str">
            <v>Laùi xe</v>
          </cell>
          <cell r="D139">
            <v>1.2</v>
          </cell>
          <cell r="E139">
            <v>152</v>
          </cell>
          <cell r="F139">
            <v>1.6</v>
          </cell>
          <cell r="G139">
            <v>291.84000000000003</v>
          </cell>
          <cell r="H139">
            <v>6922.2616903403596</v>
          </cell>
          <cell r="I139">
            <v>2020000</v>
          </cell>
        </row>
        <row r="140">
          <cell r="B140" t="str">
            <v>Tröông Hoøai Phong</v>
          </cell>
          <cell r="C140" t="str">
            <v>Laùi xe</v>
          </cell>
          <cell r="D140">
            <v>1.2</v>
          </cell>
          <cell r="E140">
            <v>152</v>
          </cell>
          <cell r="F140">
            <v>1</v>
          </cell>
          <cell r="G140">
            <v>182.4</v>
          </cell>
          <cell r="H140">
            <v>6922.2616903403596</v>
          </cell>
          <cell r="I140">
            <v>1263000</v>
          </cell>
        </row>
        <row r="141">
          <cell r="B141" t="str">
            <v>Nguyeãn Vaên Yeân</v>
          </cell>
          <cell r="C141" t="str">
            <v>X.Naâng</v>
          </cell>
          <cell r="D141">
            <v>1.2</v>
          </cell>
          <cell r="E141">
            <v>150</v>
          </cell>
          <cell r="F141">
            <v>1</v>
          </cell>
          <cell r="G141">
            <v>180</v>
          </cell>
          <cell r="H141">
            <v>6922.2616903403596</v>
          </cell>
          <cell r="I141">
            <v>1246000</v>
          </cell>
        </row>
        <row r="142">
          <cell r="B142" t="str">
            <v>Laâm Hoàng Thu</v>
          </cell>
          <cell r="C142" t="str">
            <v>Laùi xe</v>
          </cell>
          <cell r="D142">
            <v>1.2</v>
          </cell>
          <cell r="E142">
            <v>152</v>
          </cell>
          <cell r="F142">
            <v>1.4</v>
          </cell>
          <cell r="G142">
            <v>255.35999999999999</v>
          </cell>
          <cell r="H142">
            <v>6922.2616903403596</v>
          </cell>
          <cell r="I142">
            <v>1768000</v>
          </cell>
        </row>
        <row r="143">
          <cell r="B143" t="str">
            <v>Nguyeãn Ñöùc Thaéng</v>
          </cell>
          <cell r="C143" t="str">
            <v>Laùi xe</v>
          </cell>
          <cell r="D143">
            <v>1.2</v>
          </cell>
          <cell r="E143">
            <v>147.5</v>
          </cell>
          <cell r="F143">
            <v>1.4</v>
          </cell>
          <cell r="G143">
            <v>247.79999999999998</v>
          </cell>
          <cell r="H143">
            <v>6922.2616903403596</v>
          </cell>
          <cell r="I143">
            <v>1715000</v>
          </cell>
        </row>
        <row r="144">
          <cell r="B144" t="str">
            <v>Phaïm Ñöùc Thieäp</v>
          </cell>
          <cell r="C144" t="str">
            <v>Laùi xe</v>
          </cell>
          <cell r="D144">
            <v>1.2</v>
          </cell>
          <cell r="E144">
            <v>116</v>
          </cell>
          <cell r="F144">
            <v>1.2</v>
          </cell>
          <cell r="G144">
            <v>167.04</v>
          </cell>
          <cell r="H144">
            <v>6922.2616903403596</v>
          </cell>
          <cell r="I144">
            <v>1156000</v>
          </cell>
        </row>
        <row r="145">
          <cell r="B145" t="str">
            <v>Nguyeãn Xuaân Thaønh</v>
          </cell>
          <cell r="C145" t="str">
            <v>Laùi xe</v>
          </cell>
          <cell r="D145">
            <v>1.2</v>
          </cell>
          <cell r="E145">
            <v>147</v>
          </cell>
          <cell r="F145">
            <v>1.6</v>
          </cell>
          <cell r="G145">
            <v>282.24</v>
          </cell>
          <cell r="H145">
            <v>6922.2616903403596</v>
          </cell>
          <cell r="I145">
            <v>1954000</v>
          </cell>
        </row>
        <row r="146">
          <cell r="B146" t="str">
            <v>Buøi Quang Laäp</v>
          </cell>
          <cell r="C146" t="str">
            <v>X.Naâng</v>
          </cell>
          <cell r="D146">
            <v>1.2</v>
          </cell>
          <cell r="E146">
            <v>144</v>
          </cell>
          <cell r="F146">
            <v>1</v>
          </cell>
          <cell r="G146">
            <v>172.79999999999998</v>
          </cell>
          <cell r="H146">
            <v>6922.2616903403596</v>
          </cell>
          <cell r="I146">
            <v>1196000</v>
          </cell>
        </row>
        <row r="147">
          <cell r="B147" t="str">
            <v>Nguyeãn Thaønh Thoaïi</v>
          </cell>
          <cell r="C147" t="str">
            <v>Laùi xe</v>
          </cell>
          <cell r="D147">
            <v>1.2</v>
          </cell>
          <cell r="E147">
            <v>155</v>
          </cell>
          <cell r="F147">
            <v>1.4</v>
          </cell>
          <cell r="G147">
            <v>260.39999999999998</v>
          </cell>
          <cell r="H147">
            <v>6922.2616903403596</v>
          </cell>
          <cell r="I147">
            <v>1803000</v>
          </cell>
        </row>
        <row r="148">
          <cell r="B148" t="str">
            <v>Ngoâ Vaên Taân</v>
          </cell>
          <cell r="C148" t="str">
            <v>Laùi xe</v>
          </cell>
          <cell r="D148">
            <v>1.2</v>
          </cell>
          <cell r="E148">
            <v>152</v>
          </cell>
          <cell r="F148">
            <v>1.6</v>
          </cell>
          <cell r="G148">
            <v>291.84000000000003</v>
          </cell>
          <cell r="H148">
            <v>6922.2616903403596</v>
          </cell>
          <cell r="I148">
            <v>2020000</v>
          </cell>
        </row>
        <row r="149">
          <cell r="B149" t="str">
            <v>Ñaøo Vaên Minh</v>
          </cell>
          <cell r="C149" t="str">
            <v>X.Cuoác</v>
          </cell>
          <cell r="D149">
            <v>1.3</v>
          </cell>
          <cell r="E149">
            <v>152</v>
          </cell>
          <cell r="F149">
            <v>1.6</v>
          </cell>
          <cell r="G149">
            <v>316.16000000000003</v>
          </cell>
          <cell r="H149">
            <v>6922.2616903403596</v>
          </cell>
          <cell r="I149">
            <v>2189000</v>
          </cell>
        </row>
        <row r="150">
          <cell r="B150" t="str">
            <v>Ngoâ Vaên Thaân</v>
          </cell>
          <cell r="C150" t="str">
            <v>X.Naâng</v>
          </cell>
          <cell r="D150">
            <v>1.2</v>
          </cell>
          <cell r="E150">
            <v>149</v>
          </cell>
          <cell r="F150">
            <v>1</v>
          </cell>
          <cell r="G150">
            <v>178.79999999999998</v>
          </cell>
          <cell r="H150">
            <v>6922.2616903403596</v>
          </cell>
          <cell r="I150">
            <v>1238000</v>
          </cell>
        </row>
        <row r="151">
          <cell r="B151" t="str">
            <v>Phan Thaønh Trung</v>
          </cell>
          <cell r="C151" t="str">
            <v>X.Naâng</v>
          </cell>
          <cell r="D151">
            <v>1.2</v>
          </cell>
          <cell r="E151">
            <v>150</v>
          </cell>
          <cell r="F151">
            <v>1</v>
          </cell>
          <cell r="G151">
            <v>180</v>
          </cell>
          <cell r="H151">
            <v>6922.2616903403596</v>
          </cell>
          <cell r="I151">
            <v>1246000</v>
          </cell>
        </row>
        <row r="152">
          <cell r="B152" t="str">
            <v>Buøi Quang Baèng</v>
          </cell>
          <cell r="C152" t="str">
            <v>X.Naâng</v>
          </cell>
          <cell r="D152">
            <v>1.2</v>
          </cell>
          <cell r="E152">
            <v>149</v>
          </cell>
          <cell r="F152">
            <v>1</v>
          </cell>
          <cell r="G152">
            <v>178.79999999999998</v>
          </cell>
          <cell r="H152">
            <v>6922.2616903403596</v>
          </cell>
          <cell r="I152">
            <v>1238000</v>
          </cell>
        </row>
        <row r="153">
          <cell r="B153" t="str">
            <v>Hoà Ngoïc Lôïi</v>
          </cell>
          <cell r="C153" t="str">
            <v>X.Naâng</v>
          </cell>
          <cell r="D153">
            <v>1.2</v>
          </cell>
          <cell r="E153">
            <v>150</v>
          </cell>
          <cell r="F153">
            <v>1</v>
          </cell>
          <cell r="G153">
            <v>180</v>
          </cell>
          <cell r="H153">
            <v>6922.2616903403596</v>
          </cell>
          <cell r="I153">
            <v>1246000</v>
          </cell>
        </row>
        <row r="154">
          <cell r="B154" t="str">
            <v>Nguyeãn Thanh Tuaán</v>
          </cell>
          <cell r="C154" t="str">
            <v>L.Caåu</v>
          </cell>
          <cell r="D154">
            <v>1.3</v>
          </cell>
          <cell r="E154">
            <v>152</v>
          </cell>
          <cell r="F154">
            <v>1.4</v>
          </cell>
          <cell r="G154">
            <v>276.64</v>
          </cell>
          <cell r="H154">
            <v>6922.2616903403596</v>
          </cell>
          <cell r="I154">
            <v>1915000</v>
          </cell>
        </row>
        <row r="155">
          <cell r="B155" t="str">
            <v>Traàn Vaên Sôn</v>
          </cell>
          <cell r="C155" t="str">
            <v>L.Caåu</v>
          </cell>
          <cell r="D155">
            <v>1.3</v>
          </cell>
          <cell r="E155">
            <v>152</v>
          </cell>
          <cell r="F155">
            <v>1.4</v>
          </cell>
          <cell r="G155">
            <v>276.64</v>
          </cell>
          <cell r="H155">
            <v>6922.2616903403596</v>
          </cell>
          <cell r="I155">
            <v>1915000</v>
          </cell>
        </row>
        <row r="156">
          <cell r="B156" t="str">
            <v>Coäng:</v>
          </cell>
          <cell r="G156">
            <v>15581.084166666664</v>
          </cell>
          <cell r="I156">
            <v>107857000</v>
          </cell>
        </row>
        <row r="158">
          <cell r="B158" t="e">
            <v>#NAME?</v>
          </cell>
        </row>
        <row r="159">
          <cell r="I159" t="str">
            <v xml:space="preserve"> Kieân Löông, ngaøy 02  thaùng 08 naêm 2002</v>
          </cell>
        </row>
        <row r="160">
          <cell r="B160" t="str">
            <v>Keá toaùn tröôûng</v>
          </cell>
          <cell r="F160" t="str">
            <v xml:space="preserve"> Phoøng Toå chöùc - Haønh chaùnh</v>
          </cell>
        </row>
        <row r="167">
          <cell r="D167" t="str">
            <v>DANH SAÙCH CHI BOÅ SUNG LÖÔNG 06 THAÙNG ÑAÀU NAÊM 2002</v>
          </cell>
        </row>
        <row r="169">
          <cell r="B169" t="str">
            <v>Hoï vaø Teân</v>
          </cell>
          <cell r="C169" t="str">
            <v>Chöùc vuï</v>
          </cell>
          <cell r="D169" t="str">
            <v>HSCV</v>
          </cell>
          <cell r="E169" t="str">
            <v>Ngaøy coâng</v>
          </cell>
          <cell r="F169" t="str">
            <v>Heä soá X.Loaïi</v>
          </cell>
          <cell r="G169" t="str">
            <v>HSQÑ</v>
          </cell>
          <cell r="H169" t="str">
            <v>Ñôn giaù</v>
          </cell>
          <cell r="I169" t="str">
            <v>Thaønh tieàn (ñ)</v>
          </cell>
        </row>
        <row r="171">
          <cell r="B171" t="str">
            <v>Phuøng Höõu Thònh</v>
          </cell>
          <cell r="C171" t="str">
            <v>Tr. phoøng</v>
          </cell>
          <cell r="D171">
            <v>2</v>
          </cell>
          <cell r="E171">
            <v>146</v>
          </cell>
          <cell r="F171">
            <v>1.6</v>
          </cell>
          <cell r="G171">
            <v>467.20000000000005</v>
          </cell>
          <cell r="H171">
            <v>6922.2616903403596</v>
          </cell>
          <cell r="I171">
            <v>3234000</v>
          </cell>
        </row>
        <row r="172">
          <cell r="B172" t="str">
            <v>Huyønh Quang Vöõng</v>
          </cell>
          <cell r="C172" t="str">
            <v>P. Phoøng</v>
          </cell>
          <cell r="D172">
            <v>1.85</v>
          </cell>
          <cell r="E172">
            <v>148</v>
          </cell>
          <cell r="F172">
            <v>1.6</v>
          </cell>
          <cell r="G172">
            <v>438.08000000000004</v>
          </cell>
          <cell r="H172">
            <v>6922.2616903403596</v>
          </cell>
          <cell r="I172">
            <v>3033000</v>
          </cell>
        </row>
        <row r="173">
          <cell r="B173" t="str">
            <v>Nguyeãn Thò Kim Anh</v>
          </cell>
          <cell r="C173" t="str">
            <v>Nhaân vieân</v>
          </cell>
          <cell r="D173">
            <v>1.3</v>
          </cell>
          <cell r="E173">
            <v>149</v>
          </cell>
          <cell r="F173">
            <v>1.6</v>
          </cell>
          <cell r="G173">
            <v>309.92000000000007</v>
          </cell>
          <cell r="H173">
            <v>6922.2616903403596</v>
          </cell>
          <cell r="I173">
            <v>2145000</v>
          </cell>
        </row>
        <row r="174">
          <cell r="B174" t="str">
            <v>Traàn Phuù Thuûy</v>
          </cell>
          <cell r="C174" t="str">
            <v>"</v>
          </cell>
          <cell r="D174">
            <v>1.3</v>
          </cell>
          <cell r="E174">
            <v>149</v>
          </cell>
          <cell r="F174">
            <v>1.6</v>
          </cell>
          <cell r="G174">
            <v>309.92000000000007</v>
          </cell>
          <cell r="H174">
            <v>6922.2616903403596</v>
          </cell>
          <cell r="I174">
            <v>2145000</v>
          </cell>
        </row>
        <row r="175">
          <cell r="B175" t="str">
            <v>Mai Thaønh Chính</v>
          </cell>
          <cell r="C175" t="str">
            <v>"</v>
          </cell>
          <cell r="D175">
            <v>1.25</v>
          </cell>
          <cell r="E175">
            <v>149</v>
          </cell>
          <cell r="F175">
            <v>1.4</v>
          </cell>
          <cell r="G175">
            <v>260.75</v>
          </cell>
          <cell r="H175">
            <v>6922.2616903403596</v>
          </cell>
          <cell r="I175">
            <v>1805000</v>
          </cell>
        </row>
        <row r="176">
          <cell r="B176" t="str">
            <v>Nguyeãn Xuaân Trieäu</v>
          </cell>
          <cell r="C176" t="str">
            <v>"</v>
          </cell>
          <cell r="D176">
            <v>1.1000000000000001</v>
          </cell>
          <cell r="E176">
            <v>149</v>
          </cell>
          <cell r="F176">
            <v>1.4</v>
          </cell>
          <cell r="G176">
            <v>229.45999999999998</v>
          </cell>
          <cell r="H176">
            <v>6922.2616903403596</v>
          </cell>
          <cell r="I176">
            <v>1588000</v>
          </cell>
        </row>
        <row r="177">
          <cell r="B177" t="str">
            <v>Nguyeãn Vaên Hoaøng</v>
          </cell>
          <cell r="C177" t="str">
            <v>"</v>
          </cell>
          <cell r="D177">
            <v>1.1000000000000001</v>
          </cell>
          <cell r="E177">
            <v>149</v>
          </cell>
          <cell r="F177">
            <v>1.4</v>
          </cell>
          <cell r="G177">
            <v>229.45999999999998</v>
          </cell>
          <cell r="H177">
            <v>6922.2616903403596</v>
          </cell>
          <cell r="I177">
            <v>1588000</v>
          </cell>
        </row>
        <row r="178">
          <cell r="B178" t="str">
            <v>Nguyeãn Quoác Maïnh</v>
          </cell>
          <cell r="C178" t="str">
            <v>"</v>
          </cell>
          <cell r="D178">
            <v>1.1000000000000001</v>
          </cell>
          <cell r="E178">
            <v>149</v>
          </cell>
          <cell r="F178">
            <v>1.6</v>
          </cell>
          <cell r="G178">
            <v>262.24</v>
          </cell>
          <cell r="H178">
            <v>6922.2616903403596</v>
          </cell>
          <cell r="I178">
            <v>1815000</v>
          </cell>
        </row>
        <row r="179">
          <cell r="B179" t="str">
            <v>Laâm Anh Duõng</v>
          </cell>
          <cell r="C179" t="str">
            <v>"</v>
          </cell>
          <cell r="D179">
            <v>1.1000000000000001</v>
          </cell>
          <cell r="E179">
            <v>149</v>
          </cell>
          <cell r="F179">
            <v>1.2</v>
          </cell>
          <cell r="G179">
            <v>196.68</v>
          </cell>
          <cell r="H179">
            <v>6922.2616903403596</v>
          </cell>
          <cell r="I179">
            <v>1361000</v>
          </cell>
        </row>
        <row r="180">
          <cell r="B180" t="str">
            <v>Tröông Thaønh Taâm</v>
          </cell>
          <cell r="C180" t="str">
            <v>"</v>
          </cell>
          <cell r="D180">
            <v>1.1000000000000001</v>
          </cell>
          <cell r="E180">
            <v>146</v>
          </cell>
          <cell r="F180">
            <v>1.2</v>
          </cell>
          <cell r="G180">
            <v>192.72000000000003</v>
          </cell>
          <cell r="H180">
            <v>6922.2616903403596</v>
          </cell>
          <cell r="I180">
            <v>1334000</v>
          </cell>
        </row>
        <row r="181">
          <cell r="B181" t="str">
            <v>Huøynh Vaên Bình</v>
          </cell>
          <cell r="C181" t="str">
            <v>"</v>
          </cell>
          <cell r="D181">
            <v>1.1000000000000001</v>
          </cell>
          <cell r="E181">
            <v>149</v>
          </cell>
          <cell r="F181">
            <v>1.4</v>
          </cell>
          <cell r="G181">
            <v>229.45999999999998</v>
          </cell>
          <cell r="H181">
            <v>6922.2616903403596</v>
          </cell>
          <cell r="I181">
            <v>1588000</v>
          </cell>
        </row>
        <row r="182">
          <cell r="B182" t="str">
            <v>Huøynh Thieän Phong</v>
          </cell>
          <cell r="C182" t="str">
            <v>"</v>
          </cell>
          <cell r="D182">
            <v>1.1000000000000001</v>
          </cell>
          <cell r="E182">
            <v>147</v>
          </cell>
          <cell r="F182">
            <v>1.4</v>
          </cell>
          <cell r="G182">
            <v>226.38</v>
          </cell>
          <cell r="H182">
            <v>6922.2616903403596</v>
          </cell>
          <cell r="I182">
            <v>1567000</v>
          </cell>
        </row>
        <row r="183">
          <cell r="B183" t="str">
            <v>Vuõ Quoác Vieät</v>
          </cell>
          <cell r="C183" t="str">
            <v>"</v>
          </cell>
          <cell r="D183">
            <v>1.1000000000000001</v>
          </cell>
          <cell r="E183">
            <v>149</v>
          </cell>
          <cell r="F183">
            <v>1.4</v>
          </cell>
          <cell r="G183">
            <v>229.45999999999998</v>
          </cell>
          <cell r="H183">
            <v>6922.2616903403596</v>
          </cell>
          <cell r="I183">
            <v>1588000</v>
          </cell>
        </row>
        <row r="184">
          <cell r="B184" t="str">
            <v>Traàn Vieát Khoâi</v>
          </cell>
          <cell r="C184" t="str">
            <v>"</v>
          </cell>
          <cell r="D184">
            <v>1.1979166666666667</v>
          </cell>
          <cell r="E184">
            <v>149</v>
          </cell>
          <cell r="F184">
            <v>1.4</v>
          </cell>
          <cell r="G184">
            <v>249.88541666666666</v>
          </cell>
          <cell r="H184">
            <v>6922.2616903403596</v>
          </cell>
          <cell r="I184">
            <v>1730000</v>
          </cell>
        </row>
        <row r="185">
          <cell r="B185" t="str">
            <v>Haø Vaên Khen</v>
          </cell>
          <cell r="C185" t="str">
            <v>"</v>
          </cell>
          <cell r="D185">
            <v>1.125</v>
          </cell>
          <cell r="E185">
            <v>135</v>
          </cell>
          <cell r="F185">
            <v>1.2</v>
          </cell>
          <cell r="G185">
            <v>182.25</v>
          </cell>
          <cell r="H185">
            <v>6922.2616903403596</v>
          </cell>
          <cell r="I185">
            <v>1262000</v>
          </cell>
        </row>
        <row r="186">
          <cell r="B186" t="str">
            <v>Laâm Minh Vöông</v>
          </cell>
          <cell r="C186" t="str">
            <v>P. Phoøng</v>
          </cell>
          <cell r="D186">
            <v>1.85</v>
          </cell>
          <cell r="E186">
            <v>150</v>
          </cell>
          <cell r="F186">
            <v>1.6</v>
          </cell>
          <cell r="G186">
            <v>444</v>
          </cell>
          <cell r="H186">
            <v>6922.2616903403596</v>
          </cell>
          <cell r="I186">
            <v>3073000</v>
          </cell>
        </row>
        <row r="187">
          <cell r="B187" t="str">
            <v>Leâ Thaønh Líp</v>
          </cell>
          <cell r="C187" t="str">
            <v>Phoù CN</v>
          </cell>
          <cell r="D187">
            <v>1.7</v>
          </cell>
          <cell r="E187">
            <v>152</v>
          </cell>
          <cell r="F187">
            <v>1.6</v>
          </cell>
          <cell r="G187">
            <v>413.44</v>
          </cell>
          <cell r="H187">
            <v>6922.2616903403596</v>
          </cell>
          <cell r="I187">
            <v>2862000</v>
          </cell>
        </row>
        <row r="188">
          <cell r="B188" t="str">
            <v>Voõ Hoàng Taâm</v>
          </cell>
          <cell r="C188" t="str">
            <v>Thuû quyõ</v>
          </cell>
          <cell r="D188">
            <v>1.2</v>
          </cell>
          <cell r="E188">
            <v>151</v>
          </cell>
          <cell r="F188">
            <v>1.6</v>
          </cell>
          <cell r="G188">
            <v>289.92</v>
          </cell>
          <cell r="H188">
            <v>6922.2616903403596</v>
          </cell>
          <cell r="I188">
            <v>2007000</v>
          </cell>
        </row>
        <row r="189">
          <cell r="B189" t="str">
            <v>Nguyeãn Thaønh Thaân</v>
          </cell>
          <cell r="C189" t="str">
            <v>K.Toaùn</v>
          </cell>
          <cell r="D189">
            <v>1.3</v>
          </cell>
          <cell r="E189">
            <v>149</v>
          </cell>
          <cell r="F189">
            <v>1.4</v>
          </cell>
          <cell r="G189">
            <v>271.18</v>
          </cell>
          <cell r="H189">
            <v>6922.2616903403596</v>
          </cell>
          <cell r="I189">
            <v>1877000</v>
          </cell>
        </row>
        <row r="190">
          <cell r="B190" t="str">
            <v>Voõ Hoaøng Trung</v>
          </cell>
          <cell r="C190" t="str">
            <v>Nhaân vieân</v>
          </cell>
          <cell r="D190">
            <v>1.25</v>
          </cell>
          <cell r="E190">
            <v>149</v>
          </cell>
          <cell r="F190">
            <v>1.4</v>
          </cell>
          <cell r="G190">
            <v>260.75</v>
          </cell>
          <cell r="H190">
            <v>6922.2616903403596</v>
          </cell>
          <cell r="I190">
            <v>1805000</v>
          </cell>
        </row>
        <row r="191">
          <cell r="B191" t="str">
            <v>Voõ Thoáng Nhaát</v>
          </cell>
          <cell r="C191" t="str">
            <v>"</v>
          </cell>
          <cell r="D191">
            <v>1.2</v>
          </cell>
          <cell r="E191">
            <v>149</v>
          </cell>
          <cell r="F191">
            <v>1.4</v>
          </cell>
          <cell r="G191">
            <v>250.31999999999996</v>
          </cell>
          <cell r="H191">
            <v>6922.2616903403596</v>
          </cell>
          <cell r="I191">
            <v>1733000</v>
          </cell>
        </row>
        <row r="192">
          <cell r="B192" t="str">
            <v>Nguyeãn Ñaêng Khoa</v>
          </cell>
          <cell r="C192" t="str">
            <v>"</v>
          </cell>
          <cell r="D192">
            <v>1.1833333333333333</v>
          </cell>
          <cell r="E192">
            <v>149</v>
          </cell>
          <cell r="F192">
            <v>1.4</v>
          </cell>
          <cell r="G192">
            <v>246.84333333333331</v>
          </cell>
          <cell r="H192">
            <v>6922.2616903403596</v>
          </cell>
          <cell r="I192">
            <v>1709000</v>
          </cell>
        </row>
        <row r="193">
          <cell r="B193" t="str">
            <v>Nguyeãn Phuù Quoác</v>
          </cell>
          <cell r="C193" t="str">
            <v>"</v>
          </cell>
          <cell r="D193">
            <v>1.1499999999999999</v>
          </cell>
          <cell r="E193">
            <v>149</v>
          </cell>
          <cell r="F193">
            <v>1.4</v>
          </cell>
          <cell r="G193">
            <v>239.89</v>
          </cell>
          <cell r="H193">
            <v>6922.2616903403596</v>
          </cell>
          <cell r="I193">
            <v>1661000</v>
          </cell>
        </row>
        <row r="194">
          <cell r="B194" t="str">
            <v>Ñinh Ñöùc Chính</v>
          </cell>
          <cell r="C194" t="str">
            <v>Laùi xe</v>
          </cell>
          <cell r="D194">
            <v>1.1000000000000001</v>
          </cell>
          <cell r="E194">
            <v>150</v>
          </cell>
          <cell r="F194">
            <v>1.4</v>
          </cell>
          <cell r="G194">
            <v>230.99999999999997</v>
          </cell>
          <cell r="H194">
            <v>6922.2616903403596</v>
          </cell>
          <cell r="I194">
            <v>1599000</v>
          </cell>
        </row>
        <row r="195">
          <cell r="B195" t="str">
            <v>Buøi Tieân Coâng</v>
          </cell>
          <cell r="C195" t="str">
            <v>"</v>
          </cell>
          <cell r="D195">
            <v>1.2</v>
          </cell>
          <cell r="E195">
            <v>149</v>
          </cell>
          <cell r="F195">
            <v>1.4</v>
          </cell>
          <cell r="G195">
            <v>250.31999999999996</v>
          </cell>
          <cell r="H195">
            <v>6922.2616903403596</v>
          </cell>
          <cell r="I195">
            <v>1733000</v>
          </cell>
        </row>
        <row r="196">
          <cell r="B196" t="str">
            <v>Phaïm Vaên Nhieàu</v>
          </cell>
          <cell r="C196" t="str">
            <v>Laùi xe</v>
          </cell>
          <cell r="D196">
            <v>1.2</v>
          </cell>
          <cell r="E196">
            <v>149</v>
          </cell>
          <cell r="F196">
            <v>1.4</v>
          </cell>
          <cell r="G196">
            <v>250.31999999999996</v>
          </cell>
          <cell r="H196">
            <v>6922.2616903403596</v>
          </cell>
          <cell r="I196">
            <v>1733000</v>
          </cell>
        </row>
        <row r="197">
          <cell r="B197" t="str">
            <v>Ñaøo Ngoïc Höông</v>
          </cell>
          <cell r="C197" t="str">
            <v>"</v>
          </cell>
          <cell r="D197">
            <v>1.2</v>
          </cell>
          <cell r="E197">
            <v>149</v>
          </cell>
          <cell r="F197">
            <v>1.6</v>
          </cell>
          <cell r="G197">
            <v>286.08</v>
          </cell>
          <cell r="H197">
            <v>6922.2616903403596</v>
          </cell>
          <cell r="I197">
            <v>1980000</v>
          </cell>
        </row>
        <row r="198">
          <cell r="B198" t="str">
            <v>Phaïm Anh Huøng</v>
          </cell>
          <cell r="C198" t="str">
            <v>"</v>
          </cell>
          <cell r="D198">
            <v>1.2</v>
          </cell>
          <cell r="E198">
            <v>149</v>
          </cell>
          <cell r="F198">
            <v>1.4</v>
          </cell>
          <cell r="G198">
            <v>250.31999999999996</v>
          </cell>
          <cell r="H198">
            <v>6922.2616903403596</v>
          </cell>
          <cell r="I198">
            <v>1733000</v>
          </cell>
        </row>
        <row r="199">
          <cell r="B199" t="str">
            <v>Huyønh Thò Xuyeán</v>
          </cell>
          <cell r="C199" t="str">
            <v>Nhaân vieân</v>
          </cell>
          <cell r="D199">
            <v>0.95</v>
          </cell>
          <cell r="E199">
            <v>129</v>
          </cell>
          <cell r="F199">
            <v>1.4</v>
          </cell>
          <cell r="G199">
            <v>171.57</v>
          </cell>
          <cell r="H199">
            <v>6922.2616903403596</v>
          </cell>
          <cell r="I199">
            <v>1188000</v>
          </cell>
        </row>
        <row r="200">
          <cell r="B200" t="str">
            <v>Voõ Thaønh Nhaân</v>
          </cell>
          <cell r="C200" t="str">
            <v>"</v>
          </cell>
          <cell r="D200">
            <v>1.2</v>
          </cell>
          <cell r="E200">
            <v>149</v>
          </cell>
          <cell r="F200">
            <v>1.4</v>
          </cell>
          <cell r="G200">
            <v>250.31999999999996</v>
          </cell>
          <cell r="H200">
            <v>6922.2616903403596</v>
          </cell>
          <cell r="I200">
            <v>1733000</v>
          </cell>
        </row>
        <row r="201">
          <cell r="B201" t="str">
            <v>Nguyeãn Thanh Sang</v>
          </cell>
          <cell r="C201" t="str">
            <v>"</v>
          </cell>
          <cell r="D201">
            <v>1.25</v>
          </cell>
          <cell r="E201">
            <v>149</v>
          </cell>
          <cell r="F201">
            <v>1.4</v>
          </cell>
          <cell r="G201">
            <v>260.75</v>
          </cell>
          <cell r="H201">
            <v>6922.2616903403596</v>
          </cell>
          <cell r="I201">
            <v>1805000</v>
          </cell>
        </row>
        <row r="202">
          <cell r="B202" t="str">
            <v>Huyønh Thò Kieån</v>
          </cell>
          <cell r="C202" t="str">
            <v>Caáp döôõng</v>
          </cell>
          <cell r="I202">
            <v>500000</v>
          </cell>
        </row>
        <row r="203">
          <cell r="B203" t="str">
            <v>Nguyeãn Thoaïi Oanh</v>
          </cell>
          <cell r="C203" t="str">
            <v>Tban</v>
          </cell>
          <cell r="D203">
            <v>1.9</v>
          </cell>
          <cell r="E203">
            <v>150</v>
          </cell>
          <cell r="F203">
            <v>1.6</v>
          </cell>
          <cell r="G203">
            <v>456</v>
          </cell>
          <cell r="H203">
            <v>6921.6239138546534</v>
          </cell>
          <cell r="I203">
            <v>3156000</v>
          </cell>
        </row>
        <row r="204">
          <cell r="B204" t="str">
            <v>Phaïm Vaên Haûi</v>
          </cell>
          <cell r="C204" t="str">
            <v>NV</v>
          </cell>
          <cell r="D204">
            <v>1.25</v>
          </cell>
          <cell r="E204">
            <v>149</v>
          </cell>
          <cell r="F204">
            <v>1.4</v>
          </cell>
          <cell r="G204">
            <v>260.75</v>
          </cell>
          <cell r="H204">
            <v>6921.6239138546534</v>
          </cell>
          <cell r="I204">
            <v>1805000</v>
          </cell>
        </row>
        <row r="205">
          <cell r="B205" t="str">
            <v>Nguyeãn Höõu Hieáu</v>
          </cell>
          <cell r="C205" t="str">
            <v>NV</v>
          </cell>
          <cell r="D205">
            <v>1.25</v>
          </cell>
          <cell r="E205">
            <v>145</v>
          </cell>
          <cell r="F205">
            <v>1.6</v>
          </cell>
          <cell r="G205">
            <v>290</v>
          </cell>
          <cell r="H205">
            <v>6921.6239138546534</v>
          </cell>
          <cell r="I205">
            <v>2007000</v>
          </cell>
        </row>
        <row r="206">
          <cell r="B206" t="str">
            <v>Coäng:</v>
          </cell>
          <cell r="G206">
            <v>1006.75</v>
          </cell>
          <cell r="I206">
            <v>65482000</v>
          </cell>
        </row>
        <row r="207">
          <cell r="B207" t="e">
            <v>#NAME?</v>
          </cell>
          <cell r="I207" t="str">
            <v xml:space="preserve"> Kieân Löông, ngaøy 02  thaùng 08 naêm 2002</v>
          </cell>
        </row>
        <row r="208">
          <cell r="B208" t="str">
            <v>Keá toaùn tröôûng</v>
          </cell>
          <cell r="F208" t="str">
            <v xml:space="preserve"> Phoøng Toå chöùc - Haønh chaùnh</v>
          </cell>
        </row>
        <row r="210">
          <cell r="E210" t="str">
            <v>DANH SAÙCH CHI BOÅ SUNG LÖÔNG 06 THAÙNG ÑAÀU NAÊM 2002</v>
          </cell>
        </row>
        <row r="212">
          <cell r="B212" t="str">
            <v>Hoï vaø Teân</v>
          </cell>
          <cell r="C212" t="str">
            <v>Chöùc vuï</v>
          </cell>
          <cell r="D212" t="str">
            <v>HSCV</v>
          </cell>
          <cell r="E212" t="str">
            <v>Ngaøy coâng</v>
          </cell>
          <cell r="F212" t="str">
            <v>Heä soá X.Loaïi</v>
          </cell>
          <cell r="G212" t="str">
            <v>HSQÑ</v>
          </cell>
          <cell r="H212" t="str">
            <v>Ñôn giaù</v>
          </cell>
          <cell r="I212" t="str">
            <v>Thaønh tieàn (ñ)</v>
          </cell>
        </row>
        <row r="214">
          <cell r="B214" t="str">
            <v>Phaïm Minh Taâm</v>
          </cell>
          <cell r="C214" t="str">
            <v>TP</v>
          </cell>
          <cell r="D214">
            <v>1.9</v>
          </cell>
          <cell r="E214">
            <v>153</v>
          </cell>
          <cell r="F214">
            <v>1.6</v>
          </cell>
          <cell r="G214">
            <v>465.12</v>
          </cell>
          <cell r="H214">
            <v>6922.2616903403596</v>
          </cell>
          <cell r="I214">
            <v>3220000</v>
          </cell>
        </row>
        <row r="215">
          <cell r="B215" t="str">
            <v>Traàn Thò Lan Höông</v>
          </cell>
          <cell r="C215" t="str">
            <v>PP</v>
          </cell>
          <cell r="D215">
            <v>1.75</v>
          </cell>
          <cell r="E215">
            <v>153</v>
          </cell>
          <cell r="F215">
            <v>1.6</v>
          </cell>
          <cell r="G215">
            <v>428.40000000000003</v>
          </cell>
          <cell r="H215">
            <v>6922.2616903403596</v>
          </cell>
          <cell r="I215">
            <v>2965000</v>
          </cell>
        </row>
        <row r="216">
          <cell r="B216" t="str">
            <v>Ñoã Phöôùc Hieáu</v>
          </cell>
          <cell r="C216" t="str">
            <v>TK</v>
          </cell>
          <cell r="D216">
            <v>1.3</v>
          </cell>
          <cell r="E216">
            <v>155</v>
          </cell>
          <cell r="F216">
            <v>1.6</v>
          </cell>
          <cell r="G216">
            <v>322.40000000000003</v>
          </cell>
          <cell r="H216">
            <v>6922.2616903403596</v>
          </cell>
          <cell r="I216">
            <v>2232000</v>
          </cell>
        </row>
        <row r="217">
          <cell r="B217" t="str">
            <v>Traàn Thò Thaïch</v>
          </cell>
          <cell r="C217" t="str">
            <v>NV</v>
          </cell>
          <cell r="D217">
            <v>1.321</v>
          </cell>
          <cell r="E217">
            <v>155</v>
          </cell>
          <cell r="F217">
            <v>1.4</v>
          </cell>
          <cell r="G217">
            <v>286.65699999999998</v>
          </cell>
          <cell r="H217">
            <v>6922.2616903403596</v>
          </cell>
          <cell r="I217">
            <v>1984000</v>
          </cell>
        </row>
        <row r="218">
          <cell r="B218" t="str">
            <v>Nguyeãn Thò Hoàng</v>
          </cell>
          <cell r="D218">
            <v>1.26</v>
          </cell>
          <cell r="E218">
            <v>155</v>
          </cell>
          <cell r="F218">
            <v>1.4</v>
          </cell>
          <cell r="G218">
            <v>273.42</v>
          </cell>
          <cell r="H218">
            <v>6922.2616903403596</v>
          </cell>
          <cell r="I218">
            <v>1893000</v>
          </cell>
        </row>
        <row r="219">
          <cell r="B219" t="str">
            <v xml:space="preserve">Taï Thò Hieàn </v>
          </cell>
          <cell r="D219">
            <v>1.26</v>
          </cell>
          <cell r="E219">
            <v>153</v>
          </cell>
          <cell r="F219">
            <v>1.4</v>
          </cell>
          <cell r="G219">
            <v>269.892</v>
          </cell>
          <cell r="H219">
            <v>6922.2616903403596</v>
          </cell>
          <cell r="I219">
            <v>1868000</v>
          </cell>
        </row>
        <row r="220">
          <cell r="B220" t="str">
            <v>Traàn Thò Hoàng Vaân</v>
          </cell>
          <cell r="D220">
            <v>1.26</v>
          </cell>
          <cell r="E220">
            <v>151</v>
          </cell>
          <cell r="F220">
            <v>1.4</v>
          </cell>
          <cell r="G220">
            <v>266.36399999999998</v>
          </cell>
          <cell r="H220">
            <v>6922.2616903403596</v>
          </cell>
          <cell r="I220">
            <v>1844000</v>
          </cell>
        </row>
        <row r="221">
          <cell r="B221" t="str">
            <v>Nguyeãn Thanh Laâm</v>
          </cell>
          <cell r="D221">
            <v>1.25</v>
          </cell>
          <cell r="E221">
            <v>151</v>
          </cell>
          <cell r="F221">
            <v>1.4</v>
          </cell>
          <cell r="G221">
            <v>264.25</v>
          </cell>
          <cell r="H221">
            <v>6922.2616903403596</v>
          </cell>
          <cell r="I221">
            <v>1829000</v>
          </cell>
        </row>
        <row r="222">
          <cell r="B222" t="str">
            <v>Leâ Vaên Theâm</v>
          </cell>
          <cell r="D222">
            <v>1.2529999999999999</v>
          </cell>
          <cell r="E222">
            <v>148</v>
          </cell>
          <cell r="F222">
            <v>1.4</v>
          </cell>
          <cell r="G222">
            <v>259.62159999999994</v>
          </cell>
          <cell r="H222">
            <v>6922.2616903403596</v>
          </cell>
          <cell r="I222">
            <v>1797000</v>
          </cell>
        </row>
        <row r="223">
          <cell r="B223" t="str">
            <v>Phan Hoàng Huyønh</v>
          </cell>
          <cell r="C223" t="str">
            <v>TT</v>
          </cell>
          <cell r="D223">
            <v>1.4</v>
          </cell>
          <cell r="E223">
            <v>145</v>
          </cell>
          <cell r="F223">
            <v>1.6</v>
          </cell>
          <cell r="G223">
            <v>324.8</v>
          </cell>
          <cell r="H223">
            <v>6922.2616903403596</v>
          </cell>
          <cell r="I223">
            <v>2248000</v>
          </cell>
        </row>
        <row r="224">
          <cell r="B224" t="str">
            <v>Ñinh Kieân Giang</v>
          </cell>
          <cell r="C224" t="str">
            <v>NV</v>
          </cell>
          <cell r="D224">
            <v>1.25</v>
          </cell>
          <cell r="E224">
            <v>154</v>
          </cell>
          <cell r="F224">
            <v>1.4</v>
          </cell>
          <cell r="G224">
            <v>269.5</v>
          </cell>
          <cell r="H224">
            <v>6922.2616903403596</v>
          </cell>
          <cell r="I224">
            <v>1866000</v>
          </cell>
        </row>
        <row r="225">
          <cell r="B225" t="str">
            <v xml:space="preserve">Phuøng Minh Lyù </v>
          </cell>
          <cell r="D225">
            <v>1.25</v>
          </cell>
          <cell r="E225">
            <v>154</v>
          </cell>
          <cell r="F225">
            <v>1.4</v>
          </cell>
          <cell r="G225">
            <v>269.5</v>
          </cell>
          <cell r="H225">
            <v>6922.2616903403596</v>
          </cell>
          <cell r="I225">
            <v>1866000</v>
          </cell>
        </row>
        <row r="226">
          <cell r="B226" t="str">
            <v xml:space="preserve">Trònh Myõ Trang </v>
          </cell>
          <cell r="D226">
            <v>1.25</v>
          </cell>
          <cell r="E226">
            <v>152</v>
          </cell>
          <cell r="F226">
            <v>1.4</v>
          </cell>
          <cell r="G226">
            <v>266</v>
          </cell>
          <cell r="H226">
            <v>6922.2616903403596</v>
          </cell>
          <cell r="I226">
            <v>1841000</v>
          </cell>
        </row>
        <row r="227">
          <cell r="B227" t="str">
            <v>Nguyeãn Thò Kim Hueä</v>
          </cell>
          <cell r="D227">
            <v>1.25</v>
          </cell>
          <cell r="E227">
            <v>152</v>
          </cell>
          <cell r="F227">
            <v>1.4</v>
          </cell>
          <cell r="G227">
            <v>266</v>
          </cell>
          <cell r="H227">
            <v>6922.2616903403596</v>
          </cell>
          <cell r="I227">
            <v>1841000</v>
          </cell>
        </row>
        <row r="228">
          <cell r="B228" t="str">
            <v>Vuõ Thanh Tuøng</v>
          </cell>
          <cell r="C228" t="str">
            <v>TT</v>
          </cell>
          <cell r="D228">
            <v>1.343</v>
          </cell>
          <cell r="E228">
            <v>155</v>
          </cell>
          <cell r="F228">
            <v>1.6</v>
          </cell>
          <cell r="G228">
            <v>333.06400000000002</v>
          </cell>
          <cell r="H228">
            <v>6922.2616903403596</v>
          </cell>
          <cell r="I228">
            <v>2306000</v>
          </cell>
        </row>
        <row r="229">
          <cell r="B229" t="str">
            <v>Phaïm Thò Löïu</v>
          </cell>
          <cell r="C229" t="str">
            <v>NV</v>
          </cell>
          <cell r="D229">
            <v>1.25</v>
          </cell>
          <cell r="E229">
            <v>154</v>
          </cell>
          <cell r="F229">
            <v>1.4</v>
          </cell>
          <cell r="G229">
            <v>269.5</v>
          </cell>
          <cell r="H229">
            <v>6922.2616903403596</v>
          </cell>
          <cell r="I229">
            <v>1866000</v>
          </cell>
        </row>
        <row r="230">
          <cell r="B230" t="str">
            <v>Nguyeãn Thò Hoàng Hueá</v>
          </cell>
          <cell r="D230">
            <v>1.25</v>
          </cell>
          <cell r="E230">
            <v>155</v>
          </cell>
          <cell r="F230">
            <v>1.4</v>
          </cell>
          <cell r="G230">
            <v>271.25</v>
          </cell>
          <cell r="H230">
            <v>6922.2616903403596</v>
          </cell>
          <cell r="I230">
            <v>1878000</v>
          </cell>
        </row>
        <row r="231">
          <cell r="B231" t="str">
            <v>Tröông Thò Myõ Tieân</v>
          </cell>
          <cell r="D231">
            <v>1.25</v>
          </cell>
          <cell r="E231">
            <v>149</v>
          </cell>
          <cell r="F231">
            <v>1.4</v>
          </cell>
          <cell r="G231">
            <v>260.75</v>
          </cell>
          <cell r="H231">
            <v>6922.2616903403596</v>
          </cell>
          <cell r="I231">
            <v>1805000</v>
          </cell>
        </row>
        <row r="232">
          <cell r="B232" t="str">
            <v>Buøi Anh Ñöùc</v>
          </cell>
          <cell r="C232" t="str">
            <v>TT</v>
          </cell>
          <cell r="D232">
            <v>1.4</v>
          </cell>
          <cell r="E232">
            <v>155</v>
          </cell>
          <cell r="F232">
            <v>1.6</v>
          </cell>
          <cell r="G232">
            <v>347.20000000000005</v>
          </cell>
          <cell r="H232">
            <v>6922.2616903403596</v>
          </cell>
          <cell r="I232">
            <v>2403000</v>
          </cell>
        </row>
        <row r="233">
          <cell r="B233" t="str">
            <v>Thaùi Hoaøng Heân</v>
          </cell>
          <cell r="C233" t="str">
            <v>NV</v>
          </cell>
          <cell r="D233">
            <v>1.25</v>
          </cell>
          <cell r="E233">
            <v>152</v>
          </cell>
          <cell r="F233">
            <v>1.6</v>
          </cell>
          <cell r="G233">
            <v>304</v>
          </cell>
          <cell r="H233">
            <v>6922.2616903403596</v>
          </cell>
          <cell r="I233">
            <v>2104000</v>
          </cell>
        </row>
        <row r="234">
          <cell r="B234" t="str">
            <v>Nguyeãn Thanh Ñieàn</v>
          </cell>
          <cell r="D234">
            <v>1.25</v>
          </cell>
          <cell r="E234">
            <v>148</v>
          </cell>
          <cell r="F234">
            <v>1.4</v>
          </cell>
          <cell r="G234">
            <v>259</v>
          </cell>
          <cell r="H234">
            <v>6922.2616903403596</v>
          </cell>
          <cell r="I234">
            <v>1793000</v>
          </cell>
        </row>
        <row r="235">
          <cell r="B235" t="str">
            <v>Ñinh Quang Sôn</v>
          </cell>
          <cell r="D235">
            <v>1.25</v>
          </cell>
          <cell r="E235">
            <v>148</v>
          </cell>
          <cell r="F235">
            <v>1.4</v>
          </cell>
          <cell r="G235">
            <v>259</v>
          </cell>
          <cell r="H235">
            <v>6922.2616903403596</v>
          </cell>
          <cell r="I235">
            <v>1793000</v>
          </cell>
        </row>
        <row r="236">
          <cell r="B236" t="str">
            <v>Traàn Thaùi Böûu</v>
          </cell>
          <cell r="D236">
            <v>1.1979166666666667</v>
          </cell>
          <cell r="E236">
            <v>155</v>
          </cell>
          <cell r="F236">
            <v>1.4</v>
          </cell>
          <cell r="G236">
            <v>259.94791666666669</v>
          </cell>
          <cell r="H236">
            <v>6922.2616903403596</v>
          </cell>
          <cell r="I236">
            <v>1799000</v>
          </cell>
        </row>
        <row r="237">
          <cell r="B237" t="str">
            <v>Traàn Vaên Uùt</v>
          </cell>
          <cell r="D237">
            <v>1.1979166666666667</v>
          </cell>
          <cell r="E237">
            <v>147</v>
          </cell>
          <cell r="F237">
            <v>1.4</v>
          </cell>
          <cell r="G237">
            <v>246.53124999999997</v>
          </cell>
          <cell r="H237">
            <v>6922.2616903403596</v>
          </cell>
          <cell r="I237">
            <v>1707000</v>
          </cell>
        </row>
        <row r="238">
          <cell r="B238" t="str">
            <v>Mai Vaên Haûi</v>
          </cell>
          <cell r="C238" t="str">
            <v>TT</v>
          </cell>
          <cell r="D238">
            <v>1.35</v>
          </cell>
          <cell r="E238">
            <v>150</v>
          </cell>
          <cell r="F238">
            <v>1.6</v>
          </cell>
          <cell r="G238">
            <v>324</v>
          </cell>
          <cell r="H238">
            <v>6922.2616903403596</v>
          </cell>
          <cell r="I238">
            <v>2243000</v>
          </cell>
        </row>
        <row r="239">
          <cell r="B239" t="str">
            <v>Nguyeãn Vaên Uùt</v>
          </cell>
          <cell r="C239" t="str">
            <v>NV</v>
          </cell>
          <cell r="D239">
            <v>1.1499999999999999</v>
          </cell>
          <cell r="E239">
            <v>147</v>
          </cell>
          <cell r="F239">
            <v>1.4</v>
          </cell>
          <cell r="G239">
            <v>236.66999999999996</v>
          </cell>
          <cell r="H239">
            <v>6922.2616903403596</v>
          </cell>
          <cell r="I239">
            <v>1638000</v>
          </cell>
        </row>
        <row r="240">
          <cell r="B240" t="str">
            <v>Nguyeãn Thaønh Thaéng A</v>
          </cell>
          <cell r="D240">
            <v>1.1499999999999999</v>
          </cell>
          <cell r="E240">
            <v>154</v>
          </cell>
          <cell r="F240">
            <v>1.4</v>
          </cell>
          <cell r="G240">
            <v>247.93999999999997</v>
          </cell>
          <cell r="H240">
            <v>6922.2616903403596</v>
          </cell>
          <cell r="I240">
            <v>1716000</v>
          </cell>
        </row>
        <row r="241">
          <cell r="B241" t="str">
            <v>Nguyeãn Thaønh Thaéng B</v>
          </cell>
          <cell r="D241">
            <v>1.1499999999999999</v>
          </cell>
          <cell r="E241">
            <v>155</v>
          </cell>
          <cell r="F241">
            <v>1.2</v>
          </cell>
          <cell r="G241">
            <v>213.9</v>
          </cell>
          <cell r="H241">
            <v>6922.2616903403596</v>
          </cell>
          <cell r="I241">
            <v>1481000</v>
          </cell>
        </row>
        <row r="242">
          <cell r="B242" t="str">
            <v>Hoà Hoaøng Taëng</v>
          </cell>
          <cell r="D242">
            <v>1.1020833333333333</v>
          </cell>
          <cell r="E242">
            <v>155</v>
          </cell>
          <cell r="F242">
            <v>1.2</v>
          </cell>
          <cell r="G242">
            <v>204.98749999999998</v>
          </cell>
          <cell r="H242">
            <v>6922.2616903403596</v>
          </cell>
          <cell r="I242">
            <v>1419000</v>
          </cell>
        </row>
        <row r="243">
          <cell r="B243" t="str">
            <v>Nguyeãn Thò Thu Vaân</v>
          </cell>
          <cell r="D243">
            <v>1.1499999999999999</v>
          </cell>
          <cell r="E243">
            <v>154</v>
          </cell>
          <cell r="F243">
            <v>1.4</v>
          </cell>
          <cell r="G243">
            <v>247.93999999999997</v>
          </cell>
          <cell r="H243">
            <v>6922.2616903403596</v>
          </cell>
          <cell r="I243">
            <v>1716000</v>
          </cell>
        </row>
        <row r="244">
          <cell r="B244" t="str">
            <v>Trònh Ngoïc Toaøn</v>
          </cell>
          <cell r="D244">
            <v>1.1499999999999999</v>
          </cell>
          <cell r="E244">
            <v>155</v>
          </cell>
          <cell r="F244">
            <v>1.4</v>
          </cell>
          <cell r="G244">
            <v>249.54999999999998</v>
          </cell>
          <cell r="H244">
            <v>6922.2616903403596</v>
          </cell>
          <cell r="I244">
            <v>1727000</v>
          </cell>
        </row>
        <row r="245">
          <cell r="B245" t="str">
            <v>Coäng:</v>
          </cell>
          <cell r="G245">
            <v>8767.1552666666666</v>
          </cell>
          <cell r="I245">
            <v>60688000</v>
          </cell>
        </row>
        <row r="247">
          <cell r="B247" t="e">
            <v>#NAME?</v>
          </cell>
          <cell r="I247" t="str">
            <v xml:space="preserve"> Kieân Löông, ngaøy 02  thaùng 08 naêm 2002</v>
          </cell>
        </row>
        <row r="248">
          <cell r="B248" t="str">
            <v>Keá toaùn tröôûng</v>
          </cell>
          <cell r="F248" t="str">
            <v xml:space="preserve"> Phoøng Toå chöùc - Haønh chaùnh</v>
          </cell>
        </row>
        <row r="253">
          <cell r="E253" t="str">
            <v>DANH SAÙCH CHI BOÅ SUNG LÖÔNG 06 THAÙNG ÑAÀU NAÊM 2002</v>
          </cell>
        </row>
        <row r="255">
          <cell r="B255" t="str">
            <v>Hoï vaø Teân</v>
          </cell>
          <cell r="C255" t="str">
            <v>Chöùc vuï</v>
          </cell>
          <cell r="D255" t="str">
            <v>HSCV</v>
          </cell>
          <cell r="E255" t="str">
            <v>Ngaøy coâng</v>
          </cell>
          <cell r="F255" t="str">
            <v>Heä soá X.Loaïi</v>
          </cell>
          <cell r="G255" t="str">
            <v>HSQÑ</v>
          </cell>
          <cell r="H255" t="str">
            <v>Ñôn giaù</v>
          </cell>
          <cell r="I255" t="str">
            <v>Thaønh tieàn (ñ)</v>
          </cell>
        </row>
        <row r="257">
          <cell r="B257" t="str">
            <v>Leâ Vaên Boán</v>
          </cell>
          <cell r="C257" t="str">
            <v>QÑPX</v>
          </cell>
          <cell r="D257">
            <v>1.9</v>
          </cell>
          <cell r="E257">
            <v>151</v>
          </cell>
          <cell r="F257">
            <v>1.4</v>
          </cell>
          <cell r="G257">
            <v>401.65999999999997</v>
          </cell>
          <cell r="H257">
            <v>6922.2616903403596</v>
          </cell>
          <cell r="I257">
            <v>2780000</v>
          </cell>
        </row>
        <row r="258">
          <cell r="B258" t="str">
            <v>Leâ Vieät Nam</v>
          </cell>
          <cell r="C258" t="str">
            <v>CBKT</v>
          </cell>
          <cell r="D258">
            <v>1.4333333333333333</v>
          </cell>
          <cell r="E258">
            <v>145</v>
          </cell>
          <cell r="F258">
            <v>1</v>
          </cell>
          <cell r="G258">
            <v>207.83333333333334</v>
          </cell>
          <cell r="H258">
            <v>6922.2616903403596</v>
          </cell>
          <cell r="I258">
            <v>1439000</v>
          </cell>
        </row>
        <row r="259">
          <cell r="B259" t="str">
            <v>Döông Kim Chi</v>
          </cell>
          <cell r="C259" t="str">
            <v>TK-PX</v>
          </cell>
          <cell r="D259">
            <v>1.2</v>
          </cell>
          <cell r="E259">
            <v>142</v>
          </cell>
          <cell r="F259">
            <v>1.6</v>
          </cell>
          <cell r="G259">
            <v>272.64000000000004</v>
          </cell>
          <cell r="H259">
            <v>6922.2616903403596</v>
          </cell>
          <cell r="I259">
            <v>1887000</v>
          </cell>
        </row>
        <row r="260">
          <cell r="B260" t="str">
            <v>Nguyeãn Khaéc Haûi</v>
          </cell>
          <cell r="C260" t="str">
            <v>CK.V/h</v>
          </cell>
          <cell r="D260">
            <v>1.25</v>
          </cell>
          <cell r="E260">
            <v>135</v>
          </cell>
          <cell r="F260">
            <v>1.4</v>
          </cell>
          <cell r="G260">
            <v>236.24999999999997</v>
          </cell>
          <cell r="H260">
            <v>6922.2616903403596</v>
          </cell>
          <cell r="I260">
            <v>1635000</v>
          </cell>
        </row>
        <row r="261">
          <cell r="B261" t="str">
            <v>Leâ Minh Ñöùc</v>
          </cell>
          <cell r="C261" t="str">
            <v>TT.Khoan</v>
          </cell>
          <cell r="D261">
            <v>1.45</v>
          </cell>
          <cell r="E261">
            <v>144</v>
          </cell>
          <cell r="F261">
            <v>1.4</v>
          </cell>
          <cell r="G261">
            <v>292.31999999999994</v>
          </cell>
          <cell r="H261">
            <v>6922.2616903403596</v>
          </cell>
          <cell r="I261">
            <v>2024000</v>
          </cell>
        </row>
        <row r="262">
          <cell r="B262" t="str">
            <v>Giang Vaên Tónh</v>
          </cell>
          <cell r="C262" t="str">
            <v>CN Pha boå</v>
          </cell>
          <cell r="D262">
            <v>1.2250000000000001</v>
          </cell>
          <cell r="E262">
            <v>148</v>
          </cell>
          <cell r="F262">
            <v>1.4</v>
          </cell>
          <cell r="G262">
            <v>253.82</v>
          </cell>
          <cell r="H262">
            <v>6922.2616903403596</v>
          </cell>
          <cell r="I262">
            <v>1757000</v>
          </cell>
        </row>
        <row r="263">
          <cell r="B263" t="str">
            <v>Trình Xuaân Baûng</v>
          </cell>
          <cell r="C263" t="str">
            <v>Thôï khoan</v>
          </cell>
          <cell r="D263">
            <v>1.3</v>
          </cell>
          <cell r="E263">
            <v>147</v>
          </cell>
          <cell r="F263">
            <v>1.4</v>
          </cell>
          <cell r="G263">
            <v>267.53999999999996</v>
          </cell>
          <cell r="H263">
            <v>6922.2616903403596</v>
          </cell>
          <cell r="I263">
            <v>1852000</v>
          </cell>
        </row>
        <row r="264">
          <cell r="B264" t="str">
            <v>Buøi Trung Tuaán</v>
          </cell>
          <cell r="C264" t="str">
            <v>"</v>
          </cell>
          <cell r="D264">
            <v>1.3</v>
          </cell>
          <cell r="E264">
            <v>149</v>
          </cell>
          <cell r="F264">
            <v>1.4</v>
          </cell>
          <cell r="G264">
            <v>271.18</v>
          </cell>
          <cell r="H264">
            <v>6922.2616903403596</v>
          </cell>
          <cell r="I264">
            <v>1877000</v>
          </cell>
        </row>
        <row r="265">
          <cell r="B265" t="str">
            <v>Phaïm Ngoïc Sôn</v>
          </cell>
          <cell r="C265" t="str">
            <v>"</v>
          </cell>
          <cell r="D265">
            <v>1.3</v>
          </cell>
          <cell r="E265">
            <v>147</v>
          </cell>
          <cell r="F265">
            <v>1.6</v>
          </cell>
          <cell r="G265">
            <v>305.76</v>
          </cell>
          <cell r="H265">
            <v>6922.2616903403596</v>
          </cell>
          <cell r="I265">
            <v>2117000</v>
          </cell>
        </row>
        <row r="266">
          <cell r="B266" t="str">
            <v>Ng. Ñình Nguyeân</v>
          </cell>
          <cell r="C266" t="str">
            <v>"</v>
          </cell>
          <cell r="D266">
            <v>1.3</v>
          </cell>
          <cell r="E266">
            <v>148</v>
          </cell>
          <cell r="F266">
            <v>1.4</v>
          </cell>
          <cell r="G266">
            <v>269.36</v>
          </cell>
          <cell r="H266">
            <v>6922.2616903403596</v>
          </cell>
          <cell r="I266">
            <v>1865000</v>
          </cell>
        </row>
        <row r="267">
          <cell r="B267" t="str">
            <v>Döông Vaên Tuaán</v>
          </cell>
          <cell r="C267" t="str">
            <v>"</v>
          </cell>
          <cell r="D267">
            <v>1.2250000000000001</v>
          </cell>
          <cell r="E267">
            <v>149</v>
          </cell>
          <cell r="F267">
            <v>1.4</v>
          </cell>
          <cell r="G267">
            <v>255.535</v>
          </cell>
          <cell r="H267">
            <v>6922.2616903403596</v>
          </cell>
          <cell r="I267">
            <v>1769000</v>
          </cell>
        </row>
        <row r="268">
          <cell r="B268" t="str">
            <v>Trònh Xuaân Tröôûng</v>
          </cell>
          <cell r="C268" t="str">
            <v>"</v>
          </cell>
          <cell r="D268">
            <v>1.2250000000000001</v>
          </cell>
          <cell r="E268">
            <v>149</v>
          </cell>
          <cell r="F268">
            <v>1.4</v>
          </cell>
          <cell r="G268">
            <v>255.535</v>
          </cell>
          <cell r="H268">
            <v>6922.2616903403596</v>
          </cell>
          <cell r="I268">
            <v>1769000</v>
          </cell>
        </row>
        <row r="269">
          <cell r="B269" t="str">
            <v>Laïi Vaên Huyeân</v>
          </cell>
          <cell r="C269" t="str">
            <v>TT Pha boå</v>
          </cell>
          <cell r="D269">
            <v>1.1499999999999999</v>
          </cell>
          <cell r="E269">
            <v>137</v>
          </cell>
          <cell r="F269">
            <v>1.6</v>
          </cell>
          <cell r="G269">
            <v>252.07999999999998</v>
          </cell>
          <cell r="H269">
            <v>6922.2616903403596</v>
          </cell>
          <cell r="I269">
            <v>1745000</v>
          </cell>
        </row>
        <row r="270">
          <cell r="B270" t="str">
            <v>Nguyeãn vaên Chaët</v>
          </cell>
          <cell r="C270" t="str">
            <v>CN Pha boå</v>
          </cell>
          <cell r="D270">
            <v>1.1499999999999999</v>
          </cell>
          <cell r="E270">
            <v>148</v>
          </cell>
          <cell r="F270">
            <v>1.4</v>
          </cell>
          <cell r="G270">
            <v>238.27999999999997</v>
          </cell>
          <cell r="H270">
            <v>6922.2616903403596</v>
          </cell>
          <cell r="I270">
            <v>1649000</v>
          </cell>
        </row>
        <row r="271">
          <cell r="B271" t="str">
            <v>Chaâu Thanh Lieâm</v>
          </cell>
          <cell r="C271" t="str">
            <v>"</v>
          </cell>
          <cell r="D271">
            <v>1.1499999999999999</v>
          </cell>
          <cell r="E271">
            <v>147</v>
          </cell>
          <cell r="F271">
            <v>1.6</v>
          </cell>
          <cell r="G271">
            <v>270.47999999999996</v>
          </cell>
          <cell r="H271">
            <v>6922.2616903403596</v>
          </cell>
          <cell r="I271">
            <v>1872000</v>
          </cell>
        </row>
        <row r="272">
          <cell r="B272" t="str">
            <v>Ong Döông Haûi</v>
          </cell>
          <cell r="C272" t="str">
            <v>"</v>
          </cell>
          <cell r="D272">
            <v>1.1499999999999999</v>
          </cell>
          <cell r="E272">
            <v>144</v>
          </cell>
          <cell r="F272">
            <v>1.2</v>
          </cell>
          <cell r="G272">
            <v>198.72</v>
          </cell>
          <cell r="H272">
            <v>6922.2616903403596</v>
          </cell>
          <cell r="I272">
            <v>1376000</v>
          </cell>
        </row>
        <row r="273">
          <cell r="B273" t="str">
            <v>Lyù Vaên Thaønh</v>
          </cell>
          <cell r="C273" t="str">
            <v>"</v>
          </cell>
          <cell r="D273">
            <v>1.1499999999999999</v>
          </cell>
          <cell r="E273">
            <v>147</v>
          </cell>
          <cell r="F273">
            <v>1.4</v>
          </cell>
          <cell r="G273">
            <v>236.66999999999996</v>
          </cell>
          <cell r="H273">
            <v>6922.2616903403596</v>
          </cell>
          <cell r="I273">
            <v>1638000</v>
          </cell>
        </row>
        <row r="274">
          <cell r="B274" t="str">
            <v>Danh Chung</v>
          </cell>
          <cell r="C274" t="str">
            <v>"</v>
          </cell>
          <cell r="D274">
            <v>1.1499999999999999</v>
          </cell>
          <cell r="E274">
            <v>148</v>
          </cell>
          <cell r="F274">
            <v>1.4</v>
          </cell>
          <cell r="G274">
            <v>238.27999999999997</v>
          </cell>
          <cell r="H274">
            <v>6922.2616903403596</v>
          </cell>
          <cell r="I274">
            <v>1649000</v>
          </cell>
        </row>
        <row r="275">
          <cell r="B275" t="str">
            <v>Laïi Vaên Tình</v>
          </cell>
          <cell r="C275" t="str">
            <v>"</v>
          </cell>
          <cell r="D275">
            <v>1.1499999999999999</v>
          </cell>
          <cell r="E275">
            <v>148</v>
          </cell>
          <cell r="F275">
            <v>1.4</v>
          </cell>
          <cell r="G275">
            <v>238.27999999999997</v>
          </cell>
          <cell r="H275">
            <v>6922.2616903403596</v>
          </cell>
          <cell r="I275">
            <v>1649000</v>
          </cell>
        </row>
        <row r="276">
          <cell r="B276" t="str">
            <v>Danh Xuaân</v>
          </cell>
          <cell r="C276" t="str">
            <v>"</v>
          </cell>
          <cell r="D276">
            <v>1.1499999999999999</v>
          </cell>
          <cell r="E276">
            <v>143</v>
          </cell>
          <cell r="F276">
            <v>1.4</v>
          </cell>
          <cell r="G276">
            <v>230.22999999999996</v>
          </cell>
          <cell r="H276">
            <v>6922.2616903403596</v>
          </cell>
          <cell r="I276">
            <v>1594000</v>
          </cell>
        </row>
        <row r="277">
          <cell r="B277" t="str">
            <v>Höùa Vaên Meán</v>
          </cell>
          <cell r="C277" t="str">
            <v>"</v>
          </cell>
          <cell r="D277">
            <v>1.1499999999999999</v>
          </cell>
          <cell r="E277">
            <v>145</v>
          </cell>
          <cell r="F277">
            <v>1.4</v>
          </cell>
          <cell r="G277">
            <v>233.45</v>
          </cell>
          <cell r="H277">
            <v>6922.2616903403596</v>
          </cell>
          <cell r="I277">
            <v>1616000</v>
          </cell>
        </row>
        <row r="278">
          <cell r="B278" t="str">
            <v>Du Kim Thaønh</v>
          </cell>
          <cell r="C278" t="str">
            <v>"</v>
          </cell>
          <cell r="D278">
            <v>1.1499999999999999</v>
          </cell>
          <cell r="E278">
            <v>147</v>
          </cell>
          <cell r="F278">
            <v>1.4</v>
          </cell>
          <cell r="G278">
            <v>236.66999999999996</v>
          </cell>
          <cell r="H278">
            <v>6922.2616903403596</v>
          </cell>
          <cell r="I278">
            <v>1638000</v>
          </cell>
        </row>
        <row r="279">
          <cell r="B279" t="str">
            <v>Hoà Vaên Em</v>
          </cell>
          <cell r="C279" t="str">
            <v>"</v>
          </cell>
          <cell r="D279">
            <v>1.1499999999999999</v>
          </cell>
          <cell r="E279">
            <v>149</v>
          </cell>
          <cell r="F279">
            <v>1.4</v>
          </cell>
          <cell r="G279">
            <v>239.89</v>
          </cell>
          <cell r="H279">
            <v>6922.2616903403596</v>
          </cell>
          <cell r="I279">
            <v>1661000</v>
          </cell>
        </row>
        <row r="280">
          <cell r="B280" t="str">
            <v>Cao Hoaøi Thanh</v>
          </cell>
          <cell r="C280" t="str">
            <v>"</v>
          </cell>
          <cell r="D280">
            <v>1.1499999999999999</v>
          </cell>
          <cell r="E280">
            <v>148</v>
          </cell>
          <cell r="F280">
            <v>1.4</v>
          </cell>
          <cell r="G280">
            <v>238.27999999999997</v>
          </cell>
          <cell r="H280">
            <v>6922.2616903403596</v>
          </cell>
          <cell r="I280">
            <v>1649000</v>
          </cell>
        </row>
        <row r="281">
          <cell r="B281" t="str">
            <v>Höùa Vaên Sao</v>
          </cell>
          <cell r="C281" t="str">
            <v>"</v>
          </cell>
          <cell r="D281">
            <v>1.1499999999999999</v>
          </cell>
          <cell r="E281">
            <v>147</v>
          </cell>
          <cell r="F281">
            <v>1.4</v>
          </cell>
          <cell r="G281">
            <v>236.66999999999996</v>
          </cell>
          <cell r="H281">
            <v>6922.2616903403596</v>
          </cell>
          <cell r="I281">
            <v>1638000</v>
          </cell>
        </row>
        <row r="282">
          <cell r="B282" t="str">
            <v>Döông Phuùc Ñaït</v>
          </cell>
          <cell r="C282" t="str">
            <v>Thôï khoan</v>
          </cell>
          <cell r="D282">
            <v>1.2250000000000001</v>
          </cell>
          <cell r="E282">
            <v>149</v>
          </cell>
          <cell r="F282">
            <v>1.6</v>
          </cell>
          <cell r="G282">
            <v>292.04000000000002</v>
          </cell>
          <cell r="H282">
            <v>6922.2616903403596</v>
          </cell>
          <cell r="I282">
            <v>2022000</v>
          </cell>
        </row>
        <row r="283">
          <cell r="B283" t="str">
            <v>Leâ Thò Loan</v>
          </cell>
          <cell r="C283" t="str">
            <v>P.Vuï</v>
          </cell>
          <cell r="D283">
            <v>0.95</v>
          </cell>
          <cell r="E283">
            <v>149</v>
          </cell>
          <cell r="F283">
            <v>1.4</v>
          </cell>
          <cell r="G283">
            <v>198.16999999999996</v>
          </cell>
          <cell r="H283">
            <v>6922.2616903403596</v>
          </cell>
          <cell r="I283">
            <v>1372000</v>
          </cell>
        </row>
        <row r="284">
          <cell r="B284" t="str">
            <v>Coäng:</v>
          </cell>
          <cell r="G284">
            <v>6867.6233333333321</v>
          </cell>
          <cell r="I284">
            <v>47539000</v>
          </cell>
        </row>
        <row r="285">
          <cell r="I285">
            <v>47539000</v>
          </cell>
        </row>
        <row r="286">
          <cell r="B286" t="e">
            <v>#NAME?</v>
          </cell>
        </row>
        <row r="287">
          <cell r="I287" t="str">
            <v xml:space="preserve"> Kieân Löông, ngaøy 02  thaùng 08 naêm 2002</v>
          </cell>
        </row>
        <row r="288">
          <cell r="B288" t="str">
            <v>Keá toaùn tröôûng</v>
          </cell>
          <cell r="F288" t="str">
            <v xml:space="preserve"> Phoøng Toå chöùc - Haønh chaùnh</v>
          </cell>
        </row>
        <row r="295">
          <cell r="E295" t="str">
            <v>DANH SAÙCH CHI BOÅ SUNG LÖÔNG 06 THAÙNG ÑAÀU NAÊM 2002</v>
          </cell>
        </row>
        <row r="297">
          <cell r="B297" t="str">
            <v>Hoï vaø Teân</v>
          </cell>
          <cell r="C297" t="str">
            <v>Chöùc vuï</v>
          </cell>
          <cell r="D297" t="str">
            <v>HSCV</v>
          </cell>
          <cell r="E297" t="str">
            <v>Ngaøy coâng</v>
          </cell>
          <cell r="F297" t="str">
            <v>Heä soá X.Loaïi</v>
          </cell>
          <cell r="G297" t="str">
            <v>HSQÑ</v>
          </cell>
          <cell r="H297" t="str">
            <v>Ñôn giaù</v>
          </cell>
          <cell r="I297" t="str">
            <v>Thaønh tieàn (ñ)</v>
          </cell>
        </row>
        <row r="299">
          <cell r="B299" t="str">
            <v>Traàn Vaên Naêm</v>
          </cell>
          <cell r="C299" t="str">
            <v>QÑ</v>
          </cell>
          <cell r="D299">
            <v>1.9</v>
          </cell>
          <cell r="E299">
            <v>154</v>
          </cell>
          <cell r="F299">
            <v>1.6</v>
          </cell>
          <cell r="G299">
            <v>468.15999999999997</v>
          </cell>
          <cell r="H299">
            <v>6922.2616903403596</v>
          </cell>
          <cell r="I299">
            <v>3241000</v>
          </cell>
        </row>
        <row r="300">
          <cell r="B300" t="str">
            <v>Traàn Tuaán Vieät</v>
          </cell>
          <cell r="C300" t="str">
            <v>PQÑ</v>
          </cell>
          <cell r="D300">
            <v>1.75</v>
          </cell>
          <cell r="E300">
            <v>153</v>
          </cell>
          <cell r="F300">
            <v>1.6</v>
          </cell>
          <cell r="G300">
            <v>428.40000000000003</v>
          </cell>
          <cell r="H300">
            <v>6922.2616903403596</v>
          </cell>
          <cell r="I300">
            <v>2965000</v>
          </cell>
        </row>
        <row r="301">
          <cell r="B301" t="str">
            <v>Döông Thanh Haø</v>
          </cell>
          <cell r="C301" t="str">
            <v>PQÑ</v>
          </cell>
          <cell r="D301">
            <v>1.75</v>
          </cell>
          <cell r="E301">
            <v>154</v>
          </cell>
          <cell r="F301">
            <v>1.6</v>
          </cell>
          <cell r="G301">
            <v>431.20000000000005</v>
          </cell>
          <cell r="H301">
            <v>6922.2616903403596</v>
          </cell>
          <cell r="I301">
            <v>2985000</v>
          </cell>
        </row>
        <row r="302">
          <cell r="B302" t="str">
            <v>Löu Ñöùc Hieán</v>
          </cell>
          <cell r="C302" t="str">
            <v>TK</v>
          </cell>
          <cell r="D302">
            <v>1.3</v>
          </cell>
          <cell r="E302">
            <v>149</v>
          </cell>
          <cell r="F302">
            <v>1.4</v>
          </cell>
          <cell r="G302">
            <v>271.18</v>
          </cell>
          <cell r="H302">
            <v>6922.2616903403596</v>
          </cell>
          <cell r="I302">
            <v>1877000</v>
          </cell>
        </row>
        <row r="303">
          <cell r="B303" t="str">
            <v>Nguyeãn Vaên Lyù</v>
          </cell>
          <cell r="C303" t="str">
            <v>TK</v>
          </cell>
          <cell r="D303">
            <v>1.3</v>
          </cell>
          <cell r="E303">
            <v>151</v>
          </cell>
          <cell r="F303">
            <v>1.6</v>
          </cell>
          <cell r="G303">
            <v>314.08000000000004</v>
          </cell>
          <cell r="H303">
            <v>6922.2616903403596</v>
          </cell>
          <cell r="I303">
            <v>2174000</v>
          </cell>
        </row>
        <row r="304">
          <cell r="B304" t="str">
            <v>Leâ Kim Chuyeån</v>
          </cell>
          <cell r="C304" t="str">
            <v>ÑC</v>
          </cell>
          <cell r="D304">
            <v>1.6</v>
          </cell>
          <cell r="E304">
            <v>150</v>
          </cell>
          <cell r="F304">
            <v>1.4</v>
          </cell>
          <cell r="G304">
            <v>336</v>
          </cell>
          <cell r="H304">
            <v>6922.2616903403596</v>
          </cell>
          <cell r="I304">
            <v>2326000</v>
          </cell>
        </row>
        <row r="305">
          <cell r="B305" t="str">
            <v>Cao Vaên Döông</v>
          </cell>
          <cell r="C305" t="str">
            <v>ÑC</v>
          </cell>
          <cell r="D305">
            <v>1.6</v>
          </cell>
          <cell r="E305">
            <v>153</v>
          </cell>
          <cell r="F305">
            <v>1.6</v>
          </cell>
          <cell r="G305">
            <v>391.68000000000006</v>
          </cell>
          <cell r="H305">
            <v>6922.2616903403596</v>
          </cell>
          <cell r="I305">
            <v>2711000</v>
          </cell>
        </row>
        <row r="306">
          <cell r="B306" t="str">
            <v>Ñoã Trung Thöï</v>
          </cell>
          <cell r="C306" t="str">
            <v>ÑC</v>
          </cell>
          <cell r="D306">
            <v>1.6</v>
          </cell>
          <cell r="E306">
            <v>153</v>
          </cell>
          <cell r="F306">
            <v>1.6</v>
          </cell>
          <cell r="G306">
            <v>391.68000000000006</v>
          </cell>
          <cell r="H306">
            <v>6922.2616903403596</v>
          </cell>
          <cell r="I306">
            <v>2711000</v>
          </cell>
        </row>
        <row r="307">
          <cell r="B307" t="str">
            <v>Phan Vaên Naâng</v>
          </cell>
          <cell r="C307" t="str">
            <v>ÑC</v>
          </cell>
          <cell r="D307">
            <v>1.6</v>
          </cell>
          <cell r="E307">
            <v>153</v>
          </cell>
          <cell r="F307">
            <v>1.4</v>
          </cell>
          <cell r="G307">
            <v>342.71999999999997</v>
          </cell>
          <cell r="H307">
            <v>6922.2616903403596</v>
          </cell>
          <cell r="I307">
            <v>2372000</v>
          </cell>
        </row>
        <row r="308">
          <cell r="B308" t="str">
            <v>Ñaøo Taát Ñaït</v>
          </cell>
          <cell r="D308">
            <v>1.1499999999999999</v>
          </cell>
          <cell r="E308">
            <v>149</v>
          </cell>
          <cell r="F308">
            <v>1</v>
          </cell>
          <cell r="G308">
            <v>171.35</v>
          </cell>
          <cell r="H308">
            <v>6922.2616903403596</v>
          </cell>
          <cell r="I308">
            <v>1186000</v>
          </cell>
        </row>
        <row r="309">
          <cell r="B309" t="str">
            <v>Trieäu Quang Thanh</v>
          </cell>
          <cell r="D309">
            <v>1.1499999999999999</v>
          </cell>
          <cell r="E309">
            <v>110</v>
          </cell>
          <cell r="F309">
            <v>1.4</v>
          </cell>
          <cell r="G309">
            <v>177.09999999999997</v>
          </cell>
          <cell r="H309">
            <v>6922.2616903403596</v>
          </cell>
          <cell r="I309">
            <v>1226000</v>
          </cell>
        </row>
        <row r="310">
          <cell r="B310" t="str">
            <v>Leâ Vaên Vuõ</v>
          </cell>
          <cell r="C310" t="str">
            <v>CT</v>
          </cell>
          <cell r="D310">
            <v>1.35</v>
          </cell>
          <cell r="E310">
            <v>154</v>
          </cell>
          <cell r="F310">
            <v>1.2</v>
          </cell>
          <cell r="G310">
            <v>249.48</v>
          </cell>
          <cell r="H310">
            <v>6922.2616903403596</v>
          </cell>
          <cell r="I310">
            <v>1727000</v>
          </cell>
        </row>
        <row r="311">
          <cell r="B311" t="str">
            <v>Haøng Vaên Taøo</v>
          </cell>
          <cell r="C311" t="str">
            <v>CT</v>
          </cell>
          <cell r="D311">
            <v>1.4326666666666668</v>
          </cell>
          <cell r="E311">
            <v>151</v>
          </cell>
          <cell r="F311">
            <v>1.4</v>
          </cell>
          <cell r="G311">
            <v>302.86573333333331</v>
          </cell>
          <cell r="H311">
            <v>6922.2616903403596</v>
          </cell>
          <cell r="I311">
            <v>2097000</v>
          </cell>
        </row>
        <row r="312">
          <cell r="B312" t="str">
            <v>Nguyeãn Ngoïc Bieân</v>
          </cell>
          <cell r="D312">
            <v>1.3155000000000001</v>
          </cell>
          <cell r="E312">
            <v>151</v>
          </cell>
          <cell r="F312">
            <v>1.4</v>
          </cell>
          <cell r="G312">
            <v>278.0967</v>
          </cell>
          <cell r="H312">
            <v>6922.2616903403596</v>
          </cell>
          <cell r="I312">
            <v>1925000</v>
          </cell>
        </row>
        <row r="313">
          <cell r="B313" t="str">
            <v>Trònh Hoaøi Phöông</v>
          </cell>
          <cell r="D313">
            <v>1.2816666666666665</v>
          </cell>
          <cell r="E313">
            <v>154</v>
          </cell>
          <cell r="F313">
            <v>1.4</v>
          </cell>
          <cell r="G313">
            <v>276.32733333333329</v>
          </cell>
          <cell r="H313">
            <v>6922.2616903403596</v>
          </cell>
          <cell r="I313">
            <v>1913000</v>
          </cell>
        </row>
        <row r="314">
          <cell r="B314" t="str">
            <v>Ñaøo Duy Haûi</v>
          </cell>
          <cell r="D314">
            <v>1.2816666666666665</v>
          </cell>
          <cell r="E314">
            <v>144</v>
          </cell>
          <cell r="F314">
            <v>1.4</v>
          </cell>
          <cell r="G314">
            <v>258.38399999999996</v>
          </cell>
          <cell r="H314">
            <v>6922.2616903403596</v>
          </cell>
          <cell r="I314">
            <v>1789000</v>
          </cell>
        </row>
        <row r="315">
          <cell r="B315" t="str">
            <v>Leâ Coâng Luaän</v>
          </cell>
          <cell r="D315">
            <v>1.2821666666666667</v>
          </cell>
          <cell r="E315">
            <v>146</v>
          </cell>
          <cell r="F315">
            <v>1</v>
          </cell>
          <cell r="G315">
            <v>187.19633333333334</v>
          </cell>
          <cell r="H315">
            <v>6922.2616903403596</v>
          </cell>
          <cell r="I315">
            <v>1296000</v>
          </cell>
        </row>
        <row r="316">
          <cell r="B316" t="str">
            <v>Nguyeãn Thanh sôn</v>
          </cell>
          <cell r="C316" t="str">
            <v>CT</v>
          </cell>
          <cell r="D316">
            <v>1.4326666666666668</v>
          </cell>
          <cell r="E316">
            <v>141</v>
          </cell>
          <cell r="F316">
            <v>1.2</v>
          </cell>
          <cell r="G316">
            <v>242.40719999999999</v>
          </cell>
          <cell r="H316">
            <v>6922.2616903403596</v>
          </cell>
          <cell r="I316">
            <v>1678000</v>
          </cell>
        </row>
        <row r="317">
          <cell r="B317" t="str">
            <v>Phaïm Vaên Beàn</v>
          </cell>
          <cell r="D317">
            <v>1.3155000000000001</v>
          </cell>
          <cell r="E317">
            <v>154</v>
          </cell>
          <cell r="F317">
            <v>1.4</v>
          </cell>
          <cell r="G317">
            <v>283.62180000000001</v>
          </cell>
          <cell r="H317">
            <v>6922.2616903403596</v>
          </cell>
          <cell r="I317">
            <v>1963000</v>
          </cell>
        </row>
        <row r="318">
          <cell r="B318" t="str">
            <v>Traàn Khaéc Ñieàu</v>
          </cell>
          <cell r="D318">
            <v>1.2696666666666667</v>
          </cell>
          <cell r="E318">
            <v>155</v>
          </cell>
          <cell r="F318">
            <v>1.4</v>
          </cell>
          <cell r="G318">
            <v>275.51766666666668</v>
          </cell>
          <cell r="H318">
            <v>6922.2616903403596</v>
          </cell>
          <cell r="I318">
            <v>1907000</v>
          </cell>
        </row>
        <row r="319">
          <cell r="B319" t="str">
            <v>Nguyeãn Thanh Hoàng</v>
          </cell>
          <cell r="D319">
            <v>1.2816666666666665</v>
          </cell>
          <cell r="E319">
            <v>148</v>
          </cell>
          <cell r="F319">
            <v>1.4</v>
          </cell>
          <cell r="G319">
            <v>265.56133333333327</v>
          </cell>
          <cell r="H319">
            <v>6922.2616903403596</v>
          </cell>
          <cell r="I319">
            <v>1838000</v>
          </cell>
        </row>
        <row r="320">
          <cell r="B320" t="str">
            <v>Hoà Minh Sôn</v>
          </cell>
          <cell r="D320">
            <v>1.2816666666666665</v>
          </cell>
          <cell r="E320">
            <v>150</v>
          </cell>
          <cell r="F320">
            <v>1.2</v>
          </cell>
          <cell r="G320">
            <v>230.69999999999996</v>
          </cell>
          <cell r="H320">
            <v>6922.2616903403596</v>
          </cell>
          <cell r="I320">
            <v>1597000</v>
          </cell>
        </row>
        <row r="321">
          <cell r="B321" t="str">
            <v>Nguyeãn Quang Vinh</v>
          </cell>
          <cell r="C321" t="str">
            <v>CT</v>
          </cell>
          <cell r="D321">
            <v>1.4326666666666668</v>
          </cell>
          <cell r="E321">
            <v>155</v>
          </cell>
          <cell r="F321">
            <v>1</v>
          </cell>
          <cell r="G321">
            <v>222.06333333333336</v>
          </cell>
          <cell r="H321">
            <v>6922.2616903403596</v>
          </cell>
          <cell r="I321">
            <v>1537000</v>
          </cell>
        </row>
        <row r="322">
          <cell r="B322" t="str">
            <v>Traàn Vieät Toaøn</v>
          </cell>
          <cell r="D322">
            <v>1.3017166666666666</v>
          </cell>
          <cell r="E322">
            <v>152</v>
          </cell>
          <cell r="F322">
            <v>1.2</v>
          </cell>
          <cell r="G322">
            <v>237.43311999999997</v>
          </cell>
          <cell r="H322">
            <v>6922.2616903403596</v>
          </cell>
          <cell r="I322">
            <v>1644000</v>
          </cell>
        </row>
        <row r="323">
          <cell r="B323" t="str">
            <v>Traàn Thanh Tuøng</v>
          </cell>
          <cell r="D323">
            <v>1.2816666666666665</v>
          </cell>
          <cell r="E323">
            <v>138</v>
          </cell>
          <cell r="F323">
            <v>1</v>
          </cell>
          <cell r="G323">
            <v>176.86999999999998</v>
          </cell>
          <cell r="H323">
            <v>6922.2616903403596</v>
          </cell>
          <cell r="I323">
            <v>1224000</v>
          </cell>
        </row>
        <row r="324">
          <cell r="B324" t="str">
            <v>Nguyeãn Höõu Taøi</v>
          </cell>
          <cell r="D324">
            <v>1.2816666666666665</v>
          </cell>
          <cell r="E324">
            <v>149</v>
          </cell>
          <cell r="F324">
            <v>1</v>
          </cell>
          <cell r="G324">
            <v>190.96833333333331</v>
          </cell>
          <cell r="H324">
            <v>6922.2616903403596</v>
          </cell>
          <cell r="I324">
            <v>1322000</v>
          </cell>
        </row>
        <row r="325">
          <cell r="B325" t="str">
            <v>Leâ Phaùt Ñaït</v>
          </cell>
          <cell r="D325">
            <v>1.2816666666666665</v>
          </cell>
          <cell r="E325">
            <v>153</v>
          </cell>
          <cell r="F325">
            <v>1.4</v>
          </cell>
          <cell r="G325">
            <v>274.53299999999996</v>
          </cell>
          <cell r="H325">
            <v>6922.2616903403596</v>
          </cell>
          <cell r="I325">
            <v>1900000</v>
          </cell>
        </row>
        <row r="326">
          <cell r="B326" t="str">
            <v>Nam Taán Löïc</v>
          </cell>
          <cell r="C326" t="str">
            <v>CT</v>
          </cell>
          <cell r="D326">
            <v>1.4</v>
          </cell>
          <cell r="E326">
            <v>154</v>
          </cell>
          <cell r="F326">
            <v>1</v>
          </cell>
          <cell r="G326">
            <v>215.6</v>
          </cell>
          <cell r="H326">
            <v>6922.2616903403596</v>
          </cell>
          <cell r="I326">
            <v>1492000</v>
          </cell>
        </row>
        <row r="327">
          <cell r="B327" t="str">
            <v>Huyønh Quoác Söû</v>
          </cell>
          <cell r="D327">
            <v>1.1499999999999999</v>
          </cell>
          <cell r="E327">
            <v>154</v>
          </cell>
          <cell r="F327">
            <v>1.4</v>
          </cell>
          <cell r="G327">
            <v>247.93999999999997</v>
          </cell>
          <cell r="H327">
            <v>6922.2616903403596</v>
          </cell>
          <cell r="I327">
            <v>1716000</v>
          </cell>
        </row>
        <row r="328">
          <cell r="B328" t="str">
            <v>Tröông Tieán Huøng</v>
          </cell>
          <cell r="D328">
            <v>1.1499999999999999</v>
          </cell>
          <cell r="E328">
            <v>151</v>
          </cell>
          <cell r="F328">
            <v>1.4</v>
          </cell>
          <cell r="G328">
            <v>243.10999999999996</v>
          </cell>
          <cell r="H328">
            <v>6922.2616903403596</v>
          </cell>
          <cell r="I328">
            <v>1683000</v>
          </cell>
        </row>
        <row r="329">
          <cell r="B329" t="str">
            <v>Leâ Tröôøng Sa</v>
          </cell>
          <cell r="D329">
            <v>1.1499999999999999</v>
          </cell>
          <cell r="E329">
            <v>154</v>
          </cell>
          <cell r="F329">
            <v>1.6</v>
          </cell>
          <cell r="G329">
            <v>283.36</v>
          </cell>
          <cell r="H329">
            <v>6922.2616903403596</v>
          </cell>
          <cell r="I329">
            <v>1961000</v>
          </cell>
        </row>
        <row r="330">
          <cell r="B330" t="str">
            <v>Leâ Kyø Maïnh</v>
          </cell>
          <cell r="D330">
            <v>1.1020833333333335</v>
          </cell>
          <cell r="E330">
            <v>141</v>
          </cell>
          <cell r="F330">
            <v>1</v>
          </cell>
          <cell r="G330">
            <v>155.39375000000004</v>
          </cell>
          <cell r="H330">
            <v>6922.2616903403596</v>
          </cell>
          <cell r="I330">
            <v>1076000</v>
          </cell>
        </row>
        <row r="331">
          <cell r="B331" t="str">
            <v>Traàn Vaên Tieån</v>
          </cell>
          <cell r="C331" t="str">
            <v>CT</v>
          </cell>
          <cell r="D331">
            <v>1.4</v>
          </cell>
          <cell r="E331">
            <v>153</v>
          </cell>
          <cell r="F331">
            <v>1.4</v>
          </cell>
          <cell r="G331">
            <v>299.87999999999994</v>
          </cell>
          <cell r="H331">
            <v>6922.2616903403596</v>
          </cell>
          <cell r="I331">
            <v>2076000</v>
          </cell>
        </row>
        <row r="332">
          <cell r="B332" t="str">
            <v>Trònh Xuaân Thaéng</v>
          </cell>
          <cell r="D332">
            <v>1.1499999999999999</v>
          </cell>
          <cell r="E332">
            <v>154</v>
          </cell>
          <cell r="F332">
            <v>1.4</v>
          </cell>
          <cell r="G332">
            <v>247.93999999999997</v>
          </cell>
          <cell r="H332">
            <v>6922.2616903403596</v>
          </cell>
          <cell r="I332">
            <v>1716000</v>
          </cell>
        </row>
        <row r="333">
          <cell r="B333" t="str">
            <v>Nguyeãn Vaên Thaém</v>
          </cell>
          <cell r="D333">
            <v>1.1499999999999999</v>
          </cell>
          <cell r="E333">
            <v>149</v>
          </cell>
          <cell r="F333">
            <v>1.4</v>
          </cell>
          <cell r="G333">
            <v>239.89</v>
          </cell>
          <cell r="H333">
            <v>6922.2616903403596</v>
          </cell>
          <cell r="I333">
            <v>1661000</v>
          </cell>
        </row>
        <row r="334">
          <cell r="B334" t="str">
            <v>Taøo Chis Sal</v>
          </cell>
          <cell r="D334">
            <v>1.1499999999999999</v>
          </cell>
          <cell r="E334">
            <v>143</v>
          </cell>
          <cell r="F334">
            <v>1</v>
          </cell>
          <cell r="G334">
            <v>164.45</v>
          </cell>
          <cell r="H334">
            <v>6922.2616903403596</v>
          </cell>
          <cell r="I334">
            <v>1138000</v>
          </cell>
        </row>
        <row r="335">
          <cell r="B335" t="str">
            <v>Nguyeãn Tuaán Kieät</v>
          </cell>
          <cell r="D335">
            <v>1.1020833333333335</v>
          </cell>
          <cell r="E335">
            <v>155</v>
          </cell>
          <cell r="F335">
            <v>1.4</v>
          </cell>
          <cell r="G335">
            <v>239.15208333333334</v>
          </cell>
          <cell r="H335">
            <v>6922.2616903403596</v>
          </cell>
          <cell r="I335">
            <v>1655000</v>
          </cell>
        </row>
        <row r="336">
          <cell r="B336" t="str">
            <v>Nguyeãn Khaéc Vuõ</v>
          </cell>
          <cell r="C336" t="str">
            <v>CT</v>
          </cell>
          <cell r="D336">
            <v>1.4</v>
          </cell>
          <cell r="E336">
            <v>155</v>
          </cell>
          <cell r="F336">
            <v>1.6</v>
          </cell>
          <cell r="G336">
            <v>347.20000000000005</v>
          </cell>
          <cell r="H336">
            <v>6922.2616903403596</v>
          </cell>
          <cell r="I336">
            <v>2403000</v>
          </cell>
        </row>
        <row r="337">
          <cell r="B337" t="str">
            <v>Traàn Vaên Tieán</v>
          </cell>
          <cell r="D337">
            <v>1.1499999999999999</v>
          </cell>
          <cell r="E337">
            <v>150</v>
          </cell>
          <cell r="F337">
            <v>1.2</v>
          </cell>
          <cell r="G337">
            <v>207</v>
          </cell>
          <cell r="H337">
            <v>6922.2616903403596</v>
          </cell>
          <cell r="I337">
            <v>1433000</v>
          </cell>
        </row>
        <row r="338">
          <cell r="B338" t="str">
            <v>Ngoâ Minh Taâm</v>
          </cell>
          <cell r="D338">
            <v>1.1499999999999999</v>
          </cell>
          <cell r="E338">
            <v>155</v>
          </cell>
          <cell r="F338">
            <v>1.4</v>
          </cell>
          <cell r="G338">
            <v>249.54999999999998</v>
          </cell>
          <cell r="H338">
            <v>6922.2616903403596</v>
          </cell>
          <cell r="I338">
            <v>1727000</v>
          </cell>
        </row>
        <row r="339">
          <cell r="B339" t="str">
            <v>Nguyeãn Vaên Loäc</v>
          </cell>
          <cell r="D339">
            <v>1.1499999999999999</v>
          </cell>
          <cell r="E339">
            <v>149</v>
          </cell>
          <cell r="F339">
            <v>1.2</v>
          </cell>
          <cell r="G339">
            <v>205.61999999999998</v>
          </cell>
          <cell r="H339">
            <v>6922.2616903403596</v>
          </cell>
          <cell r="I339">
            <v>1423000</v>
          </cell>
        </row>
        <row r="340">
          <cell r="B340" t="str">
            <v>Traàn Vaên Töôøng</v>
          </cell>
          <cell r="D340">
            <v>1.1499999999999999</v>
          </cell>
          <cell r="E340">
            <v>153</v>
          </cell>
          <cell r="F340">
            <v>1.4</v>
          </cell>
          <cell r="G340">
            <v>246.32999999999996</v>
          </cell>
          <cell r="H340">
            <v>6922.2616903403596</v>
          </cell>
          <cell r="I340">
            <v>1705000</v>
          </cell>
        </row>
        <row r="341">
          <cell r="B341" t="str">
            <v>Vuõ Duy Thaêng</v>
          </cell>
          <cell r="C341" t="str">
            <v>CT</v>
          </cell>
          <cell r="D341">
            <v>1.3487711213517664</v>
          </cell>
          <cell r="E341">
            <v>153</v>
          </cell>
          <cell r="F341">
            <v>1.4</v>
          </cell>
          <cell r="G341">
            <v>288.9067741935483</v>
          </cell>
          <cell r="H341">
            <v>6922.2616903403596</v>
          </cell>
          <cell r="I341">
            <v>2000000</v>
          </cell>
        </row>
        <row r="342">
          <cell r="B342" t="str">
            <v>Cao Vaên Thaønh</v>
          </cell>
          <cell r="D342">
            <v>1.2339029697900665</v>
          </cell>
          <cell r="E342">
            <v>154</v>
          </cell>
          <cell r="F342">
            <v>1.4</v>
          </cell>
          <cell r="G342">
            <v>266.02948028673836</v>
          </cell>
          <cell r="H342">
            <v>6922.2616903403596</v>
          </cell>
          <cell r="I342">
            <v>1842000</v>
          </cell>
        </row>
        <row r="343">
          <cell r="B343" t="str">
            <v>Löu Ñöùc ñònh</v>
          </cell>
          <cell r="C343" t="str">
            <v>CP</v>
          </cell>
          <cell r="D343">
            <v>1.2778533026113672</v>
          </cell>
          <cell r="E343">
            <v>150</v>
          </cell>
          <cell r="F343">
            <v>1.4</v>
          </cell>
          <cell r="G343">
            <v>268.34919354838712</v>
          </cell>
          <cell r="H343">
            <v>6922.2616903403596</v>
          </cell>
          <cell r="I343">
            <v>1858000</v>
          </cell>
        </row>
        <row r="344">
          <cell r="B344" t="str">
            <v>Phaïm Thaùi Hoaø</v>
          </cell>
          <cell r="D344">
            <v>1.2297251920122887</v>
          </cell>
          <cell r="E344">
            <v>153</v>
          </cell>
          <cell r="F344">
            <v>1.2</v>
          </cell>
          <cell r="G344">
            <v>225.77754525345622</v>
          </cell>
          <cell r="H344">
            <v>6922.2616903403596</v>
          </cell>
          <cell r="I344">
            <v>1563000</v>
          </cell>
        </row>
        <row r="345">
          <cell r="B345" t="str">
            <v>Dö Minh Taâm</v>
          </cell>
          <cell r="D345">
            <v>1.2036879160266256</v>
          </cell>
          <cell r="E345">
            <v>153</v>
          </cell>
          <cell r="F345">
            <v>1.4</v>
          </cell>
          <cell r="G345">
            <v>257.82995161290319</v>
          </cell>
          <cell r="H345">
            <v>6922.2616903403596</v>
          </cell>
          <cell r="I345">
            <v>1785000</v>
          </cell>
        </row>
        <row r="346">
          <cell r="B346" t="str">
            <v>Ng. Anh Tuaán (A)</v>
          </cell>
          <cell r="D346">
            <v>1.1497363031233998</v>
          </cell>
          <cell r="E346">
            <v>143</v>
          </cell>
          <cell r="F346">
            <v>1.4</v>
          </cell>
          <cell r="G346">
            <v>230.17720788530465</v>
          </cell>
          <cell r="H346">
            <v>6922.2616903403596</v>
          </cell>
          <cell r="I346">
            <v>1593000</v>
          </cell>
        </row>
        <row r="347">
          <cell r="B347" t="str">
            <v>Ngoâ Xuaân Tueä</v>
          </cell>
          <cell r="D347">
            <v>1.2721287762416795</v>
          </cell>
          <cell r="E347">
            <v>154</v>
          </cell>
          <cell r="F347">
            <v>1.4</v>
          </cell>
          <cell r="G347">
            <v>274.27096415770609</v>
          </cell>
          <cell r="H347">
            <v>6922.2616903403596</v>
          </cell>
          <cell r="I347">
            <v>1899000</v>
          </cell>
        </row>
        <row r="348">
          <cell r="B348" t="str">
            <v>Nguyeãn Tieán Duõng</v>
          </cell>
          <cell r="D348">
            <v>1.1847228622631849</v>
          </cell>
          <cell r="E348">
            <v>150</v>
          </cell>
          <cell r="F348">
            <v>1.4</v>
          </cell>
          <cell r="G348">
            <v>248.79180107526881</v>
          </cell>
          <cell r="H348">
            <v>6922.2616903403596</v>
          </cell>
          <cell r="I348">
            <v>1722000</v>
          </cell>
        </row>
        <row r="349">
          <cell r="B349" t="str">
            <v>Traàn Duõng Thaéng</v>
          </cell>
          <cell r="D349">
            <v>1.1449871991807477</v>
          </cell>
          <cell r="E349">
            <v>154</v>
          </cell>
          <cell r="F349">
            <v>1.4</v>
          </cell>
          <cell r="G349">
            <v>246.85924014336919</v>
          </cell>
          <cell r="H349">
            <v>6922.2616903403596</v>
          </cell>
          <cell r="I349">
            <v>1709000</v>
          </cell>
        </row>
        <row r="350">
          <cell r="B350" t="str">
            <v>Nguyeãn Coâng Danh</v>
          </cell>
          <cell r="D350">
            <v>1.2078353814644138</v>
          </cell>
          <cell r="E350">
            <v>151</v>
          </cell>
          <cell r="F350">
            <v>1.4</v>
          </cell>
          <cell r="G350">
            <v>255.33639964157706</v>
          </cell>
          <cell r="H350">
            <v>6922.2616903403596</v>
          </cell>
          <cell r="I350">
            <v>1768000</v>
          </cell>
        </row>
        <row r="351">
          <cell r="B351" t="str">
            <v>Nguyeãn Nhö Chöôøng</v>
          </cell>
          <cell r="C351" t="str">
            <v>CT</v>
          </cell>
          <cell r="D351">
            <v>1.2732711213517667</v>
          </cell>
          <cell r="E351">
            <v>151</v>
          </cell>
          <cell r="F351">
            <v>1.4</v>
          </cell>
          <cell r="G351">
            <v>269.16951505376346</v>
          </cell>
          <cell r="H351">
            <v>6922.2616903403596</v>
          </cell>
          <cell r="I351">
            <v>1863000</v>
          </cell>
        </row>
        <row r="352">
          <cell r="B352" t="str">
            <v>Hoaøng Minh Taân</v>
          </cell>
          <cell r="C352" t="str">
            <v>CP</v>
          </cell>
          <cell r="D352">
            <v>1.2556061187916026</v>
          </cell>
          <cell r="E352">
            <v>154</v>
          </cell>
          <cell r="F352">
            <v>1.6</v>
          </cell>
          <cell r="G352">
            <v>309.38134767025088</v>
          </cell>
          <cell r="H352">
            <v>6922.2616903403596</v>
          </cell>
          <cell r="I352">
            <v>2142000</v>
          </cell>
        </row>
        <row r="353">
          <cell r="B353" t="str">
            <v>Nguyeãn Tuaán Anh</v>
          </cell>
          <cell r="D353">
            <v>1.2106886840757809</v>
          </cell>
          <cell r="E353">
            <v>154</v>
          </cell>
          <cell r="F353">
            <v>1.4</v>
          </cell>
          <cell r="G353">
            <v>261.02448028673837</v>
          </cell>
          <cell r="H353">
            <v>6922.2616903403596</v>
          </cell>
          <cell r="I353">
            <v>1807000</v>
          </cell>
        </row>
        <row r="354">
          <cell r="B354" t="str">
            <v>Phan Sinh Ngaân</v>
          </cell>
          <cell r="D354">
            <v>1.2125135253456223</v>
          </cell>
          <cell r="E354">
            <v>153</v>
          </cell>
          <cell r="F354">
            <v>1.4</v>
          </cell>
          <cell r="G354">
            <v>259.72039712903228</v>
          </cell>
          <cell r="H354">
            <v>6922.2616903403596</v>
          </cell>
          <cell r="I354">
            <v>1798000</v>
          </cell>
        </row>
        <row r="355">
          <cell r="B355" t="str">
            <v>Vuõ Duy Theá</v>
          </cell>
          <cell r="D355">
            <v>1.2355696364567332</v>
          </cell>
          <cell r="E355">
            <v>155</v>
          </cell>
          <cell r="F355">
            <v>1.4</v>
          </cell>
          <cell r="G355">
            <v>268.11861111111108</v>
          </cell>
          <cell r="H355">
            <v>6922.2616903403596</v>
          </cell>
          <cell r="I355">
            <v>1856000</v>
          </cell>
        </row>
        <row r="356">
          <cell r="B356" t="str">
            <v>Huyønh Quoác Phuù</v>
          </cell>
          <cell r="D356">
            <v>1.2097363031233999</v>
          </cell>
          <cell r="E356">
            <v>154</v>
          </cell>
          <cell r="F356">
            <v>1.4</v>
          </cell>
          <cell r="G356">
            <v>260.81914695340498</v>
          </cell>
          <cell r="H356">
            <v>6922.2616903403596</v>
          </cell>
          <cell r="I356">
            <v>1805000</v>
          </cell>
        </row>
        <row r="357">
          <cell r="B357" t="str">
            <v>Danh Quang</v>
          </cell>
          <cell r="D357">
            <v>1.1879352278545827</v>
          </cell>
          <cell r="E357">
            <v>151</v>
          </cell>
          <cell r="F357">
            <v>1.4</v>
          </cell>
          <cell r="G357">
            <v>251.12950716845876</v>
          </cell>
          <cell r="H357">
            <v>6922.2616903403596</v>
          </cell>
          <cell r="I357">
            <v>1738000</v>
          </cell>
        </row>
        <row r="358">
          <cell r="B358" t="str">
            <v>Ñoã Minh Taâm</v>
          </cell>
          <cell r="D358">
            <v>1.1495848182283668</v>
          </cell>
          <cell r="E358">
            <v>149</v>
          </cell>
          <cell r="F358">
            <v>1.2</v>
          </cell>
          <cell r="G358">
            <v>205.54576549923198</v>
          </cell>
          <cell r="H358">
            <v>6922.2616903403596</v>
          </cell>
          <cell r="I358">
            <v>1423000</v>
          </cell>
        </row>
        <row r="359">
          <cell r="B359" t="str">
            <v>Huyønh Chí Trung</v>
          </cell>
          <cell r="D359">
            <v>1.1495903737839221</v>
          </cell>
          <cell r="E359">
            <v>155</v>
          </cell>
          <cell r="F359">
            <v>1.4</v>
          </cell>
          <cell r="G359">
            <v>249.46111111111108</v>
          </cell>
          <cell r="H359">
            <v>6922.2616903403596</v>
          </cell>
          <cell r="I359">
            <v>1727000</v>
          </cell>
        </row>
        <row r="360">
          <cell r="B360" t="str">
            <v>Nguyeãn Thaùi Vieät</v>
          </cell>
          <cell r="D360">
            <v>1.1567204301075267</v>
          </cell>
          <cell r="E360">
            <v>155</v>
          </cell>
          <cell r="F360">
            <v>1.4</v>
          </cell>
          <cell r="G360">
            <v>251.00833333333327</v>
          </cell>
          <cell r="H360">
            <v>6922.2616903403596</v>
          </cell>
          <cell r="I360">
            <v>1738000</v>
          </cell>
        </row>
        <row r="361">
          <cell r="B361" t="str">
            <v>Phan Taán Giaøu</v>
          </cell>
          <cell r="C361" t="str">
            <v>CT</v>
          </cell>
          <cell r="D361">
            <v>1.2912711213517667</v>
          </cell>
          <cell r="E361">
            <v>147</v>
          </cell>
          <cell r="F361">
            <v>1.6</v>
          </cell>
          <cell r="G361">
            <v>303.70696774193556</v>
          </cell>
          <cell r="H361">
            <v>6922.2616903403596</v>
          </cell>
          <cell r="I361">
            <v>2102000</v>
          </cell>
        </row>
        <row r="362">
          <cell r="B362" t="str">
            <v>Taï Vaên Beâ</v>
          </cell>
          <cell r="C362" t="str">
            <v>CP</v>
          </cell>
          <cell r="D362">
            <v>1.2438855606758834</v>
          </cell>
          <cell r="E362">
            <v>152</v>
          </cell>
          <cell r="F362">
            <v>1.4</v>
          </cell>
          <cell r="G362">
            <v>264.69884731182799</v>
          </cell>
          <cell r="H362">
            <v>6922.2616903403596</v>
          </cell>
          <cell r="I362">
            <v>1832000</v>
          </cell>
        </row>
        <row r="363">
          <cell r="B363" t="str">
            <v>Cao Chí Duõng</v>
          </cell>
          <cell r="D363">
            <v>1.2382021249359958</v>
          </cell>
          <cell r="E363">
            <v>153</v>
          </cell>
          <cell r="F363">
            <v>1.6</v>
          </cell>
          <cell r="G363">
            <v>303.11188018433177</v>
          </cell>
          <cell r="H363">
            <v>6922.2616903403596</v>
          </cell>
          <cell r="I363">
            <v>2098000</v>
          </cell>
        </row>
        <row r="364">
          <cell r="B364" t="str">
            <v>Söû Hoaøng Vinh</v>
          </cell>
          <cell r="D364">
            <v>1.2424852790578595</v>
          </cell>
          <cell r="E364">
            <v>144</v>
          </cell>
          <cell r="F364">
            <v>1.4</v>
          </cell>
          <cell r="G364">
            <v>250.48503225806448</v>
          </cell>
          <cell r="H364">
            <v>6922.2616903403596</v>
          </cell>
          <cell r="I364">
            <v>1734000</v>
          </cell>
        </row>
        <row r="365">
          <cell r="B365" t="str">
            <v>Nguyeãn Tuaán Höng</v>
          </cell>
          <cell r="D365">
            <v>1.1915463389656937</v>
          </cell>
          <cell r="E365">
            <v>150</v>
          </cell>
          <cell r="F365">
            <v>1.4</v>
          </cell>
          <cell r="G365">
            <v>250.22473118279567</v>
          </cell>
          <cell r="H365">
            <v>6922.2616903403596</v>
          </cell>
          <cell r="I365">
            <v>1732000</v>
          </cell>
        </row>
        <row r="366">
          <cell r="B366" t="str">
            <v>Cao Vaên Uùt</v>
          </cell>
          <cell r="D366">
            <v>1.2180696364567332</v>
          </cell>
          <cell r="E366">
            <v>151</v>
          </cell>
          <cell r="F366">
            <v>1.4</v>
          </cell>
          <cell r="G366">
            <v>257.4999211469534</v>
          </cell>
          <cell r="H366">
            <v>6922.2616903403596</v>
          </cell>
          <cell r="I366">
            <v>1782000</v>
          </cell>
        </row>
        <row r="367">
          <cell r="B367" t="str">
            <v>Nguyeãn Thanh Huøng</v>
          </cell>
          <cell r="D367">
            <v>1.2281634920634918</v>
          </cell>
          <cell r="E367">
            <v>154</v>
          </cell>
          <cell r="F367">
            <v>1.4</v>
          </cell>
          <cell r="G367">
            <v>264.79204888888881</v>
          </cell>
          <cell r="H367">
            <v>6922.2616903403596</v>
          </cell>
          <cell r="I367">
            <v>1833000</v>
          </cell>
        </row>
        <row r="368">
          <cell r="B368" t="str">
            <v>Traàn Ngoïc Ñoâng</v>
          </cell>
          <cell r="D368">
            <v>1.1429864311315925</v>
          </cell>
          <cell r="E368">
            <v>152</v>
          </cell>
          <cell r="F368">
            <v>1.6</v>
          </cell>
          <cell r="G368">
            <v>277.97430005120327</v>
          </cell>
          <cell r="H368">
            <v>6922.2616903403596</v>
          </cell>
          <cell r="I368">
            <v>1924000</v>
          </cell>
        </row>
        <row r="369">
          <cell r="B369" t="str">
            <v>Leâ Baù Vöông</v>
          </cell>
          <cell r="D369">
            <v>1.1737014848950331</v>
          </cell>
          <cell r="E369">
            <v>152</v>
          </cell>
          <cell r="F369">
            <v>1.4</v>
          </cell>
          <cell r="G369">
            <v>249.76367598566301</v>
          </cell>
          <cell r="H369">
            <v>6922.2616903403596</v>
          </cell>
          <cell r="I369">
            <v>1729000</v>
          </cell>
        </row>
        <row r="370">
          <cell r="B370" t="str">
            <v>Vaên minh Maät</v>
          </cell>
          <cell r="C370" t="str">
            <v>TT</v>
          </cell>
          <cell r="D370">
            <v>1.5</v>
          </cell>
          <cell r="E370">
            <v>151</v>
          </cell>
          <cell r="F370">
            <v>1.4</v>
          </cell>
          <cell r="G370">
            <v>317.09999999999997</v>
          </cell>
          <cell r="H370">
            <v>6922.2616903403596</v>
          </cell>
          <cell r="I370">
            <v>2195000</v>
          </cell>
        </row>
        <row r="371">
          <cell r="B371" t="str">
            <v>Döông Thanh Sôn</v>
          </cell>
          <cell r="D371">
            <v>1.3</v>
          </cell>
          <cell r="E371">
            <v>149</v>
          </cell>
          <cell r="F371">
            <v>1.4</v>
          </cell>
          <cell r="G371">
            <v>271.18</v>
          </cell>
          <cell r="H371">
            <v>6922.2616903403596</v>
          </cell>
          <cell r="I371">
            <v>1877000</v>
          </cell>
        </row>
        <row r="372">
          <cell r="B372" t="str">
            <v>Nguyeãn Vaên Hoaø</v>
          </cell>
          <cell r="C372" t="str">
            <v>TP</v>
          </cell>
          <cell r="D372">
            <v>1.3</v>
          </cell>
          <cell r="E372">
            <v>136</v>
          </cell>
          <cell r="F372">
            <v>1.6</v>
          </cell>
          <cell r="G372">
            <v>282.88000000000005</v>
          </cell>
          <cell r="H372">
            <v>6922.2616903403596</v>
          </cell>
          <cell r="I372">
            <v>1958000</v>
          </cell>
        </row>
        <row r="373">
          <cell r="B373" t="str">
            <v>Nguyeãn Taán Cöôøng</v>
          </cell>
          <cell r="D373">
            <v>1.25</v>
          </cell>
          <cell r="E373">
            <v>152</v>
          </cell>
          <cell r="F373">
            <v>1.4</v>
          </cell>
          <cell r="G373">
            <v>266</v>
          </cell>
          <cell r="H373">
            <v>6922.2616903403596</v>
          </cell>
          <cell r="I373">
            <v>1841000</v>
          </cell>
        </row>
        <row r="374">
          <cell r="B374" t="str">
            <v>Danh Höôøng</v>
          </cell>
          <cell r="D374">
            <v>1.25</v>
          </cell>
          <cell r="E374">
            <v>151</v>
          </cell>
          <cell r="F374">
            <v>1.6</v>
          </cell>
          <cell r="G374">
            <v>302</v>
          </cell>
          <cell r="H374">
            <v>6922.2616903403596</v>
          </cell>
          <cell r="I374">
            <v>2091000</v>
          </cell>
        </row>
        <row r="375">
          <cell r="B375" t="str">
            <v>Nguyeãn Phuùc Tuùc</v>
          </cell>
          <cell r="D375">
            <v>1.25</v>
          </cell>
          <cell r="E375">
            <v>152</v>
          </cell>
          <cell r="F375">
            <v>1.4</v>
          </cell>
          <cell r="G375">
            <v>266</v>
          </cell>
          <cell r="H375">
            <v>6922.2616903403596</v>
          </cell>
          <cell r="I375">
            <v>1841000</v>
          </cell>
        </row>
        <row r="376">
          <cell r="B376" t="str">
            <v>Thaùi Truyeàn Thoáng</v>
          </cell>
          <cell r="D376">
            <v>1.25</v>
          </cell>
          <cell r="E376">
            <v>154</v>
          </cell>
          <cell r="F376">
            <v>1.4</v>
          </cell>
          <cell r="G376">
            <v>269.5</v>
          </cell>
          <cell r="H376">
            <v>6922.2616903403596</v>
          </cell>
          <cell r="I376">
            <v>1866000</v>
          </cell>
        </row>
        <row r="377">
          <cell r="B377" t="str">
            <v>Phaïm Vaên Phuù</v>
          </cell>
          <cell r="D377">
            <v>1.25</v>
          </cell>
          <cell r="E377">
            <v>155</v>
          </cell>
          <cell r="F377">
            <v>1.2</v>
          </cell>
          <cell r="G377">
            <v>232.5</v>
          </cell>
          <cell r="H377">
            <v>6922.2616903403596</v>
          </cell>
          <cell r="I377">
            <v>1609000</v>
          </cell>
        </row>
        <row r="378">
          <cell r="B378" t="str">
            <v>Trieäu Quang Höng</v>
          </cell>
          <cell r="D378">
            <v>1.25</v>
          </cell>
          <cell r="E378">
            <v>145</v>
          </cell>
          <cell r="F378">
            <v>1.2</v>
          </cell>
          <cell r="G378">
            <v>217.5</v>
          </cell>
          <cell r="H378">
            <v>6922.2616903403596</v>
          </cell>
          <cell r="I378">
            <v>1506000</v>
          </cell>
        </row>
        <row r="379">
          <cell r="B379" t="str">
            <v>Leâ ngoïc Bieân</v>
          </cell>
          <cell r="D379">
            <v>1.25</v>
          </cell>
          <cell r="E379">
            <v>150</v>
          </cell>
          <cell r="F379">
            <v>1.2</v>
          </cell>
          <cell r="G379">
            <v>225</v>
          </cell>
          <cell r="H379">
            <v>6922.2616903403596</v>
          </cell>
          <cell r="I379">
            <v>1558000</v>
          </cell>
        </row>
        <row r="380">
          <cell r="B380" t="str">
            <v>Nguyeãn Vaên Laäp</v>
          </cell>
          <cell r="D380">
            <v>1.25</v>
          </cell>
          <cell r="E380">
            <v>154</v>
          </cell>
          <cell r="F380">
            <v>1.4</v>
          </cell>
          <cell r="G380">
            <v>269.5</v>
          </cell>
          <cell r="H380">
            <v>6922.2616903403596</v>
          </cell>
          <cell r="I380">
            <v>1866000</v>
          </cell>
        </row>
        <row r="381">
          <cell r="B381" t="str">
            <v>Voõ ngoïc Phöôùc</v>
          </cell>
          <cell r="D381">
            <v>1.25</v>
          </cell>
          <cell r="E381">
            <v>150</v>
          </cell>
          <cell r="F381">
            <v>1.4</v>
          </cell>
          <cell r="G381">
            <v>262.5</v>
          </cell>
          <cell r="H381">
            <v>6922.2616903403596</v>
          </cell>
          <cell r="I381">
            <v>1817000</v>
          </cell>
        </row>
        <row r="382">
          <cell r="B382" t="str">
            <v>Traàn ñình Long</v>
          </cell>
          <cell r="D382">
            <v>1.25</v>
          </cell>
          <cell r="E382">
            <v>140</v>
          </cell>
          <cell r="F382">
            <v>1.4</v>
          </cell>
          <cell r="G382">
            <v>244.99999999999997</v>
          </cell>
          <cell r="H382">
            <v>6922.2616903403596</v>
          </cell>
          <cell r="I382">
            <v>1696000</v>
          </cell>
        </row>
        <row r="383">
          <cell r="B383" t="str">
            <v>Toâ Ngoïc Mai</v>
          </cell>
          <cell r="D383">
            <v>1.3</v>
          </cell>
          <cell r="E383">
            <v>155</v>
          </cell>
          <cell r="F383">
            <v>1.6</v>
          </cell>
          <cell r="G383">
            <v>322.40000000000003</v>
          </cell>
          <cell r="H383">
            <v>6922.2616903403596</v>
          </cell>
          <cell r="I383">
            <v>2232000</v>
          </cell>
        </row>
        <row r="384">
          <cell r="B384" t="str">
            <v>Nguyeãn Coâng Laønh</v>
          </cell>
          <cell r="D384">
            <v>1.25</v>
          </cell>
          <cell r="E384">
            <v>142</v>
          </cell>
          <cell r="F384">
            <v>1.2</v>
          </cell>
          <cell r="G384">
            <v>213</v>
          </cell>
          <cell r="H384">
            <v>6922.2616903403596</v>
          </cell>
          <cell r="I384">
            <v>1474000</v>
          </cell>
        </row>
        <row r="385">
          <cell r="B385" t="str">
            <v>Ñaøm Ñöùc Minh</v>
          </cell>
          <cell r="D385">
            <v>1.25</v>
          </cell>
          <cell r="E385">
            <v>144</v>
          </cell>
          <cell r="F385">
            <v>1.4</v>
          </cell>
          <cell r="G385">
            <v>251.99999999999997</v>
          </cell>
          <cell r="H385">
            <v>6922.2616903403596</v>
          </cell>
          <cell r="I385">
            <v>1744000</v>
          </cell>
        </row>
        <row r="386">
          <cell r="B386" t="str">
            <v>Mai Vaên Tröïc</v>
          </cell>
          <cell r="D386">
            <v>1.25</v>
          </cell>
          <cell r="E386">
            <v>149</v>
          </cell>
          <cell r="F386">
            <v>1.4</v>
          </cell>
          <cell r="G386">
            <v>260.75</v>
          </cell>
          <cell r="H386">
            <v>6922.2616903403596</v>
          </cell>
          <cell r="I386">
            <v>1805000</v>
          </cell>
        </row>
        <row r="387">
          <cell r="B387" t="str">
            <v>Buøi Ñình Giaùp</v>
          </cell>
          <cell r="D387">
            <v>1.25</v>
          </cell>
          <cell r="E387">
            <v>152</v>
          </cell>
          <cell r="F387">
            <v>1.6</v>
          </cell>
          <cell r="G387">
            <v>304</v>
          </cell>
          <cell r="H387">
            <v>6922.2616903403596</v>
          </cell>
          <cell r="I387">
            <v>2104000</v>
          </cell>
        </row>
        <row r="388">
          <cell r="B388" t="str">
            <v>Laâm Vaên Giang</v>
          </cell>
          <cell r="D388">
            <v>1.25</v>
          </cell>
          <cell r="E388">
            <v>150</v>
          </cell>
          <cell r="F388">
            <v>1.6</v>
          </cell>
          <cell r="G388">
            <v>300</v>
          </cell>
          <cell r="H388">
            <v>6922.2616903403596</v>
          </cell>
          <cell r="I388">
            <v>2077000</v>
          </cell>
        </row>
        <row r="389">
          <cell r="B389" t="str">
            <v>Laâm Vaên Sang</v>
          </cell>
          <cell r="C389" t="str">
            <v>CT</v>
          </cell>
          <cell r="D389">
            <v>1.4058333333333335</v>
          </cell>
          <cell r="E389">
            <v>154</v>
          </cell>
          <cell r="F389">
            <v>1.4</v>
          </cell>
          <cell r="G389">
            <v>303.09766666666667</v>
          </cell>
          <cell r="H389">
            <v>6922.2616903403596</v>
          </cell>
          <cell r="I389">
            <v>2098000</v>
          </cell>
        </row>
        <row r="390">
          <cell r="B390" t="str">
            <v>Nguyeãn Höõu Thaïnh</v>
          </cell>
          <cell r="D390">
            <v>1.155</v>
          </cell>
          <cell r="E390">
            <v>153</v>
          </cell>
          <cell r="F390">
            <v>1.4</v>
          </cell>
          <cell r="G390">
            <v>247.40099999999998</v>
          </cell>
          <cell r="H390">
            <v>6922.2616903403596</v>
          </cell>
          <cell r="I390">
            <v>1713000</v>
          </cell>
        </row>
        <row r="391">
          <cell r="B391" t="str">
            <v>Nguyeãn Xuaân Möôøi</v>
          </cell>
          <cell r="D391">
            <v>1.155</v>
          </cell>
          <cell r="E391">
            <v>155</v>
          </cell>
          <cell r="F391">
            <v>1.4</v>
          </cell>
          <cell r="G391">
            <v>250.63499999999999</v>
          </cell>
          <cell r="H391">
            <v>6922.2616903403596</v>
          </cell>
          <cell r="I391">
            <v>1735000</v>
          </cell>
        </row>
        <row r="392">
          <cell r="B392" t="str">
            <v>Laâm Quang Sang</v>
          </cell>
          <cell r="D392">
            <v>1.1615188172043012</v>
          </cell>
          <cell r="E392">
            <v>155</v>
          </cell>
          <cell r="F392">
            <v>1.4</v>
          </cell>
          <cell r="G392">
            <v>252.04958333333335</v>
          </cell>
          <cell r="H392">
            <v>6922.2616903403596</v>
          </cell>
          <cell r="I392">
            <v>1745000</v>
          </cell>
        </row>
        <row r="393">
          <cell r="B393" t="str">
            <v>Trònh Vaên Thaùi</v>
          </cell>
          <cell r="D393">
            <v>1.10625</v>
          </cell>
          <cell r="E393">
            <v>152</v>
          </cell>
          <cell r="F393">
            <v>1.4</v>
          </cell>
          <cell r="G393">
            <v>235.41</v>
          </cell>
          <cell r="H393">
            <v>6922.2616903403596</v>
          </cell>
          <cell r="I393">
            <v>1630000</v>
          </cell>
        </row>
        <row r="394">
          <cell r="B394" t="str">
            <v>Nguyeãn Hoaøng Nam</v>
          </cell>
          <cell r="C394" t="str">
            <v>CT</v>
          </cell>
          <cell r="D394">
            <v>1.4</v>
          </cell>
          <cell r="E394">
            <v>152</v>
          </cell>
          <cell r="F394">
            <v>1.6</v>
          </cell>
          <cell r="G394">
            <v>340.48</v>
          </cell>
          <cell r="H394">
            <v>6922.2616903403596</v>
          </cell>
          <cell r="I394">
            <v>2357000</v>
          </cell>
        </row>
        <row r="395">
          <cell r="B395" t="str">
            <v>Ñoã Ñaêng Khoa</v>
          </cell>
          <cell r="D395">
            <v>1.1499999999999999</v>
          </cell>
          <cell r="E395">
            <v>144</v>
          </cell>
          <cell r="F395">
            <v>1.4</v>
          </cell>
          <cell r="G395">
            <v>231.83999999999997</v>
          </cell>
          <cell r="H395">
            <v>6922.2616903403596</v>
          </cell>
          <cell r="I395">
            <v>1605000</v>
          </cell>
        </row>
        <row r="396">
          <cell r="B396" t="str">
            <v>Ñaøo Vaên Phuùc</v>
          </cell>
          <cell r="D396">
            <v>1.1499999999999999</v>
          </cell>
          <cell r="E396">
            <v>149</v>
          </cell>
          <cell r="F396">
            <v>1.4</v>
          </cell>
          <cell r="G396">
            <v>239.89</v>
          </cell>
          <cell r="H396">
            <v>6922.2616903403596</v>
          </cell>
          <cell r="I396">
            <v>1661000</v>
          </cell>
        </row>
        <row r="397">
          <cell r="B397" t="str">
            <v>Nguyeãn Ngoïc Löôïng</v>
          </cell>
          <cell r="D397">
            <v>1.2</v>
          </cell>
          <cell r="E397">
            <v>153</v>
          </cell>
          <cell r="F397">
            <v>1.4</v>
          </cell>
          <cell r="G397">
            <v>257.03999999999996</v>
          </cell>
          <cell r="H397">
            <v>6922.2616903403596</v>
          </cell>
          <cell r="I397">
            <v>1779000</v>
          </cell>
        </row>
        <row r="398">
          <cell r="B398" t="str">
            <v>Laâm Nhaät Tröôøng</v>
          </cell>
          <cell r="D398">
            <v>1.1020833333333335</v>
          </cell>
          <cell r="E398">
            <v>155</v>
          </cell>
          <cell r="F398">
            <v>1.4</v>
          </cell>
          <cell r="G398">
            <v>239.15208333333334</v>
          </cell>
          <cell r="H398">
            <v>6922.2616903403596</v>
          </cell>
          <cell r="I398">
            <v>1655000</v>
          </cell>
        </row>
        <row r="399">
          <cell r="B399" t="str">
            <v>Traàn Vieät Quoác</v>
          </cell>
          <cell r="C399" t="str">
            <v>CT</v>
          </cell>
          <cell r="D399">
            <v>1.4</v>
          </cell>
          <cell r="E399">
            <v>146</v>
          </cell>
          <cell r="F399">
            <v>1.4</v>
          </cell>
          <cell r="G399">
            <v>286.15999999999997</v>
          </cell>
          <cell r="H399">
            <v>6922.2616903403596</v>
          </cell>
          <cell r="I399">
            <v>1981000</v>
          </cell>
        </row>
        <row r="400">
          <cell r="B400" t="str">
            <v>Trieäu Vaên Long</v>
          </cell>
          <cell r="D400">
            <v>1.1499999999999999</v>
          </cell>
          <cell r="E400">
            <v>154</v>
          </cell>
          <cell r="F400">
            <v>1.4</v>
          </cell>
          <cell r="G400">
            <v>247.93999999999997</v>
          </cell>
          <cell r="H400">
            <v>6922.2616903403596</v>
          </cell>
          <cell r="I400">
            <v>1716000</v>
          </cell>
        </row>
        <row r="401">
          <cell r="B401" t="str">
            <v>Ngoâ Quoác Maïnh</v>
          </cell>
          <cell r="D401">
            <v>1.1499999999999999</v>
          </cell>
          <cell r="E401">
            <v>154</v>
          </cell>
          <cell r="F401">
            <v>1.4</v>
          </cell>
          <cell r="G401">
            <v>247.93999999999997</v>
          </cell>
          <cell r="H401">
            <v>6922.2616903403596</v>
          </cell>
          <cell r="I401">
            <v>1716000</v>
          </cell>
        </row>
        <row r="402">
          <cell r="B402" t="str">
            <v>Huyønh Thieän Phuùc</v>
          </cell>
          <cell r="D402">
            <v>1.2</v>
          </cell>
          <cell r="E402">
            <v>151</v>
          </cell>
          <cell r="F402">
            <v>1.6</v>
          </cell>
          <cell r="G402">
            <v>289.92</v>
          </cell>
          <cell r="H402">
            <v>6922.2616903403596</v>
          </cell>
          <cell r="I402">
            <v>2007000</v>
          </cell>
        </row>
        <row r="403">
          <cell r="B403" t="str">
            <v>Laâm Thaùi Döông</v>
          </cell>
          <cell r="D403">
            <v>1.1021666666666665</v>
          </cell>
          <cell r="E403">
            <v>151</v>
          </cell>
          <cell r="F403">
            <v>1.2</v>
          </cell>
          <cell r="G403">
            <v>199.71259999999995</v>
          </cell>
          <cell r="H403">
            <v>6922.2616903403596</v>
          </cell>
          <cell r="I403">
            <v>1382000</v>
          </cell>
        </row>
        <row r="404">
          <cell r="B404" t="str">
            <v>Buøi Huy Chöông</v>
          </cell>
          <cell r="C404" t="str">
            <v>CT</v>
          </cell>
          <cell r="D404">
            <v>1.2164999999999999</v>
          </cell>
          <cell r="E404">
            <v>151</v>
          </cell>
          <cell r="F404">
            <v>1.6</v>
          </cell>
          <cell r="G404">
            <v>293.90640000000002</v>
          </cell>
          <cell r="H404">
            <v>6922.2616903403596</v>
          </cell>
          <cell r="I404">
            <v>2034000</v>
          </cell>
        </row>
        <row r="405">
          <cell r="B405" t="str">
            <v>Hoà Quoác Böõu</v>
          </cell>
          <cell r="D405">
            <v>1.1566666666666665</v>
          </cell>
          <cell r="E405">
            <v>153</v>
          </cell>
          <cell r="F405">
            <v>1.4</v>
          </cell>
          <cell r="G405">
            <v>247.75799999999995</v>
          </cell>
          <cell r="H405">
            <v>6922.2616903403596</v>
          </cell>
          <cell r="I405">
            <v>1715000</v>
          </cell>
        </row>
        <row r="406">
          <cell r="B406" t="str">
            <v>Traàn Anh Tuaán</v>
          </cell>
          <cell r="C406" t="str">
            <v>CT</v>
          </cell>
          <cell r="D406">
            <v>1.2131666666666667</v>
          </cell>
          <cell r="E406">
            <v>150</v>
          </cell>
          <cell r="F406">
            <v>1.6</v>
          </cell>
          <cell r="G406">
            <v>291.16000000000003</v>
          </cell>
          <cell r="H406">
            <v>6922.2616903403596</v>
          </cell>
          <cell r="I406">
            <v>2015000</v>
          </cell>
        </row>
        <row r="407">
          <cell r="B407" t="str">
            <v>Traàn Vaên Ñaït</v>
          </cell>
          <cell r="D407">
            <v>1.2776666666666667</v>
          </cell>
          <cell r="E407">
            <v>155</v>
          </cell>
          <cell r="F407">
            <v>1.4</v>
          </cell>
          <cell r="G407">
            <v>277.25366666666667</v>
          </cell>
          <cell r="H407">
            <v>6922.2616903403596</v>
          </cell>
          <cell r="I407">
            <v>1919000</v>
          </cell>
        </row>
        <row r="408">
          <cell r="B408" t="str">
            <v>Ng. Vaên Quoác Ñaèng</v>
          </cell>
          <cell r="D408">
            <v>1.1154999999999999</v>
          </cell>
          <cell r="E408">
            <v>142</v>
          </cell>
          <cell r="F408">
            <v>1.4</v>
          </cell>
          <cell r="G408">
            <v>221.76139999999995</v>
          </cell>
          <cell r="H408">
            <v>6922.2616903403596</v>
          </cell>
          <cell r="I408">
            <v>1535000</v>
          </cell>
        </row>
        <row r="409">
          <cell r="B409" t="str">
            <v>Huyønh Hoàng Ñöùc</v>
          </cell>
          <cell r="D409">
            <v>1.3346666666666664</v>
          </cell>
          <cell r="E409">
            <v>154</v>
          </cell>
          <cell r="F409">
            <v>1.4</v>
          </cell>
          <cell r="G409">
            <v>287.7541333333333</v>
          </cell>
          <cell r="H409">
            <v>6922.2616903403596</v>
          </cell>
          <cell r="I409">
            <v>1992000</v>
          </cell>
        </row>
        <row r="410">
          <cell r="B410" t="str">
            <v>Buøi Huy Trung</v>
          </cell>
          <cell r="D410">
            <v>1.1513333333333333</v>
          </cell>
          <cell r="E410">
            <v>146</v>
          </cell>
          <cell r="F410">
            <v>1.4</v>
          </cell>
          <cell r="G410">
            <v>235.33253333333329</v>
          </cell>
          <cell r="H410">
            <v>6922.2616903403596</v>
          </cell>
          <cell r="I410">
            <v>1629000</v>
          </cell>
        </row>
        <row r="411">
          <cell r="B411" t="str">
            <v>Nguyeãn Thanh Lieâm</v>
          </cell>
          <cell r="C411" t="str">
            <v>CT</v>
          </cell>
          <cell r="D411">
            <v>1.1513333333333333</v>
          </cell>
          <cell r="E411">
            <v>151</v>
          </cell>
          <cell r="F411">
            <v>1.6</v>
          </cell>
          <cell r="G411">
            <v>278.16213333333337</v>
          </cell>
          <cell r="H411">
            <v>6922.2616903403596</v>
          </cell>
          <cell r="I411">
            <v>1926000</v>
          </cell>
        </row>
        <row r="412">
          <cell r="B412" t="str">
            <v>Laâm Ngoïc Chuyeân</v>
          </cell>
          <cell r="D412">
            <v>1.1566666666666665</v>
          </cell>
          <cell r="E412">
            <v>154</v>
          </cell>
          <cell r="F412">
            <v>1.6</v>
          </cell>
          <cell r="G412">
            <v>285.00266666666664</v>
          </cell>
          <cell r="H412">
            <v>6922.2616903403596</v>
          </cell>
          <cell r="I412">
            <v>1973000</v>
          </cell>
        </row>
        <row r="413">
          <cell r="B413" t="str">
            <v>Huyønh Vaên Quyù</v>
          </cell>
          <cell r="C413" t="str">
            <v>CT</v>
          </cell>
          <cell r="D413">
            <v>1.45</v>
          </cell>
          <cell r="E413">
            <v>151</v>
          </cell>
          <cell r="F413">
            <v>1.2</v>
          </cell>
          <cell r="G413">
            <v>262.73999999999995</v>
          </cell>
          <cell r="H413">
            <v>6922.2616903403596</v>
          </cell>
          <cell r="I413">
            <v>1819000</v>
          </cell>
        </row>
        <row r="414">
          <cell r="B414" t="str">
            <v>Nguyeãn Duyeân Thuaán</v>
          </cell>
          <cell r="D414">
            <v>1.4</v>
          </cell>
          <cell r="E414">
            <v>140</v>
          </cell>
          <cell r="F414">
            <v>1.4</v>
          </cell>
          <cell r="G414">
            <v>274.39999999999998</v>
          </cell>
          <cell r="H414">
            <v>6922.2616903403596</v>
          </cell>
          <cell r="I414">
            <v>1899000</v>
          </cell>
        </row>
        <row r="415">
          <cell r="B415" t="str">
            <v>Phaïm Nhö Thuaàn</v>
          </cell>
          <cell r="D415">
            <v>1.4</v>
          </cell>
          <cell r="E415">
            <v>149</v>
          </cell>
          <cell r="F415">
            <v>1.4</v>
          </cell>
          <cell r="G415">
            <v>292.03999999999996</v>
          </cell>
          <cell r="H415">
            <v>6922.2616903403596</v>
          </cell>
          <cell r="I415">
            <v>2022000</v>
          </cell>
        </row>
        <row r="416">
          <cell r="B416" t="str">
            <v>Buøi Ñöùc Bieàn</v>
          </cell>
          <cell r="D416">
            <v>1.4</v>
          </cell>
          <cell r="E416">
            <v>150</v>
          </cell>
          <cell r="F416">
            <v>1.6</v>
          </cell>
          <cell r="G416">
            <v>336</v>
          </cell>
          <cell r="H416">
            <v>6922.2616903403596</v>
          </cell>
          <cell r="I416">
            <v>2326000</v>
          </cell>
        </row>
        <row r="417">
          <cell r="B417" t="str">
            <v>Traàn Phöông Anh</v>
          </cell>
          <cell r="D417">
            <v>1.4</v>
          </cell>
          <cell r="E417">
            <v>150</v>
          </cell>
          <cell r="F417">
            <v>1.4</v>
          </cell>
          <cell r="G417">
            <v>294</v>
          </cell>
          <cell r="H417">
            <v>6922.2616903403596</v>
          </cell>
          <cell r="I417">
            <v>2035000</v>
          </cell>
        </row>
        <row r="418">
          <cell r="B418" t="str">
            <v>Traàn Bình Trong</v>
          </cell>
          <cell r="D418">
            <v>1.4</v>
          </cell>
          <cell r="E418">
            <v>132</v>
          </cell>
          <cell r="F418">
            <v>1.4</v>
          </cell>
          <cell r="G418">
            <v>258.71999999999997</v>
          </cell>
          <cell r="H418">
            <v>6922.2616903403596</v>
          </cell>
          <cell r="I418">
            <v>1791000</v>
          </cell>
        </row>
        <row r="419">
          <cell r="B419" t="str">
            <v>Nguyeãn Phuùc Anh</v>
          </cell>
          <cell r="D419">
            <v>1.3416666666666668</v>
          </cell>
          <cell r="E419">
            <v>151</v>
          </cell>
          <cell r="F419">
            <v>1.4</v>
          </cell>
          <cell r="G419">
            <v>283.62833333333333</v>
          </cell>
          <cell r="H419">
            <v>6922.2616903403596</v>
          </cell>
          <cell r="I419">
            <v>1963000</v>
          </cell>
        </row>
        <row r="420">
          <cell r="B420" t="str">
            <v>Ng. Anh Tuaán (B)</v>
          </cell>
          <cell r="D420">
            <v>1.3333440860215056</v>
          </cell>
          <cell r="E420">
            <v>153</v>
          </cell>
          <cell r="F420">
            <v>1.2</v>
          </cell>
          <cell r="G420">
            <v>244.8019741935484</v>
          </cell>
          <cell r="H420">
            <v>6922.2616903403596</v>
          </cell>
          <cell r="I420">
            <v>1695000</v>
          </cell>
        </row>
        <row r="421">
          <cell r="B421" t="str">
            <v>Voõ Vaên Huøng</v>
          </cell>
          <cell r="D421">
            <v>1.0966666666666667</v>
          </cell>
          <cell r="E421">
            <v>155</v>
          </cell>
          <cell r="F421">
            <v>1.4</v>
          </cell>
          <cell r="G421">
            <v>237.97666666666666</v>
          </cell>
          <cell r="H421">
            <v>6922.2616903403596</v>
          </cell>
          <cell r="I421">
            <v>1647000</v>
          </cell>
        </row>
        <row r="422">
          <cell r="B422" t="str">
            <v>Nguyeãn Vaên Thanh</v>
          </cell>
          <cell r="C422" t="str">
            <v>VSCN</v>
          </cell>
          <cell r="D422">
            <v>1.0026666666666666</v>
          </cell>
          <cell r="E422">
            <v>149</v>
          </cell>
          <cell r="F422">
            <v>1.4</v>
          </cell>
          <cell r="G422">
            <v>209.15626666666665</v>
          </cell>
          <cell r="H422">
            <v>6922.2616903403596</v>
          </cell>
          <cell r="I422">
            <v>1448000</v>
          </cell>
        </row>
        <row r="423">
          <cell r="B423" t="str">
            <v>Traàn Quang Kheän</v>
          </cell>
          <cell r="C423" t="str">
            <v>VSCN</v>
          </cell>
          <cell r="D423">
            <v>1.1126</v>
          </cell>
          <cell r="E423">
            <v>89</v>
          </cell>
          <cell r="F423">
            <v>1</v>
          </cell>
          <cell r="G423">
            <v>99.0214</v>
          </cell>
          <cell r="H423">
            <v>6922.2616903403596</v>
          </cell>
          <cell r="I423">
            <v>685000</v>
          </cell>
        </row>
        <row r="424">
          <cell r="B424" t="str">
            <v>Trònh Vaên Luøng</v>
          </cell>
          <cell r="C424" t="str">
            <v>VSCN</v>
          </cell>
          <cell r="D424">
            <v>1</v>
          </cell>
          <cell r="E424">
            <v>150</v>
          </cell>
          <cell r="F424">
            <v>1.4</v>
          </cell>
          <cell r="G424">
            <v>210</v>
          </cell>
          <cell r="H424">
            <v>6922.2616903403596</v>
          </cell>
          <cell r="I424">
            <v>1454000</v>
          </cell>
        </row>
        <row r="425">
          <cell r="B425" t="str">
            <v>Phaïm Quoác Huøng</v>
          </cell>
          <cell r="C425" t="str">
            <v>VSCN</v>
          </cell>
          <cell r="D425">
            <v>1</v>
          </cell>
          <cell r="E425">
            <v>151</v>
          </cell>
          <cell r="F425">
            <v>1.4</v>
          </cell>
          <cell r="G425">
            <v>211.39999999999998</v>
          </cell>
          <cell r="H425">
            <v>6922.2616903403596</v>
          </cell>
          <cell r="I425">
            <v>1463000</v>
          </cell>
        </row>
        <row r="426">
          <cell r="B426" t="str">
            <v>Nguyeãn Vaên Ñoâng</v>
          </cell>
          <cell r="C426" t="str">
            <v>VSCN</v>
          </cell>
          <cell r="D426">
            <v>1.0608333333333333</v>
          </cell>
          <cell r="E426">
            <v>147</v>
          </cell>
          <cell r="F426">
            <v>1.2</v>
          </cell>
          <cell r="G426">
            <v>187.131</v>
          </cell>
          <cell r="H426">
            <v>6922.2616903403596</v>
          </cell>
          <cell r="I426">
            <v>1295000</v>
          </cell>
        </row>
        <row r="427">
          <cell r="B427" t="str">
            <v>Ng. Thanh Sang (B)</v>
          </cell>
          <cell r="C427" t="str">
            <v>ÑÑNT</v>
          </cell>
          <cell r="D427">
            <v>1.2</v>
          </cell>
          <cell r="E427">
            <v>89</v>
          </cell>
          <cell r="F427">
            <v>1</v>
          </cell>
          <cell r="G427">
            <v>106.8</v>
          </cell>
          <cell r="H427">
            <v>6922.2616903403596</v>
          </cell>
          <cell r="I427">
            <v>739000</v>
          </cell>
        </row>
        <row r="428">
          <cell r="B428" t="str">
            <v>Haø Chí Linh</v>
          </cell>
          <cell r="C428" t="str">
            <v>ÑÑNT</v>
          </cell>
          <cell r="D428">
            <v>1.1893644617380026</v>
          </cell>
          <cell r="E428">
            <v>146</v>
          </cell>
          <cell r="F428">
            <v>1</v>
          </cell>
          <cell r="G428">
            <v>173.64721141374838</v>
          </cell>
          <cell r="H428">
            <v>6922.2616903403596</v>
          </cell>
          <cell r="I428">
            <v>1202000</v>
          </cell>
        </row>
        <row r="429">
          <cell r="B429" t="str">
            <v>Leâ Hoaøng UÙt</v>
          </cell>
          <cell r="C429" t="str">
            <v>ÑÑNT</v>
          </cell>
          <cell r="D429">
            <v>1.1893644617380026</v>
          </cell>
          <cell r="E429">
            <v>149</v>
          </cell>
          <cell r="F429">
            <v>1</v>
          </cell>
          <cell r="G429">
            <v>177.21530479896239</v>
          </cell>
          <cell r="H429">
            <v>6922.2616903403596</v>
          </cell>
          <cell r="I429">
            <v>1227000</v>
          </cell>
        </row>
        <row r="430">
          <cell r="B430" t="str">
            <v>Nguyeãn Vaên Thaéng</v>
          </cell>
          <cell r="C430" t="str">
            <v>ÑÑNT</v>
          </cell>
          <cell r="D430">
            <v>1.2</v>
          </cell>
          <cell r="E430">
            <v>153</v>
          </cell>
          <cell r="F430">
            <v>1.4</v>
          </cell>
          <cell r="G430">
            <v>257.03999999999996</v>
          </cell>
          <cell r="H430">
            <v>6922.2616903403596</v>
          </cell>
          <cell r="I430">
            <v>1779000</v>
          </cell>
        </row>
        <row r="431">
          <cell r="B431" t="str">
            <v>Laâm Duy Khanh</v>
          </cell>
          <cell r="C431" t="str">
            <v>ÑÑNT</v>
          </cell>
          <cell r="D431">
            <v>1.1893333333333334</v>
          </cell>
          <cell r="E431">
            <v>136</v>
          </cell>
          <cell r="F431">
            <v>1</v>
          </cell>
          <cell r="G431">
            <v>161.74933333333334</v>
          </cell>
          <cell r="H431">
            <v>6922.2616903403596</v>
          </cell>
          <cell r="I431">
            <v>1120000</v>
          </cell>
        </row>
        <row r="432">
          <cell r="B432" t="str">
            <v>Phuø Thoï Loäc</v>
          </cell>
          <cell r="C432" t="str">
            <v>ÑÑNT</v>
          </cell>
          <cell r="D432">
            <v>1.1893644617380026</v>
          </cell>
          <cell r="E432">
            <v>150</v>
          </cell>
          <cell r="F432">
            <v>1.4</v>
          </cell>
          <cell r="G432">
            <v>249.76653696498053</v>
          </cell>
          <cell r="H432">
            <v>6922.2616903403596</v>
          </cell>
          <cell r="I432">
            <v>1729000</v>
          </cell>
        </row>
        <row r="433">
          <cell r="B433" t="str">
            <v>Phaïm Tieán Huøng</v>
          </cell>
          <cell r="C433" t="str">
            <v>ÑÑNT</v>
          </cell>
          <cell r="D433">
            <v>1.1856977950713359</v>
          </cell>
          <cell r="E433">
            <v>149</v>
          </cell>
          <cell r="F433">
            <v>1.4</v>
          </cell>
          <cell r="G433">
            <v>247.33656005188067</v>
          </cell>
          <cell r="H433">
            <v>6922.2616903403596</v>
          </cell>
          <cell r="I433">
            <v>1712000</v>
          </cell>
        </row>
        <row r="434">
          <cell r="B434" t="str">
            <v>Nguyeãn Thanh Hoaø</v>
          </cell>
          <cell r="C434" t="str">
            <v>ÑÑNT</v>
          </cell>
          <cell r="D434">
            <v>1.1856977950713359</v>
          </cell>
          <cell r="E434">
            <v>153</v>
          </cell>
          <cell r="F434">
            <v>1.4</v>
          </cell>
          <cell r="G434">
            <v>253.97646770428014</v>
          </cell>
          <cell r="H434">
            <v>6922.2616903403596</v>
          </cell>
          <cell r="I434">
            <v>1758000</v>
          </cell>
        </row>
        <row r="435">
          <cell r="B435" t="str">
            <v>Nguyeãn Vaên Uùt (B)</v>
          </cell>
          <cell r="C435" t="str">
            <v>ÑÑNT</v>
          </cell>
          <cell r="D435">
            <v>1.1860311284046692</v>
          </cell>
          <cell r="E435">
            <v>154</v>
          </cell>
          <cell r="F435">
            <v>1.2</v>
          </cell>
          <cell r="G435">
            <v>219.17855252918284</v>
          </cell>
          <cell r="H435">
            <v>6922.2616903403596</v>
          </cell>
          <cell r="I435">
            <v>1517000</v>
          </cell>
        </row>
        <row r="436">
          <cell r="B436" t="str">
            <v>Huyønh Chí Chaùnh</v>
          </cell>
          <cell r="C436" t="str">
            <v>oùm daøi haïn</v>
          </cell>
          <cell r="D436">
            <v>0</v>
          </cell>
          <cell r="E436">
            <v>0</v>
          </cell>
          <cell r="G436">
            <v>0</v>
          </cell>
          <cell r="H436">
            <v>6922.2616903403596</v>
          </cell>
          <cell r="I436">
            <v>1000000</v>
          </cell>
        </row>
        <row r="437">
          <cell r="B437" t="str">
            <v>Thaân Hoaøng Tieán</v>
          </cell>
          <cell r="C437" t="str">
            <v>G/q  NV</v>
          </cell>
          <cell r="D437">
            <v>1.2346342165898618</v>
          </cell>
          <cell r="E437">
            <v>98</v>
          </cell>
          <cell r="F437">
            <v>1</v>
          </cell>
          <cell r="G437">
            <v>120.99415322580646</v>
          </cell>
          <cell r="H437">
            <v>6922.2616903403596</v>
          </cell>
          <cell r="I437">
            <v>838000</v>
          </cell>
        </row>
        <row r="438">
          <cell r="B438" t="str">
            <v>Phaïm Thaønh Ñònh</v>
          </cell>
          <cell r="C438" t="str">
            <v>"</v>
          </cell>
          <cell r="D438">
            <v>1.1680933852140076</v>
          </cell>
          <cell r="E438">
            <v>48</v>
          </cell>
          <cell r="F438">
            <v>1</v>
          </cell>
          <cell r="G438">
            <v>56.068482490272366</v>
          </cell>
          <cell r="H438">
            <v>6922.2616903403596</v>
          </cell>
          <cell r="I438">
            <v>388000</v>
          </cell>
        </row>
        <row r="439">
          <cell r="B439" t="str">
            <v>Leâ Thaùi Bình</v>
          </cell>
          <cell r="C439" t="str">
            <v>"</v>
          </cell>
          <cell r="D439">
            <v>1.155</v>
          </cell>
          <cell r="E439">
            <v>56</v>
          </cell>
          <cell r="F439">
            <v>1</v>
          </cell>
          <cell r="G439">
            <v>64.680000000000007</v>
          </cell>
          <cell r="H439">
            <v>6922.2616903403596</v>
          </cell>
          <cell r="I439">
            <v>448000</v>
          </cell>
        </row>
        <row r="440">
          <cell r="B440" t="str">
            <v>Coäng:</v>
          </cell>
          <cell r="F440">
            <v>191.00000000000017</v>
          </cell>
          <cell r="G440">
            <v>35692.993007905709</v>
          </cell>
          <cell r="I440">
            <v>248072000</v>
          </cell>
        </row>
      </sheetData>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TRA"/>
      <sheetName val="BANGTINH"/>
      <sheetName val="Tinh Qmax"/>
      <sheetName val="Hinh thai"/>
      <sheetName val="TonghopHT"/>
      <sheetName val="Khau do Kasin"/>
      <sheetName val="Langchanh Q2%"/>
      <sheetName val="Tra K"/>
      <sheetName val="b_ tra"/>
      <sheetName val="3MN H2%"/>
      <sheetName val="Khau do cau nho"/>
      <sheetName val="Tinh Qmax (Xoko)"/>
      <sheetName val="H~Q~V"/>
      <sheetName val="Tra_bang"/>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Sheet3"/>
      <sheetName val="XL4Test5"/>
      <sheetName val="GVL"/>
      <sheetName val="Thuc thanh"/>
      <sheetName val="dtxl"/>
      <sheetName val="Truot_nen"/>
      <sheetName val="MTL$-INTER"/>
      <sheetName val="Chi tiet VL-NC-MTC"/>
      <sheetName val="Tra_x0000_K"/>
      <sheetName val="Khau do cau(nho"/>
      <sheetName val="Du_lieu"/>
      <sheetName val="Jhau do Kasin"/>
      <sheetName val="hinhhoc"/>
      <sheetName val="Tra?K"/>
      <sheetName val="Tinh_Qmax"/>
      <sheetName val="Hinh_thai"/>
      <sheetName val="Khau_do_Kasin"/>
      <sheetName val="Langchanh_Q2%"/>
      <sheetName val="Tra_K"/>
      <sheetName val="b__tra"/>
      <sheetName val="3MN_H2%"/>
      <sheetName val="Khau_do_cau_nho"/>
      <sheetName val="Tinh_Qmax_(Xoko)"/>
      <sheetName val="CTG_SO"/>
      <sheetName val="SP_Sinh"/>
      <sheetName val="VH_C_Viet"/>
      <sheetName val="Xa_thanh"/>
      <sheetName val="Thuc_thanh"/>
      <sheetName val="Chi_tiet_VL-NC-MTC"/>
      <sheetName val="Tra"/>
      <sheetName val="tra-vat-lieu"/>
      <sheetName val="MTO REV.0"/>
      <sheetName val="DTCT"/>
      <sheetName val="PEDESB"/>
      <sheetName val="chitiet"/>
    </sheetNames>
    <sheetDataSet>
      <sheetData sheetId="0" refreshError="1">
        <row r="122">
          <cell r="B122">
            <v>0.02</v>
          </cell>
          <cell r="E122">
            <v>75</v>
          </cell>
          <cell r="F122">
            <v>0.6</v>
          </cell>
          <cell r="G122">
            <v>1.1000000000000001</v>
          </cell>
        </row>
        <row r="123">
          <cell r="B123">
            <v>0.04</v>
          </cell>
          <cell r="E123">
            <v>90</v>
          </cell>
          <cell r="F123">
            <v>0.9</v>
          </cell>
          <cell r="G123">
            <v>1.6</v>
          </cell>
        </row>
        <row r="124">
          <cell r="B124">
            <v>0.06</v>
          </cell>
          <cell r="E124">
            <v>100</v>
          </cell>
          <cell r="F124">
            <v>1.2</v>
          </cell>
          <cell r="G124">
            <v>2.2000000000000002</v>
          </cell>
        </row>
        <row r="125">
          <cell r="B125">
            <v>0.08</v>
          </cell>
          <cell r="E125">
            <v>125</v>
          </cell>
          <cell r="F125">
            <v>2</v>
          </cell>
          <cell r="G125">
            <v>3.9</v>
          </cell>
        </row>
        <row r="126">
          <cell r="B126">
            <v>0.1</v>
          </cell>
          <cell r="E126">
            <v>150</v>
          </cell>
          <cell r="F126">
            <v>3.3</v>
          </cell>
          <cell r="G126">
            <v>6.1</v>
          </cell>
        </row>
        <row r="127">
          <cell r="B127">
            <v>0.10100000000000001</v>
          </cell>
          <cell r="E127">
            <v>175</v>
          </cell>
          <cell r="F127">
            <v>4.8</v>
          </cell>
          <cell r="G127">
            <v>8.5</v>
          </cell>
        </row>
        <row r="128">
          <cell r="B128">
            <v>1</v>
          </cell>
          <cell r="E128">
            <v>200</v>
          </cell>
          <cell r="F128">
            <v>6.7</v>
          </cell>
          <cell r="G128">
            <v>12</v>
          </cell>
        </row>
        <row r="129">
          <cell r="B129">
            <v>2</v>
          </cell>
        </row>
        <row r="130">
          <cell r="B130">
            <v>10</v>
          </cell>
        </row>
        <row r="131">
          <cell r="B131">
            <v>10.01</v>
          </cell>
        </row>
        <row r="132">
          <cell r="B132">
            <v>100</v>
          </cell>
        </row>
        <row r="133">
          <cell r="B133">
            <v>200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1"/>
      <sheetName val="Breakdown 2"/>
      <sheetName val="Breakdown bill"/>
    </sheetNames>
    <sheetDataSet>
      <sheetData sheetId="0" refreshError="1"/>
      <sheetData sheetId="1" refreshError="1"/>
      <sheetData sheetId="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 val="tong hop"/>
      <sheetName val="phan tich DG"/>
      <sheetName val="gia vat lieu"/>
      <sheetName val="gia xe may"/>
      <sheetName val="gia nhan cong"/>
      <sheetName val="XL4Test5"/>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general"/>
      <sheetName val="Main Road"/>
      <sheetName val="gVL"/>
      <sheetName val="MTL$-INTER"/>
      <sheetName val="PHAN DS 22 KV"/>
      <sheetName val="Gioi thieu"/>
      <sheetName val="DG 11"/>
      <sheetName val="Tien luong"/>
      <sheetName val="Kinh phi "/>
      <sheetName val="Phan tich"/>
      <sheetName val="VC"/>
      <sheetName val="XL4Poppy"/>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 val="DE "/>
      <sheetName val="Đoàn Vay Tiền"/>
      <sheetName val="Nợ Đoàn"/>
      <sheetName val="Input"/>
      <sheetName val="Sum"/>
      <sheetName val="tra-vat-lieu"/>
      <sheetName val="Chart1"/>
      <sheetName val="phùn tich DG"/>
      <sheetName val="DO AM DT"/>
      <sheetName val="Congty"/>
      <sheetName val="VPPN"/>
      <sheetName val="XN74"/>
      <sheetName val="XN54"/>
      <sheetName val="XN33"/>
      <sheetName val="NK96"/>
      <sheetName val="C.noTX0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BANGTRA"/>
      <sheetName val="QMCT"/>
      <sheetName val="MTO REV.0"/>
      <sheetName val="hieuchinh30.11"/>
      <sheetName val="Bcaonhanh"/>
      <sheetName val="chitieth.chinh"/>
      <sheetName val="trinhEVN29.8"/>
      <sheetName val="Ðoàn Vay Ti?n"/>
      <sheetName val="N? Ðoàn"/>
      <sheetName val="dtk490_x000d_491(PAI_x0009_"/>
      <sheetName val="QTNugc"/>
      <sheetName val="10000_x0010_00"/>
      <sheetName val="Qheet1"/>
      <sheetName val="BanTinh"/>
      <sheetName val="thdt"/>
      <sheetName val="th"/>
      <sheetName val="ptvl0-1"/>
      <sheetName val="0-1"/>
      <sheetName val="ptvl4-5"/>
      <sheetName val="4-5"/>
      <sheetName val="ptvl3-4"/>
      <sheetName val="3-4"/>
      <sheetName val="ptvl2-3"/>
      <sheetName val="2-3"/>
      <sheetName val="vlcong"/>
      <sheetName val="ptvl1-2"/>
      <sheetName val="1-2"/>
      <sheetName val="gia vat_x0000_lieu"/>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Ðoàn Vay Ti_n"/>
      <sheetName val="N_ Ðoàn"/>
      <sheetName val="gia vat"/>
      <sheetName val="dudoan"/>
      <sheetName val="Tinh truoc VAT"/>
      <sheetName val="CP khaosat(Congtinh)"/>
      <sheetName val="CP khaosat(tuyettinh)"/>
      <sheetName val="Bia"/>
      <sheetName val="Tai trong"/>
      <sheetName val="Pile-Br-Capacity"/>
      <sheetName val="cong"/>
      <sheetName val="GIAVL"/>
      <sheetName val=""/>
      <sheetName val="dtxl"/>
      <sheetName val="dtk486"/>
      <sheetName val="dtk490_x000a_491(PAI_x0009_"/>
      <sheetName val="CN kho doi"/>
      <sheetName val="CTHTchua TTn?ib?"/>
      <sheetName val="CN2004 N?p TCT"/>
      <sheetName val="G2G3_CDR_Dim"/>
      <sheetName val="G2_System_Inputs"/>
      <sheetName val="G2_TDT_Input"/>
      <sheetName val="G2_TDT_Advanced"/>
      <sheetName val="G2G3_GGSN_WC"/>
      <sheetName val="G3_System_Inputs"/>
      <sheetName val="G3_TDT_Input"/>
      <sheetName val="MTO REV.2(ARMOR)"/>
      <sheetName val="Gia"/>
      <sheetName val="Breakdown bill"/>
      <sheetName val="Breakdown 2"/>
      <sheetName val="dtk490_x000d_491(PAI "/>
      <sheetName val="dtk490_x000a_491(PAI "/>
      <sheetName val="T2"/>
      <sheetName val="T3"/>
      <sheetName val="T4"/>
      <sheetName val="T5"/>
      <sheetName val="THop"/>
      <sheetName val="THKD"/>
      <sheetName val="20000000"/>
      <sheetName val="30000000"/>
      <sheetName val="40000000"/>
      <sheetName val="dtk490_491(PAI_x0009_"/>
      <sheetName val="CD2000"/>
      <sheetName val="dtk490࠭491(PAI)"/>
      <sheetName val="pc"/>
      <sheetName val="pt"/>
      <sheetName val="111"/>
      <sheetName val="th thu chi"/>
      <sheetName val="tam ung"/>
      <sheetName val="CTHTchua TTn_ib_"/>
      <sheetName val="CN2004 N_p TCT"/>
      <sheetName val="Gia vat tu"/>
      <sheetName val="Temp"/>
      <sheetName val="Truot_nen"/>
      <sheetName val="TTTram"/>
      <sheetName val="thso_sanh"/>
      <sheetName val="DG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refreshError="1"/>
      <sheetData sheetId="112" refreshError="1"/>
      <sheetData sheetId="113" refreshError="1"/>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 val="Sheet2"/>
      <sheetName val="tuong"/>
      <sheetName val="NC"/>
      <sheetName val="vua(c)"/>
      <sheetName val="Solieu"/>
      <sheetName val="TONG HOP VL-NC"/>
      <sheetName val="dtoan -#tiet"/>
      <sheetName val="$t-kphi-iso-tong"/>
      <sheetName val="BOQ-1"/>
    </sheetNames>
    <sheetDataSet>
      <sheetData sheetId="0" refreshError="1"/>
      <sheetData sheetId="1" refreshError="1"/>
      <sheetData sheetId="2" refreshError="1"/>
      <sheetData sheetId="3" refreshError="1"/>
      <sheetData sheetId="4" refreshError="1"/>
      <sheetData sheetId="5" refreshError="1">
        <row r="60">
          <cell r="Q60">
            <v>1590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Sheet1"/>
      <sheetName val="Sheet2"/>
      <sheetName val="Sheet3"/>
      <sheetName val="XL4Poppy"/>
      <sheetName val="CAODO"/>
      <sheetName val="MD-HG"/>
      <sheetName val="RANH SDOC"/>
      <sheetName val="DANH SACH"/>
      <sheetName val="00000000"/>
      <sheetName val="10000000"/>
      <sheetName val="Dskh diem le-F5 vnm"/>
      <sheetName val="DSKH DIEM LE NPP"/>
      <sheetName val="TAM QUANG"/>
      <sheetName val="T1-2006"/>
      <sheetName val="T2-06"/>
      <sheetName val="T3-06"/>
      <sheetName val="T4,06"/>
      <sheetName val="T5-2006"/>
      <sheetName val="T6-2006"/>
      <sheetName val="T7-2006"/>
      <sheetName val="tra-vat-lieu"/>
      <sheetName val="Doi chieu I-2006"/>
      <sheetName val="Thu I"/>
      <sheetName val="7_BCT"/>
      <sheetName val="6-BCT (3)"/>
      <sheetName val="B CAO 3-06"/>
      <sheetName val="DIENTHOAI"/>
      <sheetName val="Luy ke I"/>
      <sheetName val="Baocaothu"/>
      <sheetName val="B CAO THANG"/>
      <sheetName val="S03-BH"/>
      <sheetName val="Bang gia tong hop"/>
      <sheetName val="MTL$-INTER"/>
      <sheetName val="SPL4"/>
      <sheetName val="gVL"/>
      <sheetName val="Tong_ke"/>
      <sheetName val="CTCLCH~1"/>
      <sheetName val="Tinh toan"/>
      <sheetName val="So lieu"/>
      <sheetName val="TONG KE DZ 0.4 KV"/>
      <sheetName val="IN"/>
      <sheetName val="PBCPVC"/>
      <sheetName val="BANG LUONG "/>
      <sheetName val="BÁO CÁO KHO"/>
      <sheetName val="NHAP KHO"/>
      <sheetName val="DOANH THU"/>
      <sheetName val="242"/>
      <sheetName val="NKCHUNG"/>
      <sheetName val="THCN"/>
      <sheetName val="SOCAI"/>
      <sheetName val="THCN_TK"/>
      <sheetName val="CTCN_KH"/>
      <sheetName val="CDPS"/>
      <sheetName val="CDKT"/>
      <sheetName val="KQKD I"/>
      <sheetName val="KQKD II"/>
      <sheetName val="QT TNDN moi"/>
      <sheetName val="PL03"/>
      <sheetName val="QT TNDN"/>
      <sheetName val="KHTSCD"/>
      <sheetName val="MA"/>
      <sheetName val="XL4Test5"/>
      <sheetName val="tuong"/>
      <sheetName val="Sheat1"/>
      <sheetName val="DSKH DIEM²_x0000__x0000_NPP"/>
      <sheetName val="ptdg-duong"/>
      <sheetName val="GiaVL"/>
      <sheetName val="C,ÐHI"/>
      <sheetName val="RÁNH SDOC"/>
      <sheetName val="PTVT (MAU)"/>
      <sheetName val="Gia vat tu"/>
      <sheetName val="SLN"/>
      <sheetName val="TINHDAODAP"/>
      <sheetName val="TIENLUONG"/>
      <sheetName val="KL"/>
      <sheetName val="BO"/>
      <sheetName val="Bang 2B"/>
      <sheetName val="SOLIEU"/>
      <sheetName val="DSKH DIEM²"/>
      <sheetName val="Ts"/>
      <sheetName val="Tru So Lam Viec"/>
      <sheetName val="DSKH DIEM_x0006__x0000__x0000_lapr"/>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DO AM DT"/>
      <sheetName val="Sheet1"/>
      <sheetName val="Tro giup"/>
      <sheetName val="20000000"/>
      <sheetName val="XL4Test5"/>
      <sheetName val="XL4Test5 (2)"/>
      <sheetName val="XL4Test5 (3)"/>
      <sheetName val="XL4Test5 (4)"/>
      <sheetName val="XL4Test5 (5)"/>
      <sheetName val="Gia vat tu"/>
      <sheetName val="ctTBA"/>
      <sheetName val="dtct cong"/>
      <sheetName val="DG "/>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THOP XL"/>
      <sheetName val="B2_3"/>
      <sheetName val="CL_XD"/>
      <sheetName val="CHO_TC"/>
      <sheetName val="Tinh_(m2)"/>
      <sheetName val="DO_AM_DT"/>
      <sheetName val="DG_"/>
      <sheetName val="BC nhanh"/>
      <sheetName val="BC TCTy"/>
      <sheetName val="BC GD "/>
      <sheetName val="BC ngay"/>
      <sheetName val="SL va do am"/>
      <sheetName val="Da voi"/>
      <sheetName val="Da set"/>
      <sheetName val="Lo nung"/>
      <sheetName val="Nghien lieu"/>
      <sheetName val="Nghien xi"/>
      <sheetName val="Nghien than"/>
      <sheetName val="BC P KH"/>
      <sheetName val="ML"/>
      <sheetName val="TT"/>
      <sheetName val="TD"/>
      <sheetName val="DV"/>
      <sheetName val="BMC"/>
      <sheetName val="DN"/>
      <sheetName val="DUL"/>
      <sheetName val="DTHH"/>
      <sheetName val="Dam chu"/>
      <sheetName val="Du_lieu"/>
      <sheetName val="BGVL"/>
      <sheetName val="NC&amp;M"/>
      <sheetName val="DG Nen"/>
      <sheetName val="Du Toan"/>
      <sheetName val="_x0000__x0000__x0000__x0000__x0000__x0000__x0000__x0000_"/>
      <sheetName val="Thuc thanh"/>
      <sheetName val="Bia"/>
      <sheetName val="tra-vat-lgeu"/>
      <sheetName val="ESTI_"/>
      <sheetName val="Tro_giup"/>
      <sheetName val="XL4Test5_(2)"/>
      <sheetName val="XL4Test5_(3)"/>
      <sheetName val="XL4Test5_(4)"/>
      <sheetName val="XL4Test5_(5)"/>
      <sheetName val="dtct_cong"/>
      <sheetName val="Gia_vat_tu"/>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Sheet9"/>
      <sheetName val="Sheet10"/>
      <sheetName val="IBASE"/>
      <sheetName val="Package1"/>
      <sheetName val="Sheet2"/>
      <sheetName val="Tổng kê"/>
      <sheetName val="Tổng hợp VT"/>
      <sheetName val="Name"/>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Discounts"/>
      <sheetName val="AASHTO92"/>
      <sheetName val="????????"/>
      <sheetName val="________"/>
      <sheetName val="B2_31"/>
      <sheetName val="CL_XD1"/>
      <sheetName val="CHO_TC1"/>
      <sheetName val="Tinh_(m2)1"/>
      <sheetName val="DO_AM_DT1"/>
      <sheetName val="DG_1"/>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Sheet3"/>
      <sheetName val="THCT"/>
      <sheetName val="THTram"/>
      <sheetName val="THDZ0,4"/>
      <sheetName val="TH DZ35"/>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TTTram"/>
      <sheetName val="Tinh _x0008_m2)"/>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 val="35KV"/>
      <sheetName val="T.Tinh"/>
      <sheetName val="TBA "/>
      <sheetName val="TT_0,4KV"/>
      <sheetName val="DT_0,4KV"/>
      <sheetName val="CP_Xaylap"/>
      <sheetName val="CP_Thietbi"/>
      <sheetName val="CP_Khac"/>
      <sheetName val="Tong_DT"/>
      <sheetName val="TTVanChuyen"/>
      <sheetName val="Phuluc"/>
    </sheetNames>
    <sheetDataSet>
      <sheetData sheetId="0">
        <row r="7">
          <cell r="C7">
            <v>3546</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Sheet1"/>
      <sheetName val="Sheet2"/>
      <sheetName val="Sheet3"/>
      <sheetName val="XL4Test5"/>
      <sheetName val="Gia"/>
      <sheetName val="dtct cong"/>
      <sheetName val="tra-vat-lieu"/>
      <sheetName val="Gia_NC"/>
      <sheetName val="COAT&amp;WRAP-QIOT-#3"/>
      <sheetName val="PNT-QUOT-#3"/>
      <sheetName val="gvl"/>
      <sheetName val="TTTram"/>
      <sheetName val="NEW-PANEL"/>
      <sheetName val="Gia_GC_Satthep"/>
      <sheetName val="gia vt,nc,may"/>
      <sheetName val="VAT &amp; CIT COMIN"/>
      <sheetName val="VN 9"/>
      <sheetName val="VN 8"/>
      <sheetName val="VN 6"/>
      <sheetName val="VN 3"/>
      <sheetName val="VN 1"/>
      <sheetName val="lot 10.1"/>
      <sheetName val="lot 10.2"/>
      <sheetName val="lot 11.1"/>
      <sheetName val="lot 11.2"/>
      <sheetName val="lot 12.1"/>
      <sheetName val="lot 12.2"/>
      <sheetName val="Chart1"/>
      <sheetName val="mong + than"/>
      <sheetName val="h thien tt"/>
      <sheetName val="hoµn thien x trat"/>
      <sheetName val="~         "/>
      <sheetName val="XL4Poppy"/>
      <sheetName val="00 00000"/>
      <sheetName val="Tổng kê"/>
      <sheetName val="bka "/>
      <sheetName val="ctTBA"/>
      <sheetName val="DGIAgoi1"/>
      <sheetName val="T_x0014_04"/>
      <sheetName val="TH_TB"/>
      <sheetName val="bia_"/>
      <sheetName val="Gia_MBA_(2)"/>
      <sheetName val="Gi¸_tñ_bï"/>
      <sheetName val="Gia_KH"/>
      <sheetName val="GiaVT_XDCB"/>
      <sheetName val="Gia_MBA"/>
      <sheetName val="Cac_HS_hay_SD"/>
      <sheetName val="TTDZ22"/>
      <sheetName val="Out"/>
      <sheetName val="ctdg"/>
      <sheetName val="tuong"/>
      <sheetName val="T?ng kê"/>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XT_Buoc 3"/>
      <sheetName val="Yen Dinh 1"/>
      <sheetName val="KLHT"/>
      <sheetName val="daywork- Tham khao"/>
      <sheetName val="T_ng kê"/>
      <sheetName val="Book 1 Summary"/>
      <sheetName val="DONVIBAN"/>
      <sheetName val="NGUON"/>
      <sheetName val="Chiet tinh"/>
      <sheetName val="Gia vat tu"/>
      <sheetName val="hieuchinh30.11"/>
      <sheetName val="Gia_K_x0008_"/>
      <sheetName val="Cac_HP_hay_SD"/>
      <sheetName val="hoµn thien x tra4"/>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DATA"/>
      <sheetName val="Phan dau"/>
      <sheetName val="TH_TB1"/>
      <sheetName val="bia_1"/>
      <sheetName val="Gia_MBA_(2)1"/>
      <sheetName val="Gi¸_tñ_bï1"/>
      <sheetName val="Gia_KH1"/>
      <sheetName val="GiaVT_XDCB1"/>
      <sheetName val="Gia_MBA1"/>
      <sheetName val="Cac_HS_hay_SD1"/>
      <sheetName val="VAT_&amp;_CIT_COMIN"/>
      <sheetName val="VN_9"/>
      <sheetName val="VN_8"/>
      <sheetName val="VN_6"/>
      <sheetName val="VN_3"/>
      <sheetName val="VN_1"/>
      <sheetName val="lot_10_1"/>
      <sheetName val="lot_10_2"/>
      <sheetName val="lot_11_1"/>
      <sheetName val="lot_11_2"/>
      <sheetName val="lot_12_1"/>
      <sheetName val="lot_12_2"/>
      <sheetName val="dtct_cong"/>
      <sheetName val="mong_+_than"/>
      <sheetName val="h_thien_tt"/>
      <sheetName val="hoµn_thien_x_trat"/>
      <sheetName val="~_________"/>
      <sheetName val="gia_vt,nc,may"/>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Quantity"/>
      <sheetName val="DO AM DT"/>
      <sheetName val="Can doi "/>
      <sheetName val="DON GIA TRAM (3)"/>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Yen_Dinh_1"/>
      <sheetName val="00_00000"/>
      <sheetName val="§gi¸"/>
      <sheetName val="Sum"/>
      <sheetName val="DG29HB"/>
      <sheetName val="KH-Q1,Q2,01"/>
      <sheetName val="TH VL, NC, DDHT Thanh0huoc"/>
      <sheetName val="Economic Profit"/>
      <sheetName val="tra-~at-lieu"/>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sheetData sheetId="214" refreshError="1"/>
      <sheetData sheetId="215" refreshError="1"/>
      <sheetData sheetId="21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ptdg"/>
      <sheetName val="gia vt,nc,may"/>
      <sheetName val="XL4Poppy"/>
      <sheetName val="DS-Thuong 6T dau"/>
      <sheetName val="gia vt_nc_may"/>
    </sheetNames>
    <sheetDataSet>
      <sheetData sheetId="0" refreshError="1"/>
      <sheetData sheetId="1" refreshError="1"/>
      <sheetData sheetId="2" refreshError="1">
        <row r="7">
          <cell r="B7" t="str">
            <v>A dao</v>
          </cell>
          <cell r="C7">
            <v>1</v>
          </cell>
          <cell r="E7" t="str">
            <v>Nhaân coâng 2,7/7</v>
          </cell>
          <cell r="F7">
            <v>1</v>
          </cell>
          <cell r="H7" t="str">
            <v>Maùy troän 250 lít</v>
          </cell>
          <cell r="I7">
            <v>1</v>
          </cell>
        </row>
        <row r="8">
          <cell r="B8" t="str">
            <v>Baät saét 20x4x250</v>
          </cell>
          <cell r="C8">
            <v>2</v>
          </cell>
          <cell r="E8" t="str">
            <v>Nhaân coâng 3/7</v>
          </cell>
          <cell r="F8">
            <v>2</v>
          </cell>
          <cell r="H8" t="str">
            <v>Maùy ñaàm baøn 1kw</v>
          </cell>
          <cell r="I8">
            <v>2</v>
          </cell>
        </row>
        <row r="9">
          <cell r="B9" t="str">
            <v>Baät saét d = 10mm</v>
          </cell>
          <cell r="C9">
            <v>3</v>
          </cell>
          <cell r="E9" t="str">
            <v>Nhaân coâng 3,5/7</v>
          </cell>
          <cell r="F9">
            <v>3</v>
          </cell>
          <cell r="H9" t="str">
            <v>Maùy ñaàm duøi 1,5Kw</v>
          </cell>
          <cell r="I9">
            <v>3</v>
          </cell>
        </row>
        <row r="10">
          <cell r="B10" t="str">
            <v>Baät saét d=10mm</v>
          </cell>
          <cell r="C10">
            <v>4</v>
          </cell>
          <cell r="E10" t="str">
            <v>Nhaân coâng 3,7/7</v>
          </cell>
          <cell r="F10">
            <v>4</v>
          </cell>
          <cell r="H10" t="str">
            <v>Maùy caét uoán</v>
          </cell>
          <cell r="I10">
            <v>4</v>
          </cell>
        </row>
        <row r="11">
          <cell r="B11" t="str">
            <v>Boä ñieàu toác quaït(32V400FM/K) Uùc</v>
          </cell>
          <cell r="C11">
            <v>5</v>
          </cell>
          <cell r="E11" t="str">
            <v>Nhaân coâng 4/7</v>
          </cell>
          <cell r="F11">
            <v>5</v>
          </cell>
          <cell r="H11" t="str">
            <v>Maùy haøn 23Kw</v>
          </cell>
          <cell r="I11">
            <v>5</v>
          </cell>
        </row>
        <row r="12">
          <cell r="B12" t="str">
            <v>Boàn inox 3m3 ngang Dapha</v>
          </cell>
          <cell r="C12">
            <v>6</v>
          </cell>
          <cell r="E12" t="str">
            <v>Nhaân coâng 4,5/7</v>
          </cell>
          <cell r="F12">
            <v>6</v>
          </cell>
          <cell r="H12" t="str">
            <v>Maùy vaän thaêng 0,8T</v>
          </cell>
          <cell r="I12">
            <v>6</v>
          </cell>
        </row>
        <row r="13">
          <cell r="B13" t="str">
            <v>Boàn inox 5m3 ngang Dapha</v>
          </cell>
          <cell r="C13">
            <v>7</v>
          </cell>
          <cell r="H13" t="str">
            <v>Maùy troän vöõa 80 lít</v>
          </cell>
          <cell r="I13">
            <v>7</v>
          </cell>
        </row>
        <row r="14">
          <cell r="B14" t="str">
            <v>Boät maøu</v>
          </cell>
          <cell r="C14">
            <v>8</v>
          </cell>
          <cell r="H14" t="str">
            <v>Maùy haøn 15Kw</v>
          </cell>
          <cell r="I14">
            <v>8</v>
          </cell>
        </row>
        <row r="15">
          <cell r="B15" t="str">
            <v>Bu long M20x80</v>
          </cell>
          <cell r="C15">
            <v>9</v>
          </cell>
          <cell r="H15" t="str">
            <v>Maùy khoan 4,5Kw</v>
          </cell>
          <cell r="I15">
            <v>9</v>
          </cell>
        </row>
        <row r="16">
          <cell r="B16" t="str">
            <v>Bulong M20x80</v>
          </cell>
          <cell r="C16">
            <v>10</v>
          </cell>
          <cell r="H16" t="str">
            <v>Maùy haøn 14Kw</v>
          </cell>
          <cell r="I16">
            <v>10</v>
          </cell>
        </row>
        <row r="17">
          <cell r="B17" t="str">
            <v>Caàn caåu 10T</v>
          </cell>
          <cell r="C17">
            <v>11</v>
          </cell>
          <cell r="H17" t="str">
            <v>Khoan caàm tay</v>
          </cell>
          <cell r="I17">
            <v>11</v>
          </cell>
        </row>
        <row r="18">
          <cell r="B18" t="str">
            <v>Caàu dao ñaûo 4 cöïc 250A(5LBC4250) uùc</v>
          </cell>
          <cell r="C18">
            <v>12</v>
          </cell>
        </row>
        <row r="19">
          <cell r="B19" t="str">
            <v>Caàu thu raùc oáng xoái</v>
          </cell>
          <cell r="C19">
            <v>13</v>
          </cell>
        </row>
        <row r="20">
          <cell r="B20" t="str">
            <v>Caây choáng</v>
          </cell>
          <cell r="C20">
            <v>14</v>
          </cell>
        </row>
        <row r="21">
          <cell r="B21" t="str">
            <v>Caùp cv 22</v>
          </cell>
          <cell r="C21">
            <v>15</v>
          </cell>
        </row>
        <row r="22">
          <cell r="B22" t="str">
            <v>Caùp ñoàng traàn C50</v>
          </cell>
          <cell r="C22">
            <v>16</v>
          </cell>
        </row>
        <row r="23">
          <cell r="B23" t="str">
            <v>Caùt</v>
          </cell>
          <cell r="C23">
            <v>17</v>
          </cell>
        </row>
        <row r="24">
          <cell r="B24" t="str">
            <v>Caùt vaøng</v>
          </cell>
          <cell r="C24">
            <v>18</v>
          </cell>
        </row>
        <row r="25">
          <cell r="B25" t="str">
            <v>CB 100A 3P ABE103a LG</v>
          </cell>
          <cell r="C25">
            <v>19</v>
          </cell>
        </row>
        <row r="26">
          <cell r="B26" t="str">
            <v>CB 10A 2P ABE32a LG</v>
          </cell>
          <cell r="C26">
            <v>20</v>
          </cell>
        </row>
        <row r="27">
          <cell r="B27" t="str">
            <v>CB 125A 2P ABE202a LG</v>
          </cell>
          <cell r="C27">
            <v>21</v>
          </cell>
        </row>
        <row r="28">
          <cell r="B28" t="str">
            <v>CB 150A 2P ABE202a LG</v>
          </cell>
          <cell r="C28">
            <v>22</v>
          </cell>
        </row>
        <row r="29">
          <cell r="B29" t="str">
            <v>CB 150A 3P ABS203a LG</v>
          </cell>
          <cell r="C29">
            <v>23</v>
          </cell>
        </row>
        <row r="30">
          <cell r="B30" t="str">
            <v>CB 250A 3P ABS 403a LG</v>
          </cell>
          <cell r="C30">
            <v>24</v>
          </cell>
        </row>
        <row r="31">
          <cell r="B31" t="str">
            <v>CB 30A 3P ABE33a LG</v>
          </cell>
          <cell r="C31">
            <v>25</v>
          </cell>
        </row>
        <row r="32">
          <cell r="B32" t="str">
            <v>CB 40A 2P ABE52a LG</v>
          </cell>
          <cell r="C32">
            <v>26</v>
          </cell>
        </row>
        <row r="33">
          <cell r="B33" t="str">
            <v>CB 50A 3P ABE53a LG</v>
          </cell>
          <cell r="C33">
            <v>27</v>
          </cell>
        </row>
        <row r="34">
          <cell r="B34" t="str">
            <v>CB 60A 3P ABE63a LG</v>
          </cell>
          <cell r="C34">
            <v>28</v>
          </cell>
        </row>
        <row r="35">
          <cell r="B35" t="str">
            <v>CB 75A 3P ABE103a LG</v>
          </cell>
          <cell r="C35">
            <v>29</v>
          </cell>
        </row>
        <row r="36">
          <cell r="B36" t="str">
            <v>Chao chuïp</v>
          </cell>
          <cell r="C36">
            <v>30</v>
          </cell>
        </row>
        <row r="37">
          <cell r="B37" t="str">
            <v>Co PVC Þ34-21</v>
          </cell>
          <cell r="C37">
            <v>31</v>
          </cell>
        </row>
        <row r="38">
          <cell r="B38" t="str">
            <v>Co PVC Þ60</v>
          </cell>
          <cell r="C38">
            <v>32</v>
          </cell>
        </row>
        <row r="39">
          <cell r="B39" t="str">
            <v>Coân PVC Þ34/27/21</v>
          </cell>
          <cell r="C39">
            <v>33</v>
          </cell>
        </row>
        <row r="40">
          <cell r="B40" t="str">
            <v>Coân PVC Þ60/34</v>
          </cell>
          <cell r="C40">
            <v>34</v>
          </cell>
        </row>
        <row r="41">
          <cell r="B41" t="str">
            <v>Coàn röûa</v>
          </cell>
          <cell r="C41">
            <v>35</v>
          </cell>
        </row>
        <row r="42">
          <cell r="B42" t="str">
            <v>Coïc ñoàng Þ16 L = 2,4m Cadivi</v>
          </cell>
          <cell r="C42">
            <v>36</v>
          </cell>
        </row>
        <row r="43">
          <cell r="B43" t="str">
            <v>Con taéc 2 daây aâm ( 30/1/2M-1D) uùc</v>
          </cell>
          <cell r="C43">
            <v>37</v>
          </cell>
        </row>
        <row r="44">
          <cell r="B44" t="str">
            <v>Con taéc 3 daây aâm( 30M) Uùc</v>
          </cell>
          <cell r="C44">
            <v>38</v>
          </cell>
        </row>
        <row r="45">
          <cell r="B45" t="str">
            <v>Cöûa nhöïa NVS</v>
          </cell>
          <cell r="C45">
            <v>39</v>
          </cell>
        </row>
        <row r="46">
          <cell r="B46" t="str">
            <v>Cöûa ñi saét kính</v>
          </cell>
          <cell r="C46">
            <v>40</v>
          </cell>
        </row>
        <row r="47">
          <cell r="B47" t="str">
            <v>Cöûa soå luøa saét kính</v>
          </cell>
          <cell r="C47">
            <v>41</v>
          </cell>
        </row>
        <row r="48">
          <cell r="B48" t="str">
            <v>Daây daãn</v>
          </cell>
          <cell r="C48">
            <v>42</v>
          </cell>
        </row>
        <row r="49">
          <cell r="B49" t="str">
            <v>Daây ñieän ñôn vc 1,5</v>
          </cell>
          <cell r="C49">
            <v>43</v>
          </cell>
        </row>
        <row r="50">
          <cell r="B50" t="str">
            <v>Daây theùp</v>
          </cell>
          <cell r="C50">
            <v>44</v>
          </cell>
        </row>
        <row r="51">
          <cell r="B51" t="str">
            <v>Flinkote</v>
          </cell>
          <cell r="C51">
            <v>45</v>
          </cell>
        </row>
        <row r="52">
          <cell r="B52" t="str">
            <v>Gaïch 20x10</v>
          </cell>
          <cell r="C52">
            <v>46</v>
          </cell>
        </row>
        <row r="53">
          <cell r="B53" t="str">
            <v>Gaïch boäng</v>
          </cell>
          <cell r="C53">
            <v>47</v>
          </cell>
        </row>
        <row r="54">
          <cell r="B54" t="str">
            <v>Gaïch Ceramic 20x15</v>
          </cell>
          <cell r="C54">
            <v>48</v>
          </cell>
        </row>
        <row r="55">
          <cell r="B55" t="str">
            <v>Gaïch Ceramic 30x30</v>
          </cell>
          <cell r="C55">
            <v>49</v>
          </cell>
        </row>
        <row r="56">
          <cell r="B56" t="str">
            <v>Gaïch Ceramic nhaùm 20x20</v>
          </cell>
          <cell r="C56">
            <v>50</v>
          </cell>
        </row>
        <row r="57">
          <cell r="B57" t="str">
            <v>Gaïch men 15x30</v>
          </cell>
          <cell r="C57">
            <v>51</v>
          </cell>
        </row>
        <row r="58">
          <cell r="B58" t="str">
            <v>Gaïch oáng 10x10x20</v>
          </cell>
          <cell r="C58">
            <v>52</v>
          </cell>
        </row>
        <row r="59">
          <cell r="B59" t="str">
            <v>Gaïch oáng 8x8x19</v>
          </cell>
          <cell r="C59">
            <v>53</v>
          </cell>
        </row>
        <row r="60">
          <cell r="B60" t="str">
            <v>Gaïch theû 4x8x19</v>
          </cell>
          <cell r="C60">
            <v>54</v>
          </cell>
        </row>
        <row r="61">
          <cell r="B61" t="str">
            <v>Gaïch xi maêng 20x20</v>
          </cell>
          <cell r="C61">
            <v>55</v>
          </cell>
        </row>
        <row r="62">
          <cell r="B62" t="str">
            <v>Giaù ñôõ maùy</v>
          </cell>
          <cell r="C62">
            <v>56</v>
          </cell>
        </row>
        <row r="63">
          <cell r="B63" t="str">
            <v>Giaùy nhaùm</v>
          </cell>
          <cell r="C63">
            <v>57</v>
          </cell>
        </row>
        <row r="64">
          <cell r="B64" t="str">
            <v>Goã caàu coâng taùc</v>
          </cell>
          <cell r="C64">
            <v>58</v>
          </cell>
        </row>
        <row r="65">
          <cell r="B65" t="str">
            <v>Goã cheøn</v>
          </cell>
          <cell r="C65">
            <v>59</v>
          </cell>
        </row>
        <row r="66">
          <cell r="B66" t="str">
            <v>Goã choáng</v>
          </cell>
          <cell r="C66">
            <v>60</v>
          </cell>
        </row>
        <row r="67">
          <cell r="B67" t="str">
            <v>Goã ñaø neïp</v>
          </cell>
          <cell r="C67">
            <v>61</v>
          </cell>
        </row>
        <row r="68">
          <cell r="B68" t="str">
            <v>Goã vaùn</v>
          </cell>
          <cell r="C68">
            <v>62</v>
          </cell>
        </row>
        <row r="69">
          <cell r="B69" t="str">
            <v>Goã xeû</v>
          </cell>
          <cell r="C69">
            <v>63</v>
          </cell>
        </row>
        <row r="70">
          <cell r="B70" t="str">
            <v>Hoá ñaáu daây 4CB54 cty Nam vieät</v>
          </cell>
          <cell r="C70">
            <v>64</v>
          </cell>
        </row>
        <row r="71">
          <cell r="B71" t="str">
            <v>Hoäp con taéc S/Wbox1</v>
          </cell>
          <cell r="C71">
            <v>65</v>
          </cell>
        </row>
        <row r="72">
          <cell r="B72" t="str">
            <v>Hoäp gaén oå ñieän thoaïi</v>
          </cell>
          <cell r="C72">
            <v>66</v>
          </cell>
        </row>
        <row r="73">
          <cell r="B73" t="str">
            <v>Hoäp noái caùp ñieän thoaïi</v>
          </cell>
          <cell r="C73">
            <v>67</v>
          </cell>
        </row>
        <row r="74">
          <cell r="B74" t="str">
            <v>Hoäp noái caùp tieáp ñaát kho saùch</v>
          </cell>
          <cell r="C74">
            <v>68</v>
          </cell>
        </row>
        <row r="75">
          <cell r="B75" t="str">
            <v>Hoäp soá</v>
          </cell>
          <cell r="C75">
            <v>69</v>
          </cell>
        </row>
        <row r="76">
          <cell r="B76" t="str">
            <v>Hoäp tole</v>
          </cell>
          <cell r="C76">
            <v>70</v>
          </cell>
        </row>
        <row r="77">
          <cell r="B77" t="str">
            <v>Keõm buoäc</v>
          </cell>
          <cell r="C77">
            <v>71</v>
          </cell>
        </row>
        <row r="78">
          <cell r="B78" t="str">
            <v>Khung goã</v>
          </cell>
          <cell r="C78">
            <v>72</v>
          </cell>
        </row>
        <row r="79">
          <cell r="B79" t="str">
            <v>Khung saét kính cheát</v>
          </cell>
          <cell r="C79">
            <v>73</v>
          </cell>
        </row>
        <row r="80">
          <cell r="B80" t="str">
            <v>Kim thu seùt S 4,5 Phaùp</v>
          </cell>
          <cell r="C80">
            <v>74</v>
          </cell>
        </row>
        <row r="81">
          <cell r="B81" t="str">
            <v>Maêng soâng Þ114</v>
          </cell>
          <cell r="C81">
            <v>75</v>
          </cell>
        </row>
        <row r="82">
          <cell r="B82" t="str">
            <v>Maêng soâng Þ21</v>
          </cell>
          <cell r="C82">
            <v>76</v>
          </cell>
        </row>
        <row r="83">
          <cell r="B83" t="str">
            <v>Maêng soâng Þ27</v>
          </cell>
          <cell r="C83">
            <v>77</v>
          </cell>
        </row>
        <row r="84">
          <cell r="B84" t="str">
            <v>Maêng soâng Þ34</v>
          </cell>
          <cell r="C84">
            <v>78</v>
          </cell>
        </row>
        <row r="85">
          <cell r="B85" t="str">
            <v>Maêng soâng Þ60</v>
          </cell>
          <cell r="C85">
            <v>79</v>
          </cell>
        </row>
        <row r="86">
          <cell r="B86" t="str">
            <v>Maêng soâng Þ75</v>
          </cell>
          <cell r="C86">
            <v>80</v>
          </cell>
        </row>
        <row r="87">
          <cell r="B87" t="str">
            <v>Maêng soâng Þ90</v>
          </cell>
          <cell r="C87">
            <v>81</v>
          </cell>
        </row>
        <row r="88">
          <cell r="B88" t="str">
            <v>Matit</v>
          </cell>
          <cell r="C88">
            <v>82</v>
          </cell>
        </row>
        <row r="89">
          <cell r="B89" t="str">
            <v>Moùc saét</v>
          </cell>
          <cell r="C89">
            <v>83</v>
          </cell>
        </row>
        <row r="90">
          <cell r="B90" t="str">
            <v>Moùc saét ñeäm</v>
          </cell>
          <cell r="C90">
            <v>84</v>
          </cell>
        </row>
        <row r="91">
          <cell r="B91" t="str">
            <v>Ñaát ñeøn</v>
          </cell>
          <cell r="C91">
            <v>85</v>
          </cell>
        </row>
        <row r="92">
          <cell r="B92" t="str">
            <v>Ñaù 1x2</v>
          </cell>
          <cell r="C92">
            <v>86</v>
          </cell>
        </row>
        <row r="93">
          <cell r="B93" t="str">
            <v>Ñaù 4x6</v>
          </cell>
          <cell r="C93">
            <v>87</v>
          </cell>
        </row>
        <row r="94">
          <cell r="B94" t="str">
            <v>Neïp goã</v>
          </cell>
          <cell r="C94">
            <v>88</v>
          </cell>
        </row>
        <row r="95">
          <cell r="B95" t="str">
            <v>Ñeøn 1,2*2 maùng taùn quang VN</v>
          </cell>
          <cell r="C95">
            <v>89</v>
          </cell>
        </row>
        <row r="96">
          <cell r="B96" t="str">
            <v>Ñeøn 1,2*3 maùng taùn quang VN</v>
          </cell>
          <cell r="C96">
            <v>90</v>
          </cell>
        </row>
        <row r="97">
          <cell r="B97" t="str">
            <v>Ñeøn aùp töôøng 40W</v>
          </cell>
          <cell r="C97">
            <v>91</v>
          </cell>
        </row>
        <row r="98">
          <cell r="B98" t="str">
            <v>Ñeøn choáng noå boùng troøn 100W VN</v>
          </cell>
          <cell r="C98">
            <v>92</v>
          </cell>
        </row>
        <row r="99">
          <cell r="B99" t="str">
            <v>Ñeøn chuøm</v>
          </cell>
          <cell r="C99">
            <v>93</v>
          </cell>
        </row>
        <row r="100">
          <cell r="B100" t="str">
            <v>Ñeøn chuøm aùp traàn ñeá vuoâng VN</v>
          </cell>
          <cell r="C100">
            <v>94</v>
          </cell>
        </row>
        <row r="101">
          <cell r="B101" t="str">
            <v>Ñeøn kieåu maét eách D100 boùng troøn 40W</v>
          </cell>
          <cell r="C101">
            <v>95</v>
          </cell>
        </row>
        <row r="102">
          <cell r="B102" t="str">
            <v>Ñeøn neon troøn 32W ñeá vuoâng</v>
          </cell>
          <cell r="C102">
            <v>96</v>
          </cell>
        </row>
        <row r="103">
          <cell r="B103" t="str">
            <v>Ñeøn söï coá li oa</v>
          </cell>
          <cell r="C103">
            <v>97</v>
          </cell>
        </row>
        <row r="104">
          <cell r="B104" t="str">
            <v>Ñeøn troøn 60W chuïp baùn tieâu VN</v>
          </cell>
          <cell r="C104">
            <v>98</v>
          </cell>
        </row>
        <row r="105">
          <cell r="B105" t="str">
            <v>Nhöïa daùn</v>
          </cell>
          <cell r="C105">
            <v>99</v>
          </cell>
        </row>
        <row r="106">
          <cell r="B106" t="str">
            <v>Ñinh</v>
          </cell>
          <cell r="C106">
            <v>100</v>
          </cell>
        </row>
        <row r="107">
          <cell r="B107" t="str">
            <v>Ñinh caùc loaïi</v>
          </cell>
          <cell r="C107">
            <v>101</v>
          </cell>
        </row>
        <row r="108">
          <cell r="B108" t="str">
            <v>Ñinh ñæa</v>
          </cell>
          <cell r="C108">
            <v>102</v>
          </cell>
        </row>
        <row r="109">
          <cell r="B109" t="str">
            <v>Ñinh vít</v>
          </cell>
          <cell r="C109">
            <v>103</v>
          </cell>
        </row>
        <row r="110">
          <cell r="B110" t="str">
            <v>nöôùc</v>
          </cell>
          <cell r="C110">
            <v>104</v>
          </cell>
        </row>
        <row r="111">
          <cell r="B111" t="str">
            <v>OÅ caém aâm 3 cöïc(E426UEST2) Uùc</v>
          </cell>
          <cell r="C111">
            <v>105</v>
          </cell>
        </row>
        <row r="112">
          <cell r="B112" t="str">
            <v>OÅ caém ñieän thoaïi 3301AV Uùc</v>
          </cell>
          <cell r="C112">
            <v>106</v>
          </cell>
        </row>
        <row r="113">
          <cell r="B113" t="str">
            <v>OÂ xy</v>
          </cell>
          <cell r="C113">
            <v>107</v>
          </cell>
        </row>
        <row r="114">
          <cell r="B114" t="str">
            <v>OÁng xoaén ruoät gaø Þ16 cty Nam Vieät</v>
          </cell>
          <cell r="C114">
            <v>107</v>
          </cell>
        </row>
        <row r="115">
          <cell r="B115" t="str">
            <v>OÁng luoàn xoaén ruoät gaø 19 cty Nam Vieät</v>
          </cell>
          <cell r="C115">
            <v>108</v>
          </cell>
        </row>
        <row r="116">
          <cell r="B116" t="str">
            <v>OÁng luoàn xoaén ruoät gaø 28 cty Nam Vieät</v>
          </cell>
          <cell r="C116">
            <v>109</v>
          </cell>
        </row>
        <row r="117">
          <cell r="B117" t="str">
            <v>OÁng luoàn xoaén ruoät gaø 34 cty Nam Vieät</v>
          </cell>
          <cell r="C117">
            <v>110</v>
          </cell>
        </row>
        <row r="118">
          <cell r="B118" t="str">
            <v>OÁng thoaùt Nöôùc ML PVC D21</v>
          </cell>
          <cell r="C118">
            <v>110</v>
          </cell>
        </row>
        <row r="119">
          <cell r="B119" t="str">
            <v>OÁng PVC Þ114</v>
          </cell>
          <cell r="C119">
            <v>111</v>
          </cell>
        </row>
        <row r="120">
          <cell r="B120" t="str">
            <v>OÁng PVC Þ168</v>
          </cell>
          <cell r="C120">
            <v>112</v>
          </cell>
        </row>
        <row r="121">
          <cell r="B121" t="str">
            <v>OÁng PVC Þ21</v>
          </cell>
          <cell r="C121">
            <v>113</v>
          </cell>
        </row>
        <row r="122">
          <cell r="B122" t="str">
            <v>OÁng PVC Þ27</v>
          </cell>
          <cell r="C122">
            <v>114</v>
          </cell>
        </row>
        <row r="123">
          <cell r="B123" t="str">
            <v>OÁng PVC Þ34</v>
          </cell>
          <cell r="C123">
            <v>115</v>
          </cell>
        </row>
        <row r="124">
          <cell r="B124" t="str">
            <v>OÁng PVC Þ60</v>
          </cell>
          <cell r="C124">
            <v>116</v>
          </cell>
        </row>
        <row r="125">
          <cell r="B125" t="str">
            <v>OÁng PVC Þ75</v>
          </cell>
          <cell r="C125">
            <v>117</v>
          </cell>
        </row>
        <row r="126">
          <cell r="B126" t="str">
            <v>OÁng PVC Þ90</v>
          </cell>
          <cell r="C126">
            <v>118</v>
          </cell>
        </row>
        <row r="127">
          <cell r="B127" t="str">
            <v>OÁng vaø daây daãn ñieän</v>
          </cell>
          <cell r="C127">
            <v>119</v>
          </cell>
        </row>
        <row r="128">
          <cell r="B128" t="str">
            <v>Pheãu thu nöôùc 200x200 inox</v>
          </cell>
          <cell r="C128">
            <v>120</v>
          </cell>
        </row>
        <row r="129">
          <cell r="B129" t="str">
            <v>Quaït huùt gioù aùp töôøng Þ250VN</v>
          </cell>
          <cell r="C129">
            <v>121</v>
          </cell>
        </row>
        <row r="130">
          <cell r="B130" t="str">
            <v>Quaït ñaûo traàn Sali ÑL</v>
          </cell>
          <cell r="C130">
            <v>122</v>
          </cell>
        </row>
        <row r="131">
          <cell r="B131" t="str">
            <v>Quaït traàn 80W MP</v>
          </cell>
          <cell r="C131">
            <v>123</v>
          </cell>
        </row>
        <row r="132">
          <cell r="B132" t="str">
            <v>Que haøn</v>
          </cell>
          <cell r="C132">
            <v>124</v>
          </cell>
        </row>
        <row r="133">
          <cell r="B133" t="str">
            <v>Saét troøn</v>
          </cell>
          <cell r="C133">
            <v>125</v>
          </cell>
        </row>
        <row r="134">
          <cell r="B134" t="str">
            <v>Sôn</v>
          </cell>
          <cell r="C134">
            <v>126</v>
          </cell>
        </row>
        <row r="135">
          <cell r="B135" t="str">
            <v>Sôn daàu</v>
          </cell>
          <cell r="C135">
            <v>127</v>
          </cell>
        </row>
        <row r="136">
          <cell r="B136" t="str">
            <v>Sôn nöôùc</v>
          </cell>
          <cell r="C136">
            <v>128</v>
          </cell>
        </row>
        <row r="137">
          <cell r="B137" t="str">
            <v>Taám nhöïa</v>
          </cell>
          <cell r="C137">
            <v>129</v>
          </cell>
        </row>
        <row r="138">
          <cell r="B138" t="str">
            <v>Teâ PVC Þ34-21</v>
          </cell>
          <cell r="C138">
            <v>130</v>
          </cell>
        </row>
        <row r="139">
          <cell r="B139" t="str">
            <v>Teâ PVC Þ60</v>
          </cell>
          <cell r="C139">
            <v>131</v>
          </cell>
        </row>
        <row r="140">
          <cell r="B140" t="str">
            <v>Theùp hình</v>
          </cell>
          <cell r="C140">
            <v>132</v>
          </cell>
        </row>
        <row r="141">
          <cell r="B141" t="str">
            <v>Theùp taám</v>
          </cell>
          <cell r="C141">
            <v>133</v>
          </cell>
        </row>
        <row r="142">
          <cell r="B142" t="str">
            <v>Theùp troøn</v>
          </cell>
          <cell r="C142">
            <v>134</v>
          </cell>
        </row>
        <row r="143">
          <cell r="B143" t="str">
            <v>Theùp troøn hoaëc theùp deïp</v>
          </cell>
          <cell r="C143">
            <v>135</v>
          </cell>
        </row>
        <row r="144">
          <cell r="B144" t="str">
            <v>Theùp troøn Þ&lt;=10</v>
          </cell>
          <cell r="C144">
            <v>136</v>
          </cell>
        </row>
        <row r="145">
          <cell r="B145" t="str">
            <v>Theùp troøn Þ&lt;=18</v>
          </cell>
          <cell r="C145">
            <v>137</v>
          </cell>
        </row>
        <row r="146">
          <cell r="B146" t="str">
            <v>Theùp troøn Þ&lt;10</v>
          </cell>
          <cell r="C146">
            <v>138</v>
          </cell>
        </row>
        <row r="147">
          <cell r="B147" t="str">
            <v>Theùp troøn Þ&lt;18</v>
          </cell>
          <cell r="C147">
            <v>139</v>
          </cell>
        </row>
        <row r="148">
          <cell r="B148" t="str">
            <v>Theùp troøn Þ&gt;18</v>
          </cell>
          <cell r="C148">
            <v>140</v>
          </cell>
        </row>
        <row r="149">
          <cell r="B149" t="str">
            <v>Tieåu nam ( wall Urinal VF-0412)</v>
          </cell>
          <cell r="C149">
            <v>141</v>
          </cell>
        </row>
        <row r="150">
          <cell r="B150" t="str">
            <v>Toân muùi</v>
          </cell>
          <cell r="C150">
            <v>142</v>
          </cell>
        </row>
        <row r="151">
          <cell r="B151" t="str">
            <v>Toân uùp noùc</v>
          </cell>
          <cell r="C151">
            <v>143</v>
          </cell>
        </row>
        <row r="152">
          <cell r="B152" t="str">
            <v>Tole muùi</v>
          </cell>
          <cell r="C152">
            <v>144</v>
          </cell>
        </row>
        <row r="153">
          <cell r="B153" t="str">
            <v>Tole uùp noùc</v>
          </cell>
          <cell r="C153">
            <v>145</v>
          </cell>
        </row>
        <row r="154">
          <cell r="B154" t="str">
            <v>Voâi cuïc</v>
          </cell>
          <cell r="C154">
            <v>146</v>
          </cell>
        </row>
        <row r="155">
          <cell r="B155" t="str">
            <v>Xaêng</v>
          </cell>
          <cell r="C155">
            <v>147</v>
          </cell>
        </row>
        <row r="156">
          <cell r="B156" t="str">
            <v>Xí beät American VF3000</v>
          </cell>
          <cell r="C156">
            <v>148</v>
          </cell>
        </row>
        <row r="157">
          <cell r="B157" t="str">
            <v>Xi maêng PC 30</v>
          </cell>
          <cell r="C157">
            <v>149</v>
          </cell>
        </row>
        <row r="158">
          <cell r="B158" t="str">
            <v>Xi maêng PC.30</v>
          </cell>
          <cell r="C158">
            <v>150</v>
          </cell>
        </row>
        <row r="159">
          <cell r="B159" t="str">
            <v>Xi maêng traéng</v>
          </cell>
          <cell r="C159">
            <v>151</v>
          </cell>
        </row>
      </sheetData>
      <sheetData sheetId="3" refreshError="1"/>
      <sheetData sheetId="4" refreshError="1"/>
      <sheetData sheetId="5"/>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VDT"/>
      <sheetName val="TKphi"/>
      <sheetName val="Denbu"/>
      <sheetName val="BKL"/>
      <sheetName val="THKL"/>
    </sheetNames>
    <sheetDataSet>
      <sheetData sheetId="0" refreshError="1">
        <row r="44">
          <cell r="D44">
            <v>2206556183.2823491</v>
          </cell>
        </row>
      </sheetData>
      <sheetData sheetId="1" refreshError="1"/>
      <sheetData sheetId="2" refreshError="1"/>
      <sheetData sheetId="3" refreshError="1"/>
      <sheetData sheetId="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Gia VL"/>
      <sheetName val="Bang gia ca may"/>
      <sheetName val="Bang luong CB"/>
      <sheetName val="Bang P.tich CT"/>
      <sheetName val="D.toan chi tiet"/>
      <sheetName val="Bang TH Dtoan"/>
      <sheetName val="XXXXXXXX"/>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Bieu1-LDTN"/>
      <sheetName val="Bieu 2a"/>
      <sheetName val="Bieu 2b"/>
      <sheetName val="Bieu 2c"/>
      <sheetName val="Bieu 3"/>
      <sheetName val="Bieu 4a"/>
      <sheetName val="Bieu 4b"/>
      <sheetName val="Bieu 4c-1"/>
      <sheetName val="Bieu 4c-2"/>
      <sheetName val="Bieu 5"/>
      <sheetName val="Bieu 6"/>
      <sheetName val="TDKT"/>
      <sheetName val="Tong San luong"/>
      <sheetName val="TQT"/>
      <sheetName val="Tong Quyettoan"/>
      <sheetName val="Quyettoan 2001"/>
      <sheetName val="TT tam ung"/>
      <sheetName val="QT thue 2001"/>
      <sheetName val="P bo CPC 2001"/>
      <sheetName val="PB KHTS 2001"/>
      <sheetName val="Dieuchinh thueVA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cdc"/>
      <sheetName val="pbnvlieu"/>
      <sheetName val="NKNVLIEUBSUNG"/>
      <sheetName val="pbcpqlq4"/>
      <sheetName val="pbcpchung"/>
      <sheetName val="pbccdcDUNG"/>
      <sheetName val="NVLQ1+2,03"/>
      <sheetName val="CCDCQ1+2.03"/>
      <sheetName val="1421Q1+2"/>
      <sheetName val="XXXXXXX0"/>
      <sheetName val="KM0+KM1"/>
      <sheetName val="KM1+KM2"/>
      <sheetName val="KM2+KM3"/>
      <sheetName val="Nen-Mat"/>
      <sheetName val="Ho ga"/>
      <sheetName val="Ho thu"/>
      <sheetName val=" Kl ranh kin BT, H30"/>
      <sheetName val="1.2-Kluong bo via &amp; rdan"/>
      <sheetName val="2.2-Kluong lat he"/>
      <sheetName val="BIA KP"/>
      <sheetName val="Congty"/>
      <sheetName val="VPPN"/>
      <sheetName val="XN74"/>
      <sheetName val="XN54"/>
      <sheetName val="XN33"/>
      <sheetName val="NK96"/>
      <sheetName val="XL4Test5"/>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400-415.37"/>
      <sheetName val="KL NR2"/>
      <sheetName val="NR2 565 PQ DQ"/>
      <sheetName val="565 DD"/>
      <sheetName val="M2-415.37"/>
      <sheetName val="Cong"/>
      <sheetName val="507 PQ"/>
      <sheetName val="507 DD"/>
      <sheetName val=" Subbase"/>
      <sheetName val="NR2"/>
      <sheetName val="Chart1"/>
      <sheetName val="Phantich"/>
      <sheetName val="Toan_DA"/>
      <sheetName val="2004"/>
      <sheetName val="2005"/>
      <sheetName val="T3"/>
      <sheetName val="KCT moi"/>
      <sheetName val="KCT moi (2)"/>
      <sheetName val="Hoi"/>
      <sheetName val="T4"/>
      <sheetName val="T5"/>
      <sheetName val="Quytien mat2003 baocao)"/>
      <sheetName val="T4 (2)"/>
      <sheetName val="T6"/>
      <sheetName val="T6Bich"/>
      <sheetName val="tong hop"/>
      <sheetName val="phan tich DG"/>
      <sheetName val="gia vat lieu"/>
      <sheetName val="gia xe may"/>
      <sheetName val="gia nhan cong"/>
      <sheetName val="Ph-Thu"/>
      <sheetName val="Ph-Thu (2)"/>
      <sheetName val="PC (2)"/>
      <sheetName val="Chart2"/>
      <sheetName val="PC (3)"/>
      <sheetName val="5 nam (tach)"/>
      <sheetName val="5 nam (tach) (2)"/>
      <sheetName val="KH 2003"/>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NEW_PANE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ton tam"/>
      <sheetName val="Thep hinh"/>
      <sheetName val="p-in"/>
      <sheetName val=""/>
      <sheetName val="TK331A"/>
      <sheetName val="TK131B"/>
      <sheetName val="TK131A"/>
      <sheetName val="TK 331c1"/>
      <sheetName val="TK331C"/>
      <sheetName val="CT331-2003"/>
      <sheetName val="CT 331"/>
      <sheetName val="CT131-2003"/>
      <sheetName val="CT 131"/>
      <sheetName val="TK331B"/>
      <sheetName val="[heet30"/>
      <sheetName val="KHOI LUONG"/>
      <sheetName val="cong40_x0016_-410"/>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BL01"/>
      <sheetName val="BL02"/>
      <sheetName val="BL03"/>
      <sheetName val="_x0012_2-9"/>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DSKH HN"/>
      <sheetName val="NKY "/>
      <sheetName val="DS-TT"/>
      <sheetName val=" HN NHAP"/>
      <sheetName val="KHO HN"/>
      <sheetName val="CNO "/>
      <sheetName val="Sheet4"/>
      <sheetName val="kh Òv-10"/>
      <sheetName val="k`28-10"/>
      <sheetName val="K255 SBasa"/>
      <sheetName val="Sheet5"/>
      <sheetName val="Sheet6"/>
      <sheetName val="Sheet7"/>
      <sheetName val="Sheet8"/>
      <sheetName val="Sheet9"/>
      <sheetName val="Sheet10"/>
      <sheetName val="Sheet13"/>
      <sheetName val="Sheet14"/>
      <sheetName val="Sheet15"/>
      <sheetName val="Sheet16"/>
      <sheetName val="Phan dap J95"/>
      <sheetName val="Shaet28"/>
      <sheetName val="[PANEL.XLS_x001d_T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Ũeet3"/>
      <sheetName val="Sheep75"/>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T9"/>
      <sheetName val="T2"/>
      <sheetName val="T1"/>
      <sheetName val="[PANEL.XLSŝQT thue 2001"/>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tuong"/>
      <sheetName val="UH"/>
      <sheetName val="Sheetး6"/>
      <sheetName val="NEW-PAN၅L"/>
      <sheetName val="[PANEL.XLSၝXL4Test5"/>
      <sheetName val="Tuan B_x0000_ao"/>
      <sheetName val="KHTV _x0003__x0000_-2003"/>
      <sheetName val="TH FF140"/>
      <sheetName val="TH FF177"/>
      <sheetName val="Tien dat HD"/>
      <sheetName val="TH cong no"/>
      <sheetName val="12.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refreshError="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sheetData sheetId="702"/>
      <sheetData sheetId="703"/>
      <sheetData sheetId="704"/>
      <sheetData sheetId="705"/>
      <sheetData sheetId="706"/>
      <sheetData sheetId="707"/>
      <sheetData sheetId="708"/>
      <sheetData sheetId="709"/>
      <sheetData sheetId="710"/>
      <sheetData sheetId="71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Price Schedule"/>
      <sheetName val="Name"/>
      <sheetName val="Sum OK "/>
      <sheetName val="Sum tinh lai"/>
      <sheetName val="Gia T5"/>
      <sheetName val="Gia T5+5%"/>
      <sheetName val="Gia TLC"/>
      <sheetName val="Gia TLC+5%"/>
      <sheetName val="Gia VNa"/>
      <sheetName val="Gia VNa+5%"/>
      <sheetName val="Gia T4"/>
      <sheetName val="Gia T4+5%"/>
      <sheetName val="Phan chi  OK"/>
      <sheetName val="Bid Price Schedule (2)"/>
      <sheetName val="GiaThau (3)"/>
      <sheetName val="Sheet1"/>
      <sheetName val="Bid Price Summary"/>
      <sheetName val="00000000"/>
      <sheetName val="XL4Poppy"/>
    </sheetNames>
    <sheetDataSet>
      <sheetData sheetId="0" refreshError="1">
        <row r="6">
          <cell r="E6" t="str">
            <v>TC C+D</v>
          </cell>
          <cell r="J6">
            <v>0.23407463249151902</v>
          </cell>
          <cell r="N6">
            <v>0.26473175021987688</v>
          </cell>
          <cell r="P6">
            <v>0.27880386983289357</v>
          </cell>
        </row>
        <row r="7">
          <cell r="E7" t="str">
            <v>C</v>
          </cell>
          <cell r="J7">
            <v>0.34375</v>
          </cell>
          <cell r="N7">
            <v>0.15625</v>
          </cell>
        </row>
        <row r="8">
          <cell r="E8" t="str">
            <v>D</v>
          </cell>
          <cell r="J8">
            <v>0.21729682746631898</v>
          </cell>
          <cell r="P8">
            <v>0.2927712588729538</v>
          </cell>
        </row>
        <row r="9">
          <cell r="E9" t="str">
            <v>C</v>
          </cell>
        </row>
        <row r="10">
          <cell r="E10" t="str">
            <v>D</v>
          </cell>
        </row>
        <row r="12">
          <cell r="E12">
            <v>110498236122.00385</v>
          </cell>
        </row>
        <row r="14">
          <cell r="E14" t="str">
            <v>Quantity
Khèi l­îng</v>
          </cell>
        </row>
        <row r="17">
          <cell r="E17">
            <v>24.3</v>
          </cell>
        </row>
        <row r="18">
          <cell r="E18">
            <v>70</v>
          </cell>
        </row>
        <row r="19">
          <cell r="E19">
            <v>400</v>
          </cell>
        </row>
        <row r="20">
          <cell r="E20">
            <v>20</v>
          </cell>
        </row>
        <row r="21">
          <cell r="E21">
            <v>540</v>
          </cell>
        </row>
        <row r="22">
          <cell r="E22">
            <v>11</v>
          </cell>
        </row>
        <row r="24">
          <cell r="E24">
            <v>184135000</v>
          </cell>
        </row>
        <row r="26">
          <cell r="E26">
            <v>7098</v>
          </cell>
        </row>
        <row r="30">
          <cell r="E30">
            <v>21294</v>
          </cell>
        </row>
        <row r="32">
          <cell r="E32">
            <v>17569784548.18</v>
          </cell>
        </row>
        <row r="34">
          <cell r="E34">
            <v>166500</v>
          </cell>
        </row>
        <row r="35">
          <cell r="E35">
            <v>668600</v>
          </cell>
        </row>
        <row r="40">
          <cell r="E40">
            <v>4917</v>
          </cell>
        </row>
        <row r="41">
          <cell r="E41">
            <v>6112</v>
          </cell>
        </row>
        <row r="42">
          <cell r="E42">
            <v>104000</v>
          </cell>
        </row>
        <row r="43">
          <cell r="E43">
            <v>125000</v>
          </cell>
        </row>
        <row r="44">
          <cell r="E44">
            <v>51500</v>
          </cell>
        </row>
        <row r="45">
          <cell r="E45">
            <v>5629</v>
          </cell>
        </row>
        <row r="50">
          <cell r="E50">
            <v>54000</v>
          </cell>
        </row>
        <row r="51">
          <cell r="E51">
            <v>105000</v>
          </cell>
        </row>
        <row r="52">
          <cell r="E52">
            <v>267669</v>
          </cell>
        </row>
        <row r="53">
          <cell r="E53">
            <v>132000</v>
          </cell>
        </row>
        <row r="54">
          <cell r="E54">
            <v>72</v>
          </cell>
        </row>
        <row r="55">
          <cell r="E55">
            <v>95000</v>
          </cell>
        </row>
        <row r="56">
          <cell r="E56">
            <v>24900</v>
          </cell>
        </row>
        <row r="57">
          <cell r="E57">
            <v>25600</v>
          </cell>
        </row>
        <row r="59">
          <cell r="E59">
            <v>28532338655.677597</v>
          </cell>
        </row>
        <row r="61">
          <cell r="E61">
            <v>23</v>
          </cell>
        </row>
        <row r="62">
          <cell r="E62">
            <v>26</v>
          </cell>
        </row>
        <row r="63">
          <cell r="E63">
            <v>23</v>
          </cell>
        </row>
        <row r="64">
          <cell r="E64">
            <v>25</v>
          </cell>
        </row>
        <row r="65">
          <cell r="E65">
            <v>25</v>
          </cell>
        </row>
        <row r="66">
          <cell r="E66">
            <v>40</v>
          </cell>
        </row>
        <row r="67">
          <cell r="E67">
            <v>44</v>
          </cell>
        </row>
        <row r="68">
          <cell r="E68">
            <v>2</v>
          </cell>
        </row>
        <row r="72">
          <cell r="E72">
            <v>1</v>
          </cell>
        </row>
        <row r="73">
          <cell r="E73">
            <v>1</v>
          </cell>
        </row>
        <row r="74">
          <cell r="E74">
            <v>1</v>
          </cell>
        </row>
        <row r="75">
          <cell r="E75">
            <v>1</v>
          </cell>
        </row>
        <row r="76">
          <cell r="E76">
            <v>1</v>
          </cell>
        </row>
        <row r="77">
          <cell r="E77">
            <v>1</v>
          </cell>
        </row>
        <row r="78">
          <cell r="E78">
            <v>1</v>
          </cell>
        </row>
        <row r="79">
          <cell r="E79">
            <v>1</v>
          </cell>
        </row>
        <row r="80">
          <cell r="E80">
            <v>1</v>
          </cell>
        </row>
        <row r="81">
          <cell r="E81">
            <v>1</v>
          </cell>
        </row>
        <row r="82">
          <cell r="E82">
            <v>1</v>
          </cell>
        </row>
        <row r="83">
          <cell r="E83">
            <v>1</v>
          </cell>
        </row>
        <row r="87">
          <cell r="E87">
            <v>1</v>
          </cell>
        </row>
        <row r="88">
          <cell r="E88">
            <v>1</v>
          </cell>
        </row>
        <row r="89">
          <cell r="E89">
            <v>1</v>
          </cell>
        </row>
        <row r="90">
          <cell r="E90">
            <v>1</v>
          </cell>
        </row>
        <row r="91">
          <cell r="E91">
            <v>34</v>
          </cell>
        </row>
        <row r="92">
          <cell r="E92">
            <v>27</v>
          </cell>
        </row>
        <row r="93">
          <cell r="E93">
            <v>14</v>
          </cell>
        </row>
        <row r="94">
          <cell r="E94">
            <v>26</v>
          </cell>
        </row>
        <row r="95">
          <cell r="E95">
            <v>2</v>
          </cell>
        </row>
        <row r="96">
          <cell r="E96">
            <v>35</v>
          </cell>
        </row>
        <row r="97">
          <cell r="E97">
            <v>20</v>
          </cell>
        </row>
        <row r="98">
          <cell r="E98">
            <v>26</v>
          </cell>
        </row>
        <row r="99">
          <cell r="E99">
            <v>2501765866.086957</v>
          </cell>
        </row>
        <row r="101">
          <cell r="E101">
            <v>60</v>
          </cell>
        </row>
        <row r="102">
          <cell r="E102">
            <v>185</v>
          </cell>
        </row>
        <row r="103">
          <cell r="E103">
            <v>112</v>
          </cell>
        </row>
        <row r="104">
          <cell r="E104">
            <v>96</v>
          </cell>
        </row>
        <row r="105">
          <cell r="E105">
            <v>24</v>
          </cell>
        </row>
        <row r="106">
          <cell r="E106">
            <v>16</v>
          </cell>
        </row>
        <row r="107">
          <cell r="E107">
            <v>37.5</v>
          </cell>
        </row>
        <row r="108">
          <cell r="E108">
            <v>25</v>
          </cell>
        </row>
        <row r="109">
          <cell r="E109">
            <v>48</v>
          </cell>
        </row>
        <row r="110">
          <cell r="E110">
            <v>12171</v>
          </cell>
        </row>
        <row r="111">
          <cell r="E111">
            <v>2270</v>
          </cell>
        </row>
        <row r="112">
          <cell r="E112">
            <v>8</v>
          </cell>
        </row>
        <row r="113">
          <cell r="E113">
            <v>2749507972.8714786</v>
          </cell>
        </row>
        <row r="115">
          <cell r="E115">
            <v>9000</v>
          </cell>
        </row>
        <row r="116">
          <cell r="E116">
            <v>900</v>
          </cell>
        </row>
        <row r="117">
          <cell r="E117">
            <v>236000</v>
          </cell>
        </row>
        <row r="118">
          <cell r="E118">
            <v>76500</v>
          </cell>
        </row>
        <row r="119">
          <cell r="E119">
            <v>104400</v>
          </cell>
        </row>
        <row r="120">
          <cell r="E120">
            <v>104400</v>
          </cell>
        </row>
        <row r="121">
          <cell r="E121">
            <v>12000</v>
          </cell>
        </row>
        <row r="122">
          <cell r="E122">
            <v>780</v>
          </cell>
        </row>
        <row r="123">
          <cell r="E123">
            <v>500</v>
          </cell>
        </row>
        <row r="125">
          <cell r="E125">
            <v>11369693887.756523</v>
          </cell>
        </row>
        <row r="127">
          <cell r="E127">
            <v>410</v>
          </cell>
        </row>
        <row r="128">
          <cell r="E128">
            <v>3628</v>
          </cell>
        </row>
        <row r="129">
          <cell r="E129">
            <v>8847</v>
          </cell>
        </row>
        <row r="134">
          <cell r="E134">
            <v>194</v>
          </cell>
        </row>
        <row r="135">
          <cell r="E135">
            <v>1564.018</v>
          </cell>
        </row>
        <row r="136">
          <cell r="E136">
            <v>11532</v>
          </cell>
        </row>
        <row r="137">
          <cell r="E137">
            <v>3216</v>
          </cell>
        </row>
        <row r="138">
          <cell r="E138">
            <v>124</v>
          </cell>
        </row>
        <row r="140">
          <cell r="E140">
            <v>33869240220.126957</v>
          </cell>
        </row>
        <row r="142">
          <cell r="E142">
            <v>30</v>
          </cell>
        </row>
        <row r="143">
          <cell r="E143">
            <v>27</v>
          </cell>
        </row>
        <row r="144">
          <cell r="E144">
            <v>20</v>
          </cell>
        </row>
        <row r="145">
          <cell r="E145">
            <v>20</v>
          </cell>
        </row>
        <row r="146">
          <cell r="E146">
            <v>414</v>
          </cell>
        </row>
        <row r="147">
          <cell r="E147">
            <v>6</v>
          </cell>
        </row>
        <row r="148">
          <cell r="E148">
            <v>4</v>
          </cell>
        </row>
        <row r="149">
          <cell r="E149">
            <v>400</v>
          </cell>
        </row>
        <row r="150">
          <cell r="E150">
            <v>294</v>
          </cell>
        </row>
        <row r="151">
          <cell r="E151">
            <v>2920</v>
          </cell>
        </row>
        <row r="152">
          <cell r="E152">
            <v>70</v>
          </cell>
        </row>
        <row r="153">
          <cell r="E153">
            <v>125</v>
          </cell>
        </row>
        <row r="158">
          <cell r="E158">
            <v>400</v>
          </cell>
        </row>
        <row r="159">
          <cell r="E159">
            <v>47</v>
          </cell>
        </row>
        <row r="160">
          <cell r="E160">
            <v>128</v>
          </cell>
        </row>
        <row r="161">
          <cell r="E161">
            <v>555</v>
          </cell>
        </row>
        <row r="162">
          <cell r="E162">
            <v>86</v>
          </cell>
        </row>
        <row r="163">
          <cell r="E163">
            <v>12</v>
          </cell>
        </row>
        <row r="164">
          <cell r="E164">
            <v>9</v>
          </cell>
        </row>
        <row r="165">
          <cell r="E165">
            <v>20</v>
          </cell>
        </row>
        <row r="170">
          <cell r="E170">
            <v>15650</v>
          </cell>
        </row>
        <row r="171">
          <cell r="E171">
            <v>105300</v>
          </cell>
        </row>
        <row r="172">
          <cell r="E172">
            <v>2500</v>
          </cell>
        </row>
        <row r="173">
          <cell r="E173">
            <v>10700</v>
          </cell>
        </row>
        <row r="174">
          <cell r="E174">
            <v>923</v>
          </cell>
        </row>
        <row r="176">
          <cell r="E176">
            <v>9361350862.608696</v>
          </cell>
        </row>
        <row r="178">
          <cell r="E178">
            <v>396</v>
          </cell>
        </row>
        <row r="179">
          <cell r="E179">
            <v>60</v>
          </cell>
        </row>
        <row r="180">
          <cell r="E180">
            <v>8</v>
          </cell>
        </row>
        <row r="181">
          <cell r="E181">
            <v>8</v>
          </cell>
        </row>
        <row r="182">
          <cell r="E182">
            <v>34</v>
          </cell>
        </row>
        <row r="183">
          <cell r="E183">
            <v>436</v>
          </cell>
        </row>
        <row r="184">
          <cell r="E184">
            <v>306</v>
          </cell>
        </row>
        <row r="185">
          <cell r="E185">
            <v>9506</v>
          </cell>
        </row>
        <row r="186">
          <cell r="E186">
            <v>21182</v>
          </cell>
        </row>
        <row r="191">
          <cell r="E191">
            <v>2208</v>
          </cell>
        </row>
        <row r="192">
          <cell r="E192">
            <v>2</v>
          </cell>
        </row>
        <row r="193">
          <cell r="E193">
            <v>6290</v>
          </cell>
        </row>
        <row r="194">
          <cell r="E194">
            <v>62</v>
          </cell>
        </row>
        <row r="195">
          <cell r="E195">
            <v>8</v>
          </cell>
        </row>
        <row r="196">
          <cell r="E196">
            <v>8</v>
          </cell>
        </row>
        <row r="197">
          <cell r="E197">
            <v>2</v>
          </cell>
        </row>
        <row r="198">
          <cell r="E198">
            <v>543</v>
          </cell>
        </row>
        <row r="199">
          <cell r="E199">
            <v>8</v>
          </cell>
        </row>
        <row r="204">
          <cell r="E204">
            <v>16425</v>
          </cell>
        </row>
        <row r="207">
          <cell r="E207">
            <v>4249518239.130435</v>
          </cell>
        </row>
        <row r="209">
          <cell r="E209">
            <v>40</v>
          </cell>
        </row>
        <row r="210">
          <cell r="E210">
            <v>240</v>
          </cell>
        </row>
        <row r="211">
          <cell r="E211">
            <v>66</v>
          </cell>
        </row>
        <row r="213">
          <cell r="E213">
            <v>110900869.56521741</v>
          </cell>
        </row>
      </sheetData>
      <sheetData sheetId="1" refreshError="1">
        <row r="4">
          <cell r="C4">
            <v>122.36</v>
          </cell>
        </row>
        <row r="8">
          <cell r="C8">
            <v>1.1499999999999999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VDT"/>
      <sheetName val="TKphi"/>
      <sheetName val="THKL"/>
      <sheetName val="Denbu"/>
    </sheetNames>
    <sheetDataSet>
      <sheetData sheetId="0" refreshError="1"/>
      <sheetData sheetId="1"/>
      <sheetData sheetId="2"/>
      <sheetData sheetId="3"/>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dongia_x0000__x0000__x0000__x0000__x0000__x0000__x0000__x0000__x0000__x0000__x0009__x0000_㢠ś_x0000__x0004__x0000__x0000__x0000__x0000__x0000__x0000_㋄ś_x0000_"/>
      <sheetName val="Thang04"/>
      <sheetName val="Thang06"/>
      <sheetName val="Thang0"/>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TN"/>
      <sheetName val="ND"/>
      <sheetName val="VL"/>
      <sheetName val="THCP"/>
      <sheetName val="BQT"/>
      <sheetName val="RG"/>
      <sheetName val="BCVT"/>
      <sheetName val="BKHD"/>
      <sheetName val="DTCT"/>
      <sheetName val="phan tich DG_x0000__x0000_㠨Ȣ_x0000__x0004__x0000__x0000__x0000__x0000__x0000__x0000_杀Ȣ_x0000__x0000__x0000__x0000__x0000_"/>
      <sheetName val="Chart1"/>
      <sheetName val="KL18Thang"/>
      <sheetName val="TH"/>
      <sheetName val="M200"/>
      <sheetName val="d䁧"/>
      <sheetName val="NEW-PANE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vat-lieu"/>
      <sheetName val="Shaet4"/>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_x0000__x0000__x0000__x0000__x0000__x0000__x0000__x0000__x0000__x0009__x0000_?s_x0000__x0004__x0000__x0000__x0000__x0000__x0000__x0000_?s_x0000__x0000__x0000__x0000__x0000__x0000__x0000__x0000_"/>
      <sheetName val="Comb"/>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Hướng dẫn"/>
      <sheetName val="Ví dụ hàm Vlookup"/>
      <sheetName val="NEW_PANEL"/>
      <sheetName val="_x0000_@_x0000_@_x0000_@_x0000_@_x0000_@_x0000_@_x0000_@_x0000_@_x0000_@_x0000_@_x0000_@_x0000_@_x0000_@_x0000_@_x0000_@_x0000_"/>
      <sheetName val="phan tich DG_x0000__x0000_??_x0000__x0004__x0000__x0000__x0000__x0000__x0000__x0000_??_x0000__x0000__x0000__x0000__x0000_"/>
      <sheetName val="dongia_x0000_ ?s_x0000__x0004__x0000_?s_x0000_"/>
      <sheetName val=""/>
      <sheetName val="Page 3"/>
      <sheetName val="dongia??????????_x0009_?㢠ś?_x0004_??????㋄ś?"/>
      <sheetName val="dongia?_x0009_㢠ś?_x0004_?㋄ś?"/>
      <sheetName val="phan tich DG??㠨Ȣ?_x0004_??????杀Ȣ?????"/>
      <sheetName val="?????????_x0009_??s?_x0004_???????s????????"/>
      <sheetName val="dongia?_x0009_㢠ś_x0004_?㋄ś"/>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ch DG"/>
      <sheetName val="_x0009_?s"/>
      <sheetName val="Hu?ng d?n"/>
      <sheetName val="Ví d? hàm Vlookup"/>
      <sheetName val="Input"/>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BTH phi"/>
      <sheetName val="BLT phi"/>
      <sheetName val="phi,le phi"/>
      <sheetName val="Bien Lai TON"/>
      <sheetName val="BCQT "/>
      <sheetName val="Giay di duong"/>
      <sheetName val="BC QT cua tung ap"/>
      <sheetName val="GIAO CHI TIEU THU QUY 07"/>
      <sheetName val="BANG TONG HOP GIAY NOP TIEN"/>
      <sheetName val="@_x0000_@_x0000_@_x0000_@_x0000_@_x0000_@_x0000_@_x0000_@_x0000_@_x0000_@_x0000_@_x0000_@_x0000_@_x0000_@_x0000_@_x0000_@"/>
      <sheetName val=" ?s_x0000__x0004__x0000_?s_x0000_"/>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pha? tich DG?????_x0004_?????????????"/>
      <sheetName val="_x0000__x0000__x0000__x0000__x0000__x0000__x0000__x0000__x0000__x0009__x0000_??_x0000__x0004__x0000__x0000__x0000__x0000__x0000__x0000_??_x0000__x0000__x0000__x0000__x0000__x0000__x0000__x0000_"/>
      <sheetName val="dongia_x0000_ ??_x0000__x0004__x0000_??_x0000_"/>
      <sheetName val="tuong"/>
      <sheetName val="donööö"/>
      <sheetName val="G_x0016_L"/>
      <sheetName val="d_"/>
      <sheetName val="dongia___________x0009__㢠ś__x0004_______㋄ś_"/>
      <sheetName val="phan tich DG__㠨Ȣ__x0004_______杀Ȣ_____"/>
      <sheetName val="dongia__x0009_㢠ś__x0004__㋄ś_"/>
      <sheetName val="dongia? 㢠ś_x0004_?㋄ś"/>
      <sheetName val="?????????_x0009_????_x0004_????????????????"/>
      <sheetName val="[DT-TN.xlsMCT"/>
      <sheetName val="Sheet9"/>
      <sheetName val="Book 1 Summary"/>
      <sheetName val="@?@?@?@?@?@?@?@?@?@?@?@?@?@?@?@"/>
      <sheetName val=" ?s?_x0004_??s?"/>
      <sheetName val="dongia?_x0002_?_x0009_?s?_x0004_??s?"/>
      <sheetName val="ch DG???_x0004_???????"/>
      <sheetName val="dongia? ?s_x0004_??s"/>
      <sheetName val="_x0009__s"/>
      <sheetName val="dongia__x0009_㢠ś_x0004__㋄ś"/>
      <sheetName val="__________x0009___s__x0004________s________"/>
      <sheetName val="dongia___________x0009___s__x0004________s_"/>
      <sheetName val="dongia__x0009__s__x0004___s_"/>
      <sheetName val="dongia__x0009__s_x0004___s"/>
      <sheetName val="ch DG______x0004_____________________"/>
      <sheetName val="dongia_ 㢠ś__x0004__㋄ś_"/>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dongia__x0002___x0009__s__x0004___s_"/>
      <sheetName val="pha_ tich DG______x0004______________"/>
      <sheetName val="ch DG__"/>
      <sheetName val="_@_@_@_@_@_@_@_@_@_@_@_@_@_@_@_"/>
      <sheetName val="dongia_ 㢠ś_x0004__㋄ś"/>
      <sheetName val="ch DG____x0004________"/>
      <sheetName val="@"/>
      <sheetName val=" _s"/>
      <sheetName val="DT-XL"/>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Hý?ng d?n"/>
      <sheetName val="dongia?_x0009_???_x0004_????"/>
      <sheetName val="dongia??????????_x0009_????_x0004_?????????"/>
      <sheetName val="dongia?_x0009_??_x0004_???"/>
      <sheetName val="dongia? ???_x0004_????"/>
      <sheetName val="dongia_x0000__x0009_??_x0000__x0004__x0000_??_x0000_"/>
      <sheetName val="GIAVNX"/>
      <sheetName val="Tra_bang"/>
      <sheetName val="KLt lan3"/>
      <sheetName val="phan_tich_DG㠨Ȣ杀Ȣ"/>
      <sheetName val=" ?s?s"/>
      <sheetName val="dongia ?s?s"/>
      <sheetName val="Gia "/>
      <sheetName val="dongia?????????? ?㢠ś?_x0004_??????㋄ś?"/>
      <sheetName val="XXXPXXX0"/>
      <sheetName val="ctTBA"/>
      <sheetName val="_DT-TN.xlsMCT"/>
      <sheetName val="@_@_@_@_@_@_@_@_@_@_@_@_@_@_@_@"/>
      <sheetName val="dongia_ _s_x0004___s"/>
      <sheetName val="Hý_ng d_n"/>
      <sheetName val="Gia"/>
      <sheetName val="RE"/>
      <sheetName val="[DT-TN.xls_Cham cong TH 1-&gt;6"/>
      <sheetName val="dongia___________x0009__?s__x0004_______?s_"/>
      <sheetName val="dongia__x0009_?s__x0004__?s_"/>
      <sheetName val="dongia__x0009_?s_x0004__?s"/>
      <sheetName val="phan tich DG__??__x0004_______??_____"/>
      <sheetName val="dongia_ ?s__x0004__?s_"/>
      <sheetName val="pha? tich DG__??__x0004_______??_____"/>
      <sheetName val="dongia_ ?s_x0004__?s"/>
      <sheetName val="HESO"/>
      <sheetName val="dongia?????????? ??s?_x0004_???????s?"/>
      <sheetName val="__________x0009______x0004_________________"/>
      <sheetName val="dongia__x0009_____x0004_____"/>
      <sheetName val="dongia___________x0009______x0004__________"/>
      <sheetName val="dongia__x0009____x0004____"/>
      <sheetName val="dongia_ ____x0004_____"/>
      <sheetName val="dongia_x0000_̃̃̃̃̃̃̃̃̃̃̃̃̃̃̃̃̃̃̃̃̃̃̃̃"/>
      <sheetName val="tong ho`"/>
      <sheetName val="Tai_x0000_khoan"/>
      <sheetName val="dtct cau"/>
      <sheetName val="BCTC"/>
      <sheetName val=" _s__x0004___s_"/>
      <sheetName val="dongia__________ _㢠ś__x0004_______㋄ś_"/>
      <sheetName val="_________ __s__x0004________s________"/>
      <sheetName val="dongia__________ __s__x0004________s_"/>
      <sheetName val="dongia_______x0002____ __s__x0004________s_"/>
      <sheetName val="dongia__x0002__ _s__x0004___s_"/>
      <sheetName val=" _s_s"/>
      <sheetName val="dongia _s_s"/>
      <sheetName val="@?@?@?@?@?@?@?@?@?@?@?@?@?@?@?"/>
      <sheetName val="_DT-TN.xls_Cham cong TH 1-&gt;6"/>
      <sheetName val="@_@_@_@_@_@_@_@_@_@_@_@_@_@_@_"/>
      <sheetName val="Ke toan thuk hien cong trinh"/>
      <sheetName val="????????? ??s?_x0004_???????s????????"/>
      <sheetName val=" ?s"/>
      <sheetName val="dongia_x0000__x0002__x0000_ ?s_x0000__x0004__x0000_?s_x0000_"/>
      <sheetName val="dongia??????_x0002_??? ??s?_x0004_???????s?"/>
      <sheetName val="dongia?_x0002_? ?s?_x0004_??s?"/>
      <sheetName val=" ??_x0000__x0004__x0000_??_x0000_"/>
      <sheetName val="????????? ????_x0004_????????????????"/>
      <sheetName val=" ???_x0004_????"/>
      <sheetName val=" __"/>
      <sheetName val="_________ _____x0004_________________"/>
      <sheetName val=" ____x0004_____"/>
      <sheetName val="_x0009_???_x0004_????"/>
      <sheetName val="dongia_㢠ś㋄ś1"/>
      <sheetName val="_?s?s"/>
      <sheetName val="dongia_?s?s1"/>
      <sheetName val="ch_DG??????"/>
      <sheetName val="Hướng_dẫn"/>
      <sheetName val="Ví_dụ_hàm_Vlookup"/>
      <sheetName val="phan_tich_DG????"/>
      <sheetName val="dongia_?s?s"/>
      <sheetName val="tong_hop1"/>
      <sheetName val="phan_tich_DG1"/>
      <sheetName val="gia_vat_lieu1"/>
      <sheetName val="gia_xe_may1"/>
      <sheetName val="gia_nhan_cong1"/>
      <sheetName val="TC_1"/>
      <sheetName val="TC__(2)1"/>
      <sheetName val="PL_KS1"/>
      <sheetName val="thi_sat1"/>
      <sheetName val="den_bu1"/>
      <sheetName val="Du_toan_(2)1"/>
      <sheetName val="Du_toan1"/>
      <sheetName val="Phan_tich_vat_tu1"/>
      <sheetName val="Tong_hop_vat_tu1"/>
      <sheetName val="Gia_tri_vat_tu1"/>
      <sheetName val="Chenh_lech_vat_tu1"/>
      <sheetName val="Du_thau1"/>
      <sheetName val="breakdown"/>
      <sheetName val="TH_x0000_GCT"/>
      <sheetName val="Tong h_x000b_p vat tu"/>
      <sheetName val="Chenh lech vct tu"/>
      <sheetName val="Du th!u"/>
      <sheetName val="dongia?̃̃̃̃̃̃̃̃̃̃̃̃̃̃̃̃̃̃̃̃̃̃̃̃"/>
      <sheetName val="IBASE"/>
      <sheetName val="DI-ESTI"/>
      <sheetName val="Tai?khoan"/>
      <sheetName val="DG "/>
      <sheetName val="Don_gia_chi_tiet1"/>
      <sheetName val="Tu_van_Thiet_ke1"/>
      <sheetName val="Tien_do_thi_cong1"/>
      <sheetName val="Bia_du_toan1"/>
      <sheetName val="Tro_giup1"/>
      <sheetName val="GT_TT_(2)1"/>
      <sheetName val="KLTC_giai_doan1"/>
      <sheetName val="KL_(2)1"/>
      <sheetName val="KLtt_lan31"/>
      <sheetName val="GTT2_lan3_tt1"/>
      <sheetName val="GTT2_lan_4_dc_1"/>
      <sheetName val="chenh_lech_gia1"/>
      <sheetName val="KL_bao_con_lai1"/>
      <sheetName val="GTT2_lan_4_tt1"/>
      <sheetName val="Tai_khoan1"/>
      <sheetName val="CT_doanh_thu_20051"/>
      <sheetName val="Dthu_2006_sua1"/>
      <sheetName val="Doanh_thu_gia_thanh1"/>
      <sheetName val="6_thang_20061"/>
      <sheetName val="Bao_cao_thue_(2)1"/>
      <sheetName val="Tong_hop_CP_T101"/>
      <sheetName val="Bao_cao_thue1"/>
      <sheetName val="Thue_cong_trinh1"/>
      <sheetName val="Gia_thanh1"/>
      <sheetName val="Pke_toan1"/>
      <sheetName val="Gia_thanh_cong_trinh_-_Hoa1"/>
      <sheetName val="Ke_toan_thuc_hien_cong_trinh1"/>
      <sheetName val="Du_kien_DT_9_thang_de_nop1"/>
      <sheetName val="TK_NO_1111"/>
      <sheetName val="TK_NO_1121"/>
      <sheetName val="TK_14181"/>
      <sheetName val="Page_3"/>
      <sheetName val="CP)TV-CAU"/>
      <sheetName val="#REF!"/>
      <sheetName val="phan tich DG?㠨Ȣ?_x0004_?杀Ȣ?咄Ȣ?"/>
      <sheetName val="phan tich DG?㠨Ȣ?_x0004_?杀Ȣ?"/>
      <sheetName val="dongia 㢠ś?_x0004_?㋄ś?"/>
      <sheetName val="phan tich DG_㠨Ȣ__x0004__杀Ȣ_咄Ȣ_"/>
      <sheetName val="phan tich DG_㠨Ȣ__x0004__杀Ȣ_"/>
      <sheetName val="dongia 㢠ś__x0004__㋄ś_"/>
      <sheetName val="TK_3311"/>
      <sheetName val="TK_14121"/>
      <sheetName val="BCAO_SDCT1"/>
      <sheetName val="TK_1421"/>
      <sheetName val="TK_2421"/>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sheetData sheetId="97"/>
      <sheetData sheetId="98"/>
      <sheetData sheetId="99"/>
      <sheetData sheetId="100"/>
      <sheetData sheetId="101" refreshError="1"/>
      <sheetData sheetId="102" refreshError="1"/>
      <sheetData sheetId="103" refreshError="1"/>
      <sheetData sheetId="104"/>
      <sheetData sheetId="105"/>
      <sheetData sheetId="106"/>
      <sheetData sheetId="107"/>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sheetData sheetId="245"/>
      <sheetData sheetId="246" refreshError="1"/>
      <sheetData sheetId="247" refreshError="1"/>
      <sheetData sheetId="248" refreshError="1"/>
      <sheetData sheetId="249" refreshError="1"/>
      <sheetData sheetId="250" refreshError="1"/>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refreshError="1"/>
      <sheetData sheetId="397"/>
      <sheetData sheetId="398"/>
      <sheetData sheetId="399" refreshError="1"/>
      <sheetData sheetId="400"/>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sheetData sheetId="433" refreshError="1"/>
      <sheetData sheetId="434"/>
      <sheetData sheetId="435"/>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sheetData sheetId="474"/>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sheetData sheetId="485"/>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GHI CHU"/>
      <sheetName val="B1"/>
      <sheetName val="B2"/>
      <sheetName val="Don gia"/>
      <sheetName val="Vat lieu"/>
      <sheetName val="Hg dan"/>
      <sheetName val="Vi du"/>
    </sheetNames>
    <sheetDataSet>
      <sheetData sheetId="0" refreshError="1">
        <row r="1">
          <cell r="A1" t="str">
            <v>Tªn c«ng viÖc x©y l¾p</v>
          </cell>
          <cell r="B1" t="str">
            <v>§¬n vÞ 
tÝnh</v>
          </cell>
          <cell r="C1" t="str">
            <v>§¬n gi¸ 
bá thÇu (®)</v>
          </cell>
          <cell r="D1" t="str">
            <v>Nguån gèc 
xuÊt sø
vËt t­</v>
          </cell>
          <cell r="F1">
            <v>0.80361757604447426</v>
          </cell>
        </row>
        <row r="2">
          <cell r="A2" t="str">
            <v>C¸p ngÇm XLPE 24kV M3x240</v>
          </cell>
          <cell r="B2" t="str">
            <v>m</v>
          </cell>
        </row>
        <row r="3">
          <cell r="A3" t="str">
            <v>Hép ®Çu c¸p trong nhµ 24kV - 240</v>
          </cell>
          <cell r="B3" t="str">
            <v>hép</v>
          </cell>
        </row>
        <row r="4">
          <cell r="A4" t="str">
            <v>Hép ®Çu c¸p ngoµi trêi 24kV - 240</v>
          </cell>
          <cell r="B4" t="str">
            <v>hép</v>
          </cell>
        </row>
        <row r="5">
          <cell r="A5" t="str">
            <v>Hép nèi c¸p 24kV - 240</v>
          </cell>
          <cell r="B5" t="str">
            <v>hép</v>
          </cell>
        </row>
        <row r="10">
          <cell r="A10" t="str">
            <v>R¶i c¸p ngÇm XLPE 24kV M3x240</v>
          </cell>
          <cell r="B10" t="str">
            <v>m</v>
          </cell>
          <cell r="C10">
            <v>3823.6124268196086</v>
          </cell>
          <cell r="F10">
            <v>4758</v>
          </cell>
        </row>
        <row r="11">
          <cell r="A11" t="str">
            <v>L¾p hép ®Çu c¸p trong nhµ 24kV - 240</v>
          </cell>
          <cell r="B11" t="str">
            <v>hép</v>
          </cell>
          <cell r="C11">
            <v>127456.15841338175</v>
          </cell>
          <cell r="F11">
            <v>158603</v>
          </cell>
        </row>
        <row r="12">
          <cell r="A12" t="str">
            <v>L¾p hép ®Çu c¸p ngoµi trêi 24kV - 240</v>
          </cell>
          <cell r="B12" t="str">
            <v>hép</v>
          </cell>
          <cell r="C12">
            <v>127456.15841338175</v>
          </cell>
          <cell r="F12">
            <v>158603</v>
          </cell>
        </row>
        <row r="13">
          <cell r="A13" t="str">
            <v>L¾p hép nèi c¸p 24kV - 240</v>
          </cell>
          <cell r="B13" t="str">
            <v>hép</v>
          </cell>
          <cell r="C13">
            <v>20028.560847756431</v>
          </cell>
          <cell r="F13">
            <v>24923</v>
          </cell>
        </row>
        <row r="14">
          <cell r="A14" t="str">
            <v>CÇu dao ngoµi trêi 24kV - 600A</v>
          </cell>
          <cell r="B14" t="str">
            <v>bé</v>
          </cell>
          <cell r="C14">
            <v>2612896.6518673724</v>
          </cell>
          <cell r="D14" t="str">
            <v>§«ng Anh</v>
          </cell>
          <cell r="F14">
            <v>3251418</v>
          </cell>
        </row>
        <row r="15">
          <cell r="A15" t="str">
            <v>CÇu dao 24kV - 600A</v>
          </cell>
          <cell r="B15" t="str">
            <v>bé</v>
          </cell>
          <cell r="C15">
            <v>2612896.6518673724</v>
          </cell>
          <cell r="D15" t="str">
            <v>§«ng Anh</v>
          </cell>
          <cell r="F15">
            <v>3251418</v>
          </cell>
        </row>
        <row r="16">
          <cell r="A16" t="str">
            <v>Chèng sÐt van 6kV</v>
          </cell>
          <cell r="B16" t="str">
            <v>bé</v>
          </cell>
          <cell r="C16">
            <v>1110313.4022363916</v>
          </cell>
          <cell r="D16" t="str">
            <v>CTy VLCN</v>
          </cell>
          <cell r="F16">
            <v>1381644</v>
          </cell>
        </row>
        <row r="17">
          <cell r="A17" t="str">
            <v>Chèng sÐt van 10kV</v>
          </cell>
          <cell r="B17" t="str">
            <v>bé</v>
          </cell>
          <cell r="C17">
            <v>1274291.5686282665</v>
          </cell>
          <cell r="D17" t="str">
            <v>CTy VLCN</v>
          </cell>
          <cell r="F17">
            <v>1585694</v>
          </cell>
        </row>
        <row r="18">
          <cell r="A18" t="str">
            <v>èng thÐp D150</v>
          </cell>
          <cell r="B18" t="str">
            <v>m</v>
          </cell>
          <cell r="C18">
            <v>130628.84060360533</v>
          </cell>
          <cell r="D18" t="str">
            <v>VN</v>
          </cell>
          <cell r="F18">
            <v>162551</v>
          </cell>
        </row>
        <row r="19">
          <cell r="A19" t="str">
            <v xml:space="preserve">C¸t ®en </v>
          </cell>
          <cell r="B19" t="str">
            <v>m3</v>
          </cell>
          <cell r="C19">
            <v>36170.827097761787</v>
          </cell>
          <cell r="F19">
            <v>45010</v>
          </cell>
        </row>
        <row r="20">
          <cell r="A20" t="str">
            <v>G¹ch chØ</v>
          </cell>
          <cell r="B20" t="str">
            <v>n.viªn</v>
          </cell>
          <cell r="C20">
            <v>664623.07647424599</v>
          </cell>
          <cell r="F20">
            <v>827039</v>
          </cell>
        </row>
        <row r="21">
          <cell r="A21" t="str">
            <v>L­íi ni l«ng</v>
          </cell>
          <cell r="B21" t="str">
            <v>m2</v>
          </cell>
          <cell r="C21">
            <v>2264.5943292933284</v>
          </cell>
          <cell r="D21" t="str">
            <v>VN</v>
          </cell>
          <cell r="F21">
            <v>2818</v>
          </cell>
        </row>
        <row r="22">
          <cell r="A22" t="str">
            <v>Gi¸ ®ì c¸p (42kg)</v>
          </cell>
          <cell r="B22" t="str">
            <v>bé</v>
          </cell>
          <cell r="C22">
            <v>470851.59206809814</v>
          </cell>
          <cell r="D22" t="str">
            <v>Th¸i nguyªn m¹ kÏm</v>
          </cell>
          <cell r="F22">
            <v>585915</v>
          </cell>
        </row>
        <row r="23">
          <cell r="A23" t="str">
            <v>Xµ ®ì cÇu dao chèng sÐt vµ ®Çu c¸p (75,47kg)</v>
          </cell>
          <cell r="B23" t="str">
            <v>bé</v>
          </cell>
          <cell r="C23">
            <v>834361.57365120773</v>
          </cell>
          <cell r="D23" t="str">
            <v>Th¸i nguyªn m¹ kÏm</v>
          </cell>
          <cell r="F23">
            <v>1038257</v>
          </cell>
        </row>
        <row r="24">
          <cell r="A24" t="str">
            <v>Thang s¾t 33,6kg</v>
          </cell>
          <cell r="B24" t="str">
            <v>c¸i</v>
          </cell>
          <cell r="C24">
            <v>383453.35896780528</v>
          </cell>
          <cell r="D24" t="str">
            <v>Th¸i nguyªn m¹ kÏm</v>
          </cell>
          <cell r="F24">
            <v>477159</v>
          </cell>
        </row>
        <row r="25">
          <cell r="A25" t="str">
            <v>GhÕ c¸ch ®iÖn 86,37kg</v>
          </cell>
          <cell r="B25" t="str">
            <v>bé</v>
          </cell>
          <cell r="C25">
            <v>944875.06270884385</v>
          </cell>
          <cell r="D25" t="str">
            <v>Th¸i nguyªn m¹ kÏm</v>
          </cell>
          <cell r="F25">
            <v>1175777</v>
          </cell>
        </row>
        <row r="26">
          <cell r="A26" t="str">
            <v>D©y AC 120</v>
          </cell>
          <cell r="B26" t="str">
            <v>m</v>
          </cell>
          <cell r="C26">
            <v>13897.762360113138</v>
          </cell>
          <cell r="D26" t="str">
            <v>Tù C­êng</v>
          </cell>
          <cell r="F26">
            <v>17294</v>
          </cell>
        </row>
        <row r="27">
          <cell r="A27" t="str">
            <v>§Çu cèt sö lý AM 120</v>
          </cell>
          <cell r="B27" t="str">
            <v>c¸i</v>
          </cell>
          <cell r="C27">
            <v>143129.91561655319</v>
          </cell>
          <cell r="D27" t="str">
            <v>óc</v>
          </cell>
          <cell r="F27">
            <v>178107</v>
          </cell>
        </row>
        <row r="28">
          <cell r="A28" t="str">
            <v>§Çu cèt ®ång M 240</v>
          </cell>
          <cell r="B28" t="str">
            <v>c¸i</v>
          </cell>
          <cell r="C28">
            <v>88825.457915347826</v>
          </cell>
          <cell r="D28" t="str">
            <v>óc</v>
          </cell>
          <cell r="F28">
            <v>110532</v>
          </cell>
        </row>
        <row r="29">
          <cell r="A29" t="str">
            <v>§Çu cèt M35</v>
          </cell>
          <cell r="B29" t="str">
            <v>c¸i</v>
          </cell>
          <cell r="C29">
            <v>16419.514313740699</v>
          </cell>
          <cell r="D29" t="str">
            <v>óc</v>
          </cell>
          <cell r="F29">
            <v>20432</v>
          </cell>
        </row>
        <row r="30">
          <cell r="A30" t="str">
            <v>D©y tiÕp ®Êt CT3-10</v>
          </cell>
          <cell r="B30" t="str">
            <v>kg</v>
          </cell>
          <cell r="C30">
            <v>5323.9664412946422</v>
          </cell>
          <cell r="D30" t="str">
            <v>Th¸i nguyªn m¹ kÏm</v>
          </cell>
          <cell r="F30">
            <v>6625</v>
          </cell>
        </row>
        <row r="31">
          <cell r="A31" t="str">
            <v>GhÝp nh«m 3 bu l«ng 120</v>
          </cell>
          <cell r="B31" t="str">
            <v>bé</v>
          </cell>
          <cell r="C31">
            <v>28132.24048458891</v>
          </cell>
          <cell r="D31" t="str">
            <v>Z29-T.quang</v>
          </cell>
          <cell r="F31">
            <v>35007</v>
          </cell>
        </row>
        <row r="32">
          <cell r="A32" t="str">
            <v>Thanh ®ång MT 50x5</v>
          </cell>
          <cell r="B32" t="str">
            <v>m</v>
          </cell>
          <cell r="C32">
            <v>94287.646579722117</v>
          </cell>
          <cell r="D32" t="str">
            <v>TrÇn Phó</v>
          </cell>
          <cell r="F32">
            <v>117329</v>
          </cell>
        </row>
        <row r="33">
          <cell r="A33" t="str">
            <v>D©y ®ång mÒm M35</v>
          </cell>
          <cell r="B33" t="str">
            <v>m</v>
          </cell>
          <cell r="C33">
            <v>14907.106035624998</v>
          </cell>
          <cell r="D33" t="str">
            <v>Tù C­êng</v>
          </cell>
          <cell r="F33">
            <v>18550</v>
          </cell>
        </row>
        <row r="34">
          <cell r="A34" t="str">
            <v>Nhùa ®­êng</v>
          </cell>
          <cell r="B34" t="str">
            <v>kg</v>
          </cell>
          <cell r="C34">
            <v>2129.5865765178569</v>
          </cell>
          <cell r="D34" t="str">
            <v>VN</v>
          </cell>
          <cell r="F34">
            <v>2650</v>
          </cell>
        </row>
        <row r="35">
          <cell r="A35" t="str">
            <v>D©y ®ay</v>
          </cell>
          <cell r="B35" t="str">
            <v>kg</v>
          </cell>
          <cell r="C35">
            <v>7453.5530178124991</v>
          </cell>
          <cell r="D35" t="str">
            <v>VN</v>
          </cell>
          <cell r="F35">
            <v>9275</v>
          </cell>
        </row>
        <row r="36">
          <cell r="A36" t="str">
            <v>èng thÐp chuyÓn ®éng dao d37/42</v>
          </cell>
          <cell r="B36" t="str">
            <v>m</v>
          </cell>
          <cell r="C36">
            <v>27684.625494732139</v>
          </cell>
          <cell r="D36" t="str">
            <v>Th¸i nguyªn m¹ kÏm</v>
          </cell>
          <cell r="F36">
            <v>34450</v>
          </cell>
        </row>
        <row r="37">
          <cell r="A37" t="str">
            <v>§µo r·nh c¸p cÊp III</v>
          </cell>
          <cell r="B37" t="str">
            <v>m3</v>
          </cell>
          <cell r="C37">
            <v>40057.925313088912</v>
          </cell>
          <cell r="F37">
            <v>49847</v>
          </cell>
        </row>
        <row r="38">
          <cell r="A38" t="str">
            <v>Ph¸ hÌ ®­êng g¹ch xi m¨ng</v>
          </cell>
          <cell r="B38" t="str">
            <v>m2</v>
          </cell>
          <cell r="C38">
            <v>103785.60271099176</v>
          </cell>
          <cell r="F38">
            <v>129148</v>
          </cell>
        </row>
        <row r="39">
          <cell r="A39" t="str">
            <v>Ph¸ ®­êng bª t«ng</v>
          </cell>
          <cell r="B39" t="str">
            <v>m2</v>
          </cell>
          <cell r="C39">
            <v>103785.60271099176</v>
          </cell>
          <cell r="F39">
            <v>129148</v>
          </cell>
        </row>
        <row r="40">
          <cell r="A40" t="str">
            <v>BiÓn chØ dÉn c¸p</v>
          </cell>
          <cell r="B40" t="str">
            <v>biÓn</v>
          </cell>
          <cell r="C40">
            <v>21295.865765178569</v>
          </cell>
          <cell r="F40">
            <v>26500</v>
          </cell>
        </row>
        <row r="41">
          <cell r="A41" t="str">
            <v>Cäc mèc b¸o hiÖu c¸p</v>
          </cell>
          <cell r="B41" t="str">
            <v>c¸i</v>
          </cell>
          <cell r="C41">
            <v>16110.121546963575</v>
          </cell>
          <cell r="F41">
            <v>20047</v>
          </cell>
        </row>
        <row r="42">
          <cell r="A42" t="str">
            <v>LÊp ®Êt r·nh c¸p</v>
          </cell>
          <cell r="B42" t="str">
            <v>m3</v>
          </cell>
          <cell r="C42">
            <v>18208.367038015698</v>
          </cell>
          <cell r="F42">
            <v>22658</v>
          </cell>
        </row>
        <row r="43">
          <cell r="A43" t="str">
            <v>V/C ®Êt thõa khái TP</v>
          </cell>
          <cell r="B43" t="str">
            <v>m3</v>
          </cell>
          <cell r="C43">
            <v>91040.227954926406</v>
          </cell>
          <cell r="F43">
            <v>113288</v>
          </cell>
        </row>
        <row r="44">
          <cell r="A44" t="str">
            <v>GhÕ c¸ch ®iÖn (86,37kg/bé)</v>
          </cell>
          <cell r="C44">
            <v>927599.25280877622</v>
          </cell>
          <cell r="D44" t="str">
            <v>Th¸i nguyªn m¹ kÏm</v>
          </cell>
        </row>
        <row r="45">
          <cell r="A45" t="str">
            <v>Thang s¾t (33,6kg/bé)</v>
          </cell>
          <cell r="C45">
            <v>383563.77160877618</v>
          </cell>
          <cell r="D45" t="str">
            <v>Th¸i nguyªn m¹ kÏm</v>
          </cell>
        </row>
        <row r="46">
          <cell r="A46" t="str">
            <v>§æ bª t«ng sö lý nÒn mãng m¸c 100</v>
          </cell>
          <cell r="B46" t="str">
            <v>m3</v>
          </cell>
          <cell r="C46">
            <v>379118.71557840001</v>
          </cell>
        </row>
        <row r="47">
          <cell r="A47" t="str">
            <v>Cäc tre 2,5m</v>
          </cell>
          <cell r="B47" t="str">
            <v>c¸i</v>
          </cell>
          <cell r="C47">
            <v>6294.4427406340001</v>
          </cell>
        </row>
        <row r="48">
          <cell r="A48" t="str">
            <v xml:space="preserve">G¹ch chØ x©y bÖ mãng + bËc </v>
          </cell>
          <cell r="B48" t="str">
            <v>viªn</v>
          </cell>
          <cell r="C48">
            <v>556.5</v>
          </cell>
        </row>
        <row r="49">
          <cell r="A49" t="str">
            <v>ThÐp F6 lµm cèt thÐp</v>
          </cell>
          <cell r="B49" t="str">
            <v>kg</v>
          </cell>
          <cell r="C49">
            <v>4358.72</v>
          </cell>
        </row>
        <row r="50">
          <cell r="A50" t="str">
            <v>C¸t ®en ®æ hè mãng + x©y</v>
          </cell>
          <cell r="B50" t="str">
            <v>m3</v>
          </cell>
          <cell r="C50">
            <v>30740</v>
          </cell>
        </row>
        <row r="51">
          <cell r="A51" t="str">
            <v>Xµ X1 ®Çu tr¹m (25,5kg/b«)</v>
          </cell>
          <cell r="B51" t="str">
            <v>bé</v>
          </cell>
          <cell r="C51">
            <v>263360.57230801397</v>
          </cell>
        </row>
        <row r="52">
          <cell r="A52" t="str">
            <v>§ai «m cæ sø (1,5kg)</v>
          </cell>
          <cell r="B52" t="str">
            <v>bé</v>
          </cell>
          <cell r="C52">
            <v>15520.525840801402</v>
          </cell>
        </row>
        <row r="53">
          <cell r="C53">
            <v>0</v>
          </cell>
        </row>
        <row r="54">
          <cell r="A54" t="str">
            <v>CÇu ch× HRC 24kV-25A</v>
          </cell>
          <cell r="B54" t="str">
            <v>c¸i</v>
          </cell>
          <cell r="C54">
            <v>0</v>
          </cell>
        </row>
        <row r="55">
          <cell r="A55" t="str">
            <v>MBA 320KVA-10/0,4KV</v>
          </cell>
          <cell r="B55" t="str">
            <v>m¸y</v>
          </cell>
          <cell r="C55">
            <v>0</v>
          </cell>
        </row>
        <row r="56">
          <cell r="A56" t="str">
            <v>MBA 250KVA-10/0,4KV</v>
          </cell>
          <cell r="B56" t="str">
            <v>m¸y</v>
          </cell>
        </row>
        <row r="57">
          <cell r="A57" t="str">
            <v>MBA 250KVA-6/0,4KV</v>
          </cell>
          <cell r="B57" t="str">
            <v>m¸y</v>
          </cell>
          <cell r="C57">
            <v>0</v>
          </cell>
        </row>
        <row r="58">
          <cell r="A58" t="str">
            <v>Tr¹m kiot hîp bé</v>
          </cell>
          <cell r="B58" t="str">
            <v>tr¹m</v>
          </cell>
          <cell r="C58">
            <v>0</v>
          </cell>
        </row>
        <row r="59">
          <cell r="A59" t="str">
            <v>§Çu c¸p ELBOW</v>
          </cell>
          <cell r="B59" t="str">
            <v>bé</v>
          </cell>
          <cell r="C59">
            <v>4102456</v>
          </cell>
        </row>
        <row r="60">
          <cell r="A60" t="str">
            <v>L¾p MBA 250KVA-6/0,4KV</v>
          </cell>
          <cell r="B60" t="str">
            <v>m¸y</v>
          </cell>
          <cell r="C60">
            <v>819358.83712403337</v>
          </cell>
          <cell r="F60">
            <v>1019588</v>
          </cell>
        </row>
        <row r="61">
          <cell r="A61" t="str">
            <v>L¾p MBA 250KVA-10/0,4KV</v>
          </cell>
          <cell r="B61" t="str">
            <v>m¸y</v>
          </cell>
          <cell r="C61">
            <v>819358.83712403337</v>
          </cell>
          <cell r="F61">
            <v>1019588</v>
          </cell>
        </row>
        <row r="62">
          <cell r="A62" t="str">
            <v>L¾p MBA 320KVA-10/0,4KV</v>
          </cell>
          <cell r="B62" t="str">
            <v>m¸y</v>
          </cell>
          <cell r="C62">
            <v>819358.83712403337</v>
          </cell>
          <cell r="F62">
            <v>1019588</v>
          </cell>
        </row>
        <row r="63">
          <cell r="A63" t="str">
            <v>L¾p MBA 320KVA-6/0,4KV</v>
          </cell>
          <cell r="B63" t="str">
            <v>m¸y</v>
          </cell>
          <cell r="C63">
            <v>819358.83712403337</v>
          </cell>
          <cell r="F63">
            <v>1019588</v>
          </cell>
        </row>
        <row r="64">
          <cell r="A64" t="str">
            <v>L¾p tr¹m kiot hîp bé</v>
          </cell>
          <cell r="B64" t="str">
            <v>tr¹m</v>
          </cell>
          <cell r="C64">
            <v>264015.6967281953</v>
          </cell>
          <cell r="F64">
            <v>328534</v>
          </cell>
        </row>
        <row r="65">
          <cell r="A65" t="str">
            <v>C¸p PVCM(3x150+1x120)</v>
          </cell>
          <cell r="B65" t="str">
            <v>m</v>
          </cell>
          <cell r="C65">
            <v>193329.49473932336</v>
          </cell>
          <cell r="D65" t="str">
            <v>Hµn Quèc - LG</v>
          </cell>
          <cell r="F65">
            <v>240574</v>
          </cell>
        </row>
        <row r="66">
          <cell r="A66" t="str">
            <v>C¸p XLPE 24kV-M50</v>
          </cell>
          <cell r="B66" t="str">
            <v>m</v>
          </cell>
          <cell r="C66">
            <v>48517.607536109092</v>
          </cell>
          <cell r="D66" t="str">
            <v>Hµn Quèc - LG</v>
          </cell>
          <cell r="F66">
            <v>60374</v>
          </cell>
        </row>
        <row r="67">
          <cell r="A67" t="str">
            <v>§Çu cèt Ðp M150</v>
          </cell>
          <cell r="B67" t="str">
            <v>c¸i</v>
          </cell>
          <cell r="C67">
            <v>44104.139808472835</v>
          </cell>
          <cell r="D67" t="str">
            <v>óc</v>
          </cell>
          <cell r="F67">
            <v>54882</v>
          </cell>
        </row>
        <row r="68">
          <cell r="A68" t="str">
            <v>§Çu cèt Ðp M120</v>
          </cell>
          <cell r="B68" t="str">
            <v>c¸i</v>
          </cell>
          <cell r="C68">
            <v>35585.793502401408</v>
          </cell>
          <cell r="D68" t="str">
            <v>óc</v>
          </cell>
          <cell r="F68">
            <v>44282</v>
          </cell>
        </row>
        <row r="69">
          <cell r="A69" t="str">
            <v>§Çu cèt Ðp M95</v>
          </cell>
          <cell r="B69" t="str">
            <v>c¸i</v>
          </cell>
          <cell r="C69">
            <v>23873.067331553197</v>
          </cell>
          <cell r="D69" t="str">
            <v>óc</v>
          </cell>
          <cell r="F69">
            <v>29707</v>
          </cell>
        </row>
        <row r="70">
          <cell r="A70" t="str">
            <v>§Çu cèt Ðp M50</v>
          </cell>
          <cell r="B70" t="str">
            <v>c¸i</v>
          </cell>
          <cell r="C70">
            <v>16419.514313740699</v>
          </cell>
          <cell r="D70" t="str">
            <v>óc</v>
          </cell>
          <cell r="F70">
            <v>20432</v>
          </cell>
        </row>
        <row r="71">
          <cell r="A71" t="str">
            <v>Mãng bª t«ng ®óc s½n ®Æt m¸y biÕn ¸p</v>
          </cell>
          <cell r="B71" t="str">
            <v>mãng</v>
          </cell>
          <cell r="C71">
            <v>9307400.7244028226</v>
          </cell>
          <cell r="D71" t="str">
            <v>VN</v>
          </cell>
          <cell r="F71">
            <v>11581878</v>
          </cell>
        </row>
        <row r="72">
          <cell r="A72" t="str">
            <v>TiÕp ®Þa dÑt 40x4</v>
          </cell>
          <cell r="B72" t="str">
            <v>m</v>
          </cell>
          <cell r="C72">
            <v>18239.708123481432</v>
          </cell>
          <cell r="D72" t="str">
            <v>Th¸i nguyªn- m¹ kÏm</v>
          </cell>
          <cell r="F72">
            <v>22697</v>
          </cell>
        </row>
        <row r="73">
          <cell r="A73" t="str">
            <v>Cäc tiÕp ®Þa 14,3kg</v>
          </cell>
          <cell r="B73" t="str">
            <v>cäc</v>
          </cell>
          <cell r="C73">
            <v>154980.86401048105</v>
          </cell>
          <cell r="D73" t="str">
            <v>Th¸i nguyªn- m¹ kÏm</v>
          </cell>
          <cell r="F73">
            <v>192854</v>
          </cell>
        </row>
        <row r="74">
          <cell r="A74" t="str">
            <v>S¬n xanh, vµng, ®á</v>
          </cell>
          <cell r="B74" t="str">
            <v>kg</v>
          </cell>
          <cell r="C74">
            <v>21295.865765178569</v>
          </cell>
          <cell r="D74" t="str">
            <v>VN</v>
          </cell>
          <cell r="F74">
            <v>26500</v>
          </cell>
        </row>
        <row r="75">
          <cell r="A75" t="str">
            <v>B¨ng dÝnh c¸ch ®iÖn</v>
          </cell>
          <cell r="B75" t="str">
            <v>cuén</v>
          </cell>
          <cell r="C75">
            <v>6921.5581824710571</v>
          </cell>
          <cell r="D75" t="str">
            <v>VN</v>
          </cell>
          <cell r="F75">
            <v>8613</v>
          </cell>
        </row>
        <row r="76">
          <cell r="A76" t="str">
            <v>D©y ®ång mÒm lµm trung tÝnh M95</v>
          </cell>
          <cell r="B76" t="str">
            <v>m</v>
          </cell>
          <cell r="C76">
            <v>37267.765089062494</v>
          </cell>
          <cell r="D76" t="str">
            <v>Tù C­êng</v>
          </cell>
          <cell r="F76">
            <v>46375</v>
          </cell>
        </row>
        <row r="77">
          <cell r="A77" t="str">
            <v>B×nh chèng ch¸y MFZ4</v>
          </cell>
          <cell r="B77" t="str">
            <v>b×nh</v>
          </cell>
          <cell r="C77">
            <v>798594.96619419625</v>
          </cell>
          <cell r="D77" t="str">
            <v>TQ</v>
          </cell>
          <cell r="F77">
            <v>993750</v>
          </cell>
        </row>
        <row r="78">
          <cell r="A78" t="str">
            <v>Kho¸ Minh Khai</v>
          </cell>
          <cell r="B78" t="str">
            <v>c¸i</v>
          </cell>
          <cell r="C78">
            <v>19166.279188660712</v>
          </cell>
          <cell r="D78" t="str">
            <v>Minh Khai</v>
          </cell>
          <cell r="F78">
            <v>23850</v>
          </cell>
        </row>
        <row r="79">
          <cell r="A79" t="str">
            <v>BiÓn an toµn 18x24cm</v>
          </cell>
          <cell r="B79" t="str">
            <v>c¸i</v>
          </cell>
          <cell r="C79">
            <v>21295.865765178569</v>
          </cell>
          <cell r="D79" t="str">
            <v>VN</v>
          </cell>
          <cell r="F79">
            <v>26500</v>
          </cell>
        </row>
        <row r="80">
          <cell r="A80" t="str">
            <v>BiÓn tªn tr¹m 18x24cm</v>
          </cell>
          <cell r="B80" t="str">
            <v>c¸i</v>
          </cell>
          <cell r="C80">
            <v>26758.05442955286</v>
          </cell>
          <cell r="D80" t="str">
            <v>VN</v>
          </cell>
          <cell r="F80">
            <v>33297</v>
          </cell>
        </row>
        <row r="81">
          <cell r="A81" t="str">
            <v>BiÓn s¬ ®å 1 sîi 30x40cm</v>
          </cell>
          <cell r="B81" t="str">
            <v>c¸i</v>
          </cell>
          <cell r="C81">
            <v>26758.05442955286</v>
          </cell>
          <cell r="D81" t="str">
            <v>VN</v>
          </cell>
          <cell r="F81">
            <v>33297</v>
          </cell>
        </row>
        <row r="82">
          <cell r="A82" t="str">
            <v>§µo ®Êt hè mãng tr¹m biÕn ¸p 2,8x1,3x0,6</v>
          </cell>
          <cell r="B82" t="str">
            <v>m2</v>
          </cell>
          <cell r="C82">
            <v>40057.925313088912</v>
          </cell>
          <cell r="F82">
            <v>49847</v>
          </cell>
        </row>
        <row r="83">
          <cell r="A83" t="str">
            <v>ThÐp dÑt lµm tiÕp ®Þa 40x4</v>
          </cell>
          <cell r="B83" t="str">
            <v>m</v>
          </cell>
          <cell r="C83">
            <v>18239.708123481432</v>
          </cell>
          <cell r="D83" t="str">
            <v>Th¸i nguyªn- m¹ kÏm</v>
          </cell>
          <cell r="F83">
            <v>22697</v>
          </cell>
        </row>
        <row r="84">
          <cell r="A84" t="str">
            <v>V/C ®Êt thõa khái TP</v>
          </cell>
          <cell r="B84" t="str">
            <v>m3</v>
          </cell>
          <cell r="C84">
            <v>91040.227954926406</v>
          </cell>
          <cell r="F84">
            <v>113288</v>
          </cell>
        </row>
        <row r="85">
          <cell r="A85" t="str">
            <v>GhÕ thao t¸c (86,37kg/bé)</v>
          </cell>
          <cell r="B85" t="str">
            <v>bé</v>
          </cell>
          <cell r="C85">
            <v>927599.25280877622</v>
          </cell>
          <cell r="D85" t="str">
            <v>Th¸i nguyªn- m¹ kÏm</v>
          </cell>
        </row>
        <row r="86">
          <cell r="A86" t="str">
            <v>Thang trÌo (33,6kg/bé)</v>
          </cell>
          <cell r="B86" t="str">
            <v>bé</v>
          </cell>
          <cell r="C86">
            <v>383563.77160877618</v>
          </cell>
          <cell r="D86" t="str">
            <v>Th¸i nguyªn- m¹ kÏm</v>
          </cell>
        </row>
        <row r="87">
          <cell r="A87" t="str">
            <v>Xµ ®ì sø 3 pha (26kg/bé)</v>
          </cell>
          <cell r="B87" t="str">
            <v>bé</v>
          </cell>
          <cell r="C87">
            <v>301136.31686819997</v>
          </cell>
          <cell r="D87" t="str">
            <v>Th¸i nguyªn- m¹ kÏm</v>
          </cell>
        </row>
        <row r="88">
          <cell r="A88" t="str">
            <v>Xµ ®ì sø 2 pha (13kg/bé)</v>
          </cell>
          <cell r="B88" t="str">
            <v>bé</v>
          </cell>
          <cell r="C88">
            <v>167112.0368682</v>
          </cell>
          <cell r="D88" t="str">
            <v>Th¸i nguyªn- m¹ kÏm</v>
          </cell>
        </row>
        <row r="89">
          <cell r="A89" t="str">
            <v>Xµ ®ì sø 1 pha (8kg/bé)</v>
          </cell>
          <cell r="B89" t="str">
            <v>bé</v>
          </cell>
          <cell r="C89">
            <v>115564.23686820001</v>
          </cell>
          <cell r="D89" t="str">
            <v>Th¸i nguyªn- m¹ kÏm</v>
          </cell>
        </row>
        <row r="90">
          <cell r="A90" t="str">
            <v>Sø VHD 24kV c¶ ty</v>
          </cell>
          <cell r="B90" t="str">
            <v>qu¶</v>
          </cell>
          <cell r="C90">
            <v>77861.555439040007</v>
          </cell>
        </row>
        <row r="97">
          <cell r="A97" t="str">
            <v>Lµm ®Çu c¸p HT</v>
          </cell>
          <cell r="B97" t="str">
            <v>c¸i</v>
          </cell>
          <cell r="C97">
            <v>45935.937325799998</v>
          </cell>
        </row>
        <row r="98">
          <cell r="A98" t="str">
            <v>§Çu cèt M150</v>
          </cell>
          <cell r="B98" t="str">
            <v>c¸i</v>
          </cell>
          <cell r="C98">
            <v>0</v>
          </cell>
        </row>
        <row r="99">
          <cell r="A99" t="str">
            <v>C¸p ngÇm h¹ thÕ A4x150</v>
          </cell>
          <cell r="B99" t="str">
            <v>m</v>
          </cell>
          <cell r="C99">
            <v>0</v>
          </cell>
        </row>
        <row r="100">
          <cell r="A100" t="str">
            <v>C¸p ngÇm h¹ thÕ M4x95</v>
          </cell>
          <cell r="B100" t="str">
            <v>m</v>
          </cell>
          <cell r="C100">
            <v>0</v>
          </cell>
        </row>
        <row r="101">
          <cell r="A101" t="str">
            <v>R¶i c¸p ngÇm h¹ thÕ A 4x150</v>
          </cell>
          <cell r="B101" t="str">
            <v>m</v>
          </cell>
          <cell r="C101">
            <v>0</v>
          </cell>
        </row>
        <row r="102">
          <cell r="A102" t="str">
            <v>R¶i c¸p ngÇm h¹ thÕ M4x95</v>
          </cell>
          <cell r="B102" t="str">
            <v>m</v>
          </cell>
          <cell r="C102">
            <v>1769.5659024499323</v>
          </cell>
          <cell r="F102">
            <v>2202</v>
          </cell>
        </row>
        <row r="103">
          <cell r="A103" t="str">
            <v xml:space="preserve">R¶i c¸p ngÇm h¹ thÕ </v>
          </cell>
          <cell r="B103" t="str">
            <v>m</v>
          </cell>
          <cell r="C103">
            <v>1769.5659024499323</v>
          </cell>
          <cell r="F103">
            <v>2202</v>
          </cell>
        </row>
        <row r="104">
          <cell r="A104" t="str">
            <v>§Çu cèt M95</v>
          </cell>
          <cell r="B104" t="str">
            <v>c¸i</v>
          </cell>
          <cell r="C104">
            <v>23873.067331553197</v>
          </cell>
          <cell r="D104" t="str">
            <v>óc</v>
          </cell>
          <cell r="F104">
            <v>29707</v>
          </cell>
        </row>
        <row r="105">
          <cell r="A105" t="str">
            <v xml:space="preserve">C¸t ®en </v>
          </cell>
          <cell r="B105" t="str">
            <v>m3</v>
          </cell>
          <cell r="C105">
            <v>36170.827097761787</v>
          </cell>
          <cell r="F105">
            <v>45010</v>
          </cell>
        </row>
        <row r="106">
          <cell r="A106" t="str">
            <v>G¹ch chØ</v>
          </cell>
          <cell r="B106" t="str">
            <v>n.viªn</v>
          </cell>
          <cell r="C106">
            <v>664623.07647424599</v>
          </cell>
          <cell r="D106" t="str">
            <v>VN</v>
          </cell>
          <cell r="F106">
            <v>827039</v>
          </cell>
        </row>
        <row r="107">
          <cell r="A107" t="str">
            <v>L­íi nilon</v>
          </cell>
          <cell r="B107" t="str">
            <v>m2</v>
          </cell>
          <cell r="C107">
            <v>2262.1834765651952</v>
          </cell>
          <cell r="D107" t="str">
            <v>VN</v>
          </cell>
          <cell r="F107">
            <v>2815</v>
          </cell>
        </row>
        <row r="108">
          <cell r="A108" t="str">
            <v>èng nhùa F120</v>
          </cell>
          <cell r="B108" t="str">
            <v>m</v>
          </cell>
          <cell r="C108">
            <v>34128.83483703278</v>
          </cell>
          <cell r="D108" t="str">
            <v>TiÒn Phong</v>
          </cell>
          <cell r="F108">
            <v>42469</v>
          </cell>
        </row>
        <row r="109">
          <cell r="A109" t="str">
            <v>èng thÐp d120</v>
          </cell>
          <cell r="B109" t="str">
            <v>m</v>
          </cell>
          <cell r="C109">
            <v>115859.95679105999</v>
          </cell>
          <cell r="D109" t="str">
            <v>TiÒn Phong</v>
          </cell>
          <cell r="F109">
            <v>144173</v>
          </cell>
        </row>
        <row r="110">
          <cell r="A110" t="str">
            <v>Hép ®Êu d©y</v>
          </cell>
          <cell r="B110" t="str">
            <v>hép</v>
          </cell>
          <cell r="C110">
            <v>419496.41087097599</v>
          </cell>
          <cell r="D110" t="str">
            <v>Compossit VN</v>
          </cell>
          <cell r="F110">
            <v>522010</v>
          </cell>
        </row>
        <row r="111">
          <cell r="A111" t="str">
            <v>C«liª «m èng</v>
          </cell>
          <cell r="B111" t="str">
            <v>bé</v>
          </cell>
          <cell r="C111">
            <v>2507.2868372587595</v>
          </cell>
          <cell r="D111" t="str">
            <v>VN</v>
          </cell>
          <cell r="F111">
            <v>3120</v>
          </cell>
        </row>
        <row r="112">
          <cell r="A112" t="str">
            <v>§µo r·nh c¸p cÊp III</v>
          </cell>
          <cell r="B112" t="str">
            <v>m3</v>
          </cell>
          <cell r="C112">
            <v>40057.925313088912</v>
          </cell>
          <cell r="F112">
            <v>49847</v>
          </cell>
        </row>
        <row r="113">
          <cell r="A113" t="str">
            <v>Ph¸ ®­êng nhùa</v>
          </cell>
          <cell r="B113" t="str">
            <v>m2</v>
          </cell>
          <cell r="C113">
            <v>36415.930458455354</v>
          </cell>
          <cell r="F113">
            <v>45315</v>
          </cell>
        </row>
        <row r="114">
          <cell r="A114" t="str">
            <v>§µo mãng ®­êng nhùa</v>
          </cell>
          <cell r="B114" t="str">
            <v>m3</v>
          </cell>
          <cell r="C114">
            <v>103785.60271099176</v>
          </cell>
          <cell r="F114">
            <v>129148</v>
          </cell>
        </row>
        <row r="115">
          <cell r="A115" t="str">
            <v>§Æt g¹ch chØ b¸o c¸p</v>
          </cell>
          <cell r="B115" t="str">
            <v>n.viªn</v>
          </cell>
          <cell r="C115">
            <v>504904.08323540667</v>
          </cell>
          <cell r="F115">
            <v>628289</v>
          </cell>
        </row>
        <row r="116">
          <cell r="A116" t="str">
            <v>BiÓn chØ dÉn tªn c¸p</v>
          </cell>
          <cell r="B116" t="str">
            <v>biÓn</v>
          </cell>
          <cell r="C116">
            <v>21295.865765178569</v>
          </cell>
          <cell r="D116" t="str">
            <v>VN</v>
          </cell>
          <cell r="F116">
            <v>26500</v>
          </cell>
        </row>
        <row r="117">
          <cell r="A117" t="str">
            <v>V/C ®Êt thõa khái TP</v>
          </cell>
          <cell r="B117" t="str">
            <v>m3</v>
          </cell>
          <cell r="C117">
            <v>91040.227954926406</v>
          </cell>
          <cell r="F117">
            <v>113288</v>
          </cell>
        </row>
        <row r="118">
          <cell r="A118" t="str">
            <v>LÊp ®Êt r·nh c¸p</v>
          </cell>
          <cell r="B118" t="str">
            <v>m3</v>
          </cell>
          <cell r="C118">
            <v>12745.374756065361</v>
          </cell>
          <cell r="F118">
            <v>15860</v>
          </cell>
        </row>
        <row r="119">
          <cell r="A119" t="str">
            <v>Cäc mèc b¸o hiÖu c¸p</v>
          </cell>
          <cell r="B119" t="str">
            <v>c¸i</v>
          </cell>
          <cell r="C119">
            <v>16110.121546963575</v>
          </cell>
          <cell r="F119">
            <v>20047</v>
          </cell>
        </row>
        <row r="120">
          <cell r="A120" t="str">
            <v>C¾t mÆt ®­êng nhùa 2 bªn r·nh c¸p</v>
          </cell>
          <cell r="B120" t="str">
            <v>md</v>
          </cell>
          <cell r="C120">
            <v>27311.746939447501</v>
          </cell>
          <cell r="F120">
            <v>33986</v>
          </cell>
        </row>
        <row r="121">
          <cell r="A121" t="str">
            <v>Cäc mèc b¸o b¸o hiÖu c¸p</v>
          </cell>
          <cell r="B121" t="str">
            <v>c¸i</v>
          </cell>
          <cell r="C121">
            <v>16110.121546963575</v>
          </cell>
          <cell r="F121">
            <v>20047</v>
          </cell>
        </row>
        <row r="122">
          <cell r="A122" t="str">
            <v>Ph¸ ®­êng g¹ch xi m¨ng</v>
          </cell>
          <cell r="B122" t="str">
            <v>m2</v>
          </cell>
          <cell r="C122">
            <v>0</v>
          </cell>
        </row>
        <row r="123">
          <cell r="A123" t="str">
            <v>§Çu c¸p h¹ thÕ 4x95</v>
          </cell>
          <cell r="B123" t="str">
            <v>bé</v>
          </cell>
        </row>
        <row r="124">
          <cell r="A124" t="str">
            <v>Cét LT10m</v>
          </cell>
          <cell r="B124" t="str">
            <v>c¸i</v>
          </cell>
        </row>
        <row r="125">
          <cell r="A125" t="str">
            <v>C¸p ABC 4x95</v>
          </cell>
          <cell r="B125" t="str">
            <v>m</v>
          </cell>
        </row>
        <row r="126">
          <cell r="A126" t="str">
            <v>C¸p ABC 4x50</v>
          </cell>
          <cell r="B126" t="str">
            <v>m</v>
          </cell>
        </row>
        <row r="127">
          <cell r="A127" t="str">
            <v>KÑp nÐo 4x50 hîp bé</v>
          </cell>
          <cell r="B127" t="str">
            <v>bé</v>
          </cell>
        </row>
        <row r="128">
          <cell r="A128" t="str">
            <v>KÑp treo 4x50 hîp bé</v>
          </cell>
          <cell r="B128" t="str">
            <v>bé</v>
          </cell>
        </row>
        <row r="129">
          <cell r="A129" t="str">
            <v>§Çu cèt AM150</v>
          </cell>
          <cell r="B129" t="str">
            <v>c¸i</v>
          </cell>
          <cell r="C129">
            <v>145273</v>
          </cell>
        </row>
        <row r="130">
          <cell r="A130" t="str">
            <v>Dùng cét LT10m</v>
          </cell>
          <cell r="B130" t="str">
            <v>c¸i</v>
          </cell>
          <cell r="C130">
            <v>211646.512101</v>
          </cell>
        </row>
        <row r="131">
          <cell r="A131" t="str">
            <v>Mãng cét bª t«ng m¸c 150</v>
          </cell>
          <cell r="B131" t="str">
            <v>m3</v>
          </cell>
          <cell r="C131">
            <v>496851.98396560003</v>
          </cell>
        </row>
        <row r="132">
          <cell r="A132" t="str">
            <v>KÐo c¸p ABC 4x95</v>
          </cell>
          <cell r="B132" t="str">
            <v>m</v>
          </cell>
          <cell r="C132">
            <v>1600.6706420994001</v>
          </cell>
        </row>
        <row r="133">
          <cell r="A133" t="str">
            <v>KÐo c¸p ABC 4x50</v>
          </cell>
          <cell r="B133" t="str">
            <v>m</v>
          </cell>
          <cell r="C133">
            <v>979.38644397699989</v>
          </cell>
        </row>
        <row r="138">
          <cell r="C138">
            <v>0</v>
          </cell>
        </row>
        <row r="139">
          <cell r="A139" t="str">
            <v>Thö th«ng tuyÕn c¸p</v>
          </cell>
          <cell r="B139" t="str">
            <v>sîi</v>
          </cell>
          <cell r="C139">
            <v>116564.729405251</v>
          </cell>
          <cell r="F139">
            <v>145050</v>
          </cell>
        </row>
        <row r="140">
          <cell r="A140" t="str">
            <v>CÇu dao 24kV-630A</v>
          </cell>
          <cell r="B140" t="str">
            <v>bé</v>
          </cell>
          <cell r="C140">
            <v>170926.24395435551</v>
          </cell>
          <cell r="F140">
            <v>212696</v>
          </cell>
        </row>
        <row r="141">
          <cell r="A141" t="str">
            <v>Chèng sÐt van  6kV</v>
          </cell>
          <cell r="B141" t="str">
            <v>c¸i</v>
          </cell>
          <cell r="C141">
            <v>16796.410956905558</v>
          </cell>
          <cell r="F141">
            <v>20901</v>
          </cell>
        </row>
        <row r="142">
          <cell r="A142" t="str">
            <v>Chèng sÐt van  10kV</v>
          </cell>
          <cell r="B142" t="str">
            <v>c¸i</v>
          </cell>
          <cell r="C142">
            <v>16796.410956905558</v>
          </cell>
          <cell r="F142">
            <v>20901</v>
          </cell>
        </row>
        <row r="143">
          <cell r="C143">
            <v>0</v>
          </cell>
        </row>
        <row r="144">
          <cell r="C144">
            <v>0</v>
          </cell>
        </row>
        <row r="145">
          <cell r="A145" t="str">
            <v xml:space="preserve">M¸y biÕn ¸p </v>
          </cell>
          <cell r="B145" t="str">
            <v>m¸y</v>
          </cell>
          <cell r="C145">
            <v>160723.51520889485</v>
          </cell>
          <cell r="F145">
            <v>200000</v>
          </cell>
        </row>
        <row r="146">
          <cell r="A146" t="str">
            <v>Tñ h¹ thÕ trän bé</v>
          </cell>
          <cell r="B146" t="str">
            <v>tñ</v>
          </cell>
          <cell r="C146">
            <v>361627.90922001342</v>
          </cell>
          <cell r="F146">
            <v>450000</v>
          </cell>
        </row>
        <row r="147">
          <cell r="A147" t="str">
            <v>TiÕp ®Êt TBA</v>
          </cell>
          <cell r="B147" t="str">
            <v>VT</v>
          </cell>
          <cell r="C147">
            <v>49832.325890517852</v>
          </cell>
          <cell r="F147">
            <v>62010</v>
          </cell>
        </row>
        <row r="148">
          <cell r="A148" t="str">
            <v>Dao c¸ch ly 24kV</v>
          </cell>
          <cell r="B148" t="str">
            <v>bé</v>
          </cell>
          <cell r="C148">
            <v>211696.97805739584</v>
          </cell>
          <cell r="F148">
            <v>263430</v>
          </cell>
        </row>
        <row r="149">
          <cell r="A149" t="str">
            <v>C©ï ch× cao thÕ</v>
          </cell>
          <cell r="B149" t="str">
            <v>bé</v>
          </cell>
          <cell r="C149">
            <v>160723.51520889485</v>
          </cell>
          <cell r="F149">
            <v>200000</v>
          </cell>
        </row>
        <row r="150">
          <cell r="C150">
            <v>0</v>
          </cell>
        </row>
        <row r="151">
          <cell r="C151">
            <v>0</v>
          </cell>
        </row>
        <row r="152">
          <cell r="A152" t="str">
            <v>Xe chë vËt t­ A cÊp:</v>
          </cell>
          <cell r="B152" t="str">
            <v>ca</v>
          </cell>
          <cell r="C152">
            <v>184832.04249022907</v>
          </cell>
          <cell r="F152">
            <v>230000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atmy dinh "/>
      <sheetName val="uq my dinh "/>
      <sheetName val="atld 887"/>
      <sheetName val="trich ngang"/>
      <sheetName val="trich ngangmy dinh "/>
      <sheetName val="XXXXXXXX"/>
      <sheetName val="XL4Test5"/>
      <sheetName val="gVL"/>
      <sheetName val="DTCT-tuyen chinh"/>
      <sheetName val="Tra KS"/>
      <sheetName val="NEW-PANEL"/>
      <sheetName val="bao TNMT"/>
      <sheetName val="T2+3"/>
      <sheetName val="80 - V"/>
      <sheetName val="80 -T"/>
      <sheetName val="90"/>
      <sheetName val="95"/>
      <sheetName val="The 2"/>
      <sheetName val="The dac"/>
      <sheetName val="De Mi"/>
      <sheetName val="BK NHAP GACH"/>
      <sheetName val="Th"/>
      <sheetName val="A6"/>
      <sheetName val="PL1"/>
      <sheetName val="Sheet11"/>
      <sheetName val="Sheet13"/>
      <sheetName val="Sheet14"/>
      <sheetName val="Sheet15"/>
      <sheetName val="Sheet16"/>
      <sheetName val="00000000"/>
      <sheetName val="Bia ngoai"/>
      <sheetName val="biaky"/>
      <sheetName val="Thuyet minh"/>
      <sheetName val="thkp toan bo"/>
      <sheetName val="thkp"/>
      <sheetName val="Thvt_cl"/>
      <sheetName val="Van chuyen"/>
      <sheetName val="kinhphi"/>
      <sheetName val="tienluong"/>
      <sheetName val="PTVT"/>
      <sheetName val="Xuly Data"/>
      <sheetName val="PA2_QH"/>
      <sheetName val="GVT"/>
      <sheetName val="DTCT"/>
      <sheetName val="Gia KS"/>
      <sheetName val="PA2-QH"/>
      <sheetName val="Mong"/>
      <sheetName val="BTH phi"/>
      <sheetName val="BLT phi"/>
      <sheetName val="phi,le phi"/>
      <sheetName val="Bien Lai TON"/>
      <sheetName val="BCQT "/>
      <sheetName val="Giay di duong"/>
      <sheetName val="BC QT cua tung ap"/>
      <sheetName val="GIAO CHI TIEU THU QUY 07"/>
      <sheetName val="BANG TONG HOP GIAY NOP TIEN"/>
      <sheetName val="Loading"/>
      <sheetName val="_x0000__x0000__x0000__x0000__x0000__x0000__x0000__x0000_"/>
      <sheetName val="dg-VTu"/>
      <sheetName val="ba_x0000__x0000_TNMT"/>
      <sheetName val="ba??TNMT"/>
      <sheetName val="ba"/>
      <sheetName val="ba__TNM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sheetData sheetId="64" refreshError="1"/>
      <sheetData sheetId="65" refreshError="1"/>
      <sheetData sheetId="6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ien"/>
    </sheetNames>
    <sheetDataSet>
      <sheetData sheetId="0">
        <row r="10">
          <cell r="D10">
            <v>181894859.19490001</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H"/>
      <sheetName val="Coc"/>
      <sheetName val="Duong"/>
      <sheetName val="Cot thep"/>
      <sheetName val="Van khuon"/>
      <sheetName val="Cap phoi"/>
      <sheetName val="PDDS"/>
      <sheetName val="Tong hop"/>
      <sheetName val="Be tong"/>
      <sheetName val="Dat"/>
      <sheetName val="VL"/>
      <sheetName val="Phan khac"/>
      <sheetName val="Phu tam"/>
      <sheetName val="M"/>
      <sheetName val="Bill Thiet ke"/>
      <sheetName val="LINH_TINH"/>
      <sheetName val="Gian tiep"/>
      <sheetName val="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sheetName val="TH ( in) (E)"/>
      <sheetName val="Tong hop-2"/>
      <sheetName val="DT - BL 2"/>
      <sheetName val="DG- CT2"/>
      <sheetName val="DG- CT2 (2)"/>
      <sheetName val="BT Hang (4)"/>
      <sheetName val="VL-NC-M"/>
      <sheetName val="HE SO"/>
      <sheetName val="HE SO (2)"/>
      <sheetName val="T-A"/>
      <sheetName val="TH ( in)"/>
      <sheetName val="Tong hop"/>
      <sheetName val="Tong hop (2)"/>
      <sheetName val="BenLuc"/>
      <sheetName val="DG- CT2 (5)"/>
      <sheetName val="1.20"/>
      <sheetName val="1.20 (2)"/>
      <sheetName val="VP HN (1)"/>
      <sheetName val="VP HN (2)"/>
      <sheetName val="Nha o TVHN (2)"/>
      <sheetName val="Ty phoi BT"/>
      <sheetName val="Nha o TVHN "/>
      <sheetName val="BT Hang (2)"/>
      <sheetName val="BT Hang"/>
      <sheetName val="Betong"/>
      <sheetName val="CP KHAC"/>
      <sheetName val="00000000"/>
      <sheetName val="Bepong"/>
      <sheetName val="Tong_ke"/>
      <sheetName val="Gtable(19)"/>
      <sheetName val="Coc 32 m(Cho mo)"/>
      <sheetName val="dtct cong"/>
    </sheetNames>
    <sheetDataSet>
      <sheetData sheetId="0"/>
      <sheetData sheetId="1"/>
      <sheetData sheetId="2"/>
      <sheetData sheetId="3"/>
      <sheetData sheetId="4"/>
      <sheetData sheetId="5"/>
      <sheetData sheetId="6"/>
      <sheetData sheetId="7"/>
      <sheetData sheetId="8" refreshError="1">
        <row r="15">
          <cell r="F15">
            <v>1.2349000000000001</v>
          </cell>
        </row>
      </sheetData>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Gia_NC"/>
      <sheetName val="TT04"/>
      <sheetName val="SHS"/>
      <sheetName val="6A"/>
      <sheetName val="6B"/>
      <sheetName val="6c"/>
      <sheetName val="7A"/>
      <sheetName val="7B"/>
      <sheetName val="7C"/>
      <sheetName val="8A"/>
      <sheetName val="8B"/>
      <sheetName val="8C"/>
      <sheetName val="9A"/>
      <sheetName val="9B"/>
      <sheetName val="THTK"/>
      <sheetName val="THC"/>
      <sheetName val="ds"/>
      <sheetName val="GVL"/>
      <sheetName val="Phan Tien Xuan Son&quot;La"/>
      <sheetName val="Bó-DZ0,4"/>
      <sheetName val="CTV Di dong"/>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hart1"/>
      <sheetName val="gvt"/>
      <sheetName val="vat tu"/>
      <sheetName val="QMCT"/>
      <sheetName val="chitiet"/>
      <sheetName val="ctTBA"/>
      <sheetName val="mong + than"/>
      <sheetName val="h thien tt"/>
      <sheetName val="hoµn thien x trat"/>
      <sheetName val="~         "/>
      <sheetName val="정부노임단가"/>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1002_x0000__x0000_0"/>
      <sheetName val="subload"/>
      <sheetName val="TTVanChuyen"/>
      <sheetName val="Sheat1"/>
      <sheetName val="Gia_GC_Satthep"/>
      <sheetName val="MB NHAN "/>
      <sheetName val="TH-Dien"/>
      <sheetName val="tienluong"/>
      <sheetName val="NEW-PANEL"/>
      <sheetName val="??????"/>
      <sheetName val="Gian_tiep_so._la"/>
      <sheetName val="Gi¸ tñ bç"/>
      <sheetName val="1002??0"/>
      <sheetName val="TT0 "/>
      <sheetName val="Bó,DZ0,4"/>
      <sheetName val="Phan Tien Xean Son&quot;La"/>
      <sheetName val="Ch"/>
      <sheetName val="______"/>
      <sheetName val="1002"/>
      <sheetName val="TH_Dien"/>
      <sheetName val="NMTD_c"/>
      <sheetName val="Phan Tien2_x0000__x0000_n Son&quot;La"/>
      <sheetName val="BKBANRA"/>
      <sheetName val="BKMUAVAO"/>
      <sheetName val="DLBCKT"/>
      <sheetName val="Book 1 Summary"/>
      <sheetName val="Gia"/>
      <sheetName val="PNT-QUOT-#3"/>
      <sheetName val="COAT&amp;WRAP-QIOT-#3"/>
      <sheetName val="dtxl"/>
      <sheetName val="Phan Tien2??n Son&quot;La"/>
      <sheetName val="1002__0"/>
      <sheetName val="Phan Tien2"/>
      <sheetName val="BT-_DZ3_"/>
      <sheetName val="BT_-_cto_x000b__x0000__x0000_Gia_MBA_(2)_x0009__x0000__x0000_Gi¸_tñ"/>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REF"/>
      <sheetName val="ToDien_Nam_"/>
      <sheetName val="Phan Tien2__n Son&quot;La"/>
      <sheetName val="BT_-_cto_x000b_"/>
      <sheetName val="DTDZ35"/>
      <sheetName val="T_x0014_DZ04"/>
      <sheetName val="DH-QT"/>
      <sheetName val="Co gioi% Nam Mu"/>
      <sheetName val="_x0001_nca BV"/>
      <sheetName val="_x0002_ao ve Son La"/>
      <sheetName val="Ky Thua4 Nam Mu"/>
      <sheetName val="CD_x0016_"/>
      <sheetName val="CD1!"/>
      <sheetName val="C@12"/>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00000000"/>
      <sheetName val="XXXXXX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6">
          <cell r="F6">
            <v>0.3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iet bi Tu van (4)"/>
      <sheetName val="Thiet bi Tu van (3)"/>
      <sheetName val="Thiet bi Tu van (2)"/>
      <sheetName val="TBTV"/>
      <sheetName val="Thiet bi Tu van"/>
    </sheetNames>
    <sheetDataSet>
      <sheetData sheetId="0" refreshError="1"/>
      <sheetData sheetId="1" refreshError="1"/>
      <sheetData sheetId="2" refreshError="1"/>
      <sheetData sheetId="3" refreshError="1"/>
      <sheetData sheetId="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able(19)"/>
      <sheetName val="Gtable(R19)"/>
      <sheetName val="Cert 19"/>
      <sheetName val="DeductStatus"/>
      <sheetName val="Sheet2"/>
      <sheetName val="Certi"/>
      <sheetName val="Gtable(TOTAL)"/>
      <sheetName val="G LH"/>
      <sheetName val="G PQ"/>
      <sheetName val="G SP"/>
      <sheetName val="HW54"/>
      <sheetName val="Cert B.Luc"/>
      <sheetName val="3 S1-S6"/>
      <sheetName val="3 S7-S9"/>
      <sheetName val="3 S10"/>
      <sheetName val="3 S12"/>
      <sheetName val="3 S13"/>
      <sheetName val="CIP Detail"/>
      <sheetName val="RE 3B"/>
      <sheetName val="Yen"/>
      <sheetName val="Acc-EVND"/>
      <sheetName val="Accom"/>
      <sheetName val="Phieugia"/>
      <sheetName val="LoanAgree"/>
      <sheetName val="Gtable(BD2)"/>
      <sheetName val="Gtable(BD1)"/>
      <sheetName val="CCOST"/>
      <sheetName val="CCO17"/>
      <sheetName val="CCO15"/>
      <sheetName val="DREDGE"/>
      <sheetName val="Mater"/>
      <sheetName val="Deduc(M)"/>
      <sheetName val="S1-S6 - All"/>
      <sheetName val="S7-S9-All"/>
      <sheetName val="S10-01~08"/>
      <sheetName val="Rebar Gen"/>
      <sheetName val="REBD2-G"/>
      <sheetName val="BD2 Rebar"/>
      <sheetName val="Rebar"/>
      <sheetName val="Girder &amp; Bearing"/>
      <sheetName val="S10 (09-13)All"/>
      <sheetName val="S12 All"/>
      <sheetName val="S13 All"/>
      <sheetName val="CIP Pile"/>
      <sheetName val="25x25"/>
      <sheetName val="45x45"/>
      <sheetName val="Mobili BD"/>
      <sheetName val="Sheet1"/>
      <sheetName val="Maintenance"/>
      <sheetName val="F.Chart"/>
      <sheetName val="Progress"/>
      <sheetName val="Tem.bridge"/>
      <sheetName val="Analise"/>
      <sheetName val="Sheet14"/>
      <sheetName val="Sheet13"/>
      <sheetName val="Sheet12"/>
      <sheetName val="Sheet11"/>
      <sheetName val="Sheet10"/>
      <sheetName val="Sheet9"/>
      <sheetName val="Sheet8"/>
      <sheetName val="Sheet7"/>
      <sheetName val="Sheet6"/>
      <sheetName val="Sheet5"/>
      <sheetName val="Sheet4"/>
      <sheetName val="Sheet3"/>
    </sheetNames>
    <sheetDataSet>
      <sheetData sheetId="0" refreshError="1">
        <row r="5">
          <cell r="C5">
            <v>103.67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GIAITOA"/>
      <sheetName val="GIAITOATOANBO"/>
      <sheetName val="5-NGTNHIEM"/>
      <sheetName val="1-MELINH"/>
      <sheetName val="2-NGHHUAN"/>
      <sheetName val="3-DINHCU"/>
      <sheetName val="4-NGODUCKE"/>
      <sheetName val="Giai toa trai"/>
      <sheetName val="toanbo"/>
      <sheetName val="TONG HOP"/>
      <sheetName val="Dongia"/>
      <sheetName val="THKP"/>
      <sheetName val="TOXL"/>
      <sheetName val="KPXL"/>
      <sheetName val="DTCT"/>
      <sheetName val="DGR"/>
      <sheetName val="DGVL_BUCL"/>
      <sheetName val="VCVL"/>
      <sheetName val="BOCDO"/>
      <sheetName val="TKVL"/>
      <sheetName val="YCVL"/>
      <sheetName val="YCXM"/>
      <sheetName val="TKXM"/>
      <sheetName val="STKL"/>
      <sheetName val="CL - NL"/>
      <sheetName val="DTCT -R"/>
      <sheetName val="PTDG- R"/>
      <sheetName val="CL-R"/>
      <sheetName val="YC-XM"/>
      <sheetName val="Sheet2"/>
      <sheetName val="Sheet1"/>
      <sheetName val="YC-R"/>
      <sheetName val="SET_CTR"/>
      <sheetName val="DOITIEN"/>
      <sheetName val="CUOCDB"/>
      <sheetName val="XXXXXXXX"/>
      <sheetName val="XL4Test5"/>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C4" t="str">
            <v xml:space="preserve"> -  Raøo taïm</v>
          </cell>
        </row>
        <row r="5">
          <cell r="C5" t="str">
            <v xml:space="preserve"> -  Chaùi taïm </v>
          </cell>
        </row>
        <row r="6">
          <cell r="C6" t="str">
            <v xml:space="preserve"> -  Töôøng xaây </v>
          </cell>
        </row>
        <row r="7">
          <cell r="C7" t="str">
            <v xml:space="preserve"> -  Nhaø taïm </v>
          </cell>
        </row>
        <row r="8">
          <cell r="C8" t="str">
            <v xml:space="preserve"> -  Nhaø 1 taàng vaùch vaùn maùi tole </v>
          </cell>
        </row>
        <row r="9">
          <cell r="C9" t="str">
            <v xml:space="preserve"> -  Nhaø 1 taàng vaùch vaùn maùi ngoùi </v>
          </cell>
        </row>
        <row r="10">
          <cell r="C10" t="str">
            <v xml:space="preserve"> -  Nhaø gaùc goã vaùch vaùn maùi tole </v>
          </cell>
        </row>
        <row r="11">
          <cell r="C11" t="str">
            <v xml:space="preserve"> -  Nhaø caáp 4</v>
          </cell>
        </row>
        <row r="12">
          <cell r="C12" t="str">
            <v xml:space="preserve"> -  Nhaø 1 taàng vaùch xaây maùi tole </v>
          </cell>
        </row>
        <row r="13">
          <cell r="C13" t="str">
            <v xml:space="preserve"> -  Nhaø 1 taàng gaùc goã VX maùi tole </v>
          </cell>
        </row>
        <row r="14">
          <cell r="C14" t="str">
            <v xml:space="preserve"> -  Nhaø 1 taàng vaùch xaây maùi baèng </v>
          </cell>
        </row>
        <row r="15">
          <cell r="C15" t="str">
            <v xml:space="preserve"> -  Nhaø 1 taàng gaùc goã VX maùi ngoùi </v>
          </cell>
        </row>
        <row r="16">
          <cell r="C16" t="str">
            <v xml:space="preserve"> -  Raïp haùt </v>
          </cell>
        </row>
        <row r="17">
          <cell r="C17" t="str">
            <v xml:space="preserve"> -  Nhaø 2 taàng saøn goã VX maùi ngoùi </v>
          </cell>
        </row>
        <row r="18">
          <cell r="C18" t="str">
            <v xml:space="preserve"> -  Nhaø 2 taàng vaùch xaây maùi tole </v>
          </cell>
        </row>
        <row r="19">
          <cell r="C19" t="str">
            <v xml:space="preserve"> -  Nhaø 2 taàng vaùch xaây</v>
          </cell>
        </row>
        <row r="20">
          <cell r="C20" t="str">
            <v xml:space="preserve"> -  Nhaø 2 taàng vaùch xaây maùi baèng </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DG-Don vi"/>
      <sheetName val="lam_moi"/>
      <sheetName val="thao_go"/>
      <sheetName val="DATA"/>
      <sheetName val="TT3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04"/>
    </sheetNames>
    <sheetDataSet>
      <sheetData sheetId="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KVL-CK-HT-GD1"/>
      <sheetName val="TONGKE-HT"/>
      <sheetName val="ThongSo"/>
      <sheetName val="giathanh1"/>
      <sheetName val="gia vt,nc,may"/>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Thang 01"/>
      <sheetName val="Thang 02"/>
      <sheetName val="Thang 03"/>
      <sheetName val="Thang 04"/>
      <sheetName val="Thang 05"/>
      <sheetName val="Thang 06"/>
      <sheetName val="ptvt"/>
      <sheetName val="Dongia"/>
      <sheetName val="2006"/>
      <sheetName val="so sanh SL,CP"/>
      <sheetName val="luy ke thu von"/>
      <sheetName val="So SL"/>
      <sheetName val="So TVon"/>
      <sheetName val="bao cao GD hang quÝ"/>
      <sheetName val="tinhDT"/>
      <sheetName val="XL4Poppy"/>
      <sheetName val="sat"/>
      <sheetName val="Du_lieu"/>
      <sheetName val="ChiTietDZ"/>
      <sheetName val="VuaBT"/>
      <sheetName val="ctdg"/>
      <sheetName val="K LUONG duong dby"/>
      <sheetName val="VL-NC TZ0,4"/>
      <sheetName val="TONGHOP"/>
      <sheetName val="BQ"/>
      <sheetName val="Gia VL"/>
      <sheetName val="DM 56"/>
      <sheetName val="Thuc thanh"/>
      <sheetName val="Kind of Service"/>
      <sheetName val="2004 Labor"/>
      <sheetName val="Service Coming"/>
      <sheetName val="DG-Don vi"/>
      <sheetName val="dtxl"/>
      <sheetName val="vankhuon"/>
      <sheetName val="CBKC-110"/>
      <sheetName val="KHUTEN"/>
      <sheetName val="dg-VTu"/>
      <sheetName val="BETON"/>
      <sheetName val="chitimc"/>
      <sheetName val="Trung the 1 pha "/>
      <sheetName val="Trung the 3 pha"/>
      <sheetName val="Ha the"/>
      <sheetName val="KH-Q1,Q2,01"/>
      <sheetName val="TienLuong"/>
      <sheetName val="QHDH-PAII"/>
      <sheetName val="CT THAO D၏"/>
      <sheetName val="0000000ူ"/>
      <sheetName val="Khung t"/>
      <sheetName val="[KHUTEN.XLSၝdienthoai"/>
      <sheetName val="t聩endien"/>
      <sheetName val=""/>
      <sheetName val="Sheet_x0016_"/>
      <sheetName val="Sheet1&quot;"/>
      <sheetName val="Sheet1_x0014_"/>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KHUTEN.XLSၝdienthoai"/>
      <sheetName val="Ban"/>
      <sheetName val="GS"/>
      <sheetName val="CD"/>
      <sheetName val="331"/>
      <sheetName val="CP"/>
      <sheetName val="Mua"/>
      <sheetName val="TK"/>
      <sheetName val="XNT"/>
      <sheetName val="BH"/>
      <sheetName val="BK MB"/>
      <sheetName val="So Cai"/>
      <sheetName val="Quy"/>
      <sheetName val="Luong"/>
      <sheetName val="NEW-PANEL"/>
      <sheetName val="PhaDoMong"/>
      <sheetName val="DGKS"/>
      <sheetName val="CTdongia"/>
      <sheetName val="ptvt-dg"/>
      <sheetName val="Bang tr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refreshError="1"/>
      <sheetData sheetId="145" refreshError="1"/>
      <sheetData sheetId="146"/>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VC"/>
      <sheetName val="Bien ban"/>
      <sheetName val="Bia (2)"/>
      <sheetName val="Bia (3)"/>
      <sheetName val="TH"/>
      <sheetName val="Bia"/>
      <sheetName val="THKP DZ"/>
      <sheetName val="THKP"/>
      <sheetName val="THDG"/>
      <sheetName val="Don gia"/>
      <sheetName val="CPBT"/>
      <sheetName val="Cu ly"/>
      <sheetName val="Sheet1"/>
      <sheetName val="NDQT"/>
      <sheetName val="KL"/>
      <sheetName val="Module1"/>
      <sheetName val="Bia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Z22"/>
      <sheetName val="TBA"/>
      <sheetName val="TH"/>
      <sheetName val="DZ04"/>
      <sheetName val="Cto"/>
      <sheetName val="TNghiem"/>
      <sheetName val="tien luong"/>
      <sheetName val="XL4Poppy"/>
    </sheetNames>
    <sheetDataSet>
      <sheetData sheetId="0"/>
      <sheetData sheetId="1"/>
      <sheetData sheetId="2"/>
      <sheetData sheetId="3"/>
      <sheetData sheetId="4"/>
      <sheetData sheetId="5"/>
      <sheetData sheetId="6"/>
      <sheetData sheetId="7"/>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BT"/>
      <sheetName val="BIA"/>
      <sheetName val="KTCB#"/>
      <sheetName val="TH"/>
      <sheetName val="THKP"/>
      <sheetName val="THDG"/>
      <sheetName val="THTB"/>
      <sheetName val="DGKC"/>
      <sheetName val="VCTR"/>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phu cap"/>
      <sheetName val="VCvatlieu"/>
      <sheetName val="denbu"/>
      <sheetName val="dongia(dg)"/>
      <sheetName val="DT(TW)"/>
      <sheetName val="TH"/>
      <sheetName val="kltbo"/>
      <sheetName val="chiphi khac1"/>
      <sheetName val="chiphi khac2"/>
      <sheetName val="cTDT toan bo"/>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T-00-01"/>
      <sheetName val="01"/>
      <sheetName val="BCCTQT-XL1"/>
      <sheetName val="BCQT-TTD1"/>
      <sheetName val="CT-chuacoDT"/>
      <sheetName val="TH110Sau HTinh"/>
      <sheetName val="QT-00-01"/>
      <sheetName val="QT-2002"/>
      <sheetName val="TTQT-03"/>
      <sheetName val="TKTDua2thang4+5"/>
      <sheetName val="Sheet10"/>
      <sheetName val="Sheet11"/>
      <sheetName val="Sheet12"/>
      <sheetName val="Sheet13"/>
      <sheetName val="Sheet14"/>
      <sheetName val="Sheet15"/>
      <sheetName val="Sheet16"/>
      <sheetName val="Sheet17"/>
      <sheetName val="Sheet18"/>
      <sheetName val="Sheet19"/>
      <sheetName val="Sheet20"/>
      <sheetName val="00000000"/>
      <sheetName val="10000000"/>
      <sheetName val="20000000"/>
      <sheetName val="30000000"/>
      <sheetName val="40000000"/>
      <sheetName val="XL4Poppy"/>
      <sheetName val="BCCTQT-XLD4"/>
      <sheetName val="QT-2001"/>
      <sheetName val="Sheet8"/>
      <sheetName val="Sheet9"/>
      <sheetName val="KHQT-QII_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NuocGN"/>
      <sheetName val="NNgung"/>
    </sheetNames>
    <sheetDataSet>
      <sheetData sheetId="0"/>
      <sheetData sheetId="1"/>
      <sheetData sheetId="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2)"/>
      <sheetName val="Breakdown"/>
      <sheetName val="BOQ"/>
      <sheetName val="Bill IHI"/>
      <sheetName val="Phuong an 1"/>
      <sheetName val="TH"/>
      <sheetName val="SS"/>
      <sheetName val="THVL2"/>
      <sheetName val="THVL"/>
      <sheetName val="VL_NC_M"/>
      <sheetName val="DG"/>
      <sheetName val="Cap phoi"/>
      <sheetName val="XL4Poppy"/>
      <sheetName val="CHITIET VL-NC"/>
      <sheetName val="DON G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phucap"/>
      <sheetName val="luong-NII"/>
      <sheetName val="luong-NIII"/>
      <sheetName val="may"/>
      <sheetName val="nen"/>
      <sheetName val="mat"/>
      <sheetName val="atgt"/>
      <sheetName val="cong"/>
      <sheetName val="vua"/>
      <sheetName val="dtctiet-ccat-dhoc-05"/>
      <sheetName val="gtxl-ccat-dhoc-05"/>
      <sheetName val="dtctiet-cocXM-dhoc-05"/>
      <sheetName val="gtxl-cocXM-dhoc-05"/>
      <sheetName val="dtctiet-btham-dhoc-05"/>
      <sheetName val="gtxl-btham-dhoc-05"/>
      <sheetName val="dtctiet-ccat-BT-05"/>
      <sheetName val="gtxl-ccat-BT-05"/>
      <sheetName val="dtctiet-cocXM-BT-05"/>
      <sheetName val="gtxl-cocXM-BT-05"/>
      <sheetName val="dtctiet-btham-BT-05"/>
      <sheetName val="gtxl-btham-BT-05"/>
      <sheetName val="gpmb"/>
      <sheetName val="dtctiet-ccat-dhoc-04"/>
      <sheetName val="gtxl-ccat-dhoc-04"/>
      <sheetName val="dtctiet-cocXM-dhoc-04"/>
      <sheetName val="gtxl-cocXM-dhoc-04"/>
      <sheetName val="dtctiet-ccat-BT-04"/>
      <sheetName val="gtxl-ccat-BT-04"/>
      <sheetName val="dtctiet-cocXM-BT-04"/>
      <sheetName val="gtxl-cocXM-BT-04"/>
      <sheetName val="Sheet1"/>
      <sheetName val="dtctiet-PA1-1360m-05"/>
      <sheetName val="gtxl-PA1(coc cat)-1360m-05"/>
      <sheetName val="dtctiet-PA2-1360m-05"/>
      <sheetName val="gtxl-PA2(cocXM)-1360m-05"/>
      <sheetName val="gpmb-1360m"/>
      <sheetName val="dtctiet-PA1-1360m-04"/>
      <sheetName val="gtxl-PA1(coc cat)-1360m-04"/>
      <sheetName val="dtctiet-PA2-1360m-04"/>
      <sheetName val="gtxl-duong-PA2(cocXM)-1360m-04"/>
      <sheetName val="Sheet3"/>
      <sheetName val="dtctiet"/>
      <sheetName val="gtxl-duong-PA2(thaydat)"/>
      <sheetName val="dap"/>
      <sheetName val="dtoan"/>
      <sheetName val="dtoan (2)"/>
      <sheetName val="00000000"/>
      <sheetName val="XL4Poppy"/>
    </sheetNames>
    <sheetDataSet>
      <sheetData sheetId="0" refreshError="1">
        <row r="60">
          <cell r="N60">
            <v>49611.100000000006</v>
          </cell>
        </row>
        <row r="61">
          <cell r="N61">
            <v>22388.300000000003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XXXXXXXX"/>
      <sheetName val="Thep be"/>
      <sheetName val="Thep than"/>
      <sheetName val="Thep xa mu"/>
      <sheetName val="km248"/>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Nhap lieu"/>
      <sheetName val="PGT"/>
      <sheetName val="Tien dien"/>
      <sheetName val="Thue GTGT"/>
      <sheetName val="Song trai"/>
      <sheetName val="Dinh+ha nha"/>
      <sheetName val="PTLK"/>
      <sheetName val="NG k"/>
      <sheetName val="THcong"/>
      <sheetName val="BHXH"/>
      <sheetName val="BHXH12"/>
      <sheetName val="Sheet8"/>
      <sheetName val="Sheet9"/>
      <sheetName val="142201-T1-th"/>
      <sheetName val="142201-T1 "/>
      <sheetName val="142201-T2-th "/>
      <sheetName val="142201-T2"/>
      <sheetName val="142201-T3-th "/>
      <sheetName val="142201-T3"/>
      <sheetName val="142201-T4-th  "/>
      <sheetName val="142201-T4"/>
      <sheetName val="142201-T6"/>
      <sheetName val="142201-T10"/>
      <sheetName val="tb1"/>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Sheet6"/>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KM"/>
      <sheetName val="KHOANMUC"/>
      <sheetName val="QTNC"/>
      <sheetName val="CPQL"/>
      <sheetName val="SANLUONG"/>
      <sheetName val="SSCP-SL"/>
      <sheetName val="CPSX"/>
      <sheetName val="KQKD"/>
      <sheetName val="CDSL (2)"/>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HTSCD1"/>
      <sheetName val="KHTSCD2"/>
      <sheetName val="SoCaiTM"/>
      <sheetName val="NK"/>
      <sheetName val="PhieuKT"/>
      <sheetName val="XXXXXX_xda24_X"/>
      <sheetName val="Congty"/>
      <sheetName val="VPPN"/>
      <sheetName val="XN74"/>
      <sheetName val="XN54"/>
      <sheetName val="XN33"/>
      <sheetName val="NK96"/>
      <sheetName val="XL4Test5"/>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VDT"/>
      <sheetName val="NCLD"/>
      <sheetName val="MMTB"/>
      <sheetName val="CFSX"/>
      <sheetName val="KQ"/>
      <sheetName val="DTSL"/>
      <sheetName val="XDCBK"/>
      <sheetName val="KHTSCD"/>
      <sheetName val="XDCB"/>
      <sheetName val="Trich Ngang"/>
      <sheetName val="Danh sach Rieng"/>
      <sheetName val="Dia Diem Thuc Tap"/>
      <sheetName val="De Tai Thuc Tap"/>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phan tich DG"/>
      <sheetName val="gia vat lieu"/>
      <sheetName val="gia xe may"/>
      <sheetName val="gia nhan cong"/>
      <sheetName val="F ThanhTri"/>
      <sheetName val="F Gialam"/>
      <sheetName val="DG"/>
      <sheetName val="TH dam"/>
      <sheetName val="SX dam"/>
      <sheetName val="LD dam"/>
      <sheetName val="Bang gia VL"/>
      <sheetName val="Gia NC"/>
      <sheetName val="Gia may"/>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onghop"/>
      <sheetName val="Sheet7"/>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HHVt "/>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D1"/>
      <sheetName val="D2"/>
      <sheetName val="D3"/>
      <sheetName val="D4"/>
      <sheetName val="D5"/>
      <sheetName val="D6"/>
      <sheetName val="Tay ninh"/>
      <sheetName val="A.Duc"/>
      <sheetName val="TH"/>
      <sheetName val="TH2003"/>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T1"/>
      <sheetName val="BT2"/>
      <sheetName val="BT3"/>
      <sheetName val="BT4"/>
      <sheetName val="BT5"/>
      <sheetName val="BT6"/>
      <sheetName val="BT7"/>
      <sheetName val="bt08"/>
      <sheetName val="bt9"/>
      <sheetName val="BT10"/>
      <sheetName val="bt11"/>
      <sheetName val="BT12"/>
      <sheetName val="BT13"/>
      <sheetName val="BT14"/>
      <sheetName val="bt15"/>
      <sheetName val="BT16"/>
      <sheetName val="BT18"/>
      <sheetName val="Thau"/>
      <sheetName val="CT-BT"/>
      <sheetName val="Xa"/>
      <sheetName val="TH du toan "/>
      <sheetName val="Du toan "/>
      <sheetName val="C.Tinh"/>
      <sheetName val="TK_cap"/>
      <sheetName val="socai2003-6tc"/>
      <sheetName val="SCT Cong trinh"/>
      <sheetName val="06-2003 (2)"/>
      <sheetName val="CDPS 6tc"/>
      <sheetName val="SCT Nha thau"/>
      <sheetName val="socai2003 (6tc)dp"/>
      <sheetName val="socai2003 (6tc)"/>
      <sheetName val="CDPS 6tc (2)"/>
      <sheetName val="20000000"/>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Sheet10"/>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BangTH"/>
      <sheetName val="Xaylap "/>
      <sheetName val="Nhan cong"/>
      <sheetName val="Thietbi"/>
      <sheetName val="Diengiai"/>
      <sheetName val="Vanchuyen"/>
      <sheetName val="CamPha"/>
      <sheetName val="MongCai"/>
      <sheetName val="30000000"/>
      <sheetName val="40000000"/>
      <sheetName val="50000000"/>
      <sheetName val="60000000"/>
      <sheetName val="70000000"/>
      <sheetName val="cn"/>
      <sheetName val="ct"/>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Co~g hop 1,5x1,5"/>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IBASE2.XLSѝTNHNoi"/>
      <sheetName val="CT 03"/>
      <sheetName val="TH 03"/>
      <sheetName val="CV di trong  dong"/>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HD1"/>
      <sheetName val="HD4"/>
      <sheetName val="HD3"/>
      <sheetName val="HD5"/>
      <sheetName val="HD7"/>
      <sheetName val="HD6"/>
      <sheetName val="HD2"/>
      <sheetName val="Nhap_lieu"/>
      <sheetName val="Khoiluong"/>
      <sheetName val="Vattu"/>
      <sheetName val="Trungchuyen"/>
      <sheetName val="Bu"/>
      <sheetName val="Chitiet"/>
      <sheetName val=" KQTH quy hoach 135"/>
      <sheetName val="Bao cao KQTH quy hoach 135"/>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Sheed5"/>
      <sheetName val="TL"/>
      <sheetName val="GK"/>
      <sheetName val="CB"/>
      <sheetName val="VP"/>
      <sheetName val="Km274-Km274"/>
      <sheetName val="Km27'-Km278"/>
      <sheetName val="[IBASE2.XLS_Tong hop Matduong"/>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20+590"/>
      <sheetName val="20+1218"/>
      <sheetName val="22+456"/>
      <sheetName val="23+200"/>
      <sheetName val="23+327"/>
      <sheetName val="23+468"/>
      <sheetName val="23+563"/>
      <sheetName val="24+520"/>
      <sheetName val="25"/>
      <sheetName val="TH_BQ"/>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DTCT"/>
      <sheetName val="PTVT"/>
      <sheetName val="THVT"/>
      <sheetName val="Luu goc"/>
      <sheetName val="km22+93.86-km22+121.86"/>
      <sheetName val="km22+177.14-km22+205.64"/>
      <sheetName val="Bang 20-25"/>
      <sheetName val="km22+267.96-km22+283.96"/>
      <sheetName val="km22+304.31-km22+344.31"/>
      <sheetName val="km22+460.92-km22+614.57"/>
      <sheetName val="km22+671.78-km22+713.32"/>
      <sheetName val="Cone"/>
      <sheetName val=".tuanM"/>
      <sheetName val="Tkedotuoi"/>
      <sheetName val="Tkebactho"/>
      <sheetName val="nhan su"/>
      <sheetName val="2020"/>
      <sheetName val="luong cty"/>
      <sheetName val="bangluong"/>
      <sheetName val="Tkecong"/>
      <sheetName val="thunhap03"/>
      <sheetName val="thungoaiSCTX"/>
      <sheetName val="TRICH73"/>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row>
        <row r="29">
          <cell r="AI29" t="str">
            <v xml:space="preserve">EPOXY RESIN </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row>
        <row r="48">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I71" t="str">
            <v xml:space="preserve">SILICONE RESIN </v>
          </cell>
          <cell r="AJ71">
            <v>0</v>
          </cell>
          <cell r="AK71">
            <v>0</v>
          </cell>
          <cell r="AL71">
            <v>0</v>
          </cell>
          <cell r="AM71">
            <v>0</v>
          </cell>
          <cell r="AN71">
            <v>0</v>
          </cell>
          <cell r="AO71">
            <v>0</v>
          </cell>
          <cell r="AP71">
            <v>0</v>
          </cell>
          <cell r="AQ71">
            <v>0</v>
          </cell>
          <cell r="AR71">
            <v>0</v>
          </cell>
          <cell r="AS71">
            <v>0</v>
          </cell>
          <cell r="AT71">
            <v>440</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row>
        <row r="81">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row>
        <row r="87">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row>
        <row r="94">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row>
        <row r="95">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row>
        <row r="96">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row>
        <row r="97">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row>
        <row r="98">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row>
        <row r="100">
          <cell r="AI100" t="str">
            <v>MASONRY &amp; ACRYLIC PAINT</v>
          </cell>
        </row>
        <row r="101">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7">
          <cell r="AI107" t="str">
            <v>OTHER PAINT</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row>
        <row r="109">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efreshError="1"/>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efreshError="1"/>
      <sheetData sheetId="727" refreshError="1"/>
      <sheetData sheetId="728" refreshError="1"/>
      <sheetData sheetId="729" refreshError="1"/>
      <sheetData sheetId="730" refreshError="1"/>
      <sheetData sheetId="731" refreshError="1"/>
      <sheetData sheetId="732" refreshError="1"/>
      <sheetData sheetId="733"/>
      <sheetData sheetId="734" refreshError="1"/>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TOAN"/>
      <sheetName val="THOP-KL"/>
      <sheetName val="CPHI KKS"/>
      <sheetName val="DG-KSAT"/>
      <sheetName val="TMDAUTU"/>
      <sheetName val="GTXLCHINH"/>
      <sheetName val="CPHI-TT"/>
      <sheetName val="CPHIBUVL"/>
      <sheetName val="CHENH VLCHINH"/>
      <sheetName val="GVLHT"/>
      <sheetName val="DGCT-QCH2"/>
      <sheetName val="XL4Poppy"/>
      <sheetName val="Gia VL"/>
      <sheetName val="Bang gia ca may"/>
      <sheetName val="Bang luong CB"/>
      <sheetName val="Bang P.tich CT"/>
      <sheetName val="D.toan chi tiet"/>
      <sheetName val="Bang TH Dtoan"/>
      <sheetName val="XXXXXXXX"/>
      <sheetName val="Bthkl"/>
      <sheetName val="KM247"/>
      <sheetName val="km248"/>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Congty"/>
      <sheetName val="VPPN"/>
      <sheetName val="XN74"/>
      <sheetName val="XN54"/>
      <sheetName val="XN33"/>
      <sheetName val="NK96"/>
      <sheetName val="XL4Test5"/>
      <sheetName val="VL"/>
      <sheetName val="NHAN CONG"/>
      <sheetName val="MAY"/>
      <sheetName val="VUA"/>
      <sheetName val="DG CAU"/>
      <sheetName val="THOP CAU"/>
      <sheetName val="TLP CAU"/>
      <sheetName val="DAKT1"/>
      <sheetName val="Sheet3"/>
      <sheetName val="XL4Poppy (2)"/>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00000000"/>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tong hop"/>
      <sheetName val="phan tich DG"/>
      <sheetName val="gia vat lieu"/>
      <sheetName val="gia xe may"/>
      <sheetName val="gia nhan cong"/>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caodothietke"/>
      <sheetName val="DTCT"/>
      <sheetName val="PTVT"/>
      <sheetName val="THDT"/>
      <sheetName val="THVT"/>
      <sheetName val="THGT"/>
      <sheetName val="TK331A"/>
      <sheetName val="TK131B"/>
      <sheetName val="TK131A"/>
      <sheetName val="TK 331c1"/>
      <sheetName val="TK331C"/>
      <sheetName val="CT331-2003"/>
      <sheetName val="CT 331"/>
      <sheetName val="CT131-2003"/>
      <sheetName val="CT 131"/>
      <sheetName val="TK331B"/>
      <sheetName val="THANG 09"/>
      <sheetName val="THANG 10"/>
      <sheetName val="DI_ESTI"/>
      <sheetName val="ctTBA"/>
      <sheetName val="Nhap"/>
      <sheetName val="Thang 8"/>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Macro1"/>
      <sheetName val="Macro2"/>
      <sheetName val="Macro3"/>
      <sheetName val="Duong con' vu hcm (8)"/>
      <sheetName val="Qheet3"/>
      <sheetName val="C47-456"/>
      <sheetName val="C46"/>
      <sheetName val="C47-PII"/>
      <sheetName val="TRUC TIEP"/>
      <sheetName val="GIAN TIEP"/>
      <sheetName val="HOP DONG"/>
      <sheetName val="CON LINH"/>
      <sheetName val="ESTI_"/>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 quy I-2005"/>
      <sheetName val="Quy 2- 2005 "/>
      <sheetName val="Quy III- 2005 "/>
      <sheetName val="Quy 4- 2005"/>
      <sheetName val="[RPT.x"/>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421"/>
      <sheetName val="511"/>
      <sheetName val="621"/>
      <sheetName val="622"/>
      <sheetName val="623"/>
      <sheetName val="627b"/>
      <sheetName val="632"/>
      <sheetName val="642"/>
      <sheetName val="711"/>
      <sheetName val="811"/>
      <sheetName val="911"/>
      <sheetName val="009"/>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10000000"/>
      <sheetName val="20000000"/>
      <sheetName val="Bang 聧ia ca may"/>
      <sheetName val="km346+00-km346_x000b_240 (2)"/>
      <sheetName val="km342+297._x0015_8-km342+376.41"/>
      <sheetName val="km341+1077 -km34_x0011_+1177.61"/>
      <sheetName val="RPT"/>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Duïng cong vu hcm (13;) (2)"/>
      <sheetName val="[RPT.xlsၝCmay"/>
      <sheetName val=""/>
      <sheetName val="Ë261"/>
      <sheetName val="K261_x0000_Base"/>
      <sheetName val="K2_x0016_1 AC"/>
      <sheetName val="pt0-1"/>
      <sheetName val="kp0-1"/>
      <sheetName val="0-1"/>
      <sheetName val="pt2-3"/>
      <sheetName val="thkp2-3"/>
      <sheetName val="clvl"/>
      <sheetName val="2-3"/>
      <sheetName val="cl1-2"/>
      <sheetName val="thkp1-2"/>
      <sheetName val="clvl1-2"/>
      <sheetName val="1-2"/>
      <sheetName val="?? MTL"/>
      <sheetName val="?? DI"/>
      <sheetName val="Duong cong vu hcm (8;) (:)"/>
      <sheetName val="Duofg cong vu hcm (7;) (2)"/>
      <sheetName val="gVL"/>
      <sheetName val="km337+533î60-km3ó4 (2)"/>
      <sheetName val="N_x0008_AN CONG"/>
      <sheetName val="K251 _x0001_C"/>
      <sheetName val="tienluong"/>
      <sheetName val="km338+00-km33Oé100(2)"/>
      <sheetName val="DG1kSAT"/>
      <sheetName val="giamay"/>
      <sheetName val="CON(LINH"/>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Daily"/>
      <sheetName val="Data-input"/>
      <sheetName val="Data"/>
      <sheetName val="TK12"/>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MTL$-INTER"/>
      <sheetName val="_x0010_p_x0000_Ё"/>
      <sheetName val="K259†Base "/>
      <sheetName val="m361 Base"/>
      <sheetName val="IBASE"/>
      <sheetName val="刃割 MTL"/>
      <sheetName val="Km346+60_x0010_-km346+820 (2)"/>
      <sheetName val="km346+00-km3_x0014_6+240 (_x0012_)"/>
      <sheetName val="km345+6_x0016_1-km345+000"/>
      <sheetName val="km342+_x0013_76.41- km342+520.29"/>
      <sheetName val="km342+29_x0017_.58-km3_x0014_2+376.41"/>
      <sheetName val="Bang ?ia ca may"/>
      <sheetName val="[RPT.xls?Cmay"/>
      <sheetName val="CHEKe VLCHINH"/>
      <sheetName val="Duong cong vu hcm (¶)"/>
      <sheetName val="XL²_x0000__x0000_t5"/>
      <sheetName val="K_x0000_5_x0001_ @9_x0008_"/>
      <sheetName val="K219 Subbase"/>
      <sheetName val="Duong cojg vu hcm (13;) (2)"/>
      <sheetName val="km345+400-km345ÿÿ00 (6)"/>
      <sheetName val="切割 MၔL"/>
      <sheetName val="Con'ty"/>
      <sheetName val="Thuc thanh"/>
      <sheetName val="切割 II"/>
      <sheetName val="GTXLC@INH"/>
      <sheetName val="959 K98"/>
      <sheetName val="May no"/>
      <sheetName val="Sua chua "/>
      <sheetName val="BC luan chuyen"/>
      <sheetName val="Ho=Ðdong giao khoan"/>
      <sheetName val="km342+520-km342+690 (2_x0009_"/>
      <sheetName val="Mau so 04 TFDN"/>
      <sheetName val="Macro2_x0000__x0000__x0000__x0000__x0000__x0000__x0000__x0000__x0000__x0000__x0000__x0000_뻰Ŏ_x0000__x0004__x0000__x0000__x0000__x0000__x0000__x0000_뱤ŏ_x0000_"/>
      <sheetName val="Duong co_x0000_g vu hcm (4)"/>
      <sheetName val="k-337+533.60-km338 (2)"/>
      <sheetName val="km341+275-km341)350"/>
      <sheetName val="thang6"/>
      <sheetName val="Sheet4"/>
      <sheetName val="Sheet5"/>
      <sheetName val="Sheet6"/>
      <sheetName val="soktmay"/>
      <sheetName val="cot_xa"/>
      <sheetName val="Quet rac"/>
      <sheetName val="T1"/>
      <sheetName val="T2"/>
      <sheetName val="T3"/>
      <sheetName val="T4"/>
      <sheetName val="WUA"/>
      <sheetName val="Dutoan"/>
      <sheetName val="congtac vien"/>
      <sheetName val="Nhan luc2001"/>
      <sheetName val="Vattu2"/>
      <sheetName val="Vattu"/>
      <sheetName val="km337+136-km33×¶350"/>
      <sheetName val="_x0010_p?Ё"/>
      <sheetName val="Don gia"/>
      <sheetName val="km342+520-km342+690 (2 "/>
      <sheetName val="[RPT.xls]Duong cong vu hcm (8;)"/>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sheetData sheetId="420"/>
      <sheetData sheetId="421" refreshError="1"/>
      <sheetData sheetId="422"/>
      <sheetData sheetId="423"/>
      <sheetData sheetId="424" refreshError="1"/>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refreshError="1"/>
      <sheetData sheetId="438" refreshError="1"/>
      <sheetData sheetId="439" refreshError="1"/>
      <sheetData sheetId="440" refreshError="1"/>
      <sheetData sheetId="441" refreshError="1"/>
      <sheetData sheetId="442"/>
      <sheetData sheetId="443"/>
      <sheetData sheetId="444" refreshError="1"/>
      <sheetData sheetId="445"/>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refreshError="1"/>
      <sheetData sheetId="510" refreshError="1"/>
      <sheetData sheetId="511"/>
      <sheetData sheetId="512"/>
      <sheetData sheetId="513"/>
      <sheetData sheetId="514"/>
      <sheetData sheetId="515"/>
      <sheetData sheetId="516" refreshError="1"/>
      <sheetData sheetId="517" refreshError="1"/>
      <sheetData sheetId="518" refreshError="1"/>
      <sheetData sheetId="519"/>
      <sheetData sheetId="520"/>
      <sheetData sheetId="521"/>
      <sheetData sheetId="522"/>
      <sheetData sheetId="523"/>
      <sheetData sheetId="524" refreshError="1"/>
      <sheetData sheetId="525" refreshError="1"/>
      <sheetData sheetId="526"/>
      <sheetData sheetId="527" refreshError="1"/>
      <sheetData sheetId="528" refreshError="1"/>
      <sheetData sheetId="529"/>
      <sheetData sheetId="530"/>
      <sheetData sheetId="531"/>
      <sheetData sheetId="532"/>
      <sheetData sheetId="533"/>
      <sheetData sheetId="534"/>
      <sheetData sheetId="535"/>
      <sheetData sheetId="536"/>
      <sheetData sheetId="537" refreshError="1"/>
      <sheetData sheetId="538"/>
      <sheetData sheetId="539"/>
      <sheetData sheetId="540"/>
      <sheetData sheetId="541"/>
      <sheetData sheetId="542"/>
      <sheetData sheetId="543"/>
      <sheetData sheetId="544"/>
      <sheetData sheetId="545" refreshError="1"/>
      <sheetData sheetId="546" refreshError="1"/>
      <sheetData sheetId="547" refreshError="1"/>
      <sheetData sheetId="548"/>
      <sheetData sheetId="549"/>
      <sheetData sheetId="550"/>
      <sheetData sheetId="551"/>
      <sheetData sheetId="552"/>
      <sheetData sheetId="553"/>
      <sheetData sheetId="554"/>
      <sheetData sheetId="555"/>
      <sheetData sheetId="556"/>
      <sheetData sheetId="557"/>
      <sheetData sheetId="558" refreshError="1"/>
      <sheetData sheetId="559"/>
      <sheetData sheetId="560" refreshError="1"/>
      <sheetData sheetId="561" refreshError="1"/>
      <sheetData sheetId="56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sach"/>
      <sheetName val="Tong Hop-QL"/>
      <sheetName val="Tong Hop-DT"/>
      <sheetName val="Tong Hop-Tinh"/>
      <sheetName val="SPL4-TOTAL"/>
      <sheetName val="THKL"/>
      <sheetName val="KL-MB"/>
      <sheetName val="KL-MT"/>
      <sheetName val="KL-MN"/>
      <sheetName val="APP.ROAD"/>
      <sheetName val="Calculation"/>
      <sheetName val="SPL4_TOTAL"/>
      <sheetName val="CTyXD so1chaolai"/>
      <sheetName val="CTYXDso1(hc)"/>
      <sheetName val="Chenh KL"/>
      <sheetName val="Chenh KL (BT-Thep)"/>
      <sheetName val="Don gia chi tiet"/>
      <sheetName val="Du toan"/>
      <sheetName val="Phan tich vat tu"/>
      <sheetName val="Tong hop vat tu"/>
      <sheetName val="Gia tri vat tu"/>
      <sheetName val="Chenh lech vat tu"/>
      <sheetName val="Chi phi van chuyen"/>
      <sheetName val="Tong hop kinh phi"/>
      <sheetName val="Tu van Thiet ke"/>
      <sheetName val="Tien do thi cong"/>
      <sheetName val="Bia du toan"/>
      <sheetName val="Tro giup"/>
      <sheetName val="Config"/>
      <sheetName val="00000000"/>
      <sheetName val="10000000"/>
      <sheetName val="XL4Test5"/>
      <sheetName val="Coc 32 m(Cho mo)"/>
      <sheetName val="vlieu"/>
      <sheetName val="ESTI_"/>
      <sheetName val="DI_ESTI"/>
      <sheetName val="DG"/>
    </sheetNames>
    <sheetDataSet>
      <sheetData sheetId="0"/>
      <sheetData sheetId="1"/>
      <sheetData sheetId="2"/>
      <sheetData sheetId="3"/>
      <sheetData sheetId="4" refreshError="1">
        <row r="7">
          <cell r="C7" t="str">
            <v>Hµ Giang</v>
          </cell>
          <cell r="D7">
            <v>1</v>
          </cell>
        </row>
        <row r="8">
          <cell r="C8" t="str">
            <v>Tuyªn Quang</v>
          </cell>
          <cell r="D8">
            <v>1</v>
          </cell>
        </row>
        <row r="9">
          <cell r="C9" t="str">
            <v>Cao B»ng</v>
          </cell>
          <cell r="D9">
            <v>1</v>
          </cell>
        </row>
        <row r="10">
          <cell r="C10" t="str">
            <v>L¹ng S¬n</v>
          </cell>
          <cell r="D10">
            <v>1</v>
          </cell>
        </row>
        <row r="11">
          <cell r="C11" t="str">
            <v>Lai Ch©u</v>
          </cell>
          <cell r="D11">
            <v>1</v>
          </cell>
        </row>
        <row r="12">
          <cell r="C12" t="str">
            <v>Lµo Cai</v>
          </cell>
          <cell r="D12">
            <v>1</v>
          </cell>
        </row>
        <row r="13">
          <cell r="C13" t="str">
            <v>Yªn B¸i</v>
          </cell>
        </row>
        <row r="14">
          <cell r="C14" t="str">
            <v>B¾c K¹n</v>
          </cell>
          <cell r="D14">
            <v>1</v>
          </cell>
        </row>
        <row r="15">
          <cell r="C15" t="str">
            <v>Th¸i Nguyªn</v>
          </cell>
          <cell r="D15">
            <v>1</v>
          </cell>
        </row>
        <row r="16">
          <cell r="C16" t="str">
            <v>S¬n La</v>
          </cell>
        </row>
        <row r="17">
          <cell r="C17" t="str">
            <v>Hßa B×nh</v>
          </cell>
        </row>
        <row r="18">
          <cell r="C18" t="str">
            <v>Phó Thä</v>
          </cell>
          <cell r="D18">
            <v>1</v>
          </cell>
        </row>
        <row r="19">
          <cell r="C19" t="str">
            <v>VÜnh Phóc</v>
          </cell>
          <cell r="D19">
            <v>1</v>
          </cell>
        </row>
        <row r="20">
          <cell r="C20" t="str">
            <v>B¾c Giang</v>
          </cell>
        </row>
        <row r="21">
          <cell r="C21" t="str">
            <v>B¾c Ninh</v>
          </cell>
        </row>
        <row r="22">
          <cell r="C22" t="str">
            <v>Qu¶ng Ninh</v>
          </cell>
        </row>
        <row r="23">
          <cell r="C23" t="str">
            <v>Hµ Néi</v>
          </cell>
        </row>
        <row r="24">
          <cell r="C24" t="str">
            <v>H¶o Phßng</v>
          </cell>
        </row>
        <row r="25">
          <cell r="C25" t="str">
            <v>H¶i D­¬ng</v>
          </cell>
        </row>
        <row r="26">
          <cell r="C26" t="str">
            <v>H­ng Yªn</v>
          </cell>
        </row>
        <row r="27">
          <cell r="C27" t="str">
            <v>Hµ T©y</v>
          </cell>
        </row>
        <row r="28">
          <cell r="C28" t="str">
            <v>Th¸i B×nh</v>
          </cell>
        </row>
        <row r="29">
          <cell r="C29" t="str">
            <v>Hµ Nam</v>
          </cell>
        </row>
        <row r="30">
          <cell r="C30" t="str">
            <v>Nam §Þnh</v>
          </cell>
        </row>
        <row r="31">
          <cell r="C31" t="str">
            <v>Ninh B×nh</v>
          </cell>
        </row>
        <row r="32">
          <cell r="C32" t="str">
            <v>Thanh Hãa</v>
          </cell>
          <cell r="D32">
            <v>1</v>
          </cell>
        </row>
        <row r="33">
          <cell r="C33" t="str">
            <v>NghÖ An</v>
          </cell>
          <cell r="D33">
            <v>1</v>
          </cell>
        </row>
        <row r="34">
          <cell r="C34" t="str">
            <v>Hµ TÜnh</v>
          </cell>
          <cell r="D34">
            <v>1</v>
          </cell>
        </row>
        <row r="35">
          <cell r="C35" t="str">
            <v>Qu¶ng B×nh</v>
          </cell>
        </row>
        <row r="36">
          <cell r="C36" t="str">
            <v>Qu¶ng TrÞ</v>
          </cell>
          <cell r="D36">
            <v>1</v>
          </cell>
        </row>
        <row r="37">
          <cell r="C37" t="str">
            <v>TT HuÕ</v>
          </cell>
        </row>
        <row r="38">
          <cell r="C38" t="str">
            <v>§µ N½ng</v>
          </cell>
        </row>
        <row r="39">
          <cell r="C39" t="str">
            <v>Qu¶ng Nam</v>
          </cell>
          <cell r="D39">
            <v>1</v>
          </cell>
        </row>
        <row r="40">
          <cell r="C40" t="str">
            <v>Qu¶ng Ng·i</v>
          </cell>
          <cell r="D40">
            <v>1</v>
          </cell>
        </row>
        <row r="41">
          <cell r="C41" t="str">
            <v>B×nh §Þnh</v>
          </cell>
        </row>
        <row r="42">
          <cell r="C42" t="str">
            <v>Phó Yªn</v>
          </cell>
          <cell r="D42">
            <v>1</v>
          </cell>
        </row>
        <row r="43">
          <cell r="C43" t="str">
            <v>Kh¸nh Hßa</v>
          </cell>
        </row>
        <row r="44">
          <cell r="C44" t="str">
            <v>Ninh ThuËn</v>
          </cell>
          <cell r="D44">
            <v>1</v>
          </cell>
        </row>
        <row r="45">
          <cell r="C45" t="str">
            <v>B×nh ThuËn</v>
          </cell>
        </row>
        <row r="46">
          <cell r="C46" t="str">
            <v>Gia Lai</v>
          </cell>
        </row>
        <row r="47">
          <cell r="C47" t="str">
            <v>Kon Tum</v>
          </cell>
        </row>
        <row r="48">
          <cell r="C48" t="str">
            <v>§¨k L¨k</v>
          </cell>
          <cell r="D48">
            <v>1</v>
          </cell>
        </row>
        <row r="49">
          <cell r="C49" t="str">
            <v>L©m §ång</v>
          </cell>
        </row>
        <row r="50">
          <cell r="C50" t="str">
            <v>Hå ChÝ Minh</v>
          </cell>
        </row>
        <row r="51">
          <cell r="C51" t="str">
            <v>B×nh D­¬ng</v>
          </cell>
        </row>
        <row r="52">
          <cell r="C52" t="str">
            <v>B×nh Ph­íc</v>
          </cell>
        </row>
        <row r="53">
          <cell r="C53" t="str">
            <v>T©y Ninh</v>
          </cell>
        </row>
        <row r="54">
          <cell r="C54" t="str">
            <v>§ång Nai</v>
          </cell>
        </row>
        <row r="55">
          <cell r="C55" t="str">
            <v>Bµ RÞa Vòng Tµu</v>
          </cell>
        </row>
        <row r="56">
          <cell r="C56" t="str">
            <v>Long An</v>
          </cell>
        </row>
        <row r="57">
          <cell r="C57" t="str">
            <v>§ång Th¸p</v>
          </cell>
        </row>
        <row r="58">
          <cell r="C58" t="str">
            <v>An Giang</v>
          </cell>
        </row>
        <row r="59">
          <cell r="C59" t="str">
            <v>TiÒn Giang</v>
          </cell>
        </row>
        <row r="60">
          <cell r="C60" t="str">
            <v>BÕn Tre</v>
          </cell>
          <cell r="D60">
            <v>1</v>
          </cell>
        </row>
        <row r="61">
          <cell r="C61" t="str">
            <v>VÜnh Long</v>
          </cell>
        </row>
        <row r="62">
          <cell r="C62" t="str">
            <v>Trµ Vinh</v>
          </cell>
          <cell r="D62">
            <v>1</v>
          </cell>
        </row>
        <row r="63">
          <cell r="C63" t="str">
            <v>CÇn Th¬</v>
          </cell>
        </row>
        <row r="64">
          <cell r="C64" t="str">
            <v>Sãc Tr¨ng</v>
          </cell>
          <cell r="D64">
            <v>1</v>
          </cell>
        </row>
        <row r="65">
          <cell r="C65" t="str">
            <v>Kiªn Giang</v>
          </cell>
        </row>
        <row r="66">
          <cell r="C66" t="str">
            <v>B¹c Liªu</v>
          </cell>
          <cell r="D66">
            <v>1</v>
          </cell>
        </row>
        <row r="67">
          <cell r="C67" t="str">
            <v>Cµ Mau</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Loai-4-5"/>
      <sheetName val="om"/>
      <sheetName val="OM6"/>
      <sheetName val="om05"/>
      <sheetName val="NSU"/>
      <sheetName val="XL4Test5"/>
      <sheetName val="00000000"/>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ESTI."/>
      <sheetName val="DI-ESTI"/>
      <sheetName val="Input"/>
      <sheetName val="SPL4-TOTAL"/>
      <sheetName val="ptdg "/>
      <sheetName val="ptke"/>
      <sheetName val="DCV"/>
      <sheetName val="clecÿÿt"/>
      <sheetName val="ÿÿngia"/>
      <sheetName val="ptdg"/>
      <sheetName val="IBASE"/>
      <sheetName val="(24)-Truc 9"/>
      <sheetName val="khung ten TD"/>
      <sheetName val="DON GIA"/>
      <sheetName val="CHITIET VL-NC"/>
      <sheetName val="TKHT"/>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Bang 4.5_Bang TH vl-nc-m Ct"/>
      <sheetName val="Bang 4.2_Vl-Nc-M phan TT1pha"/>
      <sheetName val="Bang 4.1_Vl-Nc-M phan TT3pha"/>
      <sheetName val="Bang 4.1_Vl-Nc-M phan N.cap"/>
      <sheetName val="Bang 4.3_Bang TH vl-nc-m HTDL"/>
      <sheetName val="Bang 4.4_Bang TH vl-nc-m HTHH"/>
      <sheetName val="Bang 5_Chi tiet phan Dz"/>
      <sheetName val="QTCNVHHK"/>
      <sheetName val="ESTI_"/>
      <sheetName val="DI_ESTI"/>
      <sheetName val="Du_lieu"/>
      <sheetName val="DATA"/>
      <sheetName val="CHITIET VL-NC-TT1p"/>
      <sheetName val="TONGKE3p"/>
      <sheetName val="ptv_x0000_"/>
      <sheetName val="ptdg_"/>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24)-Truc_9"/>
      <sheetName val="CHITIET_VL-NC-TT1p"/>
      <sheetName val="khung_ten_TD"/>
      <sheetName val="ptv?"/>
      <sheetName val="CHITIET VL-NCHT1 (2)"/>
      <sheetName val="Da ta"/>
      <sheetName val="1"/>
      <sheetName val="2"/>
      <sheetName val="3"/>
      <sheetName val="4"/>
      <sheetName val="5"/>
      <sheetName val="6"/>
      <sheetName val="7"/>
      <sheetName val="8"/>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O LIEU"/>
      <sheetName val="ptv_"/>
      <sheetName val=" XE 43K"/>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1"/>
      <sheetName val="KL_CONG_TO1"/>
      <sheetName val="VL_DAU_THAU1"/>
      <sheetName val="TH_DZ0,41"/>
      <sheetName val="VL-NC_DZ0,41"/>
      <sheetName val="TH_THAO_DO1"/>
      <sheetName val="VL-NC-MTC_thao_do1"/>
      <sheetName val="CT_THAO_DO1"/>
      <sheetName val="KL_Thao_Do1"/>
      <sheetName val="ESTI_1"/>
      <sheetName val="ptdg_1"/>
      <sheetName val="(24)-Truc_91"/>
      <sheetName val="khung_ten_TD1"/>
      <sheetName val="DON_GIA"/>
      <sheetName val="CHITIET_VL-NC-TT1p1"/>
      <sheetName val="SO_LIEU"/>
      <sheetName val="Du_toan"/>
      <sheetName val="Phan_tich_vat_tu"/>
      <sheetName val="Tong_hop_vat_tu"/>
      <sheetName val="Gia_tri_vat_tu"/>
      <sheetName val="chenh_lech"/>
      <sheetName val="Chenh_lech_vat_tu"/>
      <sheetName val="Chi_phi_van_chuyen"/>
      <sheetName val="Don_gia_chi_tiet"/>
      <sheetName val="Tong_hop_kinh_phi"/>
      <sheetName val="Bia_du_toan"/>
      <sheetName val="Tro_giup"/>
      <sheetName val="CHITIET_VL-NC"/>
      <sheetName val="CHITIET_VL-NCHT1_(2)"/>
      <sheetName val="_XE_43K"/>
      <sheetName val="PTCT-1"/>
      <sheetName val="khluong"/>
    </sheetNames>
    <sheetDataSet>
      <sheetData sheetId="0"/>
      <sheetData sheetId="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t"/>
      <sheetName val="ma-dg"/>
      <sheetName val="dg"/>
      <sheetName val="TH XD"/>
      <sheetName val="ptvt"/>
      <sheetName val="chenhlech"/>
      <sheetName val="ms-dien"/>
      <sheetName val="dien"/>
      <sheetName val="TH dien"/>
      <sheetName val="ma-nuoc"/>
      <sheetName val="nuoc"/>
      <sheetName val="TH nuoc"/>
      <sheetName val="Sheet13"/>
      <sheetName val="Sheet14"/>
      <sheetName val="Sheet15"/>
      <sheetName val="Sheet16"/>
    </sheetNames>
    <sheetDataSet>
      <sheetData sheetId="0"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ong an thong nhat (2)"/>
      <sheetName val="Huy dong"/>
      <sheetName val="MATDUONG"/>
      <sheetName val="Mobili"/>
      <sheetName val="Phan tich Don gia "/>
      <sheetName val="Equpiment"/>
      <sheetName val="Declaration of Bid "/>
      <sheetName val="Bid Price Summary"/>
      <sheetName val="Bill 1"/>
      <sheetName val="TH Section"/>
      <sheetName val="Dam LT"/>
      <sheetName val="Phuong an thong nhat"/>
      <sheetName val="Phuong an 1"/>
      <sheetName val="Khau hao"/>
      <sheetName val="Tong hop"/>
      <sheetName val="COC"/>
      <sheetName val="THVL"/>
      <sheetName val="DAM"/>
      <sheetName val="Schedule of R&amp;P"/>
      <sheetName val="Material &amp; Labour"/>
      <sheetName val="VAT_LIEU"/>
      <sheetName val="VL"/>
      <sheetName val="M"/>
      <sheetName val="NC"/>
      <sheetName val="MO"/>
      <sheetName val="Van khuon"/>
      <sheetName val="TRU"/>
      <sheetName val="NENDUONG"/>
      <sheetName val="CONG"/>
      <sheetName val="LINH_TINH"/>
      <sheetName val="Bill Thiet ke"/>
      <sheetName val="00000000"/>
      <sheetName val="PHVL"/>
      <sheetName val="PTDG"/>
      <sheetName val="TH"/>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
          <cell r="P6">
            <v>0.08</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_bang"/>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CPkhaithacdat"/>
      <sheetName val="DGKSKTTC"/>
      <sheetName val="DgiaksatDHC4,"/>
      <sheetName val="dongia"/>
      <sheetName val="dgGPMB"/>
      <sheetName val="KSGPMB"/>
      <sheetName val="DGKSKTTC (2)"/>
      <sheetName val="kstk (2)"/>
      <sheetName val="dongia (2)"/>
      <sheetName val="giaithich"/>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
      <sheetName val="b1"/>
      <sheetName val="Increase Amount"/>
      <sheetName val="GR IV"/>
      <sheetName val="GRAN IV"/>
      <sheetName val="CS General"/>
      <sheetName val="CS"/>
      <sheetName val="RR (2)"/>
      <sheetName val="RR"/>
      <sheetName val="BS (2)"/>
      <sheetName val="BS"/>
      <sheetName val="SC (2)"/>
      <sheetName val="SC"/>
      <sheetName val="TT (2)"/>
      <sheetName val="Final"/>
      <sheetName val="G Item"/>
      <sheetName val="G Requir"/>
      <sheetName val="general percent"/>
      <sheetName val="Provisional"/>
    </sheetNames>
    <sheetDataSet>
      <sheetData sheetId="0" refreshError="1">
        <row r="4">
          <cell r="V4">
            <v>130.47999999999999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goc"/>
      <sheetName val="tra-vat-lieu"/>
      <sheetName val="CVC"/>
      <sheetName val="ptdg "/>
      <sheetName val="Duong-tk"/>
      <sheetName val="THd-tk"/>
      <sheetName val="ptke"/>
      <sheetName val="tonghop-tk"/>
      <sheetName val="Sheet1"/>
      <sheetName val="Duong-tc"/>
      <sheetName val="TH-tc"/>
      <sheetName val="dtke-tc"/>
      <sheetName val="THk-tc"/>
      <sheetName val="THop-TC"/>
      <sheetName val="Congty"/>
      <sheetName val="VPPN"/>
      <sheetName val="XN74"/>
      <sheetName val="XN54"/>
      <sheetName val="XN33"/>
      <sheetName val="NK96"/>
      <sheetName val="XL4Test5"/>
      <sheetName val="tra_vat_lieu"/>
      <sheetName val="[Duong272-287.xls恴¼iagoc"/>
      <sheetName val="gvl"/>
      <sheetName val="[Duong272-287.xls?¼iagoc"/>
      <sheetName val="S(eet1"/>
      <sheetName val="Tra_bang"/>
      <sheetName val="ESTI."/>
      <sheetName val="DI-ESTI"/>
      <sheetName val="Thuc thanh"/>
      <sheetName val="TinhToan"/>
      <sheetName val="ptdg"/>
      <sheetName val="DT-Dcv"/>
      <sheetName val="_Duong272-287.xls恴¼iagoc"/>
      <sheetName val="BANGTRA"/>
      <sheetName val="Bu_vat_lieu"/>
      <sheetName val="_Duong272-287.xls_¼iagoc"/>
      <sheetName val="DS-Thuong 6T dau"/>
      <sheetName val="ptdg_"/>
      <sheetName val="_Duong272-287.xls?¼iagoc"/>
      <sheetName val="NKCHUNG"/>
      <sheetName val="ma-pt"/>
      <sheetName val="Tro giup"/>
      <sheetName val="sat"/>
      <sheetName val="ptvt"/>
      <sheetName val="NK94"/>
    </sheetNames>
    <sheetDataSet>
      <sheetData sheetId="0"/>
      <sheetData sheetId="1" refreshError="1">
        <row r="4">
          <cell r="B4" t="str">
            <v>c</v>
          </cell>
          <cell r="C4" t="str">
            <v>C¸t vµng</v>
          </cell>
          <cell r="D4" t="str">
            <v>m3</v>
          </cell>
          <cell r="E4">
            <v>111095.39999999998</v>
          </cell>
        </row>
        <row r="5">
          <cell r="B5" t="str">
            <v>x</v>
          </cell>
          <cell r="C5" t="str">
            <v>Xim¨ng PC-300</v>
          </cell>
          <cell r="D5" t="str">
            <v>kg</v>
          </cell>
          <cell r="E5">
            <v>857.43961904761898</v>
          </cell>
        </row>
        <row r="6">
          <cell r="B6" t="str">
            <v>nc</v>
          </cell>
          <cell r="C6" t="str">
            <v>N­íc</v>
          </cell>
          <cell r="D6" t="str">
            <v>LÝt</v>
          </cell>
          <cell r="E6">
            <v>4</v>
          </cell>
        </row>
        <row r="7">
          <cell r="B7" t="str">
            <v>nu</v>
          </cell>
          <cell r="C7" t="str">
            <v>N­íc</v>
          </cell>
          <cell r="D7" t="str">
            <v>LÝt</v>
          </cell>
          <cell r="E7">
            <v>4</v>
          </cell>
        </row>
        <row r="8">
          <cell r="B8" t="str">
            <v>btn</v>
          </cell>
          <cell r="C8" t="str">
            <v>Bªt«ng nhùa</v>
          </cell>
          <cell r="D8" t="str">
            <v xml:space="preserve">TÊn </v>
          </cell>
        </row>
        <row r="9">
          <cell r="B9" t="str">
            <v>#</v>
          </cell>
          <cell r="C9" t="str">
            <v>VËt liÖu kh¸c</v>
          </cell>
          <cell r="D9" t="str">
            <v>%</v>
          </cell>
        </row>
        <row r="10">
          <cell r="B10">
            <v>4</v>
          </cell>
          <cell r="C10" t="str">
            <v>§¸ d¨m 4x6</v>
          </cell>
          <cell r="D10" t="str">
            <v>m3</v>
          </cell>
          <cell r="E10">
            <v>116732.40714285713</v>
          </cell>
        </row>
        <row r="11">
          <cell r="B11" t="str">
            <v>n</v>
          </cell>
          <cell r="C11" t="str">
            <v>Nhùa ®­êng</v>
          </cell>
          <cell r="D11" t="str">
            <v>kg</v>
          </cell>
          <cell r="E11">
            <v>3448.667904761905</v>
          </cell>
        </row>
        <row r="12">
          <cell r="B12">
            <v>1</v>
          </cell>
          <cell r="C12" t="str">
            <v>§¸ d¨m 1x2</v>
          </cell>
          <cell r="D12" t="str">
            <v>m3</v>
          </cell>
          <cell r="E12">
            <v>175526.1714285714</v>
          </cell>
        </row>
        <row r="13">
          <cell r="B13" t="str">
            <v>cpdd1</v>
          </cell>
          <cell r="C13" t="str">
            <v>CÊp phèi ®¸ d¨m</v>
          </cell>
          <cell r="D13" t="str">
            <v>m3</v>
          </cell>
          <cell r="E13">
            <v>162135.8142857143</v>
          </cell>
        </row>
        <row r="14">
          <cell r="B14" t="str">
            <v>cpdd2</v>
          </cell>
          <cell r="C14" t="str">
            <v>CÊp phèi ®¸ d¨m</v>
          </cell>
          <cell r="D14" t="str">
            <v>m3</v>
          </cell>
          <cell r="E14">
            <v>152612.00476190477</v>
          </cell>
        </row>
        <row r="15">
          <cell r="B15" t="str">
            <v>dmz</v>
          </cell>
          <cell r="C15" t="str">
            <v>DÇu Mazut</v>
          </cell>
          <cell r="D15" t="str">
            <v>kg</v>
          </cell>
          <cell r="E15">
            <v>4500</v>
          </cell>
        </row>
        <row r="16">
          <cell r="B16" t="str">
            <v>cpdd</v>
          </cell>
          <cell r="C16" t="str">
            <v>CÊp phèi ®¸ d¨m</v>
          </cell>
          <cell r="D16" t="str">
            <v>m3</v>
          </cell>
          <cell r="E16">
            <v>162135.8142857143</v>
          </cell>
        </row>
        <row r="17">
          <cell r="B17" t="str">
            <v>cui</v>
          </cell>
          <cell r="C17" t="str">
            <v>Cñi</v>
          </cell>
          <cell r="D17" t="str">
            <v>kg</v>
          </cell>
          <cell r="E17">
            <v>500</v>
          </cell>
        </row>
        <row r="18">
          <cell r="B18" t="str">
            <v>d</v>
          </cell>
          <cell r="C18" t="str">
            <v xml:space="preserve">D©y thÐp </v>
          </cell>
          <cell r="D18" t="str">
            <v>kg</v>
          </cell>
          <cell r="E18">
            <v>6333.333333333333</v>
          </cell>
        </row>
        <row r="19">
          <cell r="B19" t="str">
            <v>dh</v>
          </cell>
          <cell r="C19" t="str">
            <v xml:space="preserve">§¸ héc </v>
          </cell>
          <cell r="D19" t="str">
            <v>m3</v>
          </cell>
          <cell r="E19">
            <v>121678.03095238096</v>
          </cell>
        </row>
        <row r="20">
          <cell r="B20">
            <v>2</v>
          </cell>
          <cell r="C20" t="str">
            <v>§¸ d¨m 2x4</v>
          </cell>
          <cell r="D20" t="str">
            <v>m3</v>
          </cell>
          <cell r="E20">
            <v>171659.62380952376</v>
          </cell>
        </row>
        <row r="21">
          <cell r="B21" t="str">
            <v>tbb</v>
          </cell>
          <cell r="C21" t="str">
            <v>Trô biÓn b¸o</v>
          </cell>
          <cell r="D21" t="str">
            <v>Trô</v>
          </cell>
          <cell r="E21">
            <v>235000</v>
          </cell>
        </row>
        <row r="22">
          <cell r="B22">
            <v>0.5</v>
          </cell>
          <cell r="C22" t="str">
            <v>§¸ d¨m 0,5x1</v>
          </cell>
          <cell r="D22" t="str">
            <v>m3</v>
          </cell>
          <cell r="E22">
            <v>175526.1714285714</v>
          </cell>
        </row>
        <row r="23">
          <cell r="B23" t="str">
            <v>di</v>
          </cell>
          <cell r="C23" t="str">
            <v>§inh</v>
          </cell>
          <cell r="D23" t="str">
            <v>kg</v>
          </cell>
          <cell r="E23">
            <v>6190.4761904761899</v>
          </cell>
        </row>
        <row r="24">
          <cell r="B24" t="str">
            <v>g</v>
          </cell>
          <cell r="C24" t="str">
            <v>Gç v¸n</v>
          </cell>
          <cell r="D24" t="str">
            <v>m3</v>
          </cell>
          <cell r="E24">
            <v>1282553.48</v>
          </cell>
        </row>
        <row r="25">
          <cell r="B25" t="str">
            <v>dn</v>
          </cell>
          <cell r="C25" t="str">
            <v xml:space="preserve">Gç ®µ nÑp </v>
          </cell>
          <cell r="D25" t="str">
            <v>m3</v>
          </cell>
          <cell r="E25">
            <v>1282553.48</v>
          </cell>
        </row>
        <row r="26">
          <cell r="B26" t="str">
            <v>s</v>
          </cell>
          <cell r="C26" t="str">
            <v>S¬n</v>
          </cell>
          <cell r="D26" t="str">
            <v>kg</v>
          </cell>
          <cell r="E26">
            <v>26666.666666666664</v>
          </cell>
        </row>
        <row r="27">
          <cell r="B27" t="str">
            <v>q</v>
          </cell>
          <cell r="C27" t="str">
            <v>Que hµn</v>
          </cell>
          <cell r="D27" t="str">
            <v>kg</v>
          </cell>
          <cell r="E27">
            <v>11428.571428571428</v>
          </cell>
        </row>
        <row r="28">
          <cell r="B28" t="str">
            <v>d12</v>
          </cell>
          <cell r="C28" t="str">
            <v>ThÐp trßn d=12mm</v>
          </cell>
          <cell r="D28" t="str">
            <v>kg</v>
          </cell>
          <cell r="E28">
            <v>4391.0716190476187</v>
          </cell>
        </row>
        <row r="29">
          <cell r="B29" t="str">
            <v>d6</v>
          </cell>
          <cell r="C29" t="str">
            <v>ThÐp trßn d=6mm</v>
          </cell>
          <cell r="D29" t="str">
            <v>kg</v>
          </cell>
          <cell r="E29">
            <v>4724.4049523809517</v>
          </cell>
        </row>
        <row r="30">
          <cell r="B30" t="str">
            <v>bdbtn</v>
          </cell>
          <cell r="C30" t="str">
            <v>Bét ®¸ (7%)</v>
          </cell>
          <cell r="D30" t="str">
            <v>kg</v>
          </cell>
          <cell r="E30">
            <v>500</v>
          </cell>
        </row>
        <row r="31">
          <cell r="B31" t="str">
            <v>d16</v>
          </cell>
          <cell r="C31" t="str">
            <v>ThÐp trßn d=16mm</v>
          </cell>
          <cell r="D31" t="str">
            <v>kg</v>
          </cell>
          <cell r="E31">
            <v>4343.452571428571</v>
          </cell>
        </row>
        <row r="32">
          <cell r="B32" t="str">
            <v>dia</v>
          </cell>
          <cell r="C32" t="str">
            <v xml:space="preserve">§inh ®Üa </v>
          </cell>
          <cell r="D32" t="str">
            <v>C¸i</v>
          </cell>
          <cell r="E32">
            <v>2380.9523809523807</v>
          </cell>
        </row>
        <row r="33">
          <cell r="B33" t="str">
            <v>gc</v>
          </cell>
          <cell r="C33" t="str">
            <v>gç v¸n cÇu c«ng t¸c</v>
          </cell>
          <cell r="D33" t="str">
            <v>m3</v>
          </cell>
          <cell r="E33">
            <v>2147779.84</v>
          </cell>
        </row>
        <row r="34">
          <cell r="B34" t="str">
            <v>gg</v>
          </cell>
          <cell r="C34" t="str">
            <v>Gç chèng</v>
          </cell>
          <cell r="D34" t="str">
            <v>m3</v>
          </cell>
          <cell r="E34">
            <v>2147779.84</v>
          </cell>
        </row>
        <row r="35">
          <cell r="B35" t="str">
            <v>ddap</v>
          </cell>
          <cell r="C35" t="str">
            <v>§Êt ®¾p</v>
          </cell>
          <cell r="D35" t="str">
            <v>m3</v>
          </cell>
          <cell r="E35">
            <v>2500</v>
          </cell>
        </row>
        <row r="36">
          <cell r="B36" t="str">
            <v>bl</v>
          </cell>
          <cell r="C36" t="str">
            <v>Bul«ng</v>
          </cell>
          <cell r="D36" t="str">
            <v>C¸i</v>
          </cell>
          <cell r="E36">
            <v>5000</v>
          </cell>
        </row>
        <row r="37">
          <cell r="B37" t="str">
            <v>vc</v>
          </cell>
          <cell r="C37" t="str">
            <v>V«i côc</v>
          </cell>
          <cell r="D37" t="str">
            <v>kg</v>
          </cell>
          <cell r="E37">
            <v>1000</v>
          </cell>
        </row>
        <row r="38">
          <cell r="B38" t="str">
            <v>bd</v>
          </cell>
          <cell r="C38" t="str">
            <v>Bét ®¸</v>
          </cell>
          <cell r="D38" t="str">
            <v>kg</v>
          </cell>
          <cell r="E38">
            <v>476.19047619047615</v>
          </cell>
        </row>
        <row r="39">
          <cell r="B39" t="str">
            <v>dt</v>
          </cell>
          <cell r="C39" t="str">
            <v>D©y thÐp d=3mm</v>
          </cell>
          <cell r="D39" t="str">
            <v>kg</v>
          </cell>
          <cell r="E39">
            <v>4724.4049523809517</v>
          </cell>
        </row>
        <row r="40">
          <cell r="B40" t="str">
            <v>td</v>
          </cell>
          <cell r="C40" t="str">
            <v>T¨ng ®¬</v>
          </cell>
          <cell r="D40" t="str">
            <v>C¸i</v>
          </cell>
          <cell r="E40">
            <v>10000</v>
          </cell>
        </row>
        <row r="41">
          <cell r="B41" t="str">
            <v>bt</v>
          </cell>
          <cell r="C41" t="str">
            <v>Bao t¶i.</v>
          </cell>
          <cell r="D41" t="str">
            <v>m2</v>
          </cell>
          <cell r="E41">
            <v>3800</v>
          </cell>
        </row>
        <row r="42">
          <cell r="B42" t="str">
            <v>ds</v>
          </cell>
          <cell r="C42" t="str">
            <v>§Êt sÐt dÎo</v>
          </cell>
          <cell r="D42" t="str">
            <v>m3</v>
          </cell>
          <cell r="E42">
            <v>30000</v>
          </cell>
        </row>
        <row r="43">
          <cell r="B43" t="str">
            <v>ph</v>
          </cell>
          <cell r="C43" t="str">
            <v>PhÌn chua</v>
          </cell>
          <cell r="D43" t="str">
            <v>Kg</v>
          </cell>
          <cell r="E43">
            <v>10000</v>
          </cell>
        </row>
        <row r="44">
          <cell r="B44" t="str">
            <v>m16</v>
          </cell>
          <cell r="C44" t="str">
            <v>Bul«ng M16</v>
          </cell>
          <cell r="D44" t="str">
            <v>C¸i</v>
          </cell>
          <cell r="E44">
            <v>2500</v>
          </cell>
        </row>
        <row r="45">
          <cell r="B45" t="str">
            <v>x400</v>
          </cell>
          <cell r="C45" t="str">
            <v>Xim¨ng PC-400</v>
          </cell>
          <cell r="D45" t="str">
            <v>kg</v>
          </cell>
          <cell r="E45">
            <v>871.72533333333331</v>
          </cell>
        </row>
        <row r="46">
          <cell r="B46" t="str">
            <v>d8</v>
          </cell>
          <cell r="C46" t="str">
            <v>ThÐp trßn d=8mm</v>
          </cell>
          <cell r="D46" t="str">
            <v>kg</v>
          </cell>
          <cell r="E46">
            <v>4724.4049523809517</v>
          </cell>
        </row>
        <row r="47">
          <cell r="B47" t="str">
            <v>d10</v>
          </cell>
          <cell r="C47" t="str">
            <v>ThÐp trßn d=10mm</v>
          </cell>
          <cell r="D47" t="str">
            <v>kg</v>
          </cell>
          <cell r="E47">
            <v>4438.6906666666664</v>
          </cell>
        </row>
        <row r="48">
          <cell r="B48" t="str">
            <v>d14</v>
          </cell>
          <cell r="C48" t="str">
            <v>ThÐp trßn d=14mm</v>
          </cell>
          <cell r="D48" t="str">
            <v>kg</v>
          </cell>
          <cell r="E48">
            <v>4391.0716190476187</v>
          </cell>
        </row>
        <row r="49">
          <cell r="B49" t="str">
            <v>gid</v>
          </cell>
          <cell r="C49" t="str">
            <v>GiÊy dÇu</v>
          </cell>
          <cell r="D49" t="str">
            <v>m2</v>
          </cell>
          <cell r="E49">
            <v>7000</v>
          </cell>
        </row>
        <row r="50">
          <cell r="B50" t="str">
            <v>®ay</v>
          </cell>
          <cell r="C50" t="str">
            <v>§ay</v>
          </cell>
          <cell r="D50" t="str">
            <v>kg</v>
          </cell>
          <cell r="E50">
            <v>7000</v>
          </cell>
        </row>
        <row r="51">
          <cell r="B51" t="str">
            <v>xg</v>
          </cell>
          <cell r="C51" t="str">
            <v>X¨ng</v>
          </cell>
          <cell r="D51" t="str">
            <v>kg</v>
          </cell>
          <cell r="E51">
            <v>6440</v>
          </cell>
        </row>
        <row r="52">
          <cell r="B52" t="str">
            <v>«</v>
          </cell>
          <cell r="C52" t="str">
            <v>«xy</v>
          </cell>
          <cell r="D52" t="str">
            <v>chai</v>
          </cell>
          <cell r="E52">
            <v>53000</v>
          </cell>
        </row>
        <row r="53">
          <cell r="B53" t="str">
            <v>th</v>
          </cell>
          <cell r="C53" t="str">
            <v>ThÐp h×nh</v>
          </cell>
          <cell r="D53" t="str">
            <v>kg</v>
          </cell>
          <cell r="E53">
            <v>4629.1668571428563</v>
          </cell>
        </row>
        <row r="54">
          <cell r="B54" t="str">
            <v>t</v>
          </cell>
          <cell r="C54" t="str">
            <v>ThÐp b¶n</v>
          </cell>
          <cell r="D54" t="str">
            <v>kg</v>
          </cell>
          <cell r="E54">
            <v>4629.1668571428563</v>
          </cell>
        </row>
        <row r="55">
          <cell r="B55" t="str">
            <v>d18</v>
          </cell>
          <cell r="C55" t="str">
            <v>ThÐp trßn d=18mm</v>
          </cell>
          <cell r="D55" t="str">
            <v>kg</v>
          </cell>
          <cell r="E55">
            <v>4343.452571428571</v>
          </cell>
        </row>
        <row r="56">
          <cell r="B56" t="str">
            <v>tba</v>
          </cell>
          <cell r="C56" t="str">
            <v>ThÐp b¶n</v>
          </cell>
          <cell r="D56" t="str">
            <v>kg</v>
          </cell>
          <cell r="E56">
            <v>4629.1668571428563</v>
          </cell>
        </row>
        <row r="57">
          <cell r="B57" t="str">
            <v>xb</v>
          </cell>
          <cell r="C57" t="str">
            <v>§¸ x« bå</v>
          </cell>
          <cell r="D57" t="str">
            <v>m3</v>
          </cell>
          <cell r="E57">
            <v>33333.333333333328</v>
          </cell>
        </row>
        <row r="58">
          <cell r="B58" t="str">
            <v>d22</v>
          </cell>
          <cell r="C58" t="str">
            <v>ThÐp trßn d=22mm</v>
          </cell>
          <cell r="D58" t="str">
            <v>kg</v>
          </cell>
          <cell r="E58">
            <v>4343.452571428571</v>
          </cell>
        </row>
        <row r="59">
          <cell r="B59" t="str">
            <v>®</v>
          </cell>
          <cell r="C59" t="str">
            <v>§Êt ®Ìn</v>
          </cell>
          <cell r="D59" t="str">
            <v>kg</v>
          </cell>
          <cell r="E59">
            <v>8600</v>
          </cell>
        </row>
        <row r="60">
          <cell r="B60" t="str">
            <v>a</v>
          </cell>
          <cell r="C60" t="str">
            <v>Axªtylen</v>
          </cell>
          <cell r="D60" t="str">
            <v>Chai</v>
          </cell>
          <cell r="E60">
            <v>140000</v>
          </cell>
        </row>
        <row r="61">
          <cell r="B61" t="str">
            <v>m28</v>
          </cell>
          <cell r="C61" t="str">
            <v>Bul«ng M28x105</v>
          </cell>
          <cell r="D61" t="str">
            <v>C¸i</v>
          </cell>
          <cell r="E61">
            <v>5600</v>
          </cell>
        </row>
        <row r="62">
          <cell r="B62" t="str">
            <v>dau</v>
          </cell>
          <cell r="C62" t="str">
            <v>DÇu b«i tr¬n</v>
          </cell>
          <cell r="D62" t="str">
            <v>kg</v>
          </cell>
          <cell r="E62">
            <v>2500</v>
          </cell>
        </row>
        <row r="63">
          <cell r="B63" t="str">
            <v>pc</v>
          </cell>
          <cell r="C63" t="str">
            <v>PhÌn chua</v>
          </cell>
          <cell r="D63" t="str">
            <v>kg</v>
          </cell>
          <cell r="E63">
            <v>9600</v>
          </cell>
        </row>
        <row r="64">
          <cell r="B64" t="str">
            <v>gmc</v>
          </cell>
          <cell r="C64" t="str">
            <v>Gç mÆt cÇu</v>
          </cell>
          <cell r="D64" t="str">
            <v>m3</v>
          </cell>
          <cell r="E64">
            <v>2148409.84</v>
          </cell>
        </row>
        <row r="65">
          <cell r="B65" t="str">
            <v>cc</v>
          </cell>
          <cell r="C65" t="str">
            <v>C©y chèng</v>
          </cell>
          <cell r="D65" t="str">
            <v>C©y</v>
          </cell>
          <cell r="E65">
            <v>8000</v>
          </cell>
        </row>
        <row r="66">
          <cell r="B66" t="str">
            <v>db</v>
          </cell>
          <cell r="C66" t="str">
            <v>D©y buéc</v>
          </cell>
          <cell r="D66" t="str">
            <v>kg</v>
          </cell>
          <cell r="E66">
            <v>6045.454545454545</v>
          </cell>
        </row>
        <row r="67">
          <cell r="B67" t="str">
            <v>d20</v>
          </cell>
          <cell r="C67" t="str">
            <v>ThÐp trßn d=20mm</v>
          </cell>
          <cell r="D67" t="str">
            <v>kg</v>
          </cell>
          <cell r="E67">
            <v>4343.452571428571</v>
          </cell>
        </row>
        <row r="68">
          <cell r="B68" t="str">
            <v>d25</v>
          </cell>
          <cell r="C68" t="str">
            <v>ThÐp trßn d=25mm</v>
          </cell>
          <cell r="D68" t="str">
            <v>kg</v>
          </cell>
          <cell r="E68">
            <v>4343.452571428571</v>
          </cell>
        </row>
        <row r="69">
          <cell r="B69" t="str">
            <v>0.5btn</v>
          </cell>
          <cell r="C69" t="str">
            <v>§¸ 0,5x1 (20%)</v>
          </cell>
          <cell r="D69" t="str">
            <v>m3</v>
          </cell>
          <cell r="E69">
            <v>159647.84761904762</v>
          </cell>
        </row>
        <row r="70">
          <cell r="B70" t="str">
            <v>1btn</v>
          </cell>
          <cell r="C70" t="str">
            <v>§¸ 1x2 (30%)</v>
          </cell>
          <cell r="D70" t="str">
            <v>m3</v>
          </cell>
          <cell r="E70">
            <v>159647.84761904762</v>
          </cell>
        </row>
        <row r="71">
          <cell r="B71" t="str">
            <v>cbtn</v>
          </cell>
          <cell r="C71" t="str">
            <v>C¸t (43%)</v>
          </cell>
          <cell r="D71" t="str">
            <v>m3</v>
          </cell>
          <cell r="E71">
            <v>91545.333333333314</v>
          </cell>
        </row>
        <row r="72">
          <cell r="B72" t="str">
            <v>nbtn</v>
          </cell>
          <cell r="C72" t="str">
            <v>Nhùa (5,8%)</v>
          </cell>
          <cell r="D72" t="str">
            <v>kg</v>
          </cell>
          <cell r="E72">
            <v>3431.3915238095237</v>
          </cell>
        </row>
        <row r="73">
          <cell r="B73" t="str">
            <v>#p</v>
          </cell>
          <cell r="C73" t="str">
            <v>VËt liÖu phô</v>
          </cell>
          <cell r="D73" t="str">
            <v>%</v>
          </cell>
        </row>
        <row r="74">
          <cell r="B74" t="str">
            <v>&gt;18</v>
          </cell>
          <cell r="C74" t="str">
            <v>ThÐp trßn d&gt;18mm</v>
          </cell>
          <cell r="D74" t="str">
            <v>kg</v>
          </cell>
        </row>
        <row r="75">
          <cell r="B75" t="str">
            <v>dmn</v>
          </cell>
          <cell r="C75" t="str">
            <v>§¸ m¹t (18%)</v>
          </cell>
          <cell r="D75" t="str">
            <v>m3</v>
          </cell>
        </row>
        <row r="76">
          <cell r="B76" t="str">
            <v>am</v>
          </cell>
          <cell r="C76" t="str">
            <v>§¸ d¨m</v>
          </cell>
          <cell r="D76" t="str">
            <v>m3</v>
          </cell>
        </row>
        <row r="77">
          <cell r="B77" t="str">
            <v>dm</v>
          </cell>
          <cell r="C77" t="str">
            <v>§¸ m¹t</v>
          </cell>
          <cell r="D77" t="str">
            <v>m3</v>
          </cell>
        </row>
        <row r="78">
          <cell r="B78" t="str">
            <v>ddtc</v>
          </cell>
          <cell r="C78" t="str">
            <v>§¸ d¨m tiªu chuÈn</v>
          </cell>
          <cell r="D78" t="str">
            <v>m3</v>
          </cell>
        </row>
        <row r="79">
          <cell r="B79" t="str">
            <v>dhc</v>
          </cell>
          <cell r="C79" t="str">
            <v>§Êt h÷u c¬</v>
          </cell>
          <cell r="D79" t="str">
            <v>m3</v>
          </cell>
        </row>
        <row r="80">
          <cell r="B80" t="str">
            <v>dg</v>
          </cell>
          <cell r="C80" t="str">
            <v>§inh ®­êng</v>
          </cell>
          <cell r="D80" t="str">
            <v>C¸i</v>
          </cell>
        </row>
        <row r="81">
          <cell r="B81" t="str">
            <v>cr</v>
          </cell>
          <cell r="C81" t="str">
            <v>§inh Cr¨mpong</v>
          </cell>
          <cell r="D81" t="str">
            <v>C¸i</v>
          </cell>
          <cell r="E81">
            <v>2500</v>
          </cell>
        </row>
        <row r="82">
          <cell r="B82" t="str">
            <v>m20</v>
          </cell>
          <cell r="C82" t="str">
            <v>Bul«ng M20</v>
          </cell>
          <cell r="D82" t="str">
            <v>C¸i</v>
          </cell>
          <cell r="E82">
            <v>5000</v>
          </cell>
        </row>
        <row r="83">
          <cell r="B83" t="str">
            <v>cgo</v>
          </cell>
          <cell r="C83" t="str">
            <v>Cäc gç d=8-10cm</v>
          </cell>
          <cell r="D83" t="str">
            <v>m</v>
          </cell>
        </row>
        <row r="84">
          <cell r="B84" t="str">
            <v>ctre</v>
          </cell>
          <cell r="C84" t="str">
            <v>Cäc tre</v>
          </cell>
          <cell r="D84" t="str">
            <v>m</v>
          </cell>
        </row>
        <row r="85">
          <cell r="B85" t="str">
            <v>ct</v>
          </cell>
          <cell r="C85" t="str">
            <v>Cèt thÐp</v>
          </cell>
          <cell r="D85" t="str">
            <v>kg</v>
          </cell>
        </row>
        <row r="86">
          <cell r="B86" t="str">
            <v>day</v>
          </cell>
          <cell r="C86" t="str">
            <v>D©y</v>
          </cell>
          <cell r="D86" t="str">
            <v>kg</v>
          </cell>
        </row>
        <row r="87">
          <cell r="B87" t="str">
            <v>o</v>
          </cell>
          <cell r="C87" t="str">
            <v>èng ®æ d=300</v>
          </cell>
          <cell r="D87" t="str">
            <v xml:space="preserve">m </v>
          </cell>
        </row>
        <row r="88">
          <cell r="B88" t="str">
            <v>o60</v>
          </cell>
          <cell r="C88" t="str">
            <v>èng d=60cm; L=4m</v>
          </cell>
          <cell r="D88" t="str">
            <v>èng</v>
          </cell>
        </row>
        <row r="89">
          <cell r="B89" t="str">
            <v>o100</v>
          </cell>
          <cell r="C89" t="str">
            <v>èng d=100cm; L=1m</v>
          </cell>
          <cell r="D89" t="str">
            <v>m</v>
          </cell>
        </row>
        <row r="90">
          <cell r="B90" t="str">
            <v>on</v>
          </cell>
          <cell r="C90" t="str">
            <v>èng nèi</v>
          </cell>
          <cell r="D90" t="str">
            <v>m</v>
          </cell>
        </row>
        <row r="91">
          <cell r="B91" t="str">
            <v>ot</v>
          </cell>
          <cell r="C91" t="str">
            <v>èng thÐp luån c¸p</v>
          </cell>
          <cell r="D91" t="str">
            <v>m</v>
          </cell>
        </row>
        <row r="92">
          <cell r="B92" t="str">
            <v>g25x25</v>
          </cell>
          <cell r="C92" t="str">
            <v>G¹ch 25x25</v>
          </cell>
          <cell r="D92" t="str">
            <v>Viªn</v>
          </cell>
        </row>
        <row r="93">
          <cell r="B93" t="str">
            <v>go</v>
          </cell>
          <cell r="C93" t="str">
            <v>G¹ch èng 10x10x20</v>
          </cell>
          <cell r="D93" t="str">
            <v>viªn</v>
          </cell>
        </row>
        <row r="94">
          <cell r="B94" t="str">
            <v>gt</v>
          </cell>
          <cell r="C94" t="str">
            <v xml:space="preserve">G¹ch thÎ </v>
          </cell>
          <cell r="D94" t="str">
            <v>viªn</v>
          </cell>
        </row>
        <row r="95">
          <cell r="B95" t="str">
            <v>gk</v>
          </cell>
          <cell r="C95" t="str">
            <v>Gç kª</v>
          </cell>
          <cell r="D95" t="str">
            <v>m3</v>
          </cell>
          <cell r="E95">
            <v>2148409.84</v>
          </cell>
        </row>
        <row r="96">
          <cell r="B96" t="str">
            <v>gd</v>
          </cell>
          <cell r="C96" t="str">
            <v>Gç lµm khe co gian</v>
          </cell>
          <cell r="D96" t="str">
            <v>m3</v>
          </cell>
        </row>
        <row r="97">
          <cell r="B97" t="str">
            <v>ll</v>
          </cell>
          <cell r="C97" t="str">
            <v>LËp l¸ch</v>
          </cell>
          <cell r="D97" t="str">
            <v xml:space="preserve">bé </v>
          </cell>
          <cell r="E97">
            <v>200000</v>
          </cell>
        </row>
        <row r="98">
          <cell r="B98" t="str">
            <v>lc</v>
          </cell>
          <cell r="C98" t="str">
            <v>L­ìi c­a s¾t</v>
          </cell>
          <cell r="D98" t="str">
            <v>C¸i</v>
          </cell>
        </row>
        <row r="99">
          <cell r="B99" t="str">
            <v>lt</v>
          </cell>
          <cell r="C99" t="str">
            <v>L­íi thÐp ®Þnh vÞ</v>
          </cell>
          <cell r="D99" t="str">
            <v>kg</v>
          </cell>
        </row>
        <row r="100">
          <cell r="B100" t="str">
            <v>nt</v>
          </cell>
          <cell r="C100" t="str">
            <v>Nhò t­¬ng 60% nhùa</v>
          </cell>
          <cell r="D100" t="str">
            <v>Kg</v>
          </cell>
        </row>
        <row r="101">
          <cell r="B101" t="str">
            <v>r</v>
          </cell>
          <cell r="C101" t="str">
            <v>Ray</v>
          </cell>
          <cell r="D101" t="str">
            <v>kg</v>
          </cell>
          <cell r="E101">
            <v>4500</v>
          </cell>
        </row>
        <row r="102">
          <cell r="B102" t="str">
            <v>tv</v>
          </cell>
          <cell r="C102" t="str">
            <v>Tµ vÑt gç (14x20x180)</v>
          </cell>
          <cell r="D102" t="str">
            <v>thanh</v>
          </cell>
          <cell r="E102">
            <v>108248.10393600001</v>
          </cell>
        </row>
        <row r="103">
          <cell r="B103" t="str">
            <v>gcn</v>
          </cell>
          <cell r="C103" t="str">
            <v>Gç chång nÒ (14x18x140)</v>
          </cell>
          <cell r="D103" t="str">
            <v>thanh</v>
          </cell>
          <cell r="E103">
            <v>108248.10393600001</v>
          </cell>
        </row>
        <row r="104">
          <cell r="B104" t="str">
            <v>tg</v>
          </cell>
          <cell r="C104" t="str">
            <v>ThÐp gãc</v>
          </cell>
          <cell r="D104" t="str">
            <v>kg</v>
          </cell>
        </row>
        <row r="105">
          <cell r="B105" t="str">
            <v>i</v>
          </cell>
          <cell r="C105" t="str">
            <v>ThÐp I</v>
          </cell>
          <cell r="D105" t="str">
            <v>kg</v>
          </cell>
        </row>
        <row r="106">
          <cell r="B106" t="str">
            <v>tr</v>
          </cell>
          <cell r="C106" t="str">
            <v>ThÐp trßn</v>
          </cell>
          <cell r="D106" t="str">
            <v>kg</v>
          </cell>
          <cell r="E106">
            <v>4724.4049523809517</v>
          </cell>
        </row>
        <row r="107">
          <cell r="B107">
            <v>10</v>
          </cell>
          <cell r="C107" t="str">
            <v>ThÐp trßn d&lt;=10mm</v>
          </cell>
          <cell r="D107" t="str">
            <v>kg</v>
          </cell>
        </row>
        <row r="108">
          <cell r="B108" t="str">
            <v>t4-6</v>
          </cell>
          <cell r="C108" t="str">
            <v>ThÐp trßn d=4-6mm</v>
          </cell>
          <cell r="D108" t="str">
            <v>kg</v>
          </cell>
        </row>
        <row r="109">
          <cell r="B109" t="str">
            <v>d4</v>
          </cell>
          <cell r="C109" t="str">
            <v>ThÐp trßn d=4mm</v>
          </cell>
          <cell r="D109" t="str">
            <v>kg</v>
          </cell>
        </row>
        <row r="110">
          <cell r="B110" t="str">
            <v>&gt;10</v>
          </cell>
          <cell r="C110" t="str">
            <v>ThÐp trßn d&gt;10mm</v>
          </cell>
          <cell r="D110" t="str">
            <v>kg</v>
          </cell>
        </row>
        <row r="111">
          <cell r="B111" t="str">
            <v>vl</v>
          </cell>
          <cell r="C111" t="str">
            <v>V÷a lãt</v>
          </cell>
          <cell r="D111" t="str">
            <v>m3</v>
          </cell>
        </row>
        <row r="112">
          <cell r="B112" t="str">
            <v>vu</v>
          </cell>
          <cell r="C112" t="str">
            <v>V÷a M</v>
          </cell>
          <cell r="D112" t="str">
            <v>m3</v>
          </cell>
        </row>
        <row r="113">
          <cell r="B113" t="str">
            <v>bbcn</v>
          </cell>
          <cell r="C113" t="str">
            <v>BiÓn b¸o tªn cÇu</v>
          </cell>
          <cell r="D113" t="str">
            <v>C¸i</v>
          </cell>
          <cell r="E113">
            <v>450000</v>
          </cell>
        </row>
        <row r="114">
          <cell r="B114" t="str">
            <v>vmm</v>
          </cell>
          <cell r="C114" t="str">
            <v xml:space="preserve">V÷a miÕt m¹ch </v>
          </cell>
          <cell r="D114" t="str">
            <v>m3</v>
          </cell>
        </row>
        <row r="115">
          <cell r="B115" t="str">
            <v>xmt</v>
          </cell>
          <cell r="C115" t="str">
            <v>Xim¨ng tr¾ng</v>
          </cell>
          <cell r="D115" t="str">
            <v>kg</v>
          </cell>
        </row>
        <row r="116">
          <cell r="B116" t="str">
            <v>Tra nh©n c«ng</v>
          </cell>
          <cell r="E116" t="str">
            <v>§­êng</v>
          </cell>
        </row>
        <row r="117">
          <cell r="B117">
            <v>2.5</v>
          </cell>
          <cell r="C117" t="str">
            <v>Nh©n c«ng bËc 2,5/7</v>
          </cell>
          <cell r="D117" t="str">
            <v xml:space="preserve">C«ng </v>
          </cell>
          <cell r="E117">
            <v>12517.48</v>
          </cell>
        </row>
        <row r="118">
          <cell r="B118">
            <v>2.7</v>
          </cell>
          <cell r="C118" t="str">
            <v>Nh©n c«ng bËc 2,7/7</v>
          </cell>
          <cell r="D118" t="str">
            <v xml:space="preserve">C«ng </v>
          </cell>
          <cell r="E118">
            <v>12754.74</v>
          </cell>
        </row>
        <row r="119">
          <cell r="B119">
            <v>3</v>
          </cell>
          <cell r="C119" t="str">
            <v>Nh©n c«ng bËc 3,0/7</v>
          </cell>
          <cell r="D119" t="str">
            <v xml:space="preserve">C«ng </v>
          </cell>
          <cell r="E119">
            <v>13110.65</v>
          </cell>
        </row>
        <row r="120">
          <cell r="B120">
            <v>3.2</v>
          </cell>
          <cell r="C120" t="str">
            <v>Nh©n c«ng bËc 3,2/7</v>
          </cell>
          <cell r="D120" t="str">
            <v xml:space="preserve">C«ng </v>
          </cell>
          <cell r="E120">
            <v>13389.78</v>
          </cell>
        </row>
        <row r="121">
          <cell r="B121">
            <v>3.5</v>
          </cell>
          <cell r="C121" t="str">
            <v>Nh©n c«ng bËc 3,5/7</v>
          </cell>
          <cell r="D121" t="str">
            <v xml:space="preserve">C«ng </v>
          </cell>
          <cell r="E121">
            <v>13808.49</v>
          </cell>
        </row>
        <row r="122">
          <cell r="B122">
            <v>3.7</v>
          </cell>
          <cell r="C122" t="str">
            <v>Nh©n c«ng bËc 3,7/7</v>
          </cell>
          <cell r="D122" t="str">
            <v xml:space="preserve">C«ng </v>
          </cell>
          <cell r="E122">
            <v>14087.63</v>
          </cell>
        </row>
        <row r="123">
          <cell r="B123" t="str">
            <v>n4</v>
          </cell>
          <cell r="C123" t="str">
            <v>Nh©n c«ng bËc 4,0/7</v>
          </cell>
          <cell r="D123" t="str">
            <v xml:space="preserve">C«ng </v>
          </cell>
          <cell r="E123">
            <v>14506.34</v>
          </cell>
        </row>
        <row r="124">
          <cell r="B124">
            <v>4.5</v>
          </cell>
          <cell r="C124" t="str">
            <v>Nh©n c«ng bËc 4,5/7</v>
          </cell>
          <cell r="D124" t="str">
            <v xml:space="preserve">C«ng </v>
          </cell>
          <cell r="E124">
            <v>15936.92</v>
          </cell>
        </row>
        <row r="125">
          <cell r="E125" t="str">
            <v>CÇu cèng</v>
          </cell>
        </row>
        <row r="126">
          <cell r="B126" t="str">
            <v>2,5c</v>
          </cell>
          <cell r="C126" t="str">
            <v>Nh©n c«ng bËc 2,5/7</v>
          </cell>
          <cell r="D126" t="str">
            <v xml:space="preserve">C«ng </v>
          </cell>
          <cell r="E126">
            <v>13215.32</v>
          </cell>
        </row>
        <row r="127">
          <cell r="B127" t="str">
            <v>2,7c</v>
          </cell>
          <cell r="C127" t="str">
            <v>Nh©n c«ng bËc 2,7/7</v>
          </cell>
          <cell r="D127" t="str">
            <v xml:space="preserve">C«ng </v>
          </cell>
          <cell r="E127">
            <v>13480.5</v>
          </cell>
        </row>
        <row r="128">
          <cell r="B128" t="str">
            <v>3c</v>
          </cell>
          <cell r="C128" t="str">
            <v>Nh©n c«ng bËc 3,0/7</v>
          </cell>
          <cell r="D128" t="str">
            <v xml:space="preserve">C«ng </v>
          </cell>
          <cell r="E128">
            <v>13878.28</v>
          </cell>
        </row>
        <row r="129">
          <cell r="B129" t="str">
            <v>3,2c</v>
          </cell>
          <cell r="C129" t="str">
            <v>Nh©n c«ng bËc 3,2/7</v>
          </cell>
          <cell r="D129" t="str">
            <v xml:space="preserve">C«ng </v>
          </cell>
          <cell r="E129">
            <v>14171.37</v>
          </cell>
        </row>
        <row r="130">
          <cell r="B130" t="str">
            <v>3,5c</v>
          </cell>
          <cell r="C130" t="str">
            <v>Nh©n c«ng bËc 3,5/7</v>
          </cell>
          <cell r="D130" t="str">
            <v xml:space="preserve">C«ng </v>
          </cell>
          <cell r="E130">
            <v>14611.02</v>
          </cell>
        </row>
        <row r="131">
          <cell r="B131" t="str">
            <v>3,7c</v>
          </cell>
          <cell r="C131" t="str">
            <v>Nh©n c«ng bËc 3,7/7</v>
          </cell>
          <cell r="D131" t="str">
            <v xml:space="preserve">C«ng </v>
          </cell>
          <cell r="E131">
            <v>14904.11</v>
          </cell>
        </row>
        <row r="132">
          <cell r="B132" t="str">
            <v>4c</v>
          </cell>
          <cell r="C132" t="str">
            <v>Nh©n c«ng bËc 4,0/7</v>
          </cell>
          <cell r="D132" t="str">
            <v xml:space="preserve">C«ng </v>
          </cell>
          <cell r="E132">
            <v>15343.75</v>
          </cell>
        </row>
        <row r="133">
          <cell r="B133" t="str">
            <v>4,5c</v>
          </cell>
          <cell r="C133" t="str">
            <v>Nh©n c«ng bËc 4,5/7</v>
          </cell>
          <cell r="D133" t="str">
            <v xml:space="preserve">C«ng </v>
          </cell>
          <cell r="E133">
            <v>16913.91</v>
          </cell>
        </row>
        <row r="135">
          <cell r="B135" t="str">
            <v>TRA MAÏY TC</v>
          </cell>
        </row>
        <row r="136">
          <cell r="B136" t="str">
            <v>bv</v>
          </cell>
          <cell r="C136" t="str">
            <v>B¬m v÷a XM</v>
          </cell>
          <cell r="D136" t="str">
            <v>Ca</v>
          </cell>
          <cell r="E136">
            <v>125828</v>
          </cell>
        </row>
        <row r="137">
          <cell r="B137" t="str">
            <v>mr50</v>
          </cell>
          <cell r="C137" t="str">
            <v>M¸y r¶I 50-60m3/h</v>
          </cell>
          <cell r="D137" t="str">
            <v>Ca</v>
          </cell>
          <cell r="E137">
            <v>1177680</v>
          </cell>
        </row>
        <row r="138">
          <cell r="B138" t="str">
            <v>c10t</v>
          </cell>
          <cell r="C138" t="str">
            <v>CÈu 10T</v>
          </cell>
          <cell r="D138" t="str">
            <v>Ca</v>
          </cell>
          <cell r="E138">
            <v>615511</v>
          </cell>
        </row>
        <row r="139">
          <cell r="B139" t="str">
            <v>c5t</v>
          </cell>
          <cell r="C139" t="str">
            <v>CÈu 5T</v>
          </cell>
          <cell r="D139" t="str">
            <v>Ca</v>
          </cell>
          <cell r="E139">
            <v>292034</v>
          </cell>
        </row>
        <row r="140">
          <cell r="B140" t="str">
            <v>c16t</v>
          </cell>
          <cell r="C140" t="str">
            <v>CÈu 16T</v>
          </cell>
          <cell r="D140" t="str">
            <v>Ca</v>
          </cell>
          <cell r="E140">
            <v>823425</v>
          </cell>
        </row>
        <row r="141">
          <cell r="B141" t="str">
            <v>c25T</v>
          </cell>
          <cell r="C141" t="str">
            <v>CÈu 25T</v>
          </cell>
          <cell r="D141" t="str">
            <v>Ca</v>
          </cell>
          <cell r="E141">
            <v>1148366</v>
          </cell>
        </row>
        <row r="142">
          <cell r="B142" t="str">
            <v>50t</v>
          </cell>
          <cell r="C142" t="str">
            <v>CÈu xÝch 50T</v>
          </cell>
          <cell r="D142" t="str">
            <v>Ca</v>
          </cell>
          <cell r="E142">
            <v>1639226</v>
          </cell>
        </row>
        <row r="143">
          <cell r="B143" t="str">
            <v>k250</v>
          </cell>
          <cell r="C143" t="str">
            <v>KÝch 250T</v>
          </cell>
          <cell r="D143" t="str">
            <v>Ca</v>
          </cell>
          <cell r="E143">
            <v>86813</v>
          </cell>
        </row>
        <row r="144">
          <cell r="B144" t="str">
            <v>k500</v>
          </cell>
          <cell r="C144" t="str">
            <v>KÝch 500T</v>
          </cell>
          <cell r="D144" t="str">
            <v>Ca</v>
          </cell>
          <cell r="E144">
            <v>102248</v>
          </cell>
        </row>
        <row r="145">
          <cell r="B145" t="str">
            <v>db1</v>
          </cell>
          <cell r="C145" t="str">
            <v>M¸y ®Çm bµn 1KW</v>
          </cell>
          <cell r="D145" t="str">
            <v>Ca</v>
          </cell>
          <cell r="E145">
            <v>32525</v>
          </cell>
        </row>
        <row r="146">
          <cell r="B146" t="str">
            <v>b75</v>
          </cell>
          <cell r="C146" t="str">
            <v>M¸y b¬m n­íc 75CV</v>
          </cell>
          <cell r="D146" t="str">
            <v>Ca</v>
          </cell>
          <cell r="E146">
            <v>466499</v>
          </cell>
        </row>
        <row r="147">
          <cell r="B147" t="str">
            <v>b20</v>
          </cell>
          <cell r="C147" t="str">
            <v>M¸y b¬m n­íc 20CV</v>
          </cell>
          <cell r="D147" t="str">
            <v>Ca</v>
          </cell>
          <cell r="E147">
            <v>140009</v>
          </cell>
        </row>
        <row r="148">
          <cell r="B148" t="str">
            <v>cg</v>
          </cell>
          <cell r="C148" t="str">
            <v>M¸y c¾t èng</v>
          </cell>
          <cell r="D148" t="str">
            <v>Ca</v>
          </cell>
          <cell r="E148">
            <v>46496</v>
          </cell>
        </row>
        <row r="149">
          <cell r="B149" t="str">
            <v>cth</v>
          </cell>
          <cell r="C149" t="str">
            <v>M¸y c¾t thÐp</v>
          </cell>
          <cell r="D149" t="str">
            <v>Ca</v>
          </cell>
          <cell r="E149">
            <v>164322</v>
          </cell>
        </row>
        <row r="150">
          <cell r="B150" t="str">
            <v>cong</v>
          </cell>
          <cell r="C150" t="str">
            <v>M¸y cuèn èng</v>
          </cell>
          <cell r="D150" t="str">
            <v>Ca</v>
          </cell>
          <cell r="E150">
            <v>43589</v>
          </cell>
        </row>
        <row r="151">
          <cell r="B151" t="str">
            <v>h23</v>
          </cell>
          <cell r="C151" t="str">
            <v>M¸y hµn 23KW</v>
          </cell>
          <cell r="D151" t="str">
            <v>Ca</v>
          </cell>
          <cell r="E151">
            <v>77338</v>
          </cell>
        </row>
        <row r="152">
          <cell r="B152" t="str">
            <v>m#</v>
          </cell>
          <cell r="C152" t="str">
            <v>M¸y kh¸c</v>
          </cell>
          <cell r="D152" t="str">
            <v>%</v>
          </cell>
        </row>
        <row r="153">
          <cell r="B153" t="str">
            <v>nk</v>
          </cell>
          <cell r="C153" t="str">
            <v>M¸y nÐn khÝ 10m3/h</v>
          </cell>
          <cell r="D153" t="str">
            <v>Ca</v>
          </cell>
          <cell r="E153">
            <v>28854</v>
          </cell>
        </row>
        <row r="154">
          <cell r="B154" t="str">
            <v>250l</v>
          </cell>
          <cell r="C154" t="str">
            <v>M¸y trén 250l</v>
          </cell>
          <cell r="D154" t="str">
            <v>Ca</v>
          </cell>
          <cell r="E154">
            <v>96272</v>
          </cell>
        </row>
        <row r="155">
          <cell r="B155" t="str">
            <v>80l</v>
          </cell>
          <cell r="C155" t="str">
            <v>M¸y trén v÷a 80l</v>
          </cell>
          <cell r="D155" t="str">
            <v>Ca</v>
          </cell>
          <cell r="E155">
            <v>45294</v>
          </cell>
        </row>
        <row r="156">
          <cell r="B156" t="str">
            <v>vt</v>
          </cell>
          <cell r="C156" t="str">
            <v>M¸y vËn th¨ng 0,8T</v>
          </cell>
          <cell r="D156" t="str">
            <v>Ca</v>
          </cell>
          <cell r="E156">
            <v>54495</v>
          </cell>
        </row>
        <row r="157">
          <cell r="B157" t="str">
            <v>pl3</v>
          </cell>
          <cell r="C157" t="str">
            <v>Pal¨ng xÝch 3T</v>
          </cell>
          <cell r="D157" t="str">
            <v>Ca</v>
          </cell>
          <cell r="E157">
            <v>90447</v>
          </cell>
        </row>
        <row r="158">
          <cell r="B158" t="str">
            <v>200t</v>
          </cell>
          <cell r="C158" t="str">
            <v>Sµ lan 200T</v>
          </cell>
          <cell r="D158" t="str">
            <v>Ca</v>
          </cell>
          <cell r="E158">
            <v>325023</v>
          </cell>
        </row>
        <row r="159">
          <cell r="B159" t="str">
            <v>400t</v>
          </cell>
          <cell r="C159" t="str">
            <v>Sµ lan 400T</v>
          </cell>
          <cell r="D159" t="str">
            <v>Ca</v>
          </cell>
          <cell r="E159">
            <v>670875</v>
          </cell>
        </row>
        <row r="160">
          <cell r="B160" t="str">
            <v>toi5</v>
          </cell>
          <cell r="C160" t="str">
            <v>Têi ®iÖn 5T</v>
          </cell>
          <cell r="D160" t="str">
            <v>Ca</v>
          </cell>
          <cell r="E160">
            <v>70440</v>
          </cell>
        </row>
        <row r="161">
          <cell r="B161" t="str">
            <v>150cv</v>
          </cell>
          <cell r="C161" t="str">
            <v>Tµu kÐo 150cv</v>
          </cell>
          <cell r="D161" t="str">
            <v>Ca</v>
          </cell>
          <cell r="E161">
            <v>775474</v>
          </cell>
        </row>
        <row r="162">
          <cell r="B162" t="str">
            <v>ld</v>
          </cell>
          <cell r="C162" t="str">
            <v>Xe lao dÇm</v>
          </cell>
          <cell r="D162" t="str">
            <v>Ca</v>
          </cell>
          <cell r="E162">
            <v>2382049</v>
          </cell>
        </row>
        <row r="163">
          <cell r="B163" t="str">
            <v>mu110</v>
          </cell>
          <cell r="C163" t="str">
            <v>M¸y ñi 110cv</v>
          </cell>
          <cell r="D163" t="str">
            <v>Ca</v>
          </cell>
          <cell r="E163">
            <v>669348</v>
          </cell>
        </row>
        <row r="164">
          <cell r="B164" t="str">
            <v>ms110</v>
          </cell>
          <cell r="C164" t="str">
            <v>M¸y san 110cv</v>
          </cell>
          <cell r="D164" t="str">
            <v>Ca</v>
          </cell>
          <cell r="E164">
            <v>584271</v>
          </cell>
        </row>
        <row r="165">
          <cell r="B165" t="str">
            <v>dbl25</v>
          </cell>
          <cell r="C165" t="str">
            <v>§Çm b¸nh lèp 25T</v>
          </cell>
          <cell r="D165" t="str">
            <v>Ca</v>
          </cell>
          <cell r="E165">
            <v>505651</v>
          </cell>
        </row>
        <row r="166">
          <cell r="B166" t="str">
            <v>ottn5</v>
          </cell>
          <cell r="C166" t="str">
            <v>¤t« t­íi n­íc 5m3</v>
          </cell>
          <cell r="D166" t="str">
            <v>Ca</v>
          </cell>
          <cell r="E166">
            <v>343052</v>
          </cell>
        </row>
        <row r="167">
          <cell r="B167" t="str">
            <v>md25</v>
          </cell>
          <cell r="C167" t="str">
            <v>M¸y ®Çm 25T</v>
          </cell>
          <cell r="D167" t="str">
            <v>Ca</v>
          </cell>
          <cell r="E167">
            <v>505651</v>
          </cell>
        </row>
        <row r="168">
          <cell r="B168" t="str">
            <v>md9</v>
          </cell>
          <cell r="C168" t="str">
            <v>M¸y ®Çm 9T</v>
          </cell>
          <cell r="D168" t="str">
            <v>Ca</v>
          </cell>
          <cell r="E168">
            <v>443844</v>
          </cell>
        </row>
        <row r="169">
          <cell r="B169" t="str">
            <v>mr</v>
          </cell>
          <cell r="C169" t="str">
            <v>M¸y r¶i 20T/h</v>
          </cell>
          <cell r="D169" t="str">
            <v>Ca</v>
          </cell>
          <cell r="E169">
            <v>643252</v>
          </cell>
        </row>
        <row r="170">
          <cell r="B170" t="str">
            <v>l10</v>
          </cell>
          <cell r="C170" t="str">
            <v>Lu 10T</v>
          </cell>
          <cell r="D170" t="str">
            <v>Ca</v>
          </cell>
          <cell r="E170">
            <v>288922</v>
          </cell>
        </row>
        <row r="171">
          <cell r="B171" t="str">
            <v>l8.5</v>
          </cell>
          <cell r="C171" t="str">
            <v>M¸y lu 8.5T</v>
          </cell>
          <cell r="D171" t="str">
            <v>Ca</v>
          </cell>
          <cell r="E171">
            <v>252823</v>
          </cell>
        </row>
        <row r="172">
          <cell r="B172" t="str">
            <v>lbl16</v>
          </cell>
          <cell r="C172" t="str">
            <v>Lu b¸nh lèp 16T</v>
          </cell>
          <cell r="D172" t="str">
            <v>Ca</v>
          </cell>
          <cell r="E172">
            <v>432053</v>
          </cell>
        </row>
        <row r="173">
          <cell r="B173" t="str">
            <v>tt20-25</v>
          </cell>
          <cell r="C173" t="str">
            <v>Tr¹m trén 20-25T/h</v>
          </cell>
          <cell r="D173" t="str">
            <v>Ca</v>
          </cell>
          <cell r="E173">
            <v>5156262</v>
          </cell>
        </row>
        <row r="174">
          <cell r="B174" t="str">
            <v>mx0.6</v>
          </cell>
          <cell r="C174" t="str">
            <v>M¸y xóc 0,6m3</v>
          </cell>
          <cell r="D174" t="str">
            <v>Ca</v>
          </cell>
          <cell r="E174">
            <v>469958</v>
          </cell>
        </row>
        <row r="175">
          <cell r="B175" t="str">
            <v>mx1,25</v>
          </cell>
          <cell r="C175" t="str">
            <v>M¸y xóc 1,25m3</v>
          </cell>
          <cell r="D175" t="str">
            <v>Ca</v>
          </cell>
          <cell r="E175">
            <v>713258</v>
          </cell>
        </row>
        <row r="176">
          <cell r="B176" t="str">
            <v>lr25</v>
          </cell>
          <cell r="C176" t="str">
            <v>Lu rung 25T</v>
          </cell>
          <cell r="D176" t="str">
            <v>Ca</v>
          </cell>
          <cell r="E176">
            <v>928648</v>
          </cell>
        </row>
        <row r="177">
          <cell r="B177" t="str">
            <v>ottn7t</v>
          </cell>
          <cell r="C177" t="str">
            <v>¤t« t­íi nhùa 7T</v>
          </cell>
          <cell r="D177" t="str">
            <v>Ca</v>
          </cell>
          <cell r="E177">
            <v>745096</v>
          </cell>
        </row>
        <row r="178">
          <cell r="B178" t="str">
            <v>ot7t</v>
          </cell>
          <cell r="C178" t="str">
            <v>¤t« tù ®æ 7T</v>
          </cell>
          <cell r="D178" t="str">
            <v>Ca</v>
          </cell>
          <cell r="E178">
            <v>444551</v>
          </cell>
        </row>
        <row r="179">
          <cell r="B179" t="str">
            <v>ot10t</v>
          </cell>
          <cell r="C179" t="str">
            <v>¤t« tù ®æ 10T</v>
          </cell>
          <cell r="D179" t="str">
            <v>Ca</v>
          </cell>
          <cell r="E179">
            <v>525740</v>
          </cell>
        </row>
        <row r="180">
          <cell r="B180" t="str">
            <v>dd</v>
          </cell>
          <cell r="C180" t="str">
            <v>M¸y ®Çm dïi 1,5KW</v>
          </cell>
          <cell r="D180" t="str">
            <v>Ca</v>
          </cell>
          <cell r="E180">
            <v>37456</v>
          </cell>
        </row>
        <row r="181">
          <cell r="B181" t="str">
            <v>cu</v>
          </cell>
          <cell r="C181" t="str">
            <v>M¸y c¾t uèn cèt thÐp</v>
          </cell>
          <cell r="D181" t="str">
            <v>Ca</v>
          </cell>
          <cell r="E181">
            <v>39789</v>
          </cell>
        </row>
        <row r="182">
          <cell r="B182" t="str">
            <v>md&lt;=1,25</v>
          </cell>
          <cell r="C182" t="str">
            <v>M¸y ®µo &lt;=1,25m3</v>
          </cell>
          <cell r="D182" t="str">
            <v>Ca</v>
          </cell>
          <cell r="E182">
            <v>1238930</v>
          </cell>
        </row>
        <row r="183">
          <cell r="B183" t="str">
            <v>md&lt;=0.8</v>
          </cell>
          <cell r="C183" t="str">
            <v>M¸y ®µo &lt;=0,8m3</v>
          </cell>
          <cell r="D183" t="str">
            <v>Ca</v>
          </cell>
          <cell r="E183">
            <v>705849</v>
          </cell>
        </row>
        <row r="184">
          <cell r="B184" t="str">
            <v>nk17</v>
          </cell>
          <cell r="C184" t="str">
            <v>M¸y nÐn khÝ 17m3/h</v>
          </cell>
          <cell r="D184" t="str">
            <v>Ca</v>
          </cell>
          <cell r="E184">
            <v>36644</v>
          </cell>
        </row>
        <row r="185">
          <cell r="B185" t="str">
            <v>mu140</v>
          </cell>
          <cell r="C185" t="str">
            <v>M¸y ñi 140cv</v>
          </cell>
          <cell r="D185" t="str">
            <v>Ca</v>
          </cell>
          <cell r="E185">
            <v>865868</v>
          </cell>
        </row>
        <row r="186">
          <cell r="B186" t="str">
            <v>tt50-60</v>
          </cell>
          <cell r="C186" t="str">
            <v>Tr¹m trén 50-60T/h</v>
          </cell>
          <cell r="D186" t="str">
            <v>Ca</v>
          </cell>
          <cell r="E186">
            <v>8261175</v>
          </cell>
        </row>
        <row r="187">
          <cell r="B187" t="str">
            <v>mkxd</v>
          </cell>
          <cell r="C187" t="str">
            <v>M¸y khoan xoay ®Ëp F 65mm</v>
          </cell>
          <cell r="D187" t="str">
            <v>Ca</v>
          </cell>
          <cell r="E187">
            <v>230707</v>
          </cell>
        </row>
        <row r="188">
          <cell r="B188" t="str">
            <v>mk</v>
          </cell>
          <cell r="C188" t="str">
            <v>M¸y khoan cÇm tay F =42mm</v>
          </cell>
          <cell r="D188" t="str">
            <v>Ca</v>
          </cell>
          <cell r="E188">
            <v>35357</v>
          </cell>
        </row>
        <row r="189">
          <cell r="B189" t="str">
            <v>xdk+m</v>
          </cell>
          <cell r="C189" t="str">
            <v>Xe ®Çu kÐo vµ moãc</v>
          </cell>
          <cell r="D189" t="str">
            <v>Ca</v>
          </cell>
          <cell r="E189">
            <v>582634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Tongke"/>
      <sheetName val="sat"/>
      <sheetName val="ptvt"/>
      <sheetName val="DATA"/>
      <sheetName val="ptdgD"/>
      <sheetName val="Giai trinh"/>
      <sheetName val="CTNTTH"/>
      <sheetName val="gvl"/>
      <sheetName val="LoaiDay"/>
      <sheetName val="XL4Poppy"/>
      <sheetName val="DG "/>
      <sheetName val="1111"/>
      <sheetName val="tra-vat-lieu"/>
      <sheetName val="LAM NHA"/>
      <sheetName val="Bang chiet tinh TBA"/>
      <sheetName val="rebar"/>
      <sheetName val="chitiet"/>
      <sheetName val="CT35"/>
      <sheetName val="MTO REV.2(ARMOR)"/>
      <sheetName val="Tien Luong"/>
      <sheetName val="dtxl"/>
      <sheetName val="IBASE"/>
      <sheetName val="CBKC-110"/>
      <sheetName val="OFFGRID"/>
      <sheetName val="Sbq18"/>
      <sheetName val="Don gia"/>
      <sheetName val="CHITIET VL-NC-TT1p"/>
      <sheetName val="TONGKE3p"/>
      <sheetName val="䁔HEP HINH"/>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KH-Q1,Q2,01"/>
      <sheetName val="ESTI."/>
      <sheetName val="DI-ESTI"/>
      <sheetName val="Tra_bang"/>
      <sheetName val="DGchitiet "/>
      <sheetName val="KL thanh toan-Xuan Da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 hinh"/>
      <sheetName val="Dia chat"/>
      <sheetName val="Tong hop KSTK"/>
      <sheetName val="TONG HOP CHUNG"/>
      <sheetName val="T.HOP  chi tiet"/>
      <sheetName val="TONG HOP XL chung"/>
      <sheetName val="Den bu PA 1"/>
      <sheetName val="Den bu PA 2"/>
      <sheetName val="Tong hop XL nen mat D1"/>
      <sheetName val="Tong hop XL HTTN +VH D1"/>
      <sheetName val="Tong hop XL CTPH + ATGT D1"/>
      <sheetName val="Tong hop XL dien + TH D1"/>
      <sheetName val="Khoi luong doan 1"/>
      <sheetName val="XAY LAP D1"/>
      <sheetName val="Bu mat D1"/>
      <sheetName val="Bu V.he + Bordure D1"/>
      <sheetName val="Bu HT thoat nuoc D1"/>
      <sheetName val="Bu CT phong ho D1"/>
      <sheetName val="Tong hop XL nen mat D2PA1"/>
      <sheetName val="Tong hop XL HTTN +VH D2PA1"/>
      <sheetName val="Tong hop XL CTPH + ATGT D2PA1"/>
      <sheetName val="Tong hop XL cau + TH D2PA1"/>
      <sheetName val="Khoi luong doan 2PA1"/>
      <sheetName val="XAY LAP D2PA1"/>
      <sheetName val="Bu mat D2PA1"/>
      <sheetName val="Bu V.he + Bordure D2PA1"/>
      <sheetName val="Bu giai phan cach D2PA1"/>
      <sheetName val="Bu HT thoat nuoc D2PA1"/>
      <sheetName val="Bu CT phong ho D2PA1"/>
      <sheetName val="Tong hop XL nen mat D2PA2"/>
      <sheetName val="Tong hop XL HTTN +VH D2PA2"/>
      <sheetName val="Tong hop XL CTPH + ATGT D2PA2"/>
      <sheetName val="Tong hop XL dien, ke + TH D2PA2"/>
      <sheetName val="Tong hop XL cau + TH D2PA2"/>
      <sheetName val="Khoi luong doan 2PA2"/>
      <sheetName val="XAY LAP D2PA2"/>
      <sheetName val="Bu mat D2PA2"/>
      <sheetName val="Bu V.he + Bordure D2PA2"/>
      <sheetName val="Bu giai phan cach D2PA2"/>
      <sheetName val="Bu HT thoat nuoc D2PA2"/>
      <sheetName val="Bu CT phong ho D2PA2"/>
      <sheetName val="Bu ke D2PA2"/>
      <sheetName val="Cau Van Dang"/>
      <sheetName val="BU Cau Van Dang"/>
      <sheetName val="Cau Vinh Luong"/>
      <sheetName val="BU Cau Vinh Luong"/>
      <sheetName val="PTDG Dien"/>
      <sheetName val="DON GIA DUONG "/>
      <sheetName val="VAT LIEU HIEN TRUONG XAY LAP"/>
      <sheetName val="A6"/>
      <sheetName val="DON GIA CAU"/>
      <sheetName val="Phu luc vua"/>
      <sheetName val="XL4Poppy"/>
      <sheetName val="XL4Poppy (2)"/>
      <sheetName val="THKP"/>
      <sheetName val="TOXL"/>
      <sheetName val="KPXL"/>
      <sheetName val="DTCT"/>
      <sheetName val="DGR"/>
      <sheetName val="DGVL_BUCL"/>
      <sheetName val="VCVL"/>
      <sheetName val="BOCDO"/>
      <sheetName val="TKVL"/>
      <sheetName val="YCVL"/>
      <sheetName val="YCXM"/>
      <sheetName val="STKL"/>
      <sheetName val="TKXM"/>
      <sheetName val="CL- nl"/>
      <sheetName val="Sheet12"/>
      <sheetName val="Sheet13"/>
      <sheetName val="Sheet14"/>
      <sheetName val="Sheet16"/>
      <sheetName val="SET_CTR"/>
      <sheetName val="DOITIEN"/>
      <sheetName val="CUOCDB"/>
      <sheetName val="XXXXXXXX"/>
      <sheetName val="DTKLUONG (2)"/>
      <sheetName val="DTKLUONG"/>
      <sheetName val="Sheet2"/>
      <sheetName val="Sheet3"/>
      <sheetName val="XL4Test5"/>
      <sheetName val="Bu mat D2Pÿÿ"/>
      <sheetName val="BÿÿV.ÿÿÿÿ Borduÿÿ D2P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row r="9">
          <cell r="C9" t="b">
            <v>1</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refreshError="1"/>
      <sheetData sheetId="77" refreshError="1"/>
      <sheetData sheetId="78" refreshError="1"/>
      <sheetData sheetId="79" refreshError="1"/>
      <sheetData sheetId="80" refreshError="1"/>
      <sheetData sheetId="81"/>
      <sheetData sheetId="82"/>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qui"/>
      <sheetName val="Grand Total"/>
      <sheetName val="Long Welded"/>
      <sheetName val="General total"/>
      <sheetName val="Gene.Item"/>
      <sheetName val="DG Long Welded"/>
      <sheetName val="General persent"/>
      <sheetName val="So sanh1"/>
      <sheetName val="So sanh1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ctiet-k86-Bn=21m"/>
      <sheetName val="dt-thop-k86-Bn=21m"/>
      <sheetName val="th-kphi-k86-Bn=21m"/>
      <sheetName val="ctieuXD"/>
      <sheetName val="gpmb"/>
      <sheetName val="dtoan-k85-Bn=21m-2"/>
      <sheetName val="Sheet2"/>
      <sheetName val="dap-k86-Bn=21m"/>
      <sheetName val="dap"/>
      <sheetName val="00000000"/>
      <sheetName val="XL4Poppy"/>
      <sheetName val="tong hop"/>
      <sheetName val="phan tich DG"/>
      <sheetName val="gia vat lieu"/>
      <sheetName val="gia xe may"/>
      <sheetName val="gia nhan cong"/>
      <sheetName val="XL4Test5"/>
      <sheetName val="C47-456"/>
      <sheetName val="C46"/>
      <sheetName val="C47-PII"/>
      <sheetName val="31-08"/>
      <sheetName val="01-09"/>
      <sheetName val="02-09"/>
      <sheetName val="03-09"/>
      <sheetName val="04-09"/>
      <sheetName val="05-9"/>
      <sheetName val="06-09"/>
      <sheetName val="07-09"/>
      <sheetName val="08-09"/>
      <sheetName val="tra-vat-lieu"/>
      <sheetName val="TD da"/>
      <sheetName val="THKP"/>
      <sheetName val="DTTH"/>
      <sheetName val="PTDG_duong"/>
      <sheetName val="PTDG cau"/>
      <sheetName val="luong"/>
      <sheetName val="TT-06"/>
      <sheetName val="vc"/>
      <sheetName val="Sheet1"/>
      <sheetName val="Sheet3"/>
      <sheetName val="CTLT"/>
      <sheetName val="CTG4"/>
      <sheetName val="KSTK-cu"/>
      <sheetName val="Bang don gia ks-cu"/>
      <sheetName val="th1"/>
      <sheetName val="denbu"/>
      <sheetName val="TB"/>
      <sheetName val="KSTK-BVTC"/>
      <sheetName val="KSTK-BVTC (2)"/>
      <sheetName val="trabang2"/>
      <sheetName val="VCTbi"/>
      <sheetName val="VC-DC-DH"/>
      <sheetName val="XXXXXXXX"/>
      <sheetName val="XXXXXXX0"/>
      <sheetName val="XXXXXXX1"/>
      <sheetName val="DTCT"/>
      <sheetName val="dtct cong"/>
      <sheetName val="ctTBA"/>
      <sheetName val="Tra_bang"/>
      <sheetName val="SG"/>
      <sheetName val="DOAM0654CAS"/>
      <sheetName val="hold5"/>
      <sheetName val="hold6"/>
      <sheetName val="KSTK-BVTC (2_x0009_"/>
      <sheetName val="deÿÿ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35"/>
      <sheetName val="TT_0,4KV"/>
      <sheetName val="BDuyet"/>
      <sheetName val="T_35KV"/>
      <sheetName val="35KV"/>
      <sheetName val="T_TBA"/>
      <sheetName val="TBA "/>
      <sheetName val="TT-TBA"/>
      <sheetName val="T_0,4KV"/>
      <sheetName val="0,4KV"/>
      <sheetName val="CP_Xaylap"/>
      <sheetName val="CP_Thietbi"/>
      <sheetName val="CP_Khac"/>
      <sheetName val="Tong_DT"/>
      <sheetName val="Sheet1"/>
      <sheetName val="chao35"/>
      <sheetName val="chaotba"/>
      <sheetName val="chao0,4"/>
      <sheetName val="tto¸n"/>
      <sheetName val="Gia_GC_Satthep"/>
      <sheetName val="giachao"/>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TN"/>
      <sheetName val="ND"/>
      <sheetName val="VL"/>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400-415.37"/>
      <sheetName val="KL NR2"/>
      <sheetName val="NR2 565 PQ DQ"/>
      <sheetName val="565 DD"/>
      <sheetName val="M2-415.37"/>
      <sheetName val="Cong"/>
      <sheetName val="507 PQ"/>
      <sheetName val="507 DD"/>
      <sheetName val=" Subbase"/>
      <sheetName val="NR2"/>
      <sheetName val="MTL$-INTER"/>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GVL"/>
      <sheetName val="Phu cap"/>
      <sheetName val="phu cap nam"/>
      <sheetName val="Mau 1 PGD"/>
      <sheetName val="Mau 2PGD"/>
      <sheetName val="Mau 3 PGD"/>
      <sheetName val="mau so 01A"/>
      <sheetName val="mau so 2"/>
      <sheetName val="mau so 3"/>
      <sheetName val="PCCM"/>
      <sheetName val="tienluong"/>
      <sheetName val="NEW-PANEL"/>
      <sheetName val="DOAM0654CAS"/>
      <sheetName val="hold5"/>
      <sheetName val="hold6"/>
      <sheetName val="C/ngty"/>
      <sheetName val=""/>
      <sheetName val="VC"/>
      <sheetName val="chitiet"/>
      <sheetName val="DI-ESTI"/>
      <sheetName val="Phung Thi HIen 18(2_x0009_"/>
      <sheetName val="Le Tri An 2_x0011_(2)"/>
      <sheetName val="H/ang Van Chuong 22(2)"/>
      <sheetName val="Le_x0000_Huu Hoa 25(2)"/>
      <sheetName val="Hoang Van Chuong _x0000_2(2)"/>
      <sheetName val="X_x0000_4Test5"/>
      <sheetName val="sat"/>
      <sheetName val="ptvt"/>
      <sheetName val="Le Huu Thuy 2_x0019_(2)"/>
      <sheetName val="klnd"/>
      <sheetName val="DTmd"/>
      <sheetName val="thnl"/>
      <sheetName val="htxl"/>
      <sheetName val="bvl"/>
      <sheetName val="kpct"/>
      <sheetName val="THKP"/>
      <sheetName val="Tra_bang"/>
      <sheetName val="DI_ESTI"/>
      <sheetName val="Phung Thi HIen 18(2 "/>
      <sheetName val="Nguyen Duy Lien ႀ￸(2)"/>
      <sheetName val="TT"/>
      <sheetName val="Nguyen Duy Lien ??(2)"/>
      <sheetName val="Le"/>
      <sheetName val="Truot_nen"/>
      <sheetName val="DD 10KV"/>
      <sheetName val="Le Thi Ly 23(2_x0009_"/>
      <sheetName val="ଶᐭ8"/>
      <sheetName val="BTH phi"/>
      <sheetName val="BLT phi"/>
      <sheetName val="phi,le phi"/>
      <sheetName val="Bien Lai TON"/>
      <sheetName val="BCQT "/>
      <sheetName val="Giay di duong"/>
      <sheetName val="BC QT cua tung ap"/>
      <sheetName val="GIAO CHI TIEU THU QUY 07"/>
      <sheetName val="BANG TONG HOP GIAY NOP TIEN"/>
      <sheetName val="Le Tat Ve M.M (1ÿÿ"/>
      <sheetName val="Le ThÿÿNhan M.M (12)"/>
      <sheetName val="LIST"/>
      <sheetName val="SPL4"/>
      <sheetName val="DG chi tiet"/>
      <sheetName val="Le?Huu Hoa 25(2)"/>
      <sheetName val="LDC"/>
      <sheetName val="LDB"/>
      <sheetName val="LDA"/>
      <sheetName val="LD"/>
      <sheetName val="Hoang Van Chuong ?2(2)"/>
      <sheetName val="X?4Test5"/>
      <sheetName val="CSDL"/>
      <sheetName val="BK"/>
      <sheetName val="PNK"/>
      <sheetName val="PXK"/>
      <sheetName val="PTL"/>
      <sheetName val="NXT"/>
      <sheetName val="STH131"/>
      <sheetName val="MAU PX"/>
      <sheetName val="331"/>
      <sheetName val="PTDG"/>
      <sheetName val="tra-vat-lieu"/>
      <sheetName val="DMTK"/>
      <sheetName val="??8"/>
      <sheetName val="Sheet26"/>
      <sheetName val="ma_pt"/>
      <sheetName val="XJ74"/>
      <sheetName val="NR2Ƞ565 PQ DQ"/>
      <sheetName val="SOKT-Q3CT"/>
      <sheetName val="THONG KE"/>
      <sheetName val="Le Thi Ly 23(2 "/>
      <sheetName val="13)8"/>
      <sheetName val="T11,12-2001"/>
      <sheetName val="General"/>
      <sheetName val="Le Heu Hoa 25(2_x0009_"/>
      <sheetName val="Hoang Thi Binh 08(2)"/>
      <sheetName val="tra_vat_lieu"/>
      <sheetName val="Hoang Van Chuong "/>
      <sheetName val="X"/>
      <sheetName val="IBASE"/>
      <sheetName val="Girder"/>
      <sheetName val="Chi Tiet"/>
      <sheetName val="Sbq18"/>
      <sheetName val="VL10KV"/>
      <sheetName val="TBA 250"/>
      <sheetName val="VL 0_4KV"/>
      <sheetName val="VLCong to"/>
      <sheetName val="C_ngty"/>
      <sheetName val="H_ang Van Chuong 22(2)"/>
      <sheetName val="400-015.37"/>
      <sheetName val="_x0004_OAM0654CAS"/>
      <sheetName val="SumSBU"/>
      <sheetName val="Le Thi Nha_x0000__x0000_f_x0000__x0001__x0000__x0000_"/>
      <sheetName val="_x0002__x0000_"/>
      <sheetName val="Book 1 Summary"/>
      <sheetName val="FD"/>
      <sheetName val="GI"/>
      <sheetName val="EE (3)"/>
      <sheetName val="PAVEMENT"/>
      <sheetName val="TRAFFIC"/>
      <sheetName val="Le Heu Hoa 25(2 "/>
      <sheetName val="Pham Thi Thuong  M.M (7i"/>
      <sheetName val="MïJule2"/>
      <sheetName val="Le_Huu Hoa 25(2)"/>
      <sheetName val="Hoang Van Chuong _2(2)"/>
      <sheetName val="X_4Test5"/>
      <sheetName val="Nguyen Duy Lien __(2)"/>
      <sheetName val="__8"/>
      <sheetName val="Parem"/>
      <sheetName val="N61"/>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Module#"/>
      <sheetName val="_x0011_3-8"/>
      <sheetName val="ESTI."/>
      <sheetName val="KEM NGHIEN GIA CONG"/>
      <sheetName val="Le Thi Nha"/>
      <sheetName val="PR THIEU(2)"/>
      <sheetName val="nhap theo ngay vao"/>
      <sheetName val="Dinh nghia"/>
      <sheetName val="Le Thi Nha??f?_x0001_??"/>
      <sheetName val="_x0002_?"/>
      <sheetName val="Le_x0000_Huu Hanh 16(1)"/>
      <sheetName val="Le Thi_x0000_Nhan M.M (12)"/>
      <sheetName val="DANGBAN"/>
      <sheetName val="Le Thi"/>
      <sheetName val="Pham ThiðThuong  M.M (7)"/>
      <sheetName val="Le Tat Ve M.M (19)"/>
      <sheetName val="so chi tiet"/>
      <sheetName val="MTO REV.2(ARMOR)"/>
      <sheetName val="ctTBA"/>
      <sheetName val="NR2?565 PQ DQ"/>
      <sheetName val="hgld5"/>
      <sheetName val="DTCT"/>
      <sheetName val="Pham T(i Thuong  M.M (7)"/>
      <sheetName val="Le Thi Nha__f__x0001___"/>
      <sheetName val="_x0002__"/>
      <sheetName val="MTO REV.0"/>
      <sheetName val="ptdg "/>
      <sheetName val="ptke"/>
      <sheetName val="NR2_565 PQ DQ"/>
      <sheetName val="28-8_x0000__x0000__x0000__x0000__x0000__x0000__x0000__x0000__x0000__x0000__x0000__x0000_㢈ȣ_x0000__x0004__x0000__x0000__x0000__x0000__x0000__x0000_䴀ȣ_x0000__x0000__x0000_"/>
      <sheetName val="Le?Huu Hanh 16(1)"/>
      <sheetName val="Le Thi?Nhan M.M (12)"/>
      <sheetName val="Le Thi Nha?f?_x0001_?"/>
      <sheetName val="Le Thi Nha_f__x0001__"/>
      <sheetName val="Hoang_Van_Chuong_2(2)"/>
      <sheetName val="Phung_Thi_HIen_18(2_1"/>
      <sheetName val="Le_Tri_An_2(2)"/>
      <sheetName val="H/ang_Van_Chuong_22(2)"/>
      <sheetName val="LeHuu_Hoa_25(2)"/>
      <sheetName val="Le_Huu_Thuy_2(2)"/>
      <sheetName val="Le_Tat_Ve_M_M_(1ÿÿ"/>
      <sheetName val="Le_ThÿÿNhan_M_M_(12)"/>
      <sheetName val="THONG_KE"/>
      <sheetName val="Phung_Thi_HIen_18(2_"/>
      <sheetName val="Nguyen_Duy_Lien_ႀ￸(2)"/>
      <sheetName val="Nguyen_Duy_Lien_??(2)"/>
      <sheetName val="DG_chi_tiet"/>
      <sheetName val="Tai_khoan1"/>
      <sheetName val="So_KT1"/>
      <sheetName val="tong_hop1"/>
      <sheetName val="phan_tich_DG1"/>
      <sheetName val="gia_vat_lieu1"/>
      <sheetName val="gia_xe_may1"/>
      <sheetName val="gia_nhan_cong1"/>
      <sheetName val="400-415_371"/>
      <sheetName val="KL_NR21"/>
      <sheetName val="NR2_565_PQ_DQ1"/>
      <sheetName val="565_DD1"/>
      <sheetName val="M2-415_371"/>
      <sheetName val="507_PQ1"/>
      <sheetName val="507_DD1"/>
      <sheetName val="_Subbase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Phu_cap1"/>
      <sheetName val="phu_cap_nam1"/>
      <sheetName val="Mau_1_PGD1"/>
      <sheetName val="Mau_2PGD1"/>
      <sheetName val="Mau_3_PGD1"/>
      <sheetName val="mau_so_01A1"/>
      <sheetName val="mau_so_21"/>
      <sheetName val="mau_so_31"/>
      <sheetName val="cd_taikhoan1"/>
      <sheetName val="Phung_Thi_HIen_18(2 "/>
      <sheetName val="H/ang_Van_Chuong_22(2)1"/>
      <sheetName val="Le_Tat_Ve_M_M_(1ÿÿ1"/>
      <sheetName val="Le_ThÿÿNhan_M_M_(12)1"/>
      <sheetName val="THONG_KE1"/>
      <sheetName val="Phung_Thi_HIen_18(2_2"/>
      <sheetName val="Nguyen_Duy_Lien_ႀ￸(2)1"/>
      <sheetName val="Nguyen_Duy_Lien_??(2)1"/>
      <sheetName val="DG_chi_tiet1"/>
      <sheetName val="Pham Thi(Thuong  M.M (7)"/>
      <sheetName val="Le Hue Hanh 16(2)"/>
      <sheetName val="Loading"/>
      <sheetName val="Solieu"/>
      <sheetName val="Le2_x0000__x0000_ Hoa 25(2)"/>
      <sheetName val="Main"/>
      <sheetName val="NHATKY"/>
      <sheetName val="NHATKYC"/>
      <sheetName val="KKKKKKKK"/>
      <sheetName val="H_ang_Van_Chuong_22(2)"/>
      <sheetName val="Nguyen_Duy_Lien___(2)"/>
      <sheetName val="#REF!"/>
      <sheetName val="Mau mo)"/>
      <sheetName val="phu_x0000_cap nam"/>
      <sheetName val="DULIEU"/>
      <sheetName val="BDMTK"/>
      <sheetName val="SOKTMAY"/>
      <sheetName val="SUMMARY-BILL4"/>
      <sheetName val="Xuly_DTHU"/>
      <sheetName val="?_x0000__x0000_6_x0000__x0000__x0000__x0000__x0000__x0000__x0000__x0000__x0000__x0000__x0000__x0000__x0000__x0000__x0000__x0013_[SOKT-Q3CT."/>
      <sheetName val="ma-pt"/>
      <sheetName val="Le2?? Hoa 25(2)"/>
      <sheetName val="28-8????????????㢈ȣ?_x0004_??????䴀ȣ???"/>
      <sheetName val="???6???????????????_x0013_[SOKT-Q3CT."/>
      <sheetName val="NKC"/>
      <sheetName val="Doan Van ࡃhin 13(1)"/>
      <sheetName val="Le?Huu_Hoa_25(2)"/>
      <sheetName val="BTH_phi"/>
      <sheetName val="BLT_phi"/>
      <sheetName val="phi,le_phi"/>
      <sheetName val="Bien_Lai_TON"/>
      <sheetName val="BCQT_"/>
      <sheetName val="Giay_di_duong"/>
      <sheetName val="BC_QT_cua_tung_ap"/>
      <sheetName val="GIAO_CHI_TIEU_THU_QUY_07"/>
      <sheetName val="BANG_TONG_HOP_GIAY_NOP_TIEN"/>
      <sheetName val="Le_Thi_Ly_23(2_1"/>
      <sheetName val="Hoang_Van_Chuong_?2(2)"/>
      <sheetName val="Hoang_Van_Chuong_"/>
      <sheetName val="MAU_PX"/>
      <sheetName val="KEM_NGHIEN_GIA_CONG"/>
      <sheetName val="NR2Ƞ565_PQ_DQ"/>
      <sheetName val="Le_Huu_Hoa_25(2)2"/>
      <sheetName val="Hoang_Van_Chuong__2(2)"/>
      <sheetName val="Le_Thi_Nhaf"/>
      <sheetName val="OAM0654CAS"/>
      <sheetName val="DD_10KV"/>
      <sheetName val="Pham_Thi_Thuong__M_M_(7i"/>
      <sheetName val="3-8"/>
      <sheetName val="Le_Heu_Hoa_25(2_"/>
      <sheetName val="Hoang_Thi_Binh_08(2)"/>
      <sheetName val="PR_THIEU(2)"/>
      <sheetName val="Le_Thi_Nha"/>
      <sheetName val="TBA_250"/>
      <sheetName val="VL_0_4KV"/>
      <sheetName val="VLCong_to"/>
      <sheetName val="Le_Thi_Ly_23(2_"/>
      <sheetName val="Le_Thi_Nha??f???"/>
      <sheetName val="?"/>
      <sheetName val="28-8____________㢈ȣ__x0004_______䴀ȣ___"/>
      <sheetName val="Le_Huu Hanh 16(1)"/>
      <sheetName val="Le Thi_Nhan M.M (12)"/>
      <sheetName val="Le2"/>
      <sheetName val="Le _x0014_hi Nhan M.M (12)"/>
      <sheetName val="PNT-QUOT-#3"/>
      <sheetName val="COAT&amp;WRAP-QIOT-#3"/>
      <sheetName val="GFA 1"/>
      <sheetName val="Le2__ Hoa 25(2)"/>
      <sheetName val="t-h HA THE"/>
      <sheetName val="Tables"/>
      <sheetName val="17-9_x0000_Ǝ鞜_x000c_饼Ǝ⳪_x000c_"/>
      <sheetName val="[SOKT-Q3CT.xls}KQHDKD"/>
      <sheetName val="pp1p"/>
      <sheetName val="pp3p "/>
      <sheetName val="pp3p_NC"/>
      <sheetName val="ppht"/>
      <sheetName val="tuong"/>
      <sheetName val="Le Huu Thuy 2_x005f_x0019_(2)"/>
      <sheetName val="Phung Thi HIen 18(2_x005f_x0009_"/>
      <sheetName val="Le Tri An 2_x005f_x0011_(2)"/>
      <sheetName val="Le Thi Ly 23(2_x005f_x0009_"/>
      <sheetName val="Thuc thanh"/>
      <sheetName val="Doan Van ?hin 13(1)"/>
      <sheetName val="NR2?565_PQ_DQ"/>
      <sheetName val="Look_up_table"/>
      <sheetName val="12KV"/>
      <sheetName val="Le _x0002__x0002__x0000__x0000_NîZ_x0000_&quot;_x0000__x0002__x0000_"/>
      <sheetName val="_x0003__x0000__x0000_138_x0002__x000d_"/>
      <sheetName val="3-_x0019_"/>
      <sheetName val="_x0012_2-8"/>
      <sheetName val="_x0011_4-8"/>
      <sheetName val="1_x0013_-8"/>
      <sheetName val="0_x0013_-8"/>
      <sheetName val="10_x0010_00000"/>
      <sheetName val="Dinh Van HAi M.M (_x0013_)"/>
      <sheetName val="[SOKT-Q3CT.xls][SOKT-Q3CT.xls]C"/>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sheetData sheetId="137"/>
      <sheetData sheetId="138"/>
      <sheetData sheetId="139"/>
      <sheetData sheetId="140"/>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refreshError="1"/>
      <sheetData sheetId="162"/>
      <sheetData sheetId="163"/>
      <sheetData sheetId="164"/>
      <sheetData sheetId="165"/>
      <sheetData sheetId="166" refreshError="1"/>
      <sheetData sheetId="167" refreshError="1"/>
      <sheetData sheetId="168" refreshError="1"/>
      <sheetData sheetId="169" refreshError="1"/>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refreshError="1"/>
      <sheetData sheetId="192"/>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sheetData sheetId="235" refreshError="1"/>
      <sheetData sheetId="236" refreshError="1"/>
      <sheetData sheetId="237" refreshError="1"/>
      <sheetData sheetId="238"/>
      <sheetData sheetId="239" refreshError="1"/>
      <sheetData sheetId="240" refreshError="1"/>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refreshError="1"/>
      <sheetData sheetId="339" refreshError="1"/>
      <sheetData sheetId="340" refreshError="1"/>
      <sheetData sheetId="341"/>
      <sheetData sheetId="342" refreshError="1"/>
      <sheetData sheetId="343" refreshError="1"/>
      <sheetData sheetId="344" refreshError="1"/>
      <sheetData sheetId="345" refreshError="1"/>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sheetData sheetId="456" refreshError="1"/>
      <sheetData sheetId="457" refreshError="1"/>
      <sheetData sheetId="458" refreshError="1"/>
      <sheetData sheetId="459"/>
      <sheetData sheetId="460" refreshError="1"/>
      <sheetData sheetId="461" refreshError="1"/>
      <sheetData sheetId="462" refreshError="1"/>
      <sheetData sheetId="463"/>
      <sheetData sheetId="464"/>
      <sheetData sheetId="465" refreshError="1"/>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refreshError="1"/>
      <sheetData sheetId="511" refreshError="1"/>
      <sheetData sheetId="512" refreshError="1"/>
      <sheetData sheetId="513" refreshError="1"/>
      <sheetData sheetId="514"/>
      <sheetData sheetId="515" refreshError="1"/>
      <sheetData sheetId="516" refreshError="1"/>
      <sheetData sheetId="517" refreshError="1"/>
      <sheetData sheetId="518" refreshError="1"/>
      <sheetData sheetId="519" refreshError="1"/>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sheetData sheetId="541"/>
      <sheetData sheetId="542"/>
      <sheetData sheetId="543"/>
      <sheetData sheetId="544"/>
      <sheetData sheetId="545"/>
      <sheetData sheetId="546"/>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lieu"/>
      <sheetName val="Tuan1"/>
      <sheetName val="CDFS"/>
      <sheetName val="Sheet2"/>
      <sheetName val="loc"/>
      <sheetName val="Sheet1"/>
      <sheetName val="CDPS PL"/>
    </sheetNames>
    <sheetDataSet>
      <sheetData sheetId="0">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1"/>
      <sheetData sheetId="2" refreshError="1"/>
      <sheetData sheetId="3" refreshError="1"/>
      <sheetData sheetId="4" refreshError="1"/>
      <sheetData sheetId="5" refreshError="1"/>
      <sheetData sheetId="6"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G"/>
      <sheetName val="TVL"/>
      <sheetName val="CVC"/>
      <sheetName val="DTCT"/>
      <sheetName val="dg"/>
      <sheetName val="TH"/>
      <sheetName val="THTB"/>
      <sheetName val="KSTK"/>
      <sheetName val="KS-Nthu"/>
      <sheetName val="CPVC"/>
      <sheetName val="GPMB"/>
      <sheetName val="DBGT"/>
      <sheetName val="TH2"/>
      <sheetName val="HM2"/>
      <sheetName val="DTCT2"/>
      <sheetName val="KSTK2"/>
      <sheetName val="VCTB"/>
      <sheetName val="HLM"/>
      <sheetName val="Tbang1"/>
      <sheetName val="kL1"/>
      <sheetName val="trabang2"/>
      <sheetName val="Summary"/>
      <sheetName val="Detailed BoQ"/>
      <sheetName val="KCT'PMU1,9Nov'01,26Apr'01"/>
      <sheetName val="Rev. BOQ Sum,9Nov'01"/>
      <sheetName val="TheoDTTK(T.Ang)"/>
      <sheetName val="Sheet5"/>
      <sheetName val="Sheet2"/>
      <sheetName val="TDnhap"/>
      <sheetName val="Captien"/>
      <sheetName val="CDNL"/>
      <sheetName val="SSVT"/>
      <sheetName val="Giayphep"/>
      <sheetName val="Vay von"/>
      <sheetName val="Sheet7"/>
      <sheetName val="Xin KP"/>
      <sheetName val="Sheet8"/>
      <sheetName val="Dtru PT"/>
      <sheetName val="Don gia"/>
      <sheetName val="DtruVTNL"/>
      <sheetName val="DMNl"/>
      <sheetName val="Sheet4"/>
      <sheetName val="THcong"/>
      <sheetName val="Sheet1"/>
      <sheetName val="Gia BC"/>
      <sheetName val="BCtuan"/>
      <sheetName val="Bke may"/>
      <sheetName val="Sheet3"/>
      <sheetName val="TDxe"/>
      <sheetName val="Bkxe"/>
      <sheetName val="BBNTAD"/>
      <sheetName val="TheoDTTK(Chay)"/>
      <sheetName val="SLnam01doi10"/>
      <sheetName val="00000000"/>
      <sheetName val="XL4Poppy"/>
      <sheetName val="thang1-2003"/>
      <sheetName val="thang8-03"/>
      <sheetName val="thang12"/>
      <sheetName val="thang11"/>
    </sheetNames>
    <sheetDataSet>
      <sheetData sheetId="0" refreshError="1">
        <row r="19">
          <cell r="E19" t="str">
            <v>V÷a bª t«ng M300 ®¸ 1x2 ®é sôt 2-4</v>
          </cell>
        </row>
        <row r="20">
          <cell r="E20" t="str">
            <v>A.VËt liÖu</v>
          </cell>
        </row>
        <row r="21">
          <cell r="E21" t="str">
            <v>Xi m¨ng</v>
          </cell>
        </row>
        <row r="22">
          <cell r="E22" t="str">
            <v>C¸t vµng §«ng Hµ</v>
          </cell>
        </row>
        <row r="23">
          <cell r="E23" t="str">
            <v>§¸ d¨m 1x2</v>
          </cell>
        </row>
        <row r="24">
          <cell r="E24" t="str">
            <v>N­íc</v>
          </cell>
        </row>
        <row r="25">
          <cell r="E25" t="str">
            <v>Phô gia (chiÕm 1% XM)</v>
          </cell>
        </row>
        <row r="26">
          <cell r="E26" t="str">
            <v>V÷a bª t«ng M300 ®¸ 1x2 chèng thÊm</v>
          </cell>
        </row>
        <row r="27">
          <cell r="E27" t="str">
            <v>A.VËt liÖu</v>
          </cell>
        </row>
        <row r="28">
          <cell r="E28" t="str">
            <v>Xi m¨ng</v>
          </cell>
        </row>
        <row r="29">
          <cell r="E29" t="str">
            <v>C¸t vµng §«ng Hµ</v>
          </cell>
        </row>
        <row r="30">
          <cell r="E30" t="str">
            <v>§¸ d¨m 1x2</v>
          </cell>
        </row>
        <row r="31">
          <cell r="E31" t="str">
            <v>N­íc</v>
          </cell>
        </row>
        <row r="32">
          <cell r="E32" t="str">
            <v>Phô gia (chiÕm 1% XM)</v>
          </cell>
        </row>
        <row r="33">
          <cell r="E33" t="str">
            <v>V÷a BT M200 ®¸ 1x2 ®é sôt 2-4</v>
          </cell>
        </row>
        <row r="34">
          <cell r="E34" t="str">
            <v>A. VËt liÖu</v>
          </cell>
        </row>
        <row r="35">
          <cell r="E35" t="str">
            <v>Xi m¨ng</v>
          </cell>
        </row>
        <row r="36">
          <cell r="E36" t="str">
            <v>C¸t vµng §«ng Hµ</v>
          </cell>
        </row>
        <row r="37">
          <cell r="E37" t="str">
            <v>§¸ d¨m 1x2</v>
          </cell>
        </row>
        <row r="38">
          <cell r="E38" t="str">
            <v>N­íc</v>
          </cell>
        </row>
        <row r="39">
          <cell r="E39" t="str">
            <v>V÷a BT M300 ®é sôt 14-17 ®¸ 1x2</v>
          </cell>
        </row>
        <row r="40">
          <cell r="E40" t="str">
            <v>A.VËt liÖu</v>
          </cell>
        </row>
        <row r="41">
          <cell r="E41" t="str">
            <v>Xi m¨ng</v>
          </cell>
        </row>
        <row r="42">
          <cell r="E42" t="str">
            <v>C¸t vµng §«ng Hµ</v>
          </cell>
        </row>
        <row r="43">
          <cell r="E43" t="str">
            <v>§¸ d¨m 1x2</v>
          </cell>
        </row>
        <row r="44">
          <cell r="E44" t="str">
            <v>N­íc</v>
          </cell>
        </row>
        <row r="45">
          <cell r="E45" t="str">
            <v>Phô gia (chiÕm 1% XM)</v>
          </cell>
        </row>
        <row r="46">
          <cell r="E46" t="str">
            <v>V÷a BT M250 ®¸ 1x2 ®é sôt 6-8</v>
          </cell>
        </row>
        <row r="47">
          <cell r="E47" t="str">
            <v>A.VËt liÖu</v>
          </cell>
        </row>
        <row r="48">
          <cell r="E48" t="str">
            <v>Xi m¨ng</v>
          </cell>
        </row>
        <row r="49">
          <cell r="E49" t="str">
            <v>C¸t vµng §«ng Hµ</v>
          </cell>
        </row>
        <row r="50">
          <cell r="E50" t="str">
            <v>§¸ d¨m 1x2</v>
          </cell>
        </row>
        <row r="51">
          <cell r="E51" t="str">
            <v>N­íc</v>
          </cell>
        </row>
        <row r="52">
          <cell r="E52" t="str">
            <v>V÷a BT M250 ®¸ 1x2 ®é sôt 2-4</v>
          </cell>
        </row>
        <row r="53">
          <cell r="E53" t="str">
            <v>A.VËt liÖu</v>
          </cell>
        </row>
        <row r="54">
          <cell r="E54" t="str">
            <v>Xi m¨ng</v>
          </cell>
        </row>
        <row r="55">
          <cell r="E55" t="str">
            <v>C¸t vµng §«ng Hµ</v>
          </cell>
        </row>
        <row r="56">
          <cell r="E56" t="str">
            <v>§¸ d¨m 1x2</v>
          </cell>
        </row>
        <row r="57">
          <cell r="E57" t="str">
            <v>N­íc</v>
          </cell>
        </row>
        <row r="58">
          <cell r="E58" t="str">
            <v>V÷a BT M250 ®¸ 4x6</v>
          </cell>
        </row>
        <row r="59">
          <cell r="E59" t="str">
            <v>A.VËt liÖu</v>
          </cell>
        </row>
        <row r="60">
          <cell r="E60" t="str">
            <v>Xi m¨ng</v>
          </cell>
        </row>
        <row r="61">
          <cell r="E61" t="str">
            <v>C¸t vµng §«ng Hµ</v>
          </cell>
        </row>
        <row r="62">
          <cell r="E62" t="str">
            <v>§¸ d¨m 1x2</v>
          </cell>
        </row>
        <row r="63">
          <cell r="E63" t="str">
            <v>N­íc</v>
          </cell>
        </row>
        <row r="64">
          <cell r="E64" t="str">
            <v>V÷a BT M200 ®¸ 4x6</v>
          </cell>
        </row>
        <row r="65">
          <cell r="E65" t="str">
            <v>A.VËt liÖu</v>
          </cell>
        </row>
        <row r="66">
          <cell r="E66" t="str">
            <v>Xi m¨ng</v>
          </cell>
        </row>
        <row r="67">
          <cell r="E67" t="str">
            <v>C¸t vµng §«ng Hµ</v>
          </cell>
        </row>
        <row r="68">
          <cell r="E68" t="str">
            <v>§¸ d¨m 4x6</v>
          </cell>
        </row>
        <row r="69">
          <cell r="E69" t="str">
            <v>N­íc</v>
          </cell>
        </row>
        <row r="70">
          <cell r="E70" t="str">
            <v>V÷a BT M100 ®¸ 2x4</v>
          </cell>
        </row>
        <row r="71">
          <cell r="E71" t="str">
            <v>A.VËt liÖu</v>
          </cell>
        </row>
        <row r="72">
          <cell r="E72" t="str">
            <v>Xi m¨ng</v>
          </cell>
        </row>
        <row r="73">
          <cell r="E73" t="str">
            <v>C¸t vµng §«ng Hµ</v>
          </cell>
        </row>
        <row r="74">
          <cell r="E74" t="str">
            <v>§¸ d¨m 2x4</v>
          </cell>
        </row>
        <row r="75">
          <cell r="E75" t="str">
            <v>N­íc</v>
          </cell>
        </row>
        <row r="76">
          <cell r="E76" t="str">
            <v>V÷a BT M150 ®¸ 4x6</v>
          </cell>
        </row>
        <row r="77">
          <cell r="E77" t="str">
            <v>A.VËt liÖu</v>
          </cell>
        </row>
        <row r="78">
          <cell r="E78" t="str">
            <v>Xi m¨ng</v>
          </cell>
        </row>
        <row r="79">
          <cell r="E79" t="str">
            <v>C¸t vµng §«ng Hµ</v>
          </cell>
        </row>
        <row r="80">
          <cell r="E80" t="str">
            <v>§¸ d¨m 4x6</v>
          </cell>
        </row>
        <row r="81">
          <cell r="E81" t="str">
            <v>N­íc</v>
          </cell>
        </row>
        <row r="82">
          <cell r="E82" t="str">
            <v>V÷a XM M100</v>
          </cell>
        </row>
        <row r="83">
          <cell r="E83" t="str">
            <v>A.VËt liÖu</v>
          </cell>
        </row>
        <row r="84">
          <cell r="E84" t="str">
            <v>Xi m¨ng</v>
          </cell>
        </row>
        <row r="85">
          <cell r="E85" t="str">
            <v>C¸t vµng §«ng Hµ</v>
          </cell>
        </row>
        <row r="86">
          <cell r="E86" t="str">
            <v>V÷a XM M75</v>
          </cell>
        </row>
        <row r="87">
          <cell r="E87" t="str">
            <v>A.VËt liÖu</v>
          </cell>
        </row>
        <row r="88">
          <cell r="E88" t="str">
            <v>Xi m¨ng</v>
          </cell>
        </row>
        <row r="89">
          <cell r="E89" t="str">
            <v>C¸t vµng §«ng Hµ</v>
          </cell>
        </row>
        <row r="93">
          <cell r="E93" t="str">
            <v>h¹ng môc c«ng viÖc</v>
          </cell>
        </row>
        <row r="95">
          <cell r="E95" t="str">
            <v>BT mÆt cÇu ®æ t¹i chæ M300 ®¸ 1x2</v>
          </cell>
        </row>
        <row r="96">
          <cell r="E96" t="str">
            <v>A.VËt liÖu</v>
          </cell>
        </row>
        <row r="97">
          <cell r="E97" t="str">
            <v>V÷a bª t«ng M300 ®¸ 1x2 chèng thÊm</v>
          </cell>
        </row>
        <row r="98">
          <cell r="E98" t="str">
            <v>VËt liÖu kh¸c</v>
          </cell>
        </row>
        <row r="99">
          <cell r="E99" t="str">
            <v>B.Nh©n c«ng</v>
          </cell>
        </row>
        <row r="100">
          <cell r="E100" t="str">
            <v>Nh©n c«ng bËc 3.5/7</v>
          </cell>
        </row>
        <row r="101">
          <cell r="E101" t="str">
            <v>C. M¸y</v>
          </cell>
        </row>
        <row r="102">
          <cell r="E102" t="str">
            <v>M¸y trén 250l</v>
          </cell>
        </row>
        <row r="103">
          <cell r="E103" t="str">
            <v>M¸y ®Çm bµn 1KW</v>
          </cell>
        </row>
        <row r="104">
          <cell r="E104" t="str">
            <v>M¸y kh¸c</v>
          </cell>
        </row>
        <row r="105">
          <cell r="E105" t="str">
            <v>BT M300 gê khe co d·n</v>
          </cell>
        </row>
        <row r="106">
          <cell r="E106" t="str">
            <v>A.VËt liÖu</v>
          </cell>
        </row>
        <row r="107">
          <cell r="E107" t="str">
            <v>V÷a bª t«ng M300 ®¸ 1x2 ®é sôt 2-4</v>
          </cell>
        </row>
        <row r="108">
          <cell r="E108" t="str">
            <v>VËt liÖu kh¸c</v>
          </cell>
        </row>
        <row r="109">
          <cell r="E109" t="str">
            <v>B.Nh©n c«ng</v>
          </cell>
        </row>
        <row r="110">
          <cell r="E110" t="str">
            <v>Nh©n c«ng bËc 3.5/7</v>
          </cell>
        </row>
        <row r="111">
          <cell r="E111" t="str">
            <v>C. M¸y</v>
          </cell>
        </row>
        <row r="112">
          <cell r="E112" t="str">
            <v>M¸y trén 250l</v>
          </cell>
        </row>
        <row r="113">
          <cell r="E113" t="str">
            <v>M¸y kh¸c</v>
          </cell>
        </row>
        <row r="114">
          <cell r="E114" t="str">
            <v>BT gê lan can M250</v>
          </cell>
        </row>
        <row r="115">
          <cell r="E115" t="str">
            <v>A.VËt liÖu</v>
          </cell>
        </row>
        <row r="116">
          <cell r="E116" t="str">
            <v>V÷a BT M250 ®¸ 1x2 ®é sôt 2-4</v>
          </cell>
        </row>
        <row r="117">
          <cell r="E117" t="str">
            <v>VËt liÖu kh¸c</v>
          </cell>
        </row>
        <row r="118">
          <cell r="E118" t="str">
            <v>B.Nh©n c«ng</v>
          </cell>
        </row>
        <row r="119">
          <cell r="E119" t="str">
            <v>Nh©n c«ng bËc 3.5/7</v>
          </cell>
        </row>
        <row r="120">
          <cell r="E120" t="str">
            <v>C. M¸y</v>
          </cell>
        </row>
        <row r="121">
          <cell r="E121" t="str">
            <v>M¸y trén 250l</v>
          </cell>
        </row>
        <row r="122">
          <cell r="E122" t="str">
            <v>M¸y kh¸c</v>
          </cell>
        </row>
        <row r="123">
          <cell r="E123" t="str">
            <v>G/c«ng CT mÆt cÇu F=8mm</v>
          </cell>
        </row>
        <row r="124">
          <cell r="E124" t="str">
            <v>A.VËt liÖu</v>
          </cell>
        </row>
        <row r="125">
          <cell r="E125" t="str">
            <v>ThÐp trßn d=8mm</v>
          </cell>
        </row>
        <row r="126">
          <cell r="E126" t="str">
            <v>D©y thÐp</v>
          </cell>
        </row>
        <row r="127">
          <cell r="E127" t="str">
            <v>B.Nh©n c«ng</v>
          </cell>
        </row>
        <row r="128">
          <cell r="E128" t="str">
            <v>Nh©n c«ng bËc 3.5/7</v>
          </cell>
        </row>
        <row r="129">
          <cell r="E129" t="str">
            <v>C. M¸y</v>
          </cell>
        </row>
        <row r="130">
          <cell r="E130" t="str">
            <v>M¸y vËn th¨ng 0,8T</v>
          </cell>
        </row>
        <row r="131">
          <cell r="E131" t="str">
            <v>M¸y c¾t uèn cèt thÐp</v>
          </cell>
        </row>
        <row r="132">
          <cell r="E132" t="str">
            <v>G/c«ng CT mÆt cÇu + gê F=10mm</v>
          </cell>
        </row>
        <row r="133">
          <cell r="E133" t="str">
            <v>A.VËt liÖu</v>
          </cell>
        </row>
        <row r="134">
          <cell r="E134" t="str">
            <v>ThÐp trßn d=10mm</v>
          </cell>
        </row>
        <row r="135">
          <cell r="E135" t="str">
            <v>D©y thÐp</v>
          </cell>
        </row>
        <row r="136">
          <cell r="E136" t="str">
            <v>B.Nh©n c«ng</v>
          </cell>
        </row>
        <row r="137">
          <cell r="E137" t="str">
            <v>Nh©n c«ng bËc 3.5/7</v>
          </cell>
        </row>
        <row r="138">
          <cell r="E138" t="str">
            <v>C. M¸y</v>
          </cell>
        </row>
        <row r="139">
          <cell r="E139" t="str">
            <v>M¸y vËn th¨ng 0,8T</v>
          </cell>
        </row>
        <row r="140">
          <cell r="E140" t="str">
            <v>M¸y c¾t uèn cèt thÐp</v>
          </cell>
        </row>
        <row r="141">
          <cell r="E141" t="str">
            <v>G/c«ng CT gê F=14mm</v>
          </cell>
        </row>
        <row r="142">
          <cell r="E142" t="str">
            <v>A.VËt liÖu</v>
          </cell>
        </row>
        <row r="143">
          <cell r="E143" t="str">
            <v>ThÐp trßn d=14mm</v>
          </cell>
        </row>
        <row r="144">
          <cell r="E144" t="str">
            <v>D©y thÐp</v>
          </cell>
        </row>
        <row r="145">
          <cell r="E145" t="str">
            <v>Que hµn</v>
          </cell>
        </row>
        <row r="146">
          <cell r="E146" t="str">
            <v>B.Nh©n c«ng</v>
          </cell>
        </row>
        <row r="147">
          <cell r="E147" t="str">
            <v>Nh©n c«ng bËc 3.5/7</v>
          </cell>
        </row>
        <row r="148">
          <cell r="E148" t="str">
            <v>C. M¸y</v>
          </cell>
        </row>
        <row r="149">
          <cell r="E149" t="str">
            <v>M¸y hµn 23KW</v>
          </cell>
        </row>
        <row r="150">
          <cell r="E150" t="str">
            <v>M¸y vËn th¨ng 0,8T</v>
          </cell>
        </row>
        <row r="151">
          <cell r="E151" t="str">
            <v>M¸y c¾t uèn cèt thÐp</v>
          </cell>
        </row>
        <row r="152">
          <cell r="E152" t="str">
            <v>V¸n khu«n gê lan can</v>
          </cell>
        </row>
        <row r="153">
          <cell r="E153" t="str">
            <v>A.VËt liÖu</v>
          </cell>
        </row>
        <row r="154">
          <cell r="E154" t="str">
            <v>Gç v¸n</v>
          </cell>
        </row>
        <row r="155">
          <cell r="E155" t="str">
            <v>Gç chèng</v>
          </cell>
        </row>
        <row r="156">
          <cell r="E156" t="str">
            <v>§inh</v>
          </cell>
        </row>
        <row r="157">
          <cell r="E157" t="str">
            <v>VËt liÖu kh¸c</v>
          </cell>
        </row>
        <row r="158">
          <cell r="E158" t="str">
            <v>B.Nh©n c«ng</v>
          </cell>
        </row>
        <row r="159">
          <cell r="E159" t="str">
            <v>Nh©n c«ng bËc 4,0/7</v>
          </cell>
        </row>
        <row r="160">
          <cell r="E160" t="str">
            <v>Bao t¶i tÈm nhùa ®­êng</v>
          </cell>
        </row>
        <row r="161">
          <cell r="E161" t="str">
            <v>A.VËt liÖu</v>
          </cell>
        </row>
        <row r="162">
          <cell r="E162" t="str">
            <v>Nhùa ®­êng</v>
          </cell>
        </row>
        <row r="163">
          <cell r="E163" t="str">
            <v xml:space="preserve">Bao t¶i  </v>
          </cell>
        </row>
        <row r="164">
          <cell r="E164" t="str">
            <v>Bét ®¸</v>
          </cell>
        </row>
        <row r="165">
          <cell r="E165" t="str">
            <v>Cñi</v>
          </cell>
        </row>
        <row r="166">
          <cell r="E166" t="str">
            <v>B.Nh©n c«ng</v>
          </cell>
        </row>
        <row r="167">
          <cell r="E167" t="str">
            <v>Nh©n c«ng bËc 3.5/7</v>
          </cell>
        </row>
        <row r="168">
          <cell r="E168" t="str">
            <v>Khe co d·n cao su mua t¹i TPHCM</v>
          </cell>
        </row>
        <row r="169">
          <cell r="E169" t="str">
            <v>A.VËt liÖu</v>
          </cell>
        </row>
        <row r="170">
          <cell r="E170" t="str">
            <v>Khe co d·n cao su</v>
          </cell>
        </row>
        <row r="171">
          <cell r="E171" t="str">
            <v>VËt liÖu kh¸c</v>
          </cell>
        </row>
        <row r="172">
          <cell r="E172" t="str">
            <v>B.Nh©n c«ng</v>
          </cell>
        </row>
        <row r="173">
          <cell r="E173" t="str">
            <v>Nh©n c«ng bËc 3.0/7</v>
          </cell>
        </row>
        <row r="174">
          <cell r="E174" t="str">
            <v>èng tho¸t n­íc F=150 , L=1m</v>
          </cell>
        </row>
        <row r="175">
          <cell r="E175" t="str">
            <v>A.VËt liÖu</v>
          </cell>
        </row>
        <row r="176">
          <cell r="E176" t="str">
            <v>èng tho¸t n­íc</v>
          </cell>
        </row>
        <row r="177">
          <cell r="E177" t="str">
            <v>VËt liÖu kh¸c</v>
          </cell>
        </row>
        <row r="178">
          <cell r="E178" t="str">
            <v>B.Nh©n c«ng</v>
          </cell>
        </row>
        <row r="179">
          <cell r="E179" t="str">
            <v>Nh©n c«ng bËc 3.0/7</v>
          </cell>
        </row>
        <row r="180">
          <cell r="E180" t="str">
            <v>Khoan lç thÐp</v>
          </cell>
        </row>
        <row r="181">
          <cell r="E181" t="str">
            <v>B.Nh©n c«ng</v>
          </cell>
        </row>
        <row r="182">
          <cell r="E182" t="str">
            <v>Nh©n c«ng bËc 4,0/7</v>
          </cell>
        </row>
        <row r="183">
          <cell r="E183" t="str">
            <v>C. M¸y</v>
          </cell>
        </row>
        <row r="184">
          <cell r="E184" t="str">
            <v>M¸y khoan</v>
          </cell>
        </row>
        <row r="185">
          <cell r="E185" t="str">
            <v>C¾t thÐp h×nh (lÊy dÊu,tÈy bavia)</v>
          </cell>
        </row>
        <row r="186">
          <cell r="E186" t="str">
            <v>A.VËt liÖu</v>
          </cell>
        </row>
        <row r="187">
          <cell r="E187" t="str">
            <v>¤xy</v>
          </cell>
        </row>
        <row r="188">
          <cell r="E188" t="str">
            <v>§Êt ®Ìn</v>
          </cell>
        </row>
        <row r="189">
          <cell r="E189" t="str">
            <v>B.Nh©n c«ng</v>
          </cell>
        </row>
        <row r="190">
          <cell r="E190" t="str">
            <v>Nh©n c«ng bËc 4,0/7</v>
          </cell>
        </row>
        <row r="191">
          <cell r="E191" t="str">
            <v>QuÐt keo Epoxy 1438 TC 0,5l/m2</v>
          </cell>
        </row>
        <row r="192">
          <cell r="E192" t="str">
            <v>A.VËt liÖu</v>
          </cell>
        </row>
        <row r="193">
          <cell r="E193" t="str">
            <v>Concresive 1438</v>
          </cell>
        </row>
        <row r="194">
          <cell r="E194" t="str">
            <v>Chæi quÐt</v>
          </cell>
        </row>
        <row r="195">
          <cell r="E195" t="str">
            <v>B.Nh©n c«ng</v>
          </cell>
        </row>
        <row r="196">
          <cell r="E196" t="str">
            <v>Nh©n c«ng bËc 4,0/7</v>
          </cell>
        </row>
        <row r="197">
          <cell r="E197" t="str">
            <v>Bul«ng M20.</v>
          </cell>
        </row>
        <row r="198">
          <cell r="E198" t="str">
            <v>A.VËt liÖu</v>
          </cell>
        </row>
        <row r="199">
          <cell r="E199" t="str">
            <v>Bul«ng M20</v>
          </cell>
        </row>
        <row r="200">
          <cell r="E200" t="str">
            <v>VËt liÖu kh¸c</v>
          </cell>
        </row>
        <row r="201">
          <cell r="E201" t="str">
            <v>B.Nh©n c«ng</v>
          </cell>
        </row>
        <row r="202">
          <cell r="E202" t="str">
            <v>Nh©n c«ng bËc 3.0/7</v>
          </cell>
        </row>
        <row r="203">
          <cell r="E203" t="str">
            <v>§µo ®Êt mãng ®Êt cÊp 3</v>
          </cell>
        </row>
        <row r="204">
          <cell r="E204" t="str">
            <v>B.Nh©n c«ng</v>
          </cell>
        </row>
        <row r="205">
          <cell r="E205" t="str">
            <v>Nh©n c«ng bËc 2.7/7</v>
          </cell>
        </row>
        <row r="206">
          <cell r="E206" t="str">
            <v>§¾p ®Êt mãng ®Êt cÊp 3</v>
          </cell>
        </row>
        <row r="207">
          <cell r="E207" t="str">
            <v>B.Nh©n c«ng</v>
          </cell>
        </row>
        <row r="208">
          <cell r="E208" t="str">
            <v>Nh©n c«ng bËc 3.0/7</v>
          </cell>
        </row>
        <row r="209">
          <cell r="E209" t="str">
            <v>§µo mãng b»ng m¸y</v>
          </cell>
        </row>
        <row r="210">
          <cell r="E210" t="str">
            <v>B.Nh©n c«ng</v>
          </cell>
        </row>
        <row r="211">
          <cell r="E211" t="str">
            <v>Nh©n c«ng bËc 3.0/7</v>
          </cell>
        </row>
        <row r="212">
          <cell r="E212" t="str">
            <v>C. M¸y</v>
          </cell>
        </row>
        <row r="213">
          <cell r="E213" t="str">
            <v>M¸y ®µo&lt;=0.4m3</v>
          </cell>
        </row>
        <row r="214">
          <cell r="E214" t="str">
            <v>§¾p ®Êt mãng b»ng m¸y</v>
          </cell>
        </row>
        <row r="215">
          <cell r="E215" t="str">
            <v>C. M¸y</v>
          </cell>
        </row>
        <row r="216">
          <cell r="E216" t="str">
            <v>M¸y ®Çm 9T</v>
          </cell>
        </row>
        <row r="217">
          <cell r="E217" t="str">
            <v>M¸y ñi 110cv</v>
          </cell>
        </row>
        <row r="218">
          <cell r="E218" t="str">
            <v>§µo ph¸ ®¸</v>
          </cell>
        </row>
        <row r="219">
          <cell r="E219" t="str">
            <v>B.Nh©n c«ng</v>
          </cell>
        </row>
        <row r="220">
          <cell r="E220" t="str">
            <v>Nh©n c«ng bËc 3.0/7</v>
          </cell>
        </row>
        <row r="221">
          <cell r="E221" t="str">
            <v>§µo ph¸ ®¸ b»ng næ m×n</v>
          </cell>
        </row>
        <row r="222">
          <cell r="E222" t="str">
            <v>A.VËt liÖu</v>
          </cell>
        </row>
        <row r="223">
          <cell r="E223" t="str">
            <v>Thuèc næ Am«nÝt</v>
          </cell>
        </row>
        <row r="224">
          <cell r="E224" t="str">
            <v>KÝp næ</v>
          </cell>
        </row>
        <row r="225">
          <cell r="E225" t="str">
            <v>D©y næ</v>
          </cell>
        </row>
        <row r="226">
          <cell r="E226" t="str">
            <v>D©y ch¸y chËm</v>
          </cell>
        </row>
        <row r="227">
          <cell r="E227" t="str">
            <v>D©y ®iÖn</v>
          </cell>
        </row>
        <row r="228">
          <cell r="E228" t="str">
            <v>VËt liÖu kh¸c</v>
          </cell>
        </row>
        <row r="229">
          <cell r="E229" t="str">
            <v>B.Nh©n c«ng</v>
          </cell>
        </row>
        <row r="230">
          <cell r="E230" t="str">
            <v>Nh©n c«ng bËc 3.0/7</v>
          </cell>
        </row>
        <row r="231">
          <cell r="E231" t="str">
            <v>C. M¸y</v>
          </cell>
        </row>
        <row r="232">
          <cell r="E232" t="str">
            <v>M¸y khoan BT cÇm tay</v>
          </cell>
        </row>
        <row r="233">
          <cell r="E233" t="str">
            <v>M¸y nÐn khÝ 10m3/h</v>
          </cell>
        </row>
        <row r="234">
          <cell r="E234" t="str">
            <v>Gia c«ng vµ L§ thÐp d=12mm</v>
          </cell>
        </row>
        <row r="235">
          <cell r="E235" t="str">
            <v>A.VËt liÖu</v>
          </cell>
        </row>
        <row r="236">
          <cell r="E236" t="str">
            <v>ThÐp trßn d=12mm</v>
          </cell>
        </row>
        <row r="237">
          <cell r="E237" t="str">
            <v>Que hµn</v>
          </cell>
        </row>
        <row r="238">
          <cell r="E238" t="str">
            <v>VËt liÖu kh¸c</v>
          </cell>
        </row>
        <row r="239">
          <cell r="E239" t="str">
            <v>B.Nh©n c«ng</v>
          </cell>
        </row>
        <row r="240">
          <cell r="E240" t="str">
            <v>Nh©n c«ng bËc 3.5/7</v>
          </cell>
        </row>
        <row r="241">
          <cell r="E241" t="str">
            <v>C. M¸y</v>
          </cell>
        </row>
        <row r="242">
          <cell r="E242" t="str">
            <v>M¸y hµn 23KW</v>
          </cell>
        </row>
        <row r="243">
          <cell r="E243" t="str">
            <v>§­êng hµn</v>
          </cell>
        </row>
        <row r="244">
          <cell r="E244" t="str">
            <v>A.VËt liÖu</v>
          </cell>
        </row>
        <row r="245">
          <cell r="E245" t="str">
            <v>Que hµn</v>
          </cell>
        </row>
        <row r="246">
          <cell r="E246" t="str">
            <v>B.Nh©n c«ng</v>
          </cell>
        </row>
        <row r="247">
          <cell r="E247" t="str">
            <v>Nh©n c«ng bËc 4,0/7</v>
          </cell>
        </row>
        <row r="248">
          <cell r="E248" t="str">
            <v>C. M¸y</v>
          </cell>
        </row>
        <row r="249">
          <cell r="E249" t="str">
            <v>M¸y hµn 23KW</v>
          </cell>
        </row>
        <row r="250">
          <cell r="E250" t="str">
            <v>BT xµ mò+®¸ kª gèi trô M300 d.n­íc</v>
          </cell>
        </row>
        <row r="251">
          <cell r="E251" t="str">
            <v>A.VËt liÖu</v>
          </cell>
        </row>
        <row r="252">
          <cell r="E252" t="str">
            <v>V÷a bª t«ng M300 ®¸ 1x2 ®é sôt 6-8</v>
          </cell>
        </row>
        <row r="253">
          <cell r="E253" t="str">
            <v>VËt liÖu kh¸c</v>
          </cell>
        </row>
        <row r="254">
          <cell r="E254" t="str">
            <v>B.Nh©n c«ng</v>
          </cell>
        </row>
        <row r="255">
          <cell r="E255" t="str">
            <v>Nh©n c«ng bËc 4,0/7</v>
          </cell>
        </row>
        <row r="256">
          <cell r="E256" t="str">
            <v>C. M¸y</v>
          </cell>
        </row>
        <row r="257">
          <cell r="E257" t="str">
            <v>M¸y trén 250l</v>
          </cell>
        </row>
        <row r="258">
          <cell r="E258" t="str">
            <v>M¸y ®Çm dïi1.5KW</v>
          </cell>
        </row>
        <row r="259">
          <cell r="E259" t="str">
            <v>CÈu 16T</v>
          </cell>
        </row>
        <row r="260">
          <cell r="E260" t="str">
            <v>Sµ lan 200T</v>
          </cell>
        </row>
        <row r="261">
          <cell r="E261" t="str">
            <v>Sµ lan 400T</v>
          </cell>
        </row>
        <row r="262">
          <cell r="E262" t="str">
            <v>Tµu kÐo 150cv</v>
          </cell>
        </row>
        <row r="263">
          <cell r="E263" t="str">
            <v>M¸y kh¸c</v>
          </cell>
        </row>
        <row r="264">
          <cell r="E264" t="str">
            <v>BT ®¸ kª gèi mè M300 trªn c¹n</v>
          </cell>
        </row>
        <row r="265">
          <cell r="E265" t="str">
            <v>A.VËt liÖu</v>
          </cell>
        </row>
        <row r="266">
          <cell r="E266" t="str">
            <v>V÷a bª t«ng M300 ®¸ 1x2 ®é sôt 6-8</v>
          </cell>
        </row>
        <row r="267">
          <cell r="E267" t="str">
            <v>VËt liÖu kh¸c</v>
          </cell>
        </row>
        <row r="268">
          <cell r="E268" t="str">
            <v>B.Nh©n c«ng</v>
          </cell>
        </row>
        <row r="269">
          <cell r="E269" t="str">
            <v>Nh©n c«ng bËc 4,0/7</v>
          </cell>
        </row>
        <row r="270">
          <cell r="E270" t="str">
            <v>C. M¸y</v>
          </cell>
        </row>
        <row r="271">
          <cell r="E271" t="str">
            <v>M¸y trén 250l</v>
          </cell>
        </row>
        <row r="272">
          <cell r="E272" t="str">
            <v>M¸y ®Çm dïi1.5KW</v>
          </cell>
        </row>
        <row r="273">
          <cell r="E273" t="str">
            <v>CÈu 16T</v>
          </cell>
        </row>
        <row r="274">
          <cell r="E274" t="str">
            <v>M¸y kh¸c</v>
          </cell>
        </row>
        <row r="275">
          <cell r="E275" t="str">
            <v>V¸n khu«n thÐp mè+t­êng</v>
          </cell>
        </row>
        <row r="276">
          <cell r="E276" t="str">
            <v>A.VËt liÖu</v>
          </cell>
        </row>
        <row r="277">
          <cell r="E277" t="str">
            <v>ThÐp tÊm</v>
          </cell>
        </row>
        <row r="278">
          <cell r="E278" t="str">
            <v>ThÐp h×nh</v>
          </cell>
        </row>
        <row r="279">
          <cell r="E279" t="str">
            <v>Gç v¸n</v>
          </cell>
        </row>
        <row r="280">
          <cell r="E280" t="str">
            <v>Que hµn</v>
          </cell>
        </row>
        <row r="281">
          <cell r="E281" t="str">
            <v>VËt liÖu kh¸c</v>
          </cell>
        </row>
        <row r="282">
          <cell r="E282" t="str">
            <v>B.Nh©n c«ng</v>
          </cell>
        </row>
        <row r="283">
          <cell r="E283" t="str">
            <v>Nh©n c«ng bËc 4,0/7</v>
          </cell>
        </row>
        <row r="284">
          <cell r="E284" t="str">
            <v>C. M¸y</v>
          </cell>
        </row>
        <row r="285">
          <cell r="E285" t="str">
            <v>M¸y hµn 23KW</v>
          </cell>
        </row>
        <row r="286">
          <cell r="E286" t="str">
            <v>CÈu 16T</v>
          </cell>
        </row>
        <row r="287">
          <cell r="E287" t="str">
            <v>M¸y kh¸c</v>
          </cell>
        </row>
        <row r="288">
          <cell r="E288" t="str">
            <v>BT th©n + bÖ mè M250</v>
          </cell>
        </row>
        <row r="289">
          <cell r="E289" t="str">
            <v>A.VËt liÖu</v>
          </cell>
        </row>
        <row r="290">
          <cell r="E290" t="str">
            <v>V÷a BT M250 ®¸ 1x2 ®é sôt 6-8</v>
          </cell>
        </row>
        <row r="291">
          <cell r="E291" t="str">
            <v>VËt liÖu kh¸c</v>
          </cell>
        </row>
        <row r="292">
          <cell r="E292" t="str">
            <v>B.Nh©n c«ng</v>
          </cell>
        </row>
        <row r="293">
          <cell r="E293" t="str">
            <v>Nh©n c«ng bËc 4,0/7</v>
          </cell>
        </row>
        <row r="294">
          <cell r="E294" t="str">
            <v>C. M¸y</v>
          </cell>
        </row>
        <row r="295">
          <cell r="E295" t="str">
            <v>M¸y trén 250l</v>
          </cell>
        </row>
        <row r="296">
          <cell r="E296" t="str">
            <v>M¸y ®Çm dïi1.5KW</v>
          </cell>
        </row>
        <row r="297">
          <cell r="E297" t="str">
            <v>CÈu 16T</v>
          </cell>
        </row>
        <row r="298">
          <cell r="E298" t="str">
            <v>M¸y kh¸c</v>
          </cell>
        </row>
        <row r="299">
          <cell r="E299" t="str">
            <v>BT t­êng ngùc + t­êng c¸nh M250</v>
          </cell>
        </row>
        <row r="300">
          <cell r="E300" t="str">
            <v>A.VËt liÖu</v>
          </cell>
        </row>
        <row r="301">
          <cell r="E301" t="str">
            <v>V÷a BT M250 ®¸ 1x2 ®é sôt 2-4</v>
          </cell>
        </row>
        <row r="302">
          <cell r="E302" t="str">
            <v>Gç v¸n</v>
          </cell>
        </row>
        <row r="303">
          <cell r="E303" t="str">
            <v>§inh</v>
          </cell>
        </row>
        <row r="304">
          <cell r="E304" t="str">
            <v>§inh ®Üa</v>
          </cell>
        </row>
        <row r="305">
          <cell r="E305" t="str">
            <v>VËt liÖu kh¸c</v>
          </cell>
        </row>
        <row r="306">
          <cell r="E306" t="str">
            <v>B.Nh©n c«ng</v>
          </cell>
        </row>
        <row r="307">
          <cell r="E307" t="str">
            <v>Nh©n c«ng bËc 4,0/7</v>
          </cell>
        </row>
        <row r="308">
          <cell r="E308" t="str">
            <v>C. M¸y</v>
          </cell>
        </row>
        <row r="309">
          <cell r="E309" t="str">
            <v>M¸y trén 250l</v>
          </cell>
        </row>
        <row r="310">
          <cell r="E310" t="str">
            <v>M¸y ®Çm dïi1.5KW</v>
          </cell>
        </row>
        <row r="311">
          <cell r="E311" t="str">
            <v>M¸y vËn th¨ng 0,8T</v>
          </cell>
        </row>
        <row r="312">
          <cell r="E312" t="str">
            <v>§¸ héc x©y m¸i taluy v÷a M100</v>
          </cell>
        </row>
        <row r="313">
          <cell r="E313" t="str">
            <v>A.VËt liÖu</v>
          </cell>
        </row>
        <row r="314">
          <cell r="E314" t="str">
            <v>§¸ héc</v>
          </cell>
        </row>
        <row r="315">
          <cell r="E315" t="str">
            <v>§¸ d¨m 4x6</v>
          </cell>
        </row>
        <row r="316">
          <cell r="E316" t="str">
            <v>V÷a XM M100</v>
          </cell>
        </row>
        <row r="317">
          <cell r="E317" t="str">
            <v>B.Nh©n c«ng</v>
          </cell>
        </row>
        <row r="318">
          <cell r="E318" t="str">
            <v>Nh©n c«ng bËc 4,0/7</v>
          </cell>
        </row>
        <row r="319">
          <cell r="E319" t="str">
            <v>§¸ héc x©y tø nãn v÷a M100</v>
          </cell>
        </row>
        <row r="320">
          <cell r="E320" t="str">
            <v>A.VËt liÖu</v>
          </cell>
        </row>
        <row r="321">
          <cell r="E321" t="str">
            <v>§¸ héc</v>
          </cell>
        </row>
        <row r="322">
          <cell r="E322" t="str">
            <v>§¸ d¨m 4x6</v>
          </cell>
        </row>
        <row r="323">
          <cell r="E323" t="str">
            <v>D©y thÐp</v>
          </cell>
        </row>
        <row r="324">
          <cell r="E324" t="str">
            <v>V÷a XM M100</v>
          </cell>
        </row>
        <row r="325">
          <cell r="E325" t="str">
            <v>B.Nh©n c«ng</v>
          </cell>
        </row>
        <row r="326">
          <cell r="E326" t="str">
            <v>Nh©n c«ng bËc 3.5/7</v>
          </cell>
        </row>
        <row r="327">
          <cell r="E327" t="str">
            <v>§¸ héc x©y ch©n khay v÷a M100</v>
          </cell>
        </row>
        <row r="328">
          <cell r="E328" t="str">
            <v>A.VËt liÖu</v>
          </cell>
        </row>
        <row r="329">
          <cell r="E329" t="str">
            <v>§¸ héc</v>
          </cell>
        </row>
        <row r="330">
          <cell r="E330" t="str">
            <v>§¸ d¨m 4x6</v>
          </cell>
        </row>
        <row r="331">
          <cell r="E331" t="str">
            <v>V÷a XM M100</v>
          </cell>
        </row>
        <row r="332">
          <cell r="E332" t="str">
            <v>B.Nh©n c«ng</v>
          </cell>
        </row>
        <row r="333">
          <cell r="E333" t="str">
            <v>Nh©n c«ng bËc 3.5/7</v>
          </cell>
        </row>
        <row r="334">
          <cell r="E334" t="str">
            <v xml:space="preserve">BT th©n, bÖ trô M250 </v>
          </cell>
        </row>
        <row r="335">
          <cell r="E335" t="str">
            <v>A.VËt liÖu</v>
          </cell>
        </row>
        <row r="336">
          <cell r="E336" t="str">
            <v>V÷a BT M250 ®¸ 1x2 ®é sôt 6-8</v>
          </cell>
        </row>
        <row r="337">
          <cell r="E337" t="str">
            <v>VËt liÖu kh¸c</v>
          </cell>
        </row>
        <row r="338">
          <cell r="E338" t="str">
            <v>B.Nh©n c«ng</v>
          </cell>
        </row>
        <row r="339">
          <cell r="E339" t="str">
            <v>Nh©n c«ng bËc 4,0/7</v>
          </cell>
        </row>
        <row r="340">
          <cell r="E340" t="str">
            <v>C. M¸y</v>
          </cell>
        </row>
        <row r="341">
          <cell r="E341" t="str">
            <v>M¸y trén 250l</v>
          </cell>
        </row>
        <row r="342">
          <cell r="E342" t="str">
            <v>M¸y ®Çm dïi1.5KW</v>
          </cell>
        </row>
        <row r="343">
          <cell r="E343" t="str">
            <v>Sµ lan 200T</v>
          </cell>
        </row>
        <row r="344">
          <cell r="E344" t="str">
            <v>Sµ lan 400T</v>
          </cell>
        </row>
        <row r="345">
          <cell r="E345" t="str">
            <v>Tµu kÐo 150cv</v>
          </cell>
        </row>
        <row r="346">
          <cell r="E346" t="str">
            <v>CÈu 16T</v>
          </cell>
        </row>
        <row r="347">
          <cell r="E347" t="str">
            <v>M¸y kh¸c</v>
          </cell>
        </row>
        <row r="348">
          <cell r="E348" t="str">
            <v>Cèt thÐp mè F=8mm trªn c¹n</v>
          </cell>
        </row>
        <row r="349">
          <cell r="E349" t="str">
            <v>A.VËt liÖu</v>
          </cell>
        </row>
        <row r="350">
          <cell r="E350" t="str">
            <v>ThÐp trßn d=8mm</v>
          </cell>
        </row>
        <row r="351">
          <cell r="E351" t="str">
            <v>D©y thÐp</v>
          </cell>
        </row>
        <row r="352">
          <cell r="E352" t="str">
            <v>B.Nh©n c«ng</v>
          </cell>
        </row>
        <row r="353">
          <cell r="E353" t="str">
            <v>Nh©n c«ng bËc 4,0/7</v>
          </cell>
        </row>
        <row r="354">
          <cell r="E354" t="str">
            <v>C. M¸y</v>
          </cell>
        </row>
        <row r="355">
          <cell r="E355" t="str">
            <v>M¸y c¾t uèn cèt thÐp</v>
          </cell>
        </row>
        <row r="356">
          <cell r="E356" t="str">
            <v>CÈu 16T</v>
          </cell>
        </row>
        <row r="357">
          <cell r="E357" t="str">
            <v>Cèt thÐp mè F=10mm trªn c¹n</v>
          </cell>
        </row>
        <row r="358">
          <cell r="E358" t="str">
            <v>A.VËt liÖu</v>
          </cell>
        </row>
        <row r="359">
          <cell r="E359" t="str">
            <v>ThÐp trßn d=10mm</v>
          </cell>
        </row>
        <row r="360">
          <cell r="E360" t="str">
            <v>D©y thÐp</v>
          </cell>
        </row>
        <row r="361">
          <cell r="E361" t="str">
            <v>B.Nh©n c«ng</v>
          </cell>
        </row>
        <row r="362">
          <cell r="E362" t="str">
            <v>Nh©n c«ng bËc 4,0/7</v>
          </cell>
        </row>
        <row r="363">
          <cell r="E363" t="str">
            <v>C. M¸y</v>
          </cell>
        </row>
        <row r="364">
          <cell r="E364" t="str">
            <v>M¸y c¾t uèn cèt thÐp</v>
          </cell>
        </row>
        <row r="365">
          <cell r="E365" t="str">
            <v>CÈu 16T</v>
          </cell>
        </row>
        <row r="366">
          <cell r="E366" t="str">
            <v>Cèt thÐp mè F=12mm trªn c¹n</v>
          </cell>
        </row>
        <row r="367">
          <cell r="E367" t="str">
            <v>A.VËt liÖu</v>
          </cell>
        </row>
        <row r="368">
          <cell r="E368" t="str">
            <v>ThÐp trßn d=12mm</v>
          </cell>
        </row>
        <row r="369">
          <cell r="E369" t="str">
            <v>D©y thÐp</v>
          </cell>
        </row>
        <row r="370">
          <cell r="E370" t="str">
            <v>Que hµn</v>
          </cell>
        </row>
        <row r="371">
          <cell r="E371" t="str">
            <v>B.Nh©n c«ng</v>
          </cell>
        </row>
        <row r="372">
          <cell r="E372" t="str">
            <v>Nh©n c«ng bËc 4,0/7</v>
          </cell>
        </row>
        <row r="373">
          <cell r="E373" t="str">
            <v>C. M¸y</v>
          </cell>
        </row>
        <row r="374">
          <cell r="E374" t="str">
            <v>M¸y c¾t uèn cèt thÐp</v>
          </cell>
        </row>
        <row r="375">
          <cell r="E375" t="str">
            <v>CÈu 16T</v>
          </cell>
        </row>
        <row r="376">
          <cell r="E376" t="str">
            <v>M¸y hµn 23KW</v>
          </cell>
        </row>
        <row r="377">
          <cell r="E377" t="str">
            <v>Cèt thÐp mè F=14mm trªn c¹n</v>
          </cell>
        </row>
        <row r="378">
          <cell r="E378" t="str">
            <v>A.VËt liÖu</v>
          </cell>
        </row>
        <row r="379">
          <cell r="E379" t="str">
            <v>ThÐp trßn d=14mm</v>
          </cell>
        </row>
        <row r="380">
          <cell r="E380" t="str">
            <v>D©y thÐp</v>
          </cell>
        </row>
        <row r="381">
          <cell r="E381" t="str">
            <v>Que hµn</v>
          </cell>
        </row>
        <row r="382">
          <cell r="E382" t="str">
            <v>B.Nh©n c«ng</v>
          </cell>
        </row>
        <row r="383">
          <cell r="E383" t="str">
            <v>Nh©n c«ng bËc 4,0/7</v>
          </cell>
        </row>
        <row r="384">
          <cell r="E384" t="str">
            <v>C. M¸y</v>
          </cell>
        </row>
        <row r="385">
          <cell r="E385" t="str">
            <v>M¸y c¾t uèn cèt thÐp</v>
          </cell>
        </row>
        <row r="386">
          <cell r="E386" t="str">
            <v>CÈu 16T</v>
          </cell>
        </row>
        <row r="387">
          <cell r="E387" t="str">
            <v>M¸y hµn 23KW</v>
          </cell>
        </row>
        <row r="388">
          <cell r="E388" t="str">
            <v>Cèt thÐp mè F=16mm trªn c¹n</v>
          </cell>
        </row>
        <row r="389">
          <cell r="E389" t="str">
            <v>A.VËt liÖu</v>
          </cell>
        </row>
        <row r="390">
          <cell r="E390" t="str">
            <v>ThÐp trßn d=16mm</v>
          </cell>
        </row>
        <row r="391">
          <cell r="E391" t="str">
            <v>D©y thÐp</v>
          </cell>
        </row>
        <row r="392">
          <cell r="E392" t="str">
            <v>Que hµn</v>
          </cell>
        </row>
        <row r="393">
          <cell r="E393" t="str">
            <v>B.Nh©n c«ng</v>
          </cell>
        </row>
        <row r="394">
          <cell r="E394" t="str">
            <v>Nh©n c«ng bËc 4,0/7</v>
          </cell>
        </row>
        <row r="395">
          <cell r="E395" t="str">
            <v>C. M¸y</v>
          </cell>
        </row>
        <row r="396">
          <cell r="E396" t="str">
            <v>M¸y c¾t uèn cèt thÐp</v>
          </cell>
        </row>
        <row r="397">
          <cell r="E397" t="str">
            <v>CÈu 16T</v>
          </cell>
        </row>
        <row r="398">
          <cell r="E398" t="str">
            <v>M¸y hµn 23KW</v>
          </cell>
        </row>
        <row r="399">
          <cell r="E399" t="str">
            <v>Cèt thÐp mè F&gt;18mm trªn c¹n</v>
          </cell>
        </row>
        <row r="400">
          <cell r="E400" t="str">
            <v>A.VËt liÖu</v>
          </cell>
        </row>
        <row r="401">
          <cell r="E401" t="str">
            <v>ThÐp trßn d=20mm</v>
          </cell>
        </row>
        <row r="402">
          <cell r="E402" t="str">
            <v>D©y thÐp</v>
          </cell>
        </row>
        <row r="403">
          <cell r="E403" t="str">
            <v>Que hµn</v>
          </cell>
        </row>
        <row r="404">
          <cell r="E404" t="str">
            <v>B.Nh©n c«ng</v>
          </cell>
        </row>
        <row r="405">
          <cell r="E405" t="str">
            <v>Nh©n c«ng bËc 4,0/7</v>
          </cell>
        </row>
        <row r="406">
          <cell r="E406" t="str">
            <v>C. M¸y</v>
          </cell>
        </row>
        <row r="407">
          <cell r="E407" t="str">
            <v>M¸y c¾t uèn cèt thÐp</v>
          </cell>
        </row>
        <row r="408">
          <cell r="E408" t="str">
            <v>CÈu 16T</v>
          </cell>
        </row>
        <row r="409">
          <cell r="E409" t="str">
            <v>M¸y hµn 23KW</v>
          </cell>
        </row>
        <row r="410">
          <cell r="E410" t="str">
            <v>Cèt thÐp trô F=8mm d­íi n­íc</v>
          </cell>
        </row>
        <row r="411">
          <cell r="E411" t="str">
            <v>A.VËt liÖu</v>
          </cell>
        </row>
        <row r="412">
          <cell r="E412" t="str">
            <v>ThÐp trßn d=8mm</v>
          </cell>
        </row>
        <row r="413">
          <cell r="E413" t="str">
            <v>D©y thÐp</v>
          </cell>
        </row>
        <row r="414">
          <cell r="E414" t="str">
            <v>B.Nh©n c«ng</v>
          </cell>
        </row>
        <row r="415">
          <cell r="E415" t="str">
            <v>Nh©n c«ng bËc 4,0/7</v>
          </cell>
        </row>
        <row r="416">
          <cell r="E416" t="str">
            <v>C. M¸y</v>
          </cell>
        </row>
        <row r="417">
          <cell r="E417" t="str">
            <v>M¸y c¾t uèn cèt thÐp</v>
          </cell>
        </row>
        <row r="418">
          <cell r="E418" t="str">
            <v>Sµ lan 200T</v>
          </cell>
        </row>
        <row r="419">
          <cell r="E419" t="str">
            <v>Sµ lan 400T</v>
          </cell>
        </row>
        <row r="420">
          <cell r="E420" t="str">
            <v>Tµu kÐo 150cv</v>
          </cell>
        </row>
        <row r="421">
          <cell r="E421" t="str">
            <v>CÈu 25T</v>
          </cell>
        </row>
        <row r="422">
          <cell r="E422" t="str">
            <v>Cèt thÐp trô F=10mm d­íi n­íc</v>
          </cell>
        </row>
        <row r="423">
          <cell r="E423" t="str">
            <v>A.VËt liÖu</v>
          </cell>
        </row>
        <row r="424">
          <cell r="E424" t="str">
            <v>ThÐp trßn d=10mm</v>
          </cell>
        </row>
        <row r="425">
          <cell r="E425" t="str">
            <v>D©y thÐp</v>
          </cell>
        </row>
        <row r="426">
          <cell r="E426" t="str">
            <v>B.Nh©n c«ng</v>
          </cell>
        </row>
        <row r="427">
          <cell r="E427" t="str">
            <v>Nh©n c«ng bËc 4,0/7</v>
          </cell>
        </row>
        <row r="428">
          <cell r="E428" t="str">
            <v>C. M¸y</v>
          </cell>
        </row>
        <row r="429">
          <cell r="E429" t="str">
            <v>M¸y c¾t uèn cèt thÐp</v>
          </cell>
        </row>
        <row r="430">
          <cell r="E430" t="str">
            <v>Sµ lan 200T</v>
          </cell>
        </row>
        <row r="431">
          <cell r="E431" t="str">
            <v>Sµ lan 400T</v>
          </cell>
        </row>
        <row r="432">
          <cell r="E432" t="str">
            <v>Tµu kÐo 150cv</v>
          </cell>
        </row>
        <row r="433">
          <cell r="E433" t="str">
            <v>CÈu 25T</v>
          </cell>
        </row>
        <row r="434">
          <cell r="E434" t="str">
            <v>Cèt thÐp trô F=16mm d­íi n­íc</v>
          </cell>
        </row>
        <row r="435">
          <cell r="E435" t="str">
            <v>A.VËt liÖu</v>
          </cell>
        </row>
        <row r="436">
          <cell r="E436" t="str">
            <v>ThÐp trßn d=16mm</v>
          </cell>
        </row>
        <row r="437">
          <cell r="E437" t="str">
            <v>D©y thÐp</v>
          </cell>
        </row>
        <row r="438">
          <cell r="E438" t="str">
            <v>Que hµn</v>
          </cell>
        </row>
        <row r="439">
          <cell r="E439" t="str">
            <v>B.Nh©n c«ng</v>
          </cell>
        </row>
        <row r="440">
          <cell r="E440" t="str">
            <v>Nh©n c«ng bËc 4,0/7</v>
          </cell>
        </row>
        <row r="441">
          <cell r="E441" t="str">
            <v>C. M¸y</v>
          </cell>
        </row>
        <row r="442">
          <cell r="E442" t="str">
            <v>M¸y c¾t uèn cèt thÐp</v>
          </cell>
        </row>
        <row r="443">
          <cell r="E443" t="str">
            <v>CÈu 25T</v>
          </cell>
        </row>
        <row r="444">
          <cell r="E444" t="str">
            <v>M¸y hµn 23KW</v>
          </cell>
        </row>
        <row r="445">
          <cell r="E445" t="str">
            <v>Sµ lan 200T</v>
          </cell>
        </row>
        <row r="446">
          <cell r="E446" t="str">
            <v>Sµ lan 400T</v>
          </cell>
        </row>
        <row r="447">
          <cell r="E447" t="str">
            <v>Tµu kÐo 150cv</v>
          </cell>
        </row>
        <row r="448">
          <cell r="E448" t="str">
            <v>Cèt thÐp trô F=20mm d­íi n­íc</v>
          </cell>
        </row>
        <row r="449">
          <cell r="E449" t="str">
            <v>A.VËt liÖu</v>
          </cell>
        </row>
        <row r="450">
          <cell r="E450" t="str">
            <v>ThÐp trßn d=20mm</v>
          </cell>
        </row>
        <row r="451">
          <cell r="E451" t="str">
            <v>D©y thÐp</v>
          </cell>
        </row>
        <row r="452">
          <cell r="E452" t="str">
            <v>Que hµn</v>
          </cell>
        </row>
        <row r="453">
          <cell r="E453" t="str">
            <v>B.Nh©n c«ng</v>
          </cell>
        </row>
        <row r="454">
          <cell r="E454" t="str">
            <v>Nh©n c«ng bËc 4,0/7</v>
          </cell>
        </row>
        <row r="455">
          <cell r="E455" t="str">
            <v>C. M¸y</v>
          </cell>
        </row>
        <row r="456">
          <cell r="E456" t="str">
            <v>M¸y c¾t uèn cèt thÐp</v>
          </cell>
        </row>
        <row r="457">
          <cell r="E457" t="str">
            <v>CÈu 25T</v>
          </cell>
        </row>
        <row r="458">
          <cell r="E458" t="str">
            <v>M¸y hµn 23KW</v>
          </cell>
        </row>
        <row r="459">
          <cell r="E459" t="str">
            <v>Sµ lan 200T</v>
          </cell>
        </row>
        <row r="460">
          <cell r="E460" t="str">
            <v>Sµ lan 400T</v>
          </cell>
        </row>
        <row r="461">
          <cell r="E461" t="str">
            <v>Tµu kÐo 150cv</v>
          </cell>
        </row>
        <row r="462">
          <cell r="E462" t="str">
            <v>Cèt thÐp trô F=22mm d­íi n­íc</v>
          </cell>
        </row>
        <row r="463">
          <cell r="E463" t="str">
            <v>A.VËt liÖu</v>
          </cell>
        </row>
        <row r="464">
          <cell r="E464" t="str">
            <v>ThÐp trßn d=22mm</v>
          </cell>
        </row>
        <row r="465">
          <cell r="E465" t="str">
            <v>D©y thÐp</v>
          </cell>
        </row>
        <row r="466">
          <cell r="E466" t="str">
            <v>Que hµn</v>
          </cell>
        </row>
        <row r="467">
          <cell r="E467" t="str">
            <v>B.Nh©n c«ng</v>
          </cell>
        </row>
        <row r="468">
          <cell r="E468" t="str">
            <v>Nh©n c«ng bËc 4,0/7</v>
          </cell>
        </row>
        <row r="469">
          <cell r="E469" t="str">
            <v>C. M¸y</v>
          </cell>
        </row>
        <row r="470">
          <cell r="E470" t="str">
            <v>M¸y c¾t uèn cèt thÐp</v>
          </cell>
        </row>
        <row r="471">
          <cell r="E471" t="str">
            <v>CÈu 25T</v>
          </cell>
        </row>
        <row r="472">
          <cell r="E472" t="str">
            <v>M¸y hµn 23KW</v>
          </cell>
        </row>
        <row r="473">
          <cell r="E473" t="str">
            <v>Sµ lan 200T</v>
          </cell>
        </row>
        <row r="474">
          <cell r="E474" t="str">
            <v>Sµ lan 400T</v>
          </cell>
        </row>
        <row r="475">
          <cell r="E475" t="str">
            <v>Tµu kÐo 150cv</v>
          </cell>
        </row>
        <row r="476">
          <cell r="E476" t="str">
            <v>Cèt thÐp trô F=30mm d­íi n­íc</v>
          </cell>
        </row>
        <row r="477">
          <cell r="E477" t="str">
            <v>A.VËt liÖu</v>
          </cell>
        </row>
        <row r="478">
          <cell r="E478" t="str">
            <v>ThÐp trßn d=30mm</v>
          </cell>
        </row>
        <row r="479">
          <cell r="E479" t="str">
            <v>D©y thÐp</v>
          </cell>
        </row>
        <row r="480">
          <cell r="E480" t="str">
            <v>Que hµn</v>
          </cell>
        </row>
        <row r="481">
          <cell r="E481" t="str">
            <v>B.Nh©n c«ng</v>
          </cell>
        </row>
        <row r="482">
          <cell r="E482" t="str">
            <v>Nh©n c«ng bËc 4,0/7</v>
          </cell>
        </row>
        <row r="483">
          <cell r="E483" t="str">
            <v>C. M¸y</v>
          </cell>
        </row>
        <row r="484">
          <cell r="E484" t="str">
            <v>M¸y c¾t uèn cèt thÐp</v>
          </cell>
        </row>
        <row r="485">
          <cell r="E485" t="str">
            <v>CÈu 25T</v>
          </cell>
        </row>
        <row r="486">
          <cell r="E486" t="str">
            <v>M¸y hµn 23KW</v>
          </cell>
        </row>
        <row r="487">
          <cell r="E487" t="str">
            <v>Sµ lan 200T</v>
          </cell>
        </row>
        <row r="488">
          <cell r="E488" t="str">
            <v>Sµ lan 400T</v>
          </cell>
        </row>
        <row r="489">
          <cell r="E489" t="str">
            <v>Tµu kÐo 150cv</v>
          </cell>
        </row>
        <row r="490">
          <cell r="E490" t="str">
            <v>V¸n khu«n mè + trô cÇu</v>
          </cell>
        </row>
        <row r="491">
          <cell r="E491" t="str">
            <v>A.VËt liÖu</v>
          </cell>
        </row>
        <row r="492">
          <cell r="E492" t="str">
            <v>Gç v¸n</v>
          </cell>
        </row>
        <row r="493">
          <cell r="E493" t="str">
            <v>Gç chèng</v>
          </cell>
        </row>
        <row r="494">
          <cell r="E494" t="str">
            <v>§inh ®Üa</v>
          </cell>
        </row>
        <row r="495">
          <cell r="E495" t="str">
            <v>Bul«ng</v>
          </cell>
        </row>
        <row r="496">
          <cell r="E496" t="str">
            <v>§inh</v>
          </cell>
        </row>
        <row r="497">
          <cell r="E497" t="str">
            <v>VËt liÖu kh¸c</v>
          </cell>
        </row>
        <row r="498">
          <cell r="E498" t="str">
            <v>B.Nh©n c«ng</v>
          </cell>
        </row>
        <row r="499">
          <cell r="E499" t="str">
            <v>Nh©n c«ng bËc 4,0/7</v>
          </cell>
        </row>
        <row r="500">
          <cell r="E500" t="str">
            <v>C. M¸y</v>
          </cell>
        </row>
        <row r="501">
          <cell r="E501" t="str">
            <v>CÈu 25T</v>
          </cell>
        </row>
        <row r="502">
          <cell r="E502" t="str">
            <v>Sµ lan 200T</v>
          </cell>
        </row>
        <row r="503">
          <cell r="E503" t="str">
            <v>Sµ lan 400T</v>
          </cell>
        </row>
        <row r="504">
          <cell r="E504" t="str">
            <v>Tµu kÐo 150cv</v>
          </cell>
        </row>
        <row r="505">
          <cell r="E505" t="str">
            <v>V÷a XM t¹o dèc M75</v>
          </cell>
        </row>
        <row r="506">
          <cell r="E506" t="str">
            <v>A.VËt liÖu</v>
          </cell>
        </row>
        <row r="507">
          <cell r="E507" t="str">
            <v>V÷a XM M75</v>
          </cell>
        </row>
        <row r="508">
          <cell r="E508" t="str">
            <v>B.Nh©n c«ng</v>
          </cell>
        </row>
        <row r="509">
          <cell r="E509" t="str">
            <v>Nh©n c«ng bËc 3.5/7</v>
          </cell>
        </row>
        <row r="510">
          <cell r="E510" t="str">
            <v>BT b¶n dÉn vµ dÇm ®ì b¶n M250</v>
          </cell>
        </row>
        <row r="511">
          <cell r="E511" t="str">
            <v>A.VËt liÖu</v>
          </cell>
        </row>
        <row r="512">
          <cell r="E512" t="str">
            <v>V÷a BT M250 ®¸ 1x2 ®é sôt 2-4</v>
          </cell>
        </row>
        <row r="513">
          <cell r="E513" t="str">
            <v>VËt liÖu kh¸c</v>
          </cell>
        </row>
        <row r="514">
          <cell r="E514" t="str">
            <v>B.Nh©n c«ng</v>
          </cell>
        </row>
        <row r="515">
          <cell r="E515" t="str">
            <v>Nh©n c«ng bËc 3.0/7</v>
          </cell>
        </row>
        <row r="516">
          <cell r="E516" t="str">
            <v>C. M¸y</v>
          </cell>
        </row>
        <row r="517">
          <cell r="E517" t="str">
            <v>M¸y trén 250l</v>
          </cell>
        </row>
        <row r="518">
          <cell r="E518" t="str">
            <v>V¸n khu«n b¶n dÉn vµ dÇm ®ì b¶n</v>
          </cell>
        </row>
        <row r="519">
          <cell r="E519" t="str">
            <v>A.VËt liÖu</v>
          </cell>
        </row>
        <row r="520">
          <cell r="E520" t="str">
            <v>Gç v¸n</v>
          </cell>
        </row>
        <row r="521">
          <cell r="E521" t="str">
            <v>§inh</v>
          </cell>
        </row>
        <row r="522">
          <cell r="E522" t="str">
            <v>VËt liÖu kh¸c</v>
          </cell>
        </row>
        <row r="523">
          <cell r="E523" t="str">
            <v>B.Nh©n c«ng</v>
          </cell>
        </row>
        <row r="524">
          <cell r="E524" t="str">
            <v>Nh©n c«ng bËc 3.0/7</v>
          </cell>
        </row>
        <row r="525">
          <cell r="E525" t="str">
            <v>Cèt thÐp b¶n dÉn vµ dÇm ®ì b¶n d=8mm</v>
          </cell>
        </row>
        <row r="526">
          <cell r="E526" t="str">
            <v>A.VËt liÖu</v>
          </cell>
        </row>
        <row r="527">
          <cell r="E527" t="str">
            <v>ThÐp trßn d=8mm</v>
          </cell>
        </row>
        <row r="528">
          <cell r="E528" t="str">
            <v>D©y thÐp</v>
          </cell>
        </row>
        <row r="529">
          <cell r="E529" t="str">
            <v>B.Nh©n c«ng</v>
          </cell>
        </row>
        <row r="530">
          <cell r="E530" t="str">
            <v>Nh©n c«ng bËc 3.5/7</v>
          </cell>
        </row>
        <row r="531">
          <cell r="E531" t="str">
            <v>C. M¸y</v>
          </cell>
        </row>
        <row r="532">
          <cell r="E532" t="str">
            <v>M¸y c¾t uèn cèt thÐp</v>
          </cell>
        </row>
        <row r="533">
          <cell r="E533" t="str">
            <v>Cèt thÐp b¶n dÉn vµ dÇm ®ì b¶n d=10mm</v>
          </cell>
        </row>
        <row r="534">
          <cell r="E534" t="str">
            <v>A.VËt liÖu</v>
          </cell>
        </row>
        <row r="535">
          <cell r="E535" t="str">
            <v>ThÐp trßn d=10mm</v>
          </cell>
        </row>
        <row r="536">
          <cell r="E536" t="str">
            <v>D©y thÐp</v>
          </cell>
        </row>
        <row r="537">
          <cell r="E537" t="str">
            <v>B.Nh©n c«ng</v>
          </cell>
        </row>
        <row r="538">
          <cell r="E538" t="str">
            <v>Nh©n c«ng bËc 3.5/7</v>
          </cell>
        </row>
        <row r="539">
          <cell r="E539" t="str">
            <v>C. M¸y</v>
          </cell>
        </row>
        <row r="540">
          <cell r="E540" t="str">
            <v>M¸y c¾t uèn cèt thÐp</v>
          </cell>
        </row>
        <row r="541">
          <cell r="E541" t="str">
            <v>Cèt thÐp b¶n dÉn vµ dÇm ®ì b¶n d=12mm</v>
          </cell>
        </row>
        <row r="542">
          <cell r="E542" t="str">
            <v>A.VËt liÖu</v>
          </cell>
        </row>
        <row r="543">
          <cell r="E543" t="str">
            <v>ThÐp trßn d=12mm</v>
          </cell>
        </row>
        <row r="544">
          <cell r="E544" t="str">
            <v>D©y thÐp</v>
          </cell>
        </row>
        <row r="545">
          <cell r="E545" t="str">
            <v>Que hµn</v>
          </cell>
        </row>
        <row r="546">
          <cell r="E546" t="str">
            <v>B.Nh©n c«ng</v>
          </cell>
        </row>
        <row r="547">
          <cell r="E547" t="str">
            <v>Nh©n c«ng bËc 3.5/7</v>
          </cell>
        </row>
        <row r="548">
          <cell r="E548" t="str">
            <v>C. M¸y</v>
          </cell>
        </row>
        <row r="549">
          <cell r="E549" t="str">
            <v>M¸y hµn 23KW</v>
          </cell>
        </row>
        <row r="550">
          <cell r="E550" t="str">
            <v>M¸y c¾t uèn cèt thÐp</v>
          </cell>
        </row>
        <row r="551">
          <cell r="E551" t="str">
            <v>Cèt thÐp b¶n dÉn vµ dÇm ®ì b¶n d=14mm</v>
          </cell>
        </row>
        <row r="552">
          <cell r="E552" t="str">
            <v>A.VËt liÖu</v>
          </cell>
        </row>
        <row r="553">
          <cell r="E553" t="str">
            <v>ThÐp trßn d=14mm</v>
          </cell>
        </row>
        <row r="554">
          <cell r="E554" t="str">
            <v>D©y thÐp</v>
          </cell>
        </row>
        <row r="555">
          <cell r="E555" t="str">
            <v>Que hµn</v>
          </cell>
        </row>
        <row r="556">
          <cell r="E556" t="str">
            <v>B.Nh©n c«ng</v>
          </cell>
        </row>
        <row r="557">
          <cell r="E557" t="str">
            <v>Nh©n c«ng bËc 3.5/7</v>
          </cell>
        </row>
        <row r="558">
          <cell r="E558" t="str">
            <v>C. M¸y</v>
          </cell>
        </row>
        <row r="559">
          <cell r="E559" t="str">
            <v>M¸y hµn 23KW</v>
          </cell>
        </row>
        <row r="560">
          <cell r="E560" t="str">
            <v>M¸y c¾t uèn cèt thÐp</v>
          </cell>
        </row>
        <row r="561">
          <cell r="E561" t="str">
            <v>Cèt thÐp b¶n dÉn vµ dÇm ®ì b¶n d=16mm</v>
          </cell>
        </row>
        <row r="562">
          <cell r="E562" t="str">
            <v>A.VËt liÖu</v>
          </cell>
        </row>
        <row r="563">
          <cell r="E563" t="str">
            <v>ThÐp trßn d=16mm</v>
          </cell>
        </row>
        <row r="564">
          <cell r="E564" t="str">
            <v>D©y thÐp</v>
          </cell>
        </row>
        <row r="565">
          <cell r="E565" t="str">
            <v>Que hµn</v>
          </cell>
        </row>
        <row r="566">
          <cell r="E566" t="str">
            <v>B.Nh©n c«ng</v>
          </cell>
        </row>
        <row r="567">
          <cell r="E567" t="str">
            <v>Nh©n c«ng bËc 3.5/7</v>
          </cell>
        </row>
        <row r="568">
          <cell r="E568" t="str">
            <v>C. M¸y</v>
          </cell>
        </row>
        <row r="569">
          <cell r="E569" t="str">
            <v>M¸y hµn 23KW</v>
          </cell>
        </row>
        <row r="570">
          <cell r="E570" t="str">
            <v>M¸y c¾t uèn cèt thÐp</v>
          </cell>
        </row>
        <row r="571">
          <cell r="E571" t="str">
            <v>V÷a lãt mãng M100</v>
          </cell>
        </row>
        <row r="572">
          <cell r="E572" t="str">
            <v>A.VËt liÖu</v>
          </cell>
        </row>
        <row r="573">
          <cell r="E573" t="str">
            <v>V÷a XM M100</v>
          </cell>
        </row>
        <row r="574">
          <cell r="E574" t="str">
            <v>B.Nh©n c«ng</v>
          </cell>
        </row>
        <row r="575">
          <cell r="E575" t="str">
            <v>Nh©n c«ng bËc 3.0/7</v>
          </cell>
        </row>
        <row r="576">
          <cell r="E576" t="str">
            <v>C. M¸y</v>
          </cell>
        </row>
        <row r="577">
          <cell r="E577" t="str">
            <v>M¸y trén 250l</v>
          </cell>
        </row>
        <row r="578">
          <cell r="E578" t="str">
            <v>M¸y ®Çm bµn 1KW</v>
          </cell>
        </row>
        <row r="579">
          <cell r="E579" t="str">
            <v>L¾p ®Æt b¶n dÉn</v>
          </cell>
        </row>
        <row r="580">
          <cell r="E580" t="str">
            <v>B.Nh©n c«ng</v>
          </cell>
        </row>
        <row r="581">
          <cell r="E581" t="str">
            <v>Nh©n c«ng bËc 4,0/7</v>
          </cell>
        </row>
        <row r="582">
          <cell r="E582" t="str">
            <v>C. M¸y</v>
          </cell>
        </row>
        <row r="583">
          <cell r="E583" t="str">
            <v>CÈu 10T</v>
          </cell>
        </row>
        <row r="584">
          <cell r="E584" t="str">
            <v>t­êng hé lan mÒm</v>
          </cell>
        </row>
        <row r="585">
          <cell r="E585" t="str">
            <v>Gia c«ng thanh gi÷a+hai ®Çu hé lan</v>
          </cell>
        </row>
        <row r="586">
          <cell r="E586" t="str">
            <v>(KT 4140x490x3 , 700x490x3) mm</v>
          </cell>
        </row>
        <row r="587">
          <cell r="E587" t="str">
            <v>A.VËt liÖu</v>
          </cell>
        </row>
        <row r="588">
          <cell r="E588" t="str">
            <v>ThÐp tÊm</v>
          </cell>
        </row>
        <row r="589">
          <cell r="E589" t="str">
            <v>Que hµn</v>
          </cell>
        </row>
        <row r="590">
          <cell r="E590" t="str">
            <v>¤xy</v>
          </cell>
        </row>
        <row r="591">
          <cell r="E591" t="str">
            <v>§Êt ®Ìn</v>
          </cell>
        </row>
        <row r="592">
          <cell r="E592" t="str">
            <v>B.Nh©n c«ng</v>
          </cell>
        </row>
        <row r="593">
          <cell r="E593" t="str">
            <v>Nh©n c«ng bËc 3.5/7</v>
          </cell>
        </row>
        <row r="594">
          <cell r="E594" t="str">
            <v>C. M¸y</v>
          </cell>
        </row>
        <row r="595">
          <cell r="E595" t="str">
            <v>M¸y hµn 23KW</v>
          </cell>
        </row>
        <row r="596">
          <cell r="E596" t="str">
            <v>Khoan lç thÐp</v>
          </cell>
        </row>
        <row r="597">
          <cell r="E597" t="str">
            <v>B.Nh©n c«ng</v>
          </cell>
        </row>
        <row r="598">
          <cell r="E598" t="str">
            <v>Nh©n c«ng bËc 4,0/7</v>
          </cell>
        </row>
        <row r="599">
          <cell r="E599" t="str">
            <v>NC khoan 0,0169c x 2,119</v>
          </cell>
        </row>
        <row r="600">
          <cell r="E600" t="str">
            <v>NC lÊy dÊu 0,009 c (3097a/1479)</v>
          </cell>
        </row>
        <row r="601">
          <cell r="E601" t="str">
            <v>C. M¸y</v>
          </cell>
        </row>
        <row r="602">
          <cell r="E602" t="str">
            <v>M¸y khoan</v>
          </cell>
        </row>
        <row r="603">
          <cell r="E603" t="str">
            <v>S¬n chèng rØ</v>
          </cell>
        </row>
        <row r="604">
          <cell r="E604" t="str">
            <v>A.VËt liÖu</v>
          </cell>
        </row>
        <row r="605">
          <cell r="E605" t="str">
            <v>S¬n</v>
          </cell>
        </row>
        <row r="606">
          <cell r="E606" t="str">
            <v>B.Nh©n c«ng</v>
          </cell>
        </row>
        <row r="607">
          <cell r="E607" t="str">
            <v>Nh©n c«ng bËc 3.5/7</v>
          </cell>
        </row>
        <row r="608">
          <cell r="E608" t="str">
            <v>S¬n mµu 3 líp</v>
          </cell>
        </row>
        <row r="609">
          <cell r="E609" t="str">
            <v>A.VËt liÖu</v>
          </cell>
        </row>
        <row r="610">
          <cell r="E610" t="str">
            <v>S¬n</v>
          </cell>
        </row>
        <row r="611">
          <cell r="E611" t="str">
            <v>B.Nh©n c«ng</v>
          </cell>
        </row>
        <row r="612">
          <cell r="E612" t="str">
            <v>Nh©n c«ng bËc 3.5/7</v>
          </cell>
        </row>
        <row r="613">
          <cell r="E613" t="str">
            <v>Gia c«ng thÐp cét hé lan</v>
          </cell>
        </row>
        <row r="614">
          <cell r="E614" t="str">
            <v>KT 2x(150x15x15) , 2x(36x15x15) cm</v>
          </cell>
        </row>
        <row r="615">
          <cell r="E615" t="str">
            <v>A.VËt liÖu</v>
          </cell>
        </row>
        <row r="616">
          <cell r="E616" t="str">
            <v>ThÐp h×nh</v>
          </cell>
        </row>
        <row r="617">
          <cell r="E617" t="str">
            <v>Que hµn</v>
          </cell>
        </row>
        <row r="618">
          <cell r="E618" t="str">
            <v>¤xy</v>
          </cell>
        </row>
        <row r="619">
          <cell r="E619" t="str">
            <v>§Êt ®Ìn</v>
          </cell>
        </row>
        <row r="620">
          <cell r="E620" t="str">
            <v>B.Nh©n c«ng</v>
          </cell>
        </row>
        <row r="621">
          <cell r="E621" t="str">
            <v>Nh©n c«ng bËc 3.5/7</v>
          </cell>
        </row>
        <row r="622">
          <cell r="E622" t="str">
            <v>C. M¸y</v>
          </cell>
        </row>
        <row r="623">
          <cell r="E623" t="str">
            <v>M¸y hµn 23KW</v>
          </cell>
        </row>
        <row r="624">
          <cell r="E624" t="str">
            <v>Gia c«ng thÐp neo</v>
          </cell>
        </row>
        <row r="625">
          <cell r="E625" t="str">
            <v>A.VËt liÖu</v>
          </cell>
        </row>
        <row r="626">
          <cell r="E626" t="str">
            <v>ThÐp h×nh</v>
          </cell>
        </row>
        <row r="627">
          <cell r="E627" t="str">
            <v>Que hµn</v>
          </cell>
        </row>
        <row r="628">
          <cell r="E628" t="str">
            <v>¤xy</v>
          </cell>
        </row>
        <row r="629">
          <cell r="E629" t="str">
            <v>§Êt ®Ìn</v>
          </cell>
        </row>
        <row r="630">
          <cell r="E630" t="str">
            <v>B.Nh©n c«ng</v>
          </cell>
        </row>
        <row r="631">
          <cell r="E631" t="str">
            <v>Nh©n c«ng bËc 3.5/7</v>
          </cell>
        </row>
        <row r="632">
          <cell r="E632" t="str">
            <v>C. M¸y</v>
          </cell>
        </row>
        <row r="633">
          <cell r="E633" t="str">
            <v>M¸y hµn 23KW</v>
          </cell>
        </row>
        <row r="634">
          <cell r="E634" t="str">
            <v>BT mãng M150 ®¸ 4x6</v>
          </cell>
        </row>
        <row r="635">
          <cell r="E635" t="str">
            <v>A.VËt liÖu</v>
          </cell>
        </row>
        <row r="636">
          <cell r="E636" t="str">
            <v>V÷a BT M150 ®¸ 4x6</v>
          </cell>
        </row>
        <row r="637">
          <cell r="E637" t="str">
            <v>B.Nh©n c«ng</v>
          </cell>
        </row>
        <row r="638">
          <cell r="E638" t="str">
            <v>Nh©n c«ng bËc 3.0/7</v>
          </cell>
        </row>
        <row r="639">
          <cell r="E639" t="str">
            <v>C. M¸y</v>
          </cell>
        </row>
        <row r="640">
          <cell r="E640" t="str">
            <v>M¸y trén 250l</v>
          </cell>
        </row>
        <row r="641">
          <cell r="E641" t="str">
            <v>M¸y ®Çm dïi1.5KW</v>
          </cell>
        </row>
        <row r="642">
          <cell r="E642" t="str">
            <v>V¸n khu«n mãng</v>
          </cell>
        </row>
        <row r="643">
          <cell r="E643" t="str">
            <v>A.VËt liÖu</v>
          </cell>
        </row>
        <row r="644">
          <cell r="E644" t="str">
            <v>Gç v¸n</v>
          </cell>
        </row>
        <row r="645">
          <cell r="E645" t="str">
            <v>§inh</v>
          </cell>
        </row>
        <row r="646">
          <cell r="E646" t="str">
            <v>VËt liÖu kh¸c</v>
          </cell>
        </row>
        <row r="647">
          <cell r="E647" t="str">
            <v>B.Nh©n c«ng</v>
          </cell>
        </row>
        <row r="648">
          <cell r="E648" t="str">
            <v>Nh©n c«ng bËc 3.5/7</v>
          </cell>
        </row>
        <row r="649">
          <cell r="E649" t="str">
            <v>§µo ®Êt mãng hé lan</v>
          </cell>
        </row>
        <row r="650">
          <cell r="E650" t="str">
            <v>B.Nh©n c«ng</v>
          </cell>
        </row>
        <row r="651">
          <cell r="E651" t="str">
            <v>Nh©n c«ng bËc 2.7/7</v>
          </cell>
        </row>
        <row r="652">
          <cell r="E652" t="str">
            <v>§¾p ®Êt mãng ®Êt cÊp 3</v>
          </cell>
        </row>
        <row r="653">
          <cell r="E653" t="str">
            <v>B.Nh©n c«ng</v>
          </cell>
        </row>
        <row r="654">
          <cell r="E654" t="str">
            <v>Nh©n c«ng bËc 3.0/7</v>
          </cell>
        </row>
        <row r="655">
          <cell r="E655" t="str">
            <v>Ch«n cét hé lan</v>
          </cell>
        </row>
        <row r="656">
          <cell r="E656" t="str">
            <v>B.Nh©n c«ng</v>
          </cell>
        </row>
        <row r="657">
          <cell r="E657" t="str">
            <v>Nh©n c«ng bËc 4,5/7</v>
          </cell>
        </row>
        <row r="658">
          <cell r="E658" t="str">
            <v>§­êng hµn d=8mm</v>
          </cell>
        </row>
        <row r="659">
          <cell r="E659" t="str">
            <v>A.VËt liÖu</v>
          </cell>
        </row>
        <row r="660">
          <cell r="E660" t="str">
            <v>Que hµn</v>
          </cell>
        </row>
        <row r="661">
          <cell r="E661" t="str">
            <v>B.Nh©n c«ng</v>
          </cell>
        </row>
        <row r="662">
          <cell r="E662" t="str">
            <v>Nh©n c«ng bËc 4,0/7</v>
          </cell>
        </row>
        <row r="663">
          <cell r="E663" t="str">
            <v>C. M¸y</v>
          </cell>
        </row>
        <row r="664">
          <cell r="E664" t="str">
            <v>M¸y hµn 23KW</v>
          </cell>
        </row>
        <row r="665">
          <cell r="E665" t="str">
            <v>L¾p dùng t­êng hé lan</v>
          </cell>
        </row>
        <row r="666">
          <cell r="E666" t="str">
            <v>B.Nh©n c«ng</v>
          </cell>
        </row>
        <row r="667">
          <cell r="E667" t="str">
            <v>Nh©n c«ng bËc 4,5/7</v>
          </cell>
        </row>
        <row r="668">
          <cell r="E668" t="str">
            <v>Bª t«ng mÆt b»ng b·i chøa VL M100</v>
          </cell>
        </row>
        <row r="669">
          <cell r="E669" t="str">
            <v>A.VËt liÖu</v>
          </cell>
        </row>
        <row r="670">
          <cell r="E670" t="str">
            <v>V÷a BT M100 ®¸ 2x4</v>
          </cell>
        </row>
        <row r="671">
          <cell r="E671" t="str">
            <v>VËt liÖu kh¸c</v>
          </cell>
        </row>
        <row r="672">
          <cell r="E672" t="str">
            <v>B.Nh©n c«ng</v>
          </cell>
        </row>
        <row r="673">
          <cell r="E673" t="str">
            <v>Nh©n c«ng bËc 3.0/7</v>
          </cell>
        </row>
        <row r="674">
          <cell r="E674" t="str">
            <v>C. M¸y</v>
          </cell>
        </row>
        <row r="675">
          <cell r="E675" t="str">
            <v>M¸y trén 250l</v>
          </cell>
        </row>
        <row r="676">
          <cell r="E676" t="str">
            <v>M¸y ®Çm bµn 1KW</v>
          </cell>
        </row>
        <row r="677">
          <cell r="E677" t="str">
            <v xml:space="preserve">Cèng t¹m d=100cm </v>
          </cell>
        </row>
        <row r="678">
          <cell r="E678" t="str">
            <v>a. VËt liÖu</v>
          </cell>
        </row>
        <row r="679">
          <cell r="E679" t="str">
            <v>Bª t«ng èng cèng M200</v>
          </cell>
        </row>
        <row r="680">
          <cell r="E680" t="str">
            <v>V¸n khu«n ®æ BT èng cèng</v>
          </cell>
        </row>
        <row r="681">
          <cell r="E681" t="str">
            <v>ThÐp trßn</v>
          </cell>
        </row>
        <row r="682">
          <cell r="E682" t="str">
            <v>ThÐp h×nh</v>
          </cell>
        </row>
        <row r="683">
          <cell r="E683" t="str">
            <v>Que hµn</v>
          </cell>
        </row>
        <row r="684">
          <cell r="E684" t="str">
            <v>ThÐp trßn d=6mm</v>
          </cell>
        </row>
        <row r="685">
          <cell r="E685" t="str">
            <v>ThÐp trßn d=10mm</v>
          </cell>
        </row>
        <row r="686">
          <cell r="E686" t="str">
            <v>D©y thÐp</v>
          </cell>
        </row>
        <row r="687">
          <cell r="E687" t="str">
            <v>b. Nh©n c«ng</v>
          </cell>
        </row>
        <row r="688">
          <cell r="E688" t="str">
            <v>Nh©n c«ng bËc 3.5/7 (®æ bª t«ng)</v>
          </cell>
        </row>
        <row r="689">
          <cell r="E689" t="str">
            <v>Nh©n c«ng bËc 4,0/7 (LD v¸n khu«n)</v>
          </cell>
        </row>
        <row r="690">
          <cell r="E690" t="str">
            <v>Nh©n c«ng bËc 4,0/7( Gia c«ng thÐp)</v>
          </cell>
        </row>
        <row r="691">
          <cell r="E691" t="str">
            <v>c. M¸y thi c«ng</v>
          </cell>
        </row>
        <row r="692">
          <cell r="E692" t="str">
            <v>M¸y trén 250l( ®æ bª t«ng)</v>
          </cell>
        </row>
        <row r="693">
          <cell r="E693" t="str">
            <v>M¸y hµn 23KW( LD v¸n khu«n)</v>
          </cell>
        </row>
        <row r="694">
          <cell r="E694" t="str">
            <v>M¸y c¾t uèn cèt thÐp (Gia c«ng thÐp)</v>
          </cell>
        </row>
        <row r="695">
          <cell r="E695" t="str">
            <v>L¾p ®Æt èng cèng d=100</v>
          </cell>
        </row>
        <row r="696">
          <cell r="E696" t="str">
            <v>b. Nh©n c«ng</v>
          </cell>
        </row>
        <row r="697">
          <cell r="E697" t="str">
            <v>Nh©n c«ng bËc 3.0/7</v>
          </cell>
        </row>
        <row r="698">
          <cell r="E698" t="str">
            <v>c. M¸y thi c«ng</v>
          </cell>
        </row>
        <row r="699">
          <cell r="E699" t="str">
            <v>CÈu 5T</v>
          </cell>
        </row>
        <row r="700">
          <cell r="E700" t="str">
            <v>Bªt«ng bÖ ®óc + BÖ chøa M250</v>
          </cell>
        </row>
        <row r="701">
          <cell r="E701" t="str">
            <v>A.VËt liÖu</v>
          </cell>
        </row>
        <row r="702">
          <cell r="E702" t="str">
            <v>V÷a BT M250 ®¸ 4x6</v>
          </cell>
        </row>
        <row r="703">
          <cell r="E703" t="str">
            <v>Gç v¸n</v>
          </cell>
        </row>
        <row r="704">
          <cell r="E704" t="str">
            <v>§inh</v>
          </cell>
        </row>
        <row r="705">
          <cell r="E705" t="str">
            <v>§inh ®Üa</v>
          </cell>
        </row>
        <row r="706">
          <cell r="E706" t="str">
            <v>VËt liÖu kh¸c</v>
          </cell>
        </row>
        <row r="707">
          <cell r="E707" t="str">
            <v>B.Nh©n c«ng</v>
          </cell>
        </row>
        <row r="708">
          <cell r="E708" t="str">
            <v>Nh©n c«ng bËc 3.0/7</v>
          </cell>
        </row>
        <row r="709">
          <cell r="E709" t="str">
            <v>C. M¸y</v>
          </cell>
        </row>
        <row r="710">
          <cell r="E710" t="str">
            <v>M¸y trén 250l</v>
          </cell>
        </row>
        <row r="711">
          <cell r="E711" t="str">
            <v>M¸y ®Çm dïi1.5KW</v>
          </cell>
        </row>
        <row r="712">
          <cell r="E712" t="str">
            <v>R¶i th¸o v¸n sµn (LC 4 lÇn)</v>
          </cell>
        </row>
        <row r="713">
          <cell r="E713" t="str">
            <v>B.Nh©n c«ng</v>
          </cell>
        </row>
        <row r="714">
          <cell r="E714" t="str">
            <v>Nh©n c«ng bËc 3.5/7</v>
          </cell>
        </row>
        <row r="715">
          <cell r="E715" t="str">
            <v>V¸n khu«n ®æ BT bÖ ®óc dÇm</v>
          </cell>
        </row>
        <row r="716">
          <cell r="E716" t="str">
            <v>A.VËt liÖu</v>
          </cell>
        </row>
        <row r="717">
          <cell r="E717" t="str">
            <v>Gç v¸n</v>
          </cell>
        </row>
        <row r="718">
          <cell r="E718" t="str">
            <v>Gç ®µ nÑp</v>
          </cell>
        </row>
        <row r="719">
          <cell r="E719" t="str">
            <v>Gç chèng</v>
          </cell>
        </row>
        <row r="720">
          <cell r="E720" t="str">
            <v>§inh</v>
          </cell>
        </row>
        <row r="721">
          <cell r="E721" t="str">
            <v>VËt liÖu kh¸c</v>
          </cell>
        </row>
        <row r="722">
          <cell r="E722" t="str">
            <v>B.Nh©n c«ng</v>
          </cell>
        </row>
        <row r="723">
          <cell r="E723" t="str">
            <v>Nh©n c«ng bËc 3.5/7</v>
          </cell>
        </row>
        <row r="724">
          <cell r="E724" t="str">
            <v>§¸ héc xÕp chèng lón</v>
          </cell>
        </row>
        <row r="725">
          <cell r="E725" t="str">
            <v>A.VËt liÖu</v>
          </cell>
        </row>
        <row r="726">
          <cell r="E726" t="str">
            <v>§¸ héc</v>
          </cell>
        </row>
        <row r="727">
          <cell r="E727" t="str">
            <v>B.Nh©n c«ng</v>
          </cell>
        </row>
        <row r="728">
          <cell r="E728" t="str">
            <v>Nh©n c«ng bËc 3.5/7</v>
          </cell>
        </row>
        <row r="729">
          <cell r="E729" t="str">
            <v>èng nhùa d=60</v>
          </cell>
        </row>
        <row r="730">
          <cell r="E730" t="str">
            <v>A.VËt liÖu</v>
          </cell>
        </row>
        <row r="731">
          <cell r="E731" t="str">
            <v xml:space="preserve">èng nhùa </v>
          </cell>
        </row>
        <row r="732">
          <cell r="E732" t="str">
            <v>B.Nh©n c«ng</v>
          </cell>
        </row>
        <row r="733">
          <cell r="E733" t="str">
            <v>Nh©n c«ng bËc 3.0/7</v>
          </cell>
        </row>
        <row r="734">
          <cell r="E734" t="str">
            <v>G/c«ng CT bÖ ®óc F=8mm</v>
          </cell>
        </row>
        <row r="735">
          <cell r="E735" t="str">
            <v>A.VËt liÖu</v>
          </cell>
        </row>
        <row r="736">
          <cell r="E736" t="str">
            <v>ThÐp trßn d=8mm</v>
          </cell>
        </row>
        <row r="737">
          <cell r="E737" t="str">
            <v>D©y thÐp</v>
          </cell>
        </row>
        <row r="738">
          <cell r="E738" t="str">
            <v>B.Nh©n c«ng</v>
          </cell>
        </row>
        <row r="739">
          <cell r="E739" t="str">
            <v>Nh©n c«ng bËc 3.5/7</v>
          </cell>
        </row>
        <row r="740">
          <cell r="E740" t="str">
            <v>C. M¸y</v>
          </cell>
        </row>
        <row r="741">
          <cell r="E741" t="str">
            <v>M¸y c¾t uèn cèt thÐp</v>
          </cell>
        </row>
        <row r="742">
          <cell r="E742" t="str">
            <v>G/c«ng CT bÖ ®óc + bÖ chøa F=10mm</v>
          </cell>
        </row>
        <row r="743">
          <cell r="E743" t="str">
            <v>A.VËt liÖu</v>
          </cell>
        </row>
        <row r="744">
          <cell r="E744" t="str">
            <v>ThÐp trßn d=10mm</v>
          </cell>
        </row>
        <row r="745">
          <cell r="E745" t="str">
            <v>D©y thÐp</v>
          </cell>
        </row>
        <row r="746">
          <cell r="E746" t="str">
            <v>B.Nh©n c«ng</v>
          </cell>
        </row>
        <row r="747">
          <cell r="E747" t="str">
            <v>Nh©n c«ng bËc 3.5/7</v>
          </cell>
        </row>
        <row r="748">
          <cell r="E748" t="str">
            <v>C. M¸y</v>
          </cell>
        </row>
        <row r="749">
          <cell r="E749" t="str">
            <v>M¸y c¾t uèn cèt thÐp</v>
          </cell>
        </row>
        <row r="750">
          <cell r="E750" t="str">
            <v>G/c«ng CT bÖ chøa F=14mm</v>
          </cell>
        </row>
        <row r="751">
          <cell r="E751" t="str">
            <v>A.VËt liÖu</v>
          </cell>
        </row>
        <row r="752">
          <cell r="E752" t="str">
            <v>ThÐp trßn d=14mm</v>
          </cell>
        </row>
        <row r="753">
          <cell r="E753" t="str">
            <v>D©y thÐp</v>
          </cell>
        </row>
        <row r="754">
          <cell r="E754" t="str">
            <v>Que hµn</v>
          </cell>
        </row>
        <row r="755">
          <cell r="E755" t="str">
            <v>B.Nh©n c«ng</v>
          </cell>
        </row>
        <row r="756">
          <cell r="E756" t="str">
            <v>Nh©n c«ng bËc 3.5/7</v>
          </cell>
        </row>
        <row r="757">
          <cell r="E757" t="str">
            <v>C. M¸y</v>
          </cell>
        </row>
        <row r="758">
          <cell r="E758" t="str">
            <v>M¸y hµn 23KW</v>
          </cell>
        </row>
        <row r="759">
          <cell r="E759" t="str">
            <v>M¸y c¾t uèn cèt thÐp</v>
          </cell>
        </row>
        <row r="760">
          <cell r="E760" t="str">
            <v>L¸ng v÷a xim¨ng d=4cm M100</v>
          </cell>
        </row>
        <row r="761">
          <cell r="E761" t="str">
            <v>A.VËt liÖu</v>
          </cell>
        </row>
        <row r="762">
          <cell r="E762" t="str">
            <v>V÷a XM M100</v>
          </cell>
        </row>
        <row r="763">
          <cell r="E763" t="str">
            <v>B.Nh©n c«ng</v>
          </cell>
        </row>
        <row r="764">
          <cell r="E764" t="str">
            <v>Nh©n c«ng bËc 3,7/7</v>
          </cell>
        </row>
        <row r="765">
          <cell r="E765" t="str">
            <v>C. M¸y</v>
          </cell>
        </row>
        <row r="766">
          <cell r="E766" t="str">
            <v>M¸y trén v÷a 80l</v>
          </cell>
        </row>
        <row r="767">
          <cell r="E767" t="str">
            <v>Gèi cao su</v>
          </cell>
        </row>
        <row r="768">
          <cell r="E768" t="str">
            <v>A.VËt liÖu</v>
          </cell>
        </row>
        <row r="769">
          <cell r="E769" t="str">
            <v>Gèi cao su</v>
          </cell>
        </row>
        <row r="770">
          <cell r="E770" t="str">
            <v xml:space="preserve"> V©t liÖu kh¸c</v>
          </cell>
        </row>
        <row r="771">
          <cell r="E771" t="str">
            <v>B.Nh©n c«ng</v>
          </cell>
        </row>
        <row r="772">
          <cell r="E772" t="str">
            <v>Nh©n c«ng bËc 3.5/7</v>
          </cell>
        </row>
        <row r="773">
          <cell r="E773" t="str">
            <v>M¸y b¬m n­íc 75cv.</v>
          </cell>
        </row>
        <row r="774">
          <cell r="E774" t="str">
            <v>C. M¸y</v>
          </cell>
        </row>
        <row r="775">
          <cell r="E775" t="str">
            <v>M¸y b¬m n­íc 75cv</v>
          </cell>
        </row>
        <row r="776">
          <cell r="E776" t="str">
            <v>San ®Çm mÆt b»ng</v>
          </cell>
        </row>
        <row r="777">
          <cell r="E777" t="str">
            <v>C. M¸y</v>
          </cell>
        </row>
        <row r="778">
          <cell r="E778" t="str">
            <v>M¸y ®Çm 25T</v>
          </cell>
        </row>
        <row r="779">
          <cell r="E779" t="str">
            <v>M¸y ñi 110cv</v>
          </cell>
        </row>
        <row r="780">
          <cell r="E780" t="str">
            <v>BiÓn b¸o tªn cÇu</v>
          </cell>
        </row>
        <row r="781">
          <cell r="E781" t="str">
            <v>A.VËt liÖu</v>
          </cell>
        </row>
        <row r="782">
          <cell r="E782" t="str">
            <v>BiÓn b¸o</v>
          </cell>
        </row>
        <row r="783">
          <cell r="E783" t="str">
            <v>Trô biÓn b¸o</v>
          </cell>
        </row>
        <row r="784">
          <cell r="E784" t="str">
            <v>V÷a BT M150 ®¸ 4x6 (1,025x0,125)</v>
          </cell>
        </row>
        <row r="785">
          <cell r="E785" t="str">
            <v>VËt liÖu kh¸c</v>
          </cell>
        </row>
        <row r="786">
          <cell r="E786" t="str">
            <v>B.Nh©n c«ng</v>
          </cell>
        </row>
        <row r="787">
          <cell r="E787" t="str">
            <v>Nh©n c«ng bËc 4,5/7</v>
          </cell>
        </row>
        <row r="788">
          <cell r="E788" t="str">
            <v>Nh©n c«ng bËc 3.5/7</v>
          </cell>
        </row>
        <row r="789">
          <cell r="E789" t="str">
            <v>NC ch«n biÓn b¸o : 2,4 c«ng 4,5/7</v>
          </cell>
        </row>
        <row r="790">
          <cell r="E790" t="str">
            <v>NC ®æ BT mãng : 1,64c x 0,125 bËc 3,5/7</v>
          </cell>
        </row>
        <row r="791">
          <cell r="E791" t="str">
            <v>c. M¸y thi c«ng</v>
          </cell>
        </row>
        <row r="792">
          <cell r="E792" t="str">
            <v>M¸y trén 250l</v>
          </cell>
        </row>
        <row r="793">
          <cell r="E793" t="str">
            <v>M¸y ®Çm dïi1.5KW</v>
          </cell>
        </row>
        <row r="794">
          <cell r="E794" t="str">
            <v>L§ thÐp h×nh</v>
          </cell>
        </row>
        <row r="795">
          <cell r="E795" t="str">
            <v>A.VËt liÖu</v>
          </cell>
        </row>
        <row r="796">
          <cell r="E796" t="str">
            <v>ThÐp gãc</v>
          </cell>
        </row>
        <row r="797">
          <cell r="E797" t="str">
            <v>Que hµn</v>
          </cell>
        </row>
        <row r="798">
          <cell r="E798" t="str">
            <v>VËt liÖu kh¸c</v>
          </cell>
        </row>
        <row r="799">
          <cell r="E799" t="str">
            <v>B.Nh©n c«ng</v>
          </cell>
        </row>
        <row r="800">
          <cell r="E800" t="str">
            <v>Nh©n c«ng bËc 3.5/7</v>
          </cell>
        </row>
        <row r="801">
          <cell r="E801" t="str">
            <v>C. M¸y</v>
          </cell>
        </row>
        <row r="802">
          <cell r="E802" t="str">
            <v>M¸y hµn 23KW</v>
          </cell>
        </row>
        <row r="803">
          <cell r="E803" t="str">
            <v>Lµm vµ th¶ rä ®¸ d­íi n­íc</v>
          </cell>
        </row>
        <row r="804">
          <cell r="E804" t="str">
            <v>A.VËt liÖu</v>
          </cell>
        </row>
        <row r="805">
          <cell r="E805" t="str">
            <v>D©y thÐp d=3mm</v>
          </cell>
        </row>
        <row r="806">
          <cell r="E806" t="str">
            <v>§¸ héc</v>
          </cell>
        </row>
        <row r="807">
          <cell r="E807" t="str">
            <v>(§¸ héc thu håi 50% 0,8m3*0,5=0,4m3</v>
          </cell>
        </row>
        <row r="808">
          <cell r="E808" t="str">
            <v>B.Nh©n c«ng</v>
          </cell>
        </row>
        <row r="809">
          <cell r="E809" t="str">
            <v>Nh©n c«ng bËc 3.5/7</v>
          </cell>
        </row>
        <row r="810">
          <cell r="E810" t="str">
            <v>Lµm vµ th¶ rä ®¸ trªn c¹n</v>
          </cell>
        </row>
        <row r="811">
          <cell r="E811" t="str">
            <v>A.VËt liÖu</v>
          </cell>
        </row>
        <row r="812">
          <cell r="E812" t="str">
            <v>D©y thÐp d=3mm</v>
          </cell>
        </row>
        <row r="813">
          <cell r="E813" t="str">
            <v>§¸ héc</v>
          </cell>
        </row>
        <row r="814">
          <cell r="E814" t="str">
            <v>(§¸ héc thu håi 50% 1.1m3/2=0,55m3</v>
          </cell>
        </row>
        <row r="815">
          <cell r="E815" t="str">
            <v>B.Nh©n c«ng</v>
          </cell>
        </row>
        <row r="816">
          <cell r="E816" t="str">
            <v>Nh©n c«ng bËc 3.5/7</v>
          </cell>
        </row>
        <row r="817">
          <cell r="E817" t="str">
            <v>TD rä ®¸ d­íi n­íc (70%c«ngL§)</v>
          </cell>
        </row>
        <row r="818">
          <cell r="E818" t="str">
            <v>B.Nh©n c«ng</v>
          </cell>
        </row>
        <row r="819">
          <cell r="E819" t="str">
            <v>Nh©n c«ng bËc 3.5/7</v>
          </cell>
        </row>
        <row r="820">
          <cell r="E820" t="str">
            <v>(Lu©n chuyÓn 4 lÇn : 2,54c«ng/rä*4lÇn*0,7)</v>
          </cell>
        </row>
        <row r="821">
          <cell r="E821" t="str">
            <v>Th¸o dì rä ®¸ trªn c¹n ( 70% c«ng L§)</v>
          </cell>
        </row>
        <row r="822">
          <cell r="E822" t="str">
            <v>B.Nh©n c«ng</v>
          </cell>
        </row>
        <row r="823">
          <cell r="E823" t="str">
            <v>Nh©n c«ng bËc 3.5/7</v>
          </cell>
        </row>
        <row r="824">
          <cell r="E824" t="str">
            <v>(2,4c«ng/rä *2 lÇn *0,7)</v>
          </cell>
        </row>
        <row r="825">
          <cell r="E825" t="str">
            <v>L¾p ®Æt thÐp b¶n</v>
          </cell>
        </row>
        <row r="826">
          <cell r="E826" t="str">
            <v>A.VËt liÖu</v>
          </cell>
        </row>
        <row r="827">
          <cell r="E827" t="str">
            <v>ThÐp b¶n</v>
          </cell>
        </row>
        <row r="828">
          <cell r="E828" t="str">
            <v>Que hµn</v>
          </cell>
        </row>
        <row r="829">
          <cell r="E829" t="str">
            <v>VËt liÖu kh¸c</v>
          </cell>
        </row>
        <row r="830">
          <cell r="E830" t="str">
            <v>B.Nh©n c«ng</v>
          </cell>
        </row>
        <row r="831">
          <cell r="E831" t="str">
            <v>Nh©n c«ng bËc 3.5/7</v>
          </cell>
        </row>
        <row r="832">
          <cell r="E832" t="str">
            <v>C. M¸y</v>
          </cell>
        </row>
        <row r="833">
          <cell r="E833" t="str">
            <v>M¸y hµn 23KW</v>
          </cell>
        </row>
        <row r="834">
          <cell r="E834" t="str">
            <v xml:space="preserve">DÇm DUL M400 </v>
          </cell>
        </row>
        <row r="835">
          <cell r="E835" t="str">
            <v>A.VËt liÖu</v>
          </cell>
        </row>
        <row r="836">
          <cell r="E836" t="str">
            <v>V÷a BT M400 ®¸ 1x2 ®é sôt 14-17</v>
          </cell>
        </row>
        <row r="837">
          <cell r="E837" t="str">
            <v>VËt liÖu kh¸c</v>
          </cell>
        </row>
        <row r="838">
          <cell r="E838" t="str">
            <v>B.Nh©n c«ng</v>
          </cell>
        </row>
        <row r="839">
          <cell r="E839" t="str">
            <v>Nh©n c«ng bËc 4,0/7</v>
          </cell>
        </row>
        <row r="840">
          <cell r="E840" t="str">
            <v>C. M¸y</v>
          </cell>
        </row>
        <row r="841">
          <cell r="E841" t="str">
            <v>M¸y trén 250l</v>
          </cell>
        </row>
        <row r="842">
          <cell r="E842" t="str">
            <v>M¸y ®Çm dïi1.5KW</v>
          </cell>
        </row>
        <row r="843">
          <cell r="E843" t="str">
            <v>M¸y ®Çm bµn 1KW</v>
          </cell>
        </row>
        <row r="844">
          <cell r="E844" t="str">
            <v>M¸y kh¸c</v>
          </cell>
        </row>
        <row r="845">
          <cell r="E845" t="str">
            <v xml:space="preserve">BT mèi nèi  M400 </v>
          </cell>
        </row>
        <row r="846">
          <cell r="E846" t="str">
            <v>A.VËt liÖu</v>
          </cell>
        </row>
        <row r="847">
          <cell r="E847" t="str">
            <v>V÷a BT M400 ®¸ 1x2 ®é sôt 14-17</v>
          </cell>
        </row>
        <row r="848">
          <cell r="E848" t="str">
            <v>VËt liÖu kh¸c</v>
          </cell>
        </row>
        <row r="849">
          <cell r="E849" t="str">
            <v>B.Nh©n c«ng</v>
          </cell>
        </row>
        <row r="850">
          <cell r="E850" t="str">
            <v>Nh©n c«ng bËc 3.5/7</v>
          </cell>
        </row>
        <row r="851">
          <cell r="E851" t="str">
            <v>C. M¸y</v>
          </cell>
        </row>
        <row r="852">
          <cell r="E852" t="str">
            <v>M¸y trén 250l</v>
          </cell>
        </row>
        <row r="853">
          <cell r="E853" t="str">
            <v>M¸y ®Çm dïi1.5KW</v>
          </cell>
        </row>
        <row r="854">
          <cell r="E854" t="str">
            <v>M¸y kh¸c</v>
          </cell>
        </row>
        <row r="855">
          <cell r="E855" t="str">
            <v>V¸n khu«n thÐp ®óc dÇm DUL</v>
          </cell>
        </row>
        <row r="856">
          <cell r="E856" t="str">
            <v>A.VËt liÖu</v>
          </cell>
        </row>
        <row r="857">
          <cell r="E857" t="str">
            <v>ThÐp trßn</v>
          </cell>
        </row>
        <row r="858">
          <cell r="E858" t="str">
            <v>ThÐp h×nh</v>
          </cell>
        </row>
        <row r="859">
          <cell r="E859" t="str">
            <v>Que hµn</v>
          </cell>
        </row>
        <row r="860">
          <cell r="E860" t="str">
            <v>¤xy</v>
          </cell>
        </row>
        <row r="861">
          <cell r="E861" t="str">
            <v>§Êt ®Ìn</v>
          </cell>
        </row>
        <row r="862">
          <cell r="E862" t="str">
            <v>T¨ng ®¬</v>
          </cell>
        </row>
        <row r="863">
          <cell r="E863" t="str">
            <v>DÇu b«i tr¬n</v>
          </cell>
        </row>
        <row r="864">
          <cell r="E864" t="str">
            <v>Bul«ng M28x105</v>
          </cell>
        </row>
        <row r="865">
          <cell r="E865" t="str">
            <v>VËt liÖu kh¸c</v>
          </cell>
        </row>
        <row r="866">
          <cell r="E866" t="str">
            <v>B.Nh©n c«ng</v>
          </cell>
        </row>
        <row r="867">
          <cell r="E867" t="str">
            <v>Nh©n c«ng bËc 4,5/7</v>
          </cell>
        </row>
        <row r="868">
          <cell r="E868" t="str">
            <v>C. M¸y</v>
          </cell>
        </row>
        <row r="869">
          <cell r="E869" t="str">
            <v>M¸y hµn 23KW</v>
          </cell>
        </row>
        <row r="870">
          <cell r="E870" t="str">
            <v>M¸y c¾t thÐp</v>
          </cell>
        </row>
        <row r="871">
          <cell r="E871" t="str">
            <v>Têi ®iÖn 5T</v>
          </cell>
        </row>
        <row r="872">
          <cell r="E872" t="str">
            <v>CÈu 16T</v>
          </cell>
        </row>
        <row r="873">
          <cell r="E873" t="str">
            <v>M¸y kh¸c</v>
          </cell>
        </row>
        <row r="874">
          <cell r="E874" t="str">
            <v>G/c«ng CT dÇm F=6mm</v>
          </cell>
        </row>
        <row r="875">
          <cell r="E875" t="str">
            <v>A.VËt liÖu</v>
          </cell>
        </row>
        <row r="876">
          <cell r="E876" t="str">
            <v>ThÐp trßn d=6mm</v>
          </cell>
        </row>
        <row r="877">
          <cell r="E877" t="str">
            <v>D©y thÐp</v>
          </cell>
        </row>
        <row r="878">
          <cell r="E878" t="str">
            <v>Que hµn</v>
          </cell>
        </row>
        <row r="879">
          <cell r="E879" t="str">
            <v>B.Nh©n c«ng</v>
          </cell>
        </row>
        <row r="880">
          <cell r="E880" t="str">
            <v>Nh©n c«ng bËc 4,0/7</v>
          </cell>
        </row>
        <row r="881">
          <cell r="E881" t="str">
            <v>C. M¸y</v>
          </cell>
        </row>
        <row r="882">
          <cell r="E882" t="str">
            <v>M¸y hµn 23KW</v>
          </cell>
        </row>
        <row r="883">
          <cell r="E883" t="str">
            <v>M¸y c¾t uèn cèt thÐp</v>
          </cell>
        </row>
        <row r="884">
          <cell r="E884" t="str">
            <v>G/c«ng CT dÇm F=8mm</v>
          </cell>
        </row>
        <row r="885">
          <cell r="E885" t="str">
            <v>A.VËt liÖu</v>
          </cell>
        </row>
        <row r="886">
          <cell r="E886" t="str">
            <v>ThÐp trßn d=8mm</v>
          </cell>
        </row>
        <row r="887">
          <cell r="E887" t="str">
            <v>D©y thÐp</v>
          </cell>
        </row>
        <row r="888">
          <cell r="E888" t="str">
            <v>Que hµn</v>
          </cell>
        </row>
        <row r="889">
          <cell r="E889" t="str">
            <v>B.Nh©n c«ng</v>
          </cell>
        </row>
        <row r="890">
          <cell r="E890" t="str">
            <v>Nh©n c«ng bËc 4,0/7</v>
          </cell>
        </row>
        <row r="891">
          <cell r="E891" t="str">
            <v>C. M¸y</v>
          </cell>
        </row>
        <row r="892">
          <cell r="E892" t="str">
            <v>M¸y hµn 23KW</v>
          </cell>
        </row>
        <row r="893">
          <cell r="E893" t="str">
            <v>M¸y c¾t uèn cèt thÐp</v>
          </cell>
        </row>
        <row r="894">
          <cell r="E894" t="str">
            <v>G/c«ng CT dÇm F=10mm</v>
          </cell>
        </row>
        <row r="895">
          <cell r="E895" t="str">
            <v>A.VËt liÖu</v>
          </cell>
        </row>
        <row r="896">
          <cell r="E896" t="str">
            <v>ThÐp trßn d=10mm</v>
          </cell>
        </row>
        <row r="897">
          <cell r="E897" t="str">
            <v>D©y thÐp</v>
          </cell>
        </row>
        <row r="898">
          <cell r="E898" t="str">
            <v>Que hµn</v>
          </cell>
        </row>
        <row r="899">
          <cell r="E899" t="str">
            <v>B.Nh©n c«ng</v>
          </cell>
        </row>
        <row r="900">
          <cell r="E900" t="str">
            <v>Nh©n c«ng bËc 4,0/7</v>
          </cell>
        </row>
        <row r="901">
          <cell r="E901" t="str">
            <v>C. M¸y</v>
          </cell>
        </row>
        <row r="902">
          <cell r="E902" t="str">
            <v>M¸y hµn 23KW</v>
          </cell>
        </row>
        <row r="903">
          <cell r="E903" t="str">
            <v>M¸y c¾t uèn cèt thÐp</v>
          </cell>
        </row>
        <row r="904">
          <cell r="E904" t="str">
            <v>G/c«ng CT dÇm F=12mm</v>
          </cell>
        </row>
        <row r="905">
          <cell r="E905" t="str">
            <v>A.VËt liÖu</v>
          </cell>
        </row>
        <row r="906">
          <cell r="E906" t="str">
            <v>ThÐp trßn d=12mm</v>
          </cell>
        </row>
        <row r="907">
          <cell r="E907" t="str">
            <v>D©y thÐp</v>
          </cell>
        </row>
        <row r="908">
          <cell r="E908" t="str">
            <v>Que hµn</v>
          </cell>
        </row>
        <row r="909">
          <cell r="E909" t="str">
            <v>B.Nh©n c«ng</v>
          </cell>
        </row>
        <row r="910">
          <cell r="E910" t="str">
            <v>Nh©n c«ng bËc 4,0/7</v>
          </cell>
        </row>
        <row r="911">
          <cell r="E911" t="str">
            <v>C. M¸y</v>
          </cell>
        </row>
        <row r="912">
          <cell r="E912" t="str">
            <v>M¸y hµn 23KW</v>
          </cell>
        </row>
        <row r="913">
          <cell r="E913" t="str">
            <v>M¸y c¾t uèn cèt thÐp</v>
          </cell>
        </row>
        <row r="914">
          <cell r="E914" t="str">
            <v>G/c«ng CT dÇm F=14mm</v>
          </cell>
        </row>
        <row r="915">
          <cell r="E915" t="str">
            <v>A.VËt liÖu</v>
          </cell>
        </row>
        <row r="916">
          <cell r="E916" t="str">
            <v>ThÐp trßn d=14mm</v>
          </cell>
        </row>
        <row r="917">
          <cell r="E917" t="str">
            <v>D©y thÐp</v>
          </cell>
        </row>
        <row r="918">
          <cell r="E918" t="str">
            <v>Que hµn</v>
          </cell>
        </row>
        <row r="919">
          <cell r="E919" t="str">
            <v>B.Nh©n c«ng</v>
          </cell>
        </row>
        <row r="920">
          <cell r="E920" t="str">
            <v>Nh©n c«ng bËc 4,0/7</v>
          </cell>
        </row>
        <row r="921">
          <cell r="E921" t="str">
            <v>C. M¸y</v>
          </cell>
        </row>
        <row r="922">
          <cell r="E922" t="str">
            <v>M¸y hµn 23KW</v>
          </cell>
        </row>
        <row r="923">
          <cell r="E923" t="str">
            <v>M¸y c¾t uèn cèt thÐp</v>
          </cell>
        </row>
        <row r="924">
          <cell r="E924" t="str">
            <v>G/c«ng CT dÇm F=16mm</v>
          </cell>
        </row>
        <row r="925">
          <cell r="E925" t="str">
            <v>A.VËt liÖu</v>
          </cell>
        </row>
        <row r="926">
          <cell r="E926" t="str">
            <v>ThÐp trßn d=16mm</v>
          </cell>
        </row>
        <row r="927">
          <cell r="E927" t="str">
            <v>D©y thÐp</v>
          </cell>
        </row>
        <row r="928">
          <cell r="E928" t="str">
            <v>Que hµn</v>
          </cell>
        </row>
        <row r="929">
          <cell r="E929" t="str">
            <v>B.Nh©n c«ng</v>
          </cell>
        </row>
        <row r="930">
          <cell r="E930" t="str">
            <v>Nh©n c«ng bËc 4,0/7</v>
          </cell>
        </row>
        <row r="931">
          <cell r="E931" t="str">
            <v>C. M¸y</v>
          </cell>
        </row>
        <row r="932">
          <cell r="E932" t="str">
            <v>M¸y hµn 23KW</v>
          </cell>
        </row>
        <row r="933">
          <cell r="E933" t="str">
            <v>M¸y c¾t uèn cèt thÐp</v>
          </cell>
        </row>
        <row r="934">
          <cell r="E934" t="str">
            <v>G/c«ng CT dÇm F=18mm</v>
          </cell>
        </row>
        <row r="935">
          <cell r="E935" t="str">
            <v>A.VËt liÖu</v>
          </cell>
        </row>
        <row r="936">
          <cell r="E936" t="str">
            <v>ThÐp trßn d=18mm</v>
          </cell>
        </row>
        <row r="937">
          <cell r="E937" t="str">
            <v>D©y thÐp</v>
          </cell>
        </row>
        <row r="938">
          <cell r="E938" t="str">
            <v>Que hµn</v>
          </cell>
        </row>
        <row r="939">
          <cell r="E939" t="str">
            <v>B.Nh©n c«ng</v>
          </cell>
        </row>
        <row r="940">
          <cell r="E940" t="str">
            <v>Nh©n c«ng bËc 4,0/7</v>
          </cell>
        </row>
        <row r="941">
          <cell r="E941" t="str">
            <v>C. M¸y</v>
          </cell>
        </row>
        <row r="942">
          <cell r="E942" t="str">
            <v>M¸y hµn 23KW</v>
          </cell>
        </row>
        <row r="943">
          <cell r="E943" t="str">
            <v>M¸y c¾t uèn cèt thÐp</v>
          </cell>
        </row>
        <row r="944">
          <cell r="E944" t="str">
            <v>G/c«ng CT dÇm F=20mm</v>
          </cell>
        </row>
        <row r="945">
          <cell r="E945" t="str">
            <v>A.VËt liÖu</v>
          </cell>
        </row>
        <row r="946">
          <cell r="E946" t="str">
            <v>ThÐp trßn d=20mm</v>
          </cell>
        </row>
        <row r="947">
          <cell r="E947" t="str">
            <v>D©y thÐp</v>
          </cell>
        </row>
        <row r="948">
          <cell r="E948" t="str">
            <v>Que hµn</v>
          </cell>
        </row>
        <row r="949">
          <cell r="E949" t="str">
            <v>B.Nh©n c«ng</v>
          </cell>
        </row>
        <row r="950">
          <cell r="E950" t="str">
            <v>Nh©n c«ng bËc 4,0/7</v>
          </cell>
        </row>
        <row r="951">
          <cell r="E951" t="str">
            <v>C. M¸y</v>
          </cell>
        </row>
        <row r="952">
          <cell r="E952" t="str">
            <v>M¸y hµn 23KW</v>
          </cell>
        </row>
        <row r="953">
          <cell r="E953" t="str">
            <v>M¸y c¾t uèn cèt thÐp</v>
          </cell>
        </row>
        <row r="954">
          <cell r="E954" t="str">
            <v>G/c«ng CT dÇm F=25mm</v>
          </cell>
        </row>
        <row r="955">
          <cell r="E955" t="str">
            <v>A.VËt liÖu</v>
          </cell>
        </row>
        <row r="956">
          <cell r="E956" t="str">
            <v>ThÐp trßn d=25mm</v>
          </cell>
        </row>
        <row r="957">
          <cell r="E957" t="str">
            <v>D©y thÐp</v>
          </cell>
        </row>
        <row r="958">
          <cell r="E958" t="str">
            <v>Que hµn</v>
          </cell>
        </row>
        <row r="959">
          <cell r="E959" t="str">
            <v>B.Nh©n c«ng</v>
          </cell>
        </row>
        <row r="960">
          <cell r="E960" t="str">
            <v>Nh©n c«ng bËc 4,0/7</v>
          </cell>
        </row>
        <row r="961">
          <cell r="E961" t="str">
            <v>C. M¸y</v>
          </cell>
        </row>
        <row r="962">
          <cell r="E962" t="str">
            <v>M¸y hµn 23KW</v>
          </cell>
        </row>
        <row r="963">
          <cell r="E963" t="str">
            <v>M¸y c¾t uèn cèt thÐp</v>
          </cell>
        </row>
        <row r="964">
          <cell r="E964" t="str">
            <v>L¾p ®Æt èng thÐp luån c¸p DUL</v>
          </cell>
        </row>
        <row r="965">
          <cell r="E965" t="str">
            <v>A.VËt liÖu</v>
          </cell>
        </row>
        <row r="966">
          <cell r="E966" t="str">
            <v>èng thÐp luån c¸p</v>
          </cell>
        </row>
        <row r="967">
          <cell r="E967" t="str">
            <v>èng nèi</v>
          </cell>
        </row>
        <row r="968">
          <cell r="E968" t="str">
            <v>L­íi thÐp ®Þnh vÞ</v>
          </cell>
        </row>
        <row r="969">
          <cell r="E969" t="str">
            <v>D©y thÐp</v>
          </cell>
        </row>
        <row r="970">
          <cell r="E970" t="str">
            <v>L­ìi c­a c¾t</v>
          </cell>
        </row>
        <row r="971">
          <cell r="E971" t="str">
            <v>VËt liÖu kh¸c</v>
          </cell>
        </row>
        <row r="972">
          <cell r="E972" t="str">
            <v>B.Nh©n c«ng</v>
          </cell>
        </row>
        <row r="973">
          <cell r="E973" t="str">
            <v>Nh©n c«ng bËc 4,5/7</v>
          </cell>
        </row>
        <row r="974">
          <cell r="E974" t="str">
            <v>C. M¸y</v>
          </cell>
        </row>
        <row r="975">
          <cell r="E975" t="str">
            <v>M¸y c¾t èng</v>
          </cell>
        </row>
        <row r="976">
          <cell r="E976" t="str">
            <v>M¸y kh¸c</v>
          </cell>
        </row>
        <row r="977">
          <cell r="E977" t="str">
            <v>C¸p thÐp dÇm DUL kÐo sau 7tao F12,7</v>
          </cell>
        </row>
        <row r="978">
          <cell r="E978" t="str">
            <v>A.VËt liÖu</v>
          </cell>
        </row>
        <row r="979">
          <cell r="E979" t="str">
            <v>C¸p c­êng ®é cao</v>
          </cell>
        </row>
        <row r="980">
          <cell r="E980" t="str">
            <v>§¸ c¾t</v>
          </cell>
        </row>
        <row r="981">
          <cell r="E981" t="str">
            <v>VËt liÖu kh¸c</v>
          </cell>
        </row>
        <row r="982">
          <cell r="E982" t="str">
            <v>B.Nh©n c«ng</v>
          </cell>
        </row>
        <row r="983">
          <cell r="E983" t="str">
            <v>Nh©n c«ng bËc 4,5/7</v>
          </cell>
        </row>
        <row r="984">
          <cell r="E984" t="str">
            <v>C. M¸y</v>
          </cell>
        </row>
        <row r="985">
          <cell r="E985" t="str">
            <v>CÈu 25T</v>
          </cell>
        </row>
        <row r="986">
          <cell r="E986" t="str">
            <v>Têi ®iÖn 5T</v>
          </cell>
        </row>
        <row r="987">
          <cell r="E987" t="str">
            <v>M¸y c¾t c¸p</v>
          </cell>
        </row>
        <row r="988">
          <cell r="E988" t="str">
            <v>M¸y luån c¸p</v>
          </cell>
        </row>
        <row r="989">
          <cell r="E989" t="str">
            <v>M¸y b¬m n­íc 20cv</v>
          </cell>
        </row>
        <row r="990">
          <cell r="E990" t="str">
            <v>M¸y nÐn khÝ 10m3/h</v>
          </cell>
        </row>
        <row r="991">
          <cell r="E991" t="str">
            <v>KÝch 250T</v>
          </cell>
        </row>
        <row r="992">
          <cell r="E992" t="str">
            <v>KÝch 500T</v>
          </cell>
        </row>
        <row r="993">
          <cell r="E993" t="str">
            <v>M¸y kh¸c</v>
          </cell>
        </row>
        <row r="994">
          <cell r="E994" t="str">
            <v>B¬m v÷a XM trong èng luån c¸p</v>
          </cell>
        </row>
        <row r="995">
          <cell r="E995" t="str">
            <v>A.VËt liÖu</v>
          </cell>
        </row>
        <row r="996">
          <cell r="E996" t="str">
            <v>Xi m¨ng PC40</v>
          </cell>
        </row>
        <row r="997">
          <cell r="E997" t="str">
            <v>Phô gia</v>
          </cell>
        </row>
        <row r="998">
          <cell r="E998" t="str">
            <v>VËt liÖu kh¸c</v>
          </cell>
        </row>
        <row r="999">
          <cell r="E999" t="str">
            <v>B.Nh©n c«ng</v>
          </cell>
        </row>
        <row r="1000">
          <cell r="E1000" t="str">
            <v>Nh©n c«ng bËc 4,0/7</v>
          </cell>
        </row>
        <row r="1001">
          <cell r="E1001" t="str">
            <v>C. M¸y</v>
          </cell>
        </row>
        <row r="1002">
          <cell r="E1002" t="str">
            <v>M¸y trén v÷a 80l</v>
          </cell>
        </row>
        <row r="1003">
          <cell r="E1003" t="str">
            <v>M¸y nÐn khÝ 10m3/h</v>
          </cell>
        </row>
        <row r="1004">
          <cell r="E1004" t="str">
            <v>B¬m v÷a XM</v>
          </cell>
        </row>
        <row r="1005">
          <cell r="E1005" t="str">
            <v>M¸y b¬m n­íc 20cv</v>
          </cell>
        </row>
        <row r="1006">
          <cell r="E1006" t="str">
            <v>M¸y kh¸c</v>
          </cell>
        </row>
        <row r="1007">
          <cell r="E1007" t="str">
            <v>L¾p ®Æt neo OVM 13-7</v>
          </cell>
        </row>
        <row r="1008">
          <cell r="E1008" t="str">
            <v>A.VËt liÖu</v>
          </cell>
        </row>
        <row r="1009">
          <cell r="E1009" t="str">
            <v xml:space="preserve">Neo </v>
          </cell>
        </row>
        <row r="1010">
          <cell r="E1010" t="str">
            <v>B.Nh©n c«ng</v>
          </cell>
        </row>
        <row r="1011">
          <cell r="E1011" t="str">
            <v>Nh©n c«ng bËc 3.5/7</v>
          </cell>
        </row>
        <row r="1012">
          <cell r="E1012" t="str">
            <v>L¾p dùng vµ th¸o dì khung bailey TC trô</v>
          </cell>
        </row>
        <row r="1013">
          <cell r="E1013" t="str">
            <v>B.Nh©n c«ng</v>
          </cell>
        </row>
        <row r="1014">
          <cell r="E1014" t="str">
            <v>Nh©n c«ng bËc 4,0/7</v>
          </cell>
        </row>
        <row r="1015">
          <cell r="E1015" t="str">
            <v>C. M¸y</v>
          </cell>
        </row>
        <row r="1016">
          <cell r="E1016" t="str">
            <v>CÈu 16T</v>
          </cell>
        </row>
        <row r="1017">
          <cell r="E1017" t="str">
            <v>CÈu 25T</v>
          </cell>
        </row>
        <row r="1018">
          <cell r="E1018" t="str">
            <v>Sµ lan 200T</v>
          </cell>
        </row>
        <row r="1019">
          <cell r="E1019" t="str">
            <v>Sµ lan 400T</v>
          </cell>
        </row>
        <row r="1020">
          <cell r="E1020" t="str">
            <v>Tµu kÐo 150cv</v>
          </cell>
        </row>
        <row r="1021">
          <cell r="E1021" t="str">
            <v>LD vµ TD khung bailey TC mè (LC2 lÇn)</v>
          </cell>
        </row>
        <row r="1022">
          <cell r="E1022" t="str">
            <v>B.Nh©n c«ng</v>
          </cell>
        </row>
        <row r="1023">
          <cell r="E1023" t="str">
            <v>Nh©n c«ng bËc 4,0/7</v>
          </cell>
        </row>
        <row r="1024">
          <cell r="E1024" t="str">
            <v>C. M¸y</v>
          </cell>
        </row>
        <row r="1025">
          <cell r="E1025" t="str">
            <v>CÈu 16T</v>
          </cell>
        </row>
        <row r="1026">
          <cell r="E1026" t="str">
            <v xml:space="preserve">SX hÖ khung dµn gi¸o thi c«ng </v>
          </cell>
        </row>
        <row r="1027">
          <cell r="E1027" t="str">
            <v>A.VËt liÖu</v>
          </cell>
        </row>
        <row r="1028">
          <cell r="E1028" t="str">
            <v>ThÐp b¶n</v>
          </cell>
        </row>
        <row r="1029">
          <cell r="E1029" t="str">
            <v>ThÐp h×nh</v>
          </cell>
        </row>
        <row r="1030">
          <cell r="E1030" t="str">
            <v>Que hµn</v>
          </cell>
        </row>
        <row r="1031">
          <cell r="E1031" t="str">
            <v>¤xy</v>
          </cell>
        </row>
        <row r="1032">
          <cell r="E1032" t="str">
            <v>§Êt ®Ìn</v>
          </cell>
        </row>
        <row r="1033">
          <cell r="E1033" t="str">
            <v>B.Nh©n c«ng</v>
          </cell>
        </row>
        <row r="1034">
          <cell r="E1034" t="str">
            <v>Nh©n c«ng bËc 4,5/7</v>
          </cell>
        </row>
        <row r="1035">
          <cell r="E1035" t="str">
            <v>C. M¸y</v>
          </cell>
        </row>
        <row r="1036">
          <cell r="E1036" t="str">
            <v>M¸y hµn 23KW</v>
          </cell>
        </row>
        <row r="1037">
          <cell r="E1037" t="str">
            <v>M¸y c¾t thÐp</v>
          </cell>
        </row>
        <row r="1038">
          <cell r="E1038" t="str">
            <v>CÈu 10T</v>
          </cell>
        </row>
        <row r="1039">
          <cell r="E1039" t="str">
            <v>LD vµ th¸o dì hÖ khung dµn gi¸o TC trô</v>
          </cell>
        </row>
        <row r="1040">
          <cell r="E1040" t="str">
            <v>A.VËt liÖu</v>
          </cell>
        </row>
        <row r="1041">
          <cell r="E1041" t="str">
            <v>Que hµn</v>
          </cell>
        </row>
        <row r="1042">
          <cell r="E1042" t="str">
            <v>Bul«ng M20</v>
          </cell>
        </row>
        <row r="1043">
          <cell r="E1043" t="str">
            <v>VËt liÖu kh¸c</v>
          </cell>
        </row>
        <row r="1044">
          <cell r="E1044" t="str">
            <v>B.Nh©n c«ng</v>
          </cell>
        </row>
        <row r="1045">
          <cell r="E1045" t="str">
            <v>Nh©n c«ng bËc 4,0/7</v>
          </cell>
        </row>
        <row r="1046">
          <cell r="E1046" t="str">
            <v>C. M¸y</v>
          </cell>
        </row>
        <row r="1047">
          <cell r="E1047" t="str">
            <v>M¸y hµn 23KW</v>
          </cell>
        </row>
        <row r="1048">
          <cell r="E1048" t="str">
            <v>CÈu 25T</v>
          </cell>
        </row>
        <row r="1049">
          <cell r="E1049" t="str">
            <v>Sµ lan 200T</v>
          </cell>
        </row>
        <row r="1050">
          <cell r="E1050" t="str">
            <v>Sµ lan 400T</v>
          </cell>
        </row>
        <row r="1051">
          <cell r="E1051" t="str">
            <v>Tµu kÐo 150cv</v>
          </cell>
        </row>
        <row r="1052">
          <cell r="E1052" t="str">
            <v>CÈu 16T</v>
          </cell>
        </row>
        <row r="1053">
          <cell r="E1053" t="str">
            <v>LD vµ TD hÖ khung dµn gi¸o TC mè (LC2lÇn)</v>
          </cell>
        </row>
        <row r="1054">
          <cell r="E1054" t="str">
            <v>A.VËt liÖu</v>
          </cell>
        </row>
        <row r="1055">
          <cell r="E1055" t="str">
            <v>Que hµn</v>
          </cell>
        </row>
        <row r="1056">
          <cell r="E1056" t="str">
            <v>Bul«ng M20</v>
          </cell>
        </row>
        <row r="1057">
          <cell r="E1057" t="str">
            <v>VËt liÖu kh¸c</v>
          </cell>
        </row>
        <row r="1058">
          <cell r="E1058" t="str">
            <v>B.Nh©n c«ng</v>
          </cell>
        </row>
        <row r="1059">
          <cell r="E1059" t="str">
            <v>Nh©n c«ng bËc 4,0/7</v>
          </cell>
        </row>
        <row r="1060">
          <cell r="E1060" t="str">
            <v>C. M¸y</v>
          </cell>
        </row>
        <row r="1061">
          <cell r="E1061" t="str">
            <v>M¸y hµn 23KW</v>
          </cell>
        </row>
        <row r="1062">
          <cell r="E1062" t="str">
            <v>CÈu 25T</v>
          </cell>
        </row>
        <row r="1063">
          <cell r="E1063" t="str">
            <v>Gia c«ng, l¾p r¾p gç thi 
c«ng trô (LC4lÇn)</v>
          </cell>
        </row>
        <row r="1064">
          <cell r="E1064" t="str">
            <v>A.VËt liÖu</v>
          </cell>
        </row>
        <row r="1065">
          <cell r="E1065" t="str">
            <v>Gç v¸n</v>
          </cell>
        </row>
        <row r="1066">
          <cell r="E1066" t="str">
            <v>Bul«ng</v>
          </cell>
        </row>
        <row r="1067">
          <cell r="E1067" t="str">
            <v>B.Nh©n c«ng</v>
          </cell>
        </row>
        <row r="1068">
          <cell r="E1068" t="str">
            <v>Nh©n c«ng bËc 3.5/7</v>
          </cell>
        </row>
        <row r="1069">
          <cell r="E1069" t="str">
            <v>C. M¸y</v>
          </cell>
        </row>
        <row r="1070">
          <cell r="E1070" t="str">
            <v>CÈu 6T</v>
          </cell>
        </row>
        <row r="1071">
          <cell r="E1071" t="str">
            <v>Sµ lan 200T</v>
          </cell>
        </row>
        <row r="1072">
          <cell r="E1072" t="str">
            <v>Sµ lan 400T</v>
          </cell>
        </row>
        <row r="1073">
          <cell r="E1073" t="str">
            <v>Tµu kÐo 150cv</v>
          </cell>
        </row>
        <row r="1074">
          <cell r="E1074" t="str">
            <v>Gia c«ng, l¾p r¾p gç thi 
c«ng mè (LC2lÇn)</v>
          </cell>
        </row>
        <row r="1075">
          <cell r="E1075" t="str">
            <v>A.VËt liÖu</v>
          </cell>
        </row>
        <row r="1076">
          <cell r="E1076" t="str">
            <v>Gç v¸n</v>
          </cell>
        </row>
        <row r="1077">
          <cell r="E1077" t="str">
            <v>B.Nh©n c«ng</v>
          </cell>
        </row>
        <row r="1078">
          <cell r="E1078" t="str">
            <v>Nh©n c«ng bËc 3.5/7</v>
          </cell>
        </row>
        <row r="1079">
          <cell r="E1079" t="str">
            <v>Di chuyÓn toµn bé thiÕt bÞ 
ra trô vµ vµo</v>
          </cell>
        </row>
        <row r="1080">
          <cell r="E1080" t="str">
            <v>B.Nh©n c«ng</v>
          </cell>
        </row>
        <row r="1081">
          <cell r="E1081" t="str">
            <v>Nh©n c«ng bËc 4,0/7</v>
          </cell>
        </row>
        <row r="1082">
          <cell r="E1082" t="str">
            <v>C. M¸y</v>
          </cell>
        </row>
        <row r="1083">
          <cell r="E1083" t="str">
            <v>CÈu 25T</v>
          </cell>
        </row>
        <row r="1084">
          <cell r="E1084" t="str">
            <v>Sµ lan 200T</v>
          </cell>
        </row>
        <row r="1085">
          <cell r="E1085" t="str">
            <v>Sµ lan 400T</v>
          </cell>
        </row>
        <row r="1086">
          <cell r="E1086" t="str">
            <v>Tµu kÐo 150cv</v>
          </cell>
        </row>
        <row r="1087">
          <cell r="E1087" t="str">
            <v>CÈu 16T</v>
          </cell>
        </row>
        <row r="1088">
          <cell r="E1088" t="str">
            <v>§­êng hµn d=8mm</v>
          </cell>
        </row>
        <row r="1089">
          <cell r="E1089" t="str">
            <v>A.VËt liÖu</v>
          </cell>
        </row>
        <row r="1090">
          <cell r="E1090" t="str">
            <v>Que hµn</v>
          </cell>
        </row>
        <row r="1091">
          <cell r="E1091" t="str">
            <v>B.Nh©n c«ng</v>
          </cell>
        </row>
        <row r="1092">
          <cell r="E1092" t="str">
            <v>Nh©n c«ng bËc 4,0/7</v>
          </cell>
        </row>
        <row r="1093">
          <cell r="E1093" t="str">
            <v>C. M¸y</v>
          </cell>
        </row>
        <row r="1094">
          <cell r="E1094" t="str">
            <v>M¸y hµn 23KW</v>
          </cell>
        </row>
        <row r="1095">
          <cell r="E1095" t="str">
            <v xml:space="preserve">§­êng c¾t thÐp b¶n </v>
          </cell>
        </row>
        <row r="1096">
          <cell r="E1096" t="str">
            <v>A.VËt liÖu</v>
          </cell>
        </row>
        <row r="1097">
          <cell r="E1097" t="str">
            <v>¤xy</v>
          </cell>
        </row>
        <row r="1098">
          <cell r="E1098" t="str">
            <v>Axªtylen</v>
          </cell>
        </row>
        <row r="1099">
          <cell r="E1099" t="str">
            <v>B.Nh©n c«ng</v>
          </cell>
        </row>
        <row r="1100">
          <cell r="E1100" t="str">
            <v>Nh©n c«ng bËc 4,0/7</v>
          </cell>
        </row>
        <row r="1101">
          <cell r="E1101" t="str">
            <v>LÊy dÊu :0,01c</v>
          </cell>
        </row>
        <row r="1102">
          <cell r="E1102" t="str">
            <v>C¾t thÐp : 0,023c</v>
          </cell>
        </row>
        <row r="1103">
          <cell r="E1103" t="str">
            <v>TÈy bavia : 0,0519c</v>
          </cell>
        </row>
        <row r="1104">
          <cell r="E1104" t="str">
            <v>C. M¸y</v>
          </cell>
        </row>
        <row r="1105">
          <cell r="E1105" t="str">
            <v>M¸y nÐn khÝ 10m3/h</v>
          </cell>
        </row>
        <row r="1106">
          <cell r="E1106" t="str">
            <v>SX lan can tay vÞn</v>
          </cell>
        </row>
        <row r="1107">
          <cell r="E1107" t="str">
            <v>A.VËt liÖu</v>
          </cell>
        </row>
        <row r="1108">
          <cell r="E1108" t="str">
            <v>ThÐp b¶n</v>
          </cell>
        </row>
        <row r="1109">
          <cell r="E1109" t="str">
            <v>Que hµn</v>
          </cell>
        </row>
        <row r="1110">
          <cell r="E1110" t="str">
            <v>¤xy</v>
          </cell>
        </row>
        <row r="1111">
          <cell r="E1111" t="str">
            <v>§Êt ®Ìn</v>
          </cell>
        </row>
        <row r="1112">
          <cell r="E1112" t="str">
            <v>B.Nh©n c«ng</v>
          </cell>
        </row>
        <row r="1113">
          <cell r="E1113" t="str">
            <v>Nh©n c«ng bËc 3.5/7</v>
          </cell>
        </row>
        <row r="1114">
          <cell r="E1114" t="str">
            <v>C. M¸y</v>
          </cell>
        </row>
        <row r="1115">
          <cell r="E1115" t="str">
            <v>M¸y hµn 23KW</v>
          </cell>
        </row>
        <row r="1116">
          <cell r="E1116" t="str">
            <v>L¾p dùng lan can tay vÞn</v>
          </cell>
        </row>
        <row r="1117">
          <cell r="E1117" t="str">
            <v>A.VËt liÖu</v>
          </cell>
        </row>
        <row r="1118">
          <cell r="E1118" t="str">
            <v>Que hµn</v>
          </cell>
        </row>
        <row r="1119">
          <cell r="E1119" t="str">
            <v>B.Nh©n c«ng</v>
          </cell>
        </row>
        <row r="1120">
          <cell r="E1120" t="str">
            <v>Nh©n c«ng bËc 3.5/7</v>
          </cell>
        </row>
        <row r="1121">
          <cell r="E1121" t="str">
            <v>C. M¸y</v>
          </cell>
        </row>
        <row r="1122">
          <cell r="E1122" t="str">
            <v>M¸y hµn 23KW</v>
          </cell>
        </row>
        <row r="1123">
          <cell r="E1123" t="str">
            <v>QuÐt v«i gê ch¾n</v>
          </cell>
        </row>
        <row r="1124">
          <cell r="E1124" t="str">
            <v>A.VËt liÖu</v>
          </cell>
        </row>
        <row r="1125">
          <cell r="E1125" t="str">
            <v>V«i côc</v>
          </cell>
        </row>
        <row r="1126">
          <cell r="E1126" t="str">
            <v>VËt liÖu kh¸c</v>
          </cell>
        </row>
        <row r="1127">
          <cell r="E1127" t="str">
            <v>B.Nh©n c«ng</v>
          </cell>
        </row>
        <row r="1128">
          <cell r="E1128" t="str">
            <v>Nh©n c«ng bËc 3.5/7</v>
          </cell>
        </row>
        <row r="1129">
          <cell r="E1129" t="str">
            <v>S¬n ph©n tuyÕn</v>
          </cell>
        </row>
        <row r="1130">
          <cell r="E1130" t="str">
            <v>A.VËt liÖu</v>
          </cell>
        </row>
        <row r="1131">
          <cell r="E1131" t="str">
            <v>S¬n</v>
          </cell>
        </row>
        <row r="1132">
          <cell r="E1132" t="str">
            <v>VËt liÖu kh¸c</v>
          </cell>
        </row>
        <row r="1133">
          <cell r="E1133" t="str">
            <v>B.Nh©n c«ng</v>
          </cell>
        </row>
        <row r="1134">
          <cell r="E1134" t="str">
            <v>Nh©n c«ng bËc 4,0/7</v>
          </cell>
        </row>
        <row r="1135">
          <cell r="E1135" t="str">
            <v>Ch¶i rØ</v>
          </cell>
        </row>
        <row r="1136">
          <cell r="E1136" t="str">
            <v>B.Nh©n c«ng</v>
          </cell>
        </row>
        <row r="1137">
          <cell r="E1137" t="str">
            <v>Nh©n c«ng bËc 4,0/7</v>
          </cell>
        </row>
        <row r="1138">
          <cell r="E1138" t="str">
            <v>S¬n ph¶n quang</v>
          </cell>
        </row>
        <row r="1139">
          <cell r="E1139" t="str">
            <v>A.VËt liÖu</v>
          </cell>
        </row>
        <row r="1140">
          <cell r="E1140" t="str">
            <v>S¬n ph¶n quang</v>
          </cell>
        </row>
        <row r="1141">
          <cell r="E1141" t="str">
            <v>VËt liÖu kh¸c</v>
          </cell>
        </row>
        <row r="1142">
          <cell r="E1142" t="str">
            <v>B.Nh©n c«ng</v>
          </cell>
        </row>
        <row r="1143">
          <cell r="E1143" t="str">
            <v>Nh©n c«ng bËc 4,0/7</v>
          </cell>
        </row>
        <row r="1144">
          <cell r="E1144" t="str">
            <v>S¬n phñ.</v>
          </cell>
        </row>
        <row r="1145">
          <cell r="E1145" t="str">
            <v>A.VËt liÖu</v>
          </cell>
        </row>
        <row r="1146">
          <cell r="E1146" t="str">
            <v>S¬n phñ</v>
          </cell>
        </row>
        <row r="1147">
          <cell r="E1147" t="str">
            <v>X¨ng</v>
          </cell>
        </row>
        <row r="1148">
          <cell r="E1148" t="str">
            <v>VËt liÖu kh¸c</v>
          </cell>
        </row>
        <row r="1149">
          <cell r="E1149" t="str">
            <v>B.Nh©n c«ng</v>
          </cell>
        </row>
        <row r="1150">
          <cell r="E1150" t="str">
            <v>Nh©n c«ng bËc 4,0/7</v>
          </cell>
        </row>
        <row r="1151">
          <cell r="E1151" t="str">
            <v>S¬n chèng rØ</v>
          </cell>
        </row>
        <row r="1152">
          <cell r="E1152" t="str">
            <v>A.VËt liÖu</v>
          </cell>
        </row>
        <row r="1153">
          <cell r="E1153" t="str">
            <v>S¬n chèng rØ</v>
          </cell>
        </row>
        <row r="1154">
          <cell r="E1154" t="str">
            <v>X¨ng</v>
          </cell>
        </row>
        <row r="1155">
          <cell r="E1155" t="str">
            <v>VËt liÖu kh¸c</v>
          </cell>
        </row>
        <row r="1156">
          <cell r="E1156" t="str">
            <v>B.Nh©n c«ng</v>
          </cell>
        </row>
        <row r="1157">
          <cell r="E1157" t="str">
            <v>Nh©n c«ng bËc 4,0/7</v>
          </cell>
        </row>
        <row r="1158">
          <cell r="E1158" t="str">
            <v>L¾p dùng cÊu kiÖn thÐp</v>
          </cell>
        </row>
        <row r="1159">
          <cell r="E1159" t="str">
            <v>A.VËt liÖu</v>
          </cell>
        </row>
        <row r="1160">
          <cell r="E1160" t="str">
            <v>Bul«ng M20</v>
          </cell>
        </row>
        <row r="1161">
          <cell r="E1161" t="str">
            <v>Que hµn</v>
          </cell>
        </row>
        <row r="1162">
          <cell r="E1162" t="str">
            <v>VËt liÖu kh¸c</v>
          </cell>
        </row>
        <row r="1163">
          <cell r="E1163" t="str">
            <v>B.Nh©n c«ng</v>
          </cell>
        </row>
        <row r="1164">
          <cell r="E1164" t="str">
            <v>Nh©n c«ng bËc 4,0/7</v>
          </cell>
        </row>
        <row r="1165">
          <cell r="E1165" t="str">
            <v>C. M¸y</v>
          </cell>
        </row>
        <row r="1166">
          <cell r="E1166" t="str">
            <v>M¸y hµn 23KW</v>
          </cell>
        </row>
        <row r="1167">
          <cell r="E1167" t="str">
            <v>Bèc hµng lªn xuèng + vc tõ §N ®Õn CT L=219Km</v>
          </cell>
        </row>
        <row r="1168">
          <cell r="E1168" t="str">
            <v>B.Nh©n c«ng</v>
          </cell>
        </row>
        <row r="1169">
          <cell r="E1169" t="str">
            <v>Nh©n c«ng bËc 3.5/7</v>
          </cell>
        </row>
        <row r="1170">
          <cell r="E1170" t="str">
            <v>C. M¸y</v>
          </cell>
        </row>
        <row r="1171">
          <cell r="E1171" t="str">
            <v>CÈu 16T</v>
          </cell>
        </row>
        <row r="1172">
          <cell r="E1172" t="str">
            <v>VC hµng tõ §N-Ctr×nh (L=219Km)</v>
          </cell>
        </row>
        <row r="1173">
          <cell r="E1173" t="str">
            <v>D/C dÇm cÇu tõ bÖ ®óc ®Õn bÖ chøa</v>
          </cell>
        </row>
        <row r="1174">
          <cell r="E1174" t="str">
            <v>B.Nh©n c«ng</v>
          </cell>
        </row>
        <row r="1175">
          <cell r="E1175" t="str">
            <v>Nh©n c«ng bËc 4,0/7</v>
          </cell>
        </row>
        <row r="1176">
          <cell r="E1176" t="str">
            <v>C. M¸y</v>
          </cell>
        </row>
        <row r="1177">
          <cell r="E1177" t="str">
            <v>Xe goßng</v>
          </cell>
        </row>
        <row r="1178">
          <cell r="E1178" t="str">
            <v>Têi ®iÖn 5T</v>
          </cell>
        </row>
        <row r="1179">
          <cell r="E1179" t="str">
            <v>Sµng dÇm + D/C dÇm cÇu tõ b·i ®Õn vÞ trÝ lao</v>
          </cell>
        </row>
        <row r="1180">
          <cell r="E1180" t="str">
            <v>B.Nh©n c«ng</v>
          </cell>
        </row>
        <row r="1181">
          <cell r="E1181" t="str">
            <v>Nh©n c«ng bËc 4,0/7</v>
          </cell>
        </row>
        <row r="1182">
          <cell r="E1182" t="str">
            <v>C. M¸y</v>
          </cell>
        </row>
        <row r="1183">
          <cell r="E1183" t="str">
            <v>Xe goßng</v>
          </cell>
        </row>
        <row r="1184">
          <cell r="E1184" t="str">
            <v>Têi ®iÖn 5T</v>
          </cell>
        </row>
        <row r="1185">
          <cell r="E1185" t="str">
            <v>Lao kÐo dÇm BT DUL L=33m</v>
          </cell>
        </row>
        <row r="1186">
          <cell r="E1186" t="str">
            <v>A.VËt liÖu</v>
          </cell>
        </row>
        <row r="1187">
          <cell r="E1187" t="str">
            <v>ThÐp h×nh</v>
          </cell>
        </row>
        <row r="1188">
          <cell r="E1188" t="str">
            <v>Tµ vÑt gç</v>
          </cell>
        </row>
        <row r="1189">
          <cell r="E1189" t="str">
            <v>§inh ®­êng</v>
          </cell>
        </row>
        <row r="1190">
          <cell r="E1190" t="str">
            <v>VËt liÖu kh¸c</v>
          </cell>
        </row>
        <row r="1191">
          <cell r="E1191" t="str">
            <v>B.Nh©n c«ng</v>
          </cell>
        </row>
        <row r="1192">
          <cell r="E1192" t="str">
            <v>Nh©n c«ng bËc 4,0/7</v>
          </cell>
        </row>
        <row r="1193">
          <cell r="E1193" t="str">
            <v>C. M¸y</v>
          </cell>
        </row>
        <row r="1194">
          <cell r="E1194" t="str">
            <v>Xe lao dÇm</v>
          </cell>
        </row>
        <row r="1195">
          <cell r="E1195" t="str">
            <v>Têi ®iÖn 5T</v>
          </cell>
        </row>
        <row r="1196">
          <cell r="E1196" t="str">
            <v>M¸y kh¸c</v>
          </cell>
        </row>
        <row r="1197">
          <cell r="E1197" t="str">
            <v>L¾p dùng vµ th¸o dì ®µ gi¸o (2 l­ît)</v>
          </cell>
        </row>
        <row r="1198">
          <cell r="E1198" t="str">
            <v>A.VËt liÖu</v>
          </cell>
        </row>
        <row r="1199">
          <cell r="E1199" t="str">
            <v>Bul«ng</v>
          </cell>
        </row>
        <row r="1200">
          <cell r="E1200" t="str">
            <v>Que hµn</v>
          </cell>
        </row>
        <row r="1201">
          <cell r="E1201" t="str">
            <v>VËt liÖu kh¸c</v>
          </cell>
        </row>
        <row r="1202">
          <cell r="E1202" t="str">
            <v>B.Nh©n c«ng</v>
          </cell>
        </row>
        <row r="1203">
          <cell r="E1203" t="str">
            <v>Nh©n c«ng bËc 4,5/7</v>
          </cell>
        </row>
        <row r="1204">
          <cell r="E1204" t="str">
            <v>C. M¸y</v>
          </cell>
        </row>
        <row r="1205">
          <cell r="E1205" t="str">
            <v>CÈu 16T</v>
          </cell>
        </row>
        <row r="1206">
          <cell r="E1206" t="str">
            <v>M¸y hµn 23KW</v>
          </cell>
        </row>
        <row r="1207">
          <cell r="E1207" t="str">
            <v>CÈu dÇm tõ bÖ ®óc xuèng ®. tr­ît</v>
          </cell>
        </row>
        <row r="1208">
          <cell r="E1208" t="str">
            <v>A.VËt liÖu</v>
          </cell>
        </row>
        <row r="1209">
          <cell r="E1209" t="str">
            <v>Gç kª</v>
          </cell>
        </row>
        <row r="1210">
          <cell r="E1210" t="str">
            <v>VËt liÖu kh¸c</v>
          </cell>
        </row>
        <row r="1211">
          <cell r="E1211" t="str">
            <v>B.Nh©n c«ng</v>
          </cell>
        </row>
        <row r="1212">
          <cell r="E1212" t="str">
            <v>Nh©n c«ng bËc 5,0/7</v>
          </cell>
        </row>
        <row r="1213">
          <cell r="E1213" t="str">
            <v>C. M¸y</v>
          </cell>
        </row>
        <row r="1214">
          <cell r="E1214" t="str">
            <v>CÈu ch¹y trªn ray</v>
          </cell>
        </row>
        <row r="1215">
          <cell r="E1215" t="str">
            <v>N©ng h¹ dÇm cÇu L=33m</v>
          </cell>
        </row>
        <row r="1216">
          <cell r="E1216" t="str">
            <v>A.VËt liÖu</v>
          </cell>
        </row>
        <row r="1217">
          <cell r="E1217" t="str">
            <v>Gç kª</v>
          </cell>
        </row>
        <row r="1218">
          <cell r="E1218" t="str">
            <v>§inh ®Üa</v>
          </cell>
        </row>
        <row r="1219">
          <cell r="E1219" t="str">
            <v>B.Nh©n c«ng</v>
          </cell>
        </row>
        <row r="1220">
          <cell r="E1220" t="str">
            <v>Nh©n c«ng bËc 4,5/7</v>
          </cell>
        </row>
        <row r="1221">
          <cell r="E1221" t="str">
            <v>D/ch dÇm cÇu L=33m vµo vÞ trÝ</v>
          </cell>
        </row>
        <row r="1222">
          <cell r="E1222" t="str">
            <v>A.VËt liÖu</v>
          </cell>
        </row>
        <row r="1223">
          <cell r="E1223" t="str">
            <v>Ray</v>
          </cell>
        </row>
        <row r="1224">
          <cell r="E1224" t="str">
            <v>LËp l¸ch</v>
          </cell>
        </row>
        <row r="1225">
          <cell r="E1225" t="str">
            <v>Gç kª</v>
          </cell>
        </row>
        <row r="1226">
          <cell r="E1226" t="str">
            <v>§inh Cr¨mb«ng</v>
          </cell>
        </row>
        <row r="1227">
          <cell r="E1227" t="str">
            <v>B.Nh©n c«ng</v>
          </cell>
        </row>
        <row r="1228">
          <cell r="E1228" t="str">
            <v>Nh©n c«ng bËc 4,5/7</v>
          </cell>
        </row>
        <row r="1229">
          <cell r="E1229" t="str">
            <v>LËp ®­êng tr­ît ®Ó di chuyÓn dÇm</v>
          </cell>
        </row>
        <row r="1230">
          <cell r="E1230" t="str">
            <v>tõ b·i ®óc dÇm ®Õn ch©n cÇu</v>
          </cell>
        </row>
        <row r="1231">
          <cell r="E1231" t="str">
            <v>A.VËt liÖu</v>
          </cell>
        </row>
        <row r="1232">
          <cell r="E1232" t="str">
            <v>Ray</v>
          </cell>
        </row>
        <row r="1233">
          <cell r="E1233" t="str">
            <v>LËp l¸ch</v>
          </cell>
        </row>
        <row r="1234">
          <cell r="E1234" t="str">
            <v>Gç kª</v>
          </cell>
        </row>
        <row r="1235">
          <cell r="E1235" t="str">
            <v>§inh Cr¨mb«ng</v>
          </cell>
        </row>
        <row r="1236">
          <cell r="E1236" t="str">
            <v>Bul«ng</v>
          </cell>
        </row>
        <row r="1237">
          <cell r="E1237" t="str">
            <v>VËt liÖu kh¸c</v>
          </cell>
        </row>
        <row r="1238">
          <cell r="E1238" t="str">
            <v>B.Nh©n c«ng</v>
          </cell>
        </row>
        <row r="1239">
          <cell r="E1239" t="str">
            <v>Nh©n c«ng bËc 4,5/7</v>
          </cell>
        </row>
        <row r="1240">
          <cell r="E1240" t="str">
            <v>Th¸o dì ®­êng tr­ît 
 (tÝnh 80%c«ng l¾p)</v>
          </cell>
        </row>
        <row r="1241">
          <cell r="E1241" t="str">
            <v>B.Nh©n c«ng</v>
          </cell>
        </row>
        <row r="1242">
          <cell r="E1242" t="str">
            <v>Nh©n c«ng bËc 4,5/7</v>
          </cell>
        </row>
        <row r="1243">
          <cell r="E1243" t="str">
            <v>Th¸o l¾p tæ hîp  lao dÇm</v>
          </cell>
        </row>
        <row r="1244">
          <cell r="E1244" t="str">
            <v>A.VËt liÖu</v>
          </cell>
        </row>
        <row r="1245">
          <cell r="E1245" t="str">
            <v>Bul«ng+§inh t¸n</v>
          </cell>
        </row>
        <row r="1246">
          <cell r="E1246" t="str">
            <v>VËt liÖu kh¸c</v>
          </cell>
        </row>
        <row r="1247">
          <cell r="E1247" t="str">
            <v>B.Nh©n c«ng</v>
          </cell>
        </row>
        <row r="1248">
          <cell r="E1248" t="str">
            <v>Nh©n c«ng bËc 4,5/7</v>
          </cell>
        </row>
        <row r="1249">
          <cell r="E1249" t="str">
            <v>C. M¸y</v>
          </cell>
        </row>
        <row r="1250">
          <cell r="E1250" t="str">
            <v>Têi ®iÖn 5T</v>
          </cell>
        </row>
        <row r="1251">
          <cell r="E1251" t="str">
            <v>CÈu 25T</v>
          </cell>
        </row>
        <row r="1252">
          <cell r="E1252" t="str">
            <v>KÝch 50T</v>
          </cell>
        </row>
        <row r="1253">
          <cell r="E1253" t="str">
            <v>M¸y nÐn khÝ 10m3/h</v>
          </cell>
        </row>
        <row r="1254">
          <cell r="E1254" t="str">
            <v>M¸y kh¸c</v>
          </cell>
        </row>
        <row r="1255">
          <cell r="E1255" t="str">
            <v>ChuyÓn xe lao sang nhÞp</v>
          </cell>
        </row>
        <row r="1256">
          <cell r="E1256" t="str">
            <v>A.VËt liÖu</v>
          </cell>
        </row>
        <row r="1257">
          <cell r="E1257" t="str">
            <v>Tµ vÑt gç</v>
          </cell>
        </row>
        <row r="1258">
          <cell r="E1258" t="str">
            <v>34th/24</v>
          </cell>
        </row>
        <row r="1259">
          <cell r="E1259" t="str">
            <v>Ray</v>
          </cell>
        </row>
        <row r="1260">
          <cell r="E1260" t="str">
            <v>68*2*44,653/100</v>
          </cell>
        </row>
        <row r="1261">
          <cell r="E1261" t="str">
            <v>LËp l¸ch</v>
          </cell>
        </row>
        <row r="1262">
          <cell r="E1262" t="str">
            <v>6*2/50</v>
          </cell>
        </row>
        <row r="1263">
          <cell r="E1263" t="str">
            <v>§inh Cr¨mb«ng</v>
          </cell>
        </row>
        <row r="1264">
          <cell r="E1264" t="str">
            <v>136/15</v>
          </cell>
        </row>
        <row r="1265">
          <cell r="E1265" t="str">
            <v>C¸p</v>
          </cell>
        </row>
        <row r="1266">
          <cell r="E1266" t="str">
            <v>VËt liÖu kh¸c</v>
          </cell>
        </row>
        <row r="1267">
          <cell r="E1267" t="str">
            <v>B.Nh©n c«ng</v>
          </cell>
        </row>
        <row r="1268">
          <cell r="E1268" t="str">
            <v>Nh©n c«ng bËc 4,5/7</v>
          </cell>
        </row>
        <row r="1269">
          <cell r="E1269" t="str">
            <v>L§+TD ray</v>
          </cell>
        </row>
        <row r="1270">
          <cell r="E1270" t="str">
            <v>NC lao cÈu tõ mè-trô (trô -trô)</v>
          </cell>
        </row>
        <row r="1271">
          <cell r="E1271" t="str">
            <v>C. M¸y</v>
          </cell>
        </row>
        <row r="1272">
          <cell r="E1272" t="str">
            <v>Têi ®iÖn 5T</v>
          </cell>
        </row>
        <row r="1273">
          <cell r="E1273" t="str">
            <v>0,12ca x 150T</v>
          </cell>
        </row>
        <row r="1274">
          <cell r="E1274" t="str">
            <v>Xe goßng</v>
          </cell>
        </row>
        <row r="1275">
          <cell r="E1275" t="str">
            <v>CÈu 16T</v>
          </cell>
        </row>
        <row r="1276">
          <cell r="E1276" t="str">
            <v>Sµ lan 400T</v>
          </cell>
        </row>
        <row r="1277">
          <cell r="E1277" t="str">
            <v>Xe lao dÇm</v>
          </cell>
        </row>
        <row r="1278">
          <cell r="E1278" t="str">
            <v>Tµu kÐo 150cv</v>
          </cell>
        </row>
        <row r="1279">
          <cell r="E1279" t="str">
            <v>KÝch h¹ dÇm xuèng gèi</v>
          </cell>
        </row>
        <row r="1280">
          <cell r="E1280" t="str">
            <v>A.VËt liÖu</v>
          </cell>
        </row>
        <row r="1281">
          <cell r="E1281" t="str">
            <v>Tµ vÑt gç</v>
          </cell>
        </row>
        <row r="1282">
          <cell r="E1282" t="str">
            <v>§inh ®Üa</v>
          </cell>
        </row>
        <row r="1283">
          <cell r="E1283" t="str">
            <v>B.Nh©n c«ng</v>
          </cell>
        </row>
        <row r="1284">
          <cell r="E1284" t="str">
            <v>Nh©n c«ng bËc 4,5/7</v>
          </cell>
        </row>
        <row r="1285">
          <cell r="E1285" t="str">
            <v>C. M¸y</v>
          </cell>
        </row>
        <row r="1286">
          <cell r="E1286" t="str">
            <v>KÝch 250T</v>
          </cell>
        </row>
        <row r="1287">
          <cell r="E1287" t="str">
            <v xml:space="preserve">V/c thiÕt bÞ lao dÇm </v>
          </cell>
        </row>
        <row r="1288">
          <cell r="E1288" t="str">
            <v>tõ kho ®Õn CT 2Km vµ N.l¹i</v>
          </cell>
        </row>
        <row r="1289">
          <cell r="E1289" t="str">
            <v>B.Nh©n c«ng</v>
          </cell>
        </row>
        <row r="1290">
          <cell r="E1290" t="str">
            <v>Nh©n c«ng bËc 4,5/7</v>
          </cell>
        </row>
        <row r="1291">
          <cell r="E1291" t="str">
            <v>C. M¸y</v>
          </cell>
        </row>
        <row r="1292">
          <cell r="E1292" t="str">
            <v>CÈu 25T</v>
          </cell>
        </row>
        <row r="1293">
          <cell r="E1293" t="str">
            <v>Xe ®Çu kÐo vµ moãc</v>
          </cell>
        </row>
        <row r="1294">
          <cell r="E1294" t="str">
            <v>Bao t¶i ®Êt chèng xãi</v>
          </cell>
        </row>
        <row r="1295">
          <cell r="E1295" t="str">
            <v>A.VËt liÖu</v>
          </cell>
        </row>
        <row r="1296">
          <cell r="E1296" t="str">
            <v>Bao t¶i</v>
          </cell>
        </row>
        <row r="1297">
          <cell r="E1297" t="str">
            <v>§Êt trong bao t¶i</v>
          </cell>
        </row>
        <row r="1298">
          <cell r="E1298" t="str">
            <v>B.Nh©n c«ng</v>
          </cell>
        </row>
        <row r="1299">
          <cell r="E1299" t="str">
            <v>Nh©n c«ng bËc 3.0/7</v>
          </cell>
        </row>
        <row r="1300">
          <cell r="E1300" t="str">
            <v>§Êt sÐt luyÖn dÎo</v>
          </cell>
        </row>
        <row r="1301">
          <cell r="E1301" t="str">
            <v>A.VËt liÖu</v>
          </cell>
        </row>
        <row r="1302">
          <cell r="E1302" t="str">
            <v>§Êt sÐt</v>
          </cell>
        </row>
        <row r="1303">
          <cell r="E1303" t="str">
            <v>B.Nh©n c«ng</v>
          </cell>
        </row>
        <row r="1304">
          <cell r="E1304" t="str">
            <v>Nh©n c«ng bËc 3.0/7</v>
          </cell>
        </row>
        <row r="1305">
          <cell r="E1305" t="str">
            <v xml:space="preserve">D¨m s¹n ®Öm </v>
          </cell>
        </row>
        <row r="1306">
          <cell r="E1306" t="str">
            <v>A.VËt liÖu</v>
          </cell>
        </row>
        <row r="1307">
          <cell r="E1307" t="str">
            <v>§¸ d¨m 4x6</v>
          </cell>
        </row>
        <row r="1308">
          <cell r="E1308" t="str">
            <v>B.Nh©n c«ng</v>
          </cell>
        </row>
        <row r="1309">
          <cell r="E1309" t="str">
            <v>Nh©n c«ng bËc 3.0/7</v>
          </cell>
        </row>
        <row r="1310">
          <cell r="E1310" t="str">
            <v>§¾p ®Êt ®­êng c«ng vô K90</v>
          </cell>
        </row>
        <row r="1311">
          <cell r="E1311" t="str">
            <v>C. M¸y</v>
          </cell>
        </row>
        <row r="1312">
          <cell r="E1312" t="str">
            <v>M¸y ®Çm 9T</v>
          </cell>
        </row>
        <row r="1313">
          <cell r="E1313" t="str">
            <v>M¸y ñi 110cv</v>
          </cell>
        </row>
        <row r="1314">
          <cell r="E1314" t="str">
            <v>B.Nh©n c«ng</v>
          </cell>
        </row>
        <row r="1315">
          <cell r="E1315" t="str">
            <v>Nh©n c«ng bËc 3.0/7</v>
          </cell>
        </row>
        <row r="1316">
          <cell r="E1316" t="str">
            <v>Xóc ®¸ ®æ ®i</v>
          </cell>
        </row>
        <row r="1317">
          <cell r="E1317" t="str">
            <v>C. M¸y</v>
          </cell>
        </row>
        <row r="1318">
          <cell r="E1318" t="str">
            <v>M¸y ®µo&lt;=0.8m3</v>
          </cell>
        </row>
        <row r="1319">
          <cell r="E1319" t="str">
            <v>¤t« tù ®æ 10T</v>
          </cell>
        </row>
        <row r="1320">
          <cell r="E1320" t="str">
            <v>M¸y ñi 110cv</v>
          </cell>
        </row>
        <row r="1321">
          <cell r="E1321" t="str">
            <v>(M¸y nh©n K=1,15)</v>
          </cell>
        </row>
        <row r="1322">
          <cell r="E1322" t="str">
            <v>B.Nh©n c«ng</v>
          </cell>
        </row>
        <row r="1323">
          <cell r="E1323" t="str">
            <v>Nh©n c«ng bËc 3.0/7</v>
          </cell>
        </row>
        <row r="1324">
          <cell r="E1324" t="str">
            <v>(nh©n c«ng nh©n K=1,3)</v>
          </cell>
        </row>
        <row r="1325">
          <cell r="E1325" t="str">
            <v>VËn chuyÓn ®¸ ®æ ®i L=1Km</v>
          </cell>
        </row>
        <row r="1326">
          <cell r="E1326" t="str">
            <v>C. M¸y</v>
          </cell>
        </row>
        <row r="1327">
          <cell r="E1327" t="str">
            <v>¤t« tù ®æ 10T</v>
          </cell>
        </row>
        <row r="1328">
          <cell r="E1328" t="str">
            <v>§µo ®Êt ®Ó ®¾p + vËn chuyÓn L=2Km</v>
          </cell>
        </row>
        <row r="1329">
          <cell r="E1329" t="str">
            <v>A.VËt liÖu</v>
          </cell>
        </row>
        <row r="1330">
          <cell r="E1330" t="str">
            <v xml:space="preserve">§Êt ®¾p </v>
          </cell>
        </row>
        <row r="1331">
          <cell r="E1331" t="str">
            <v>C. M¸y</v>
          </cell>
        </row>
        <row r="1332">
          <cell r="E1332" t="str">
            <v>M¸y ®µo&lt;=0.8m3</v>
          </cell>
        </row>
        <row r="1333">
          <cell r="E1333" t="str">
            <v>¤t« tù ®æ 10T</v>
          </cell>
        </row>
        <row r="1334">
          <cell r="E1334" t="str">
            <v>¤t« tù ®æ 10T VchuyÓn tiÕp 1Km (BJ.1133)</v>
          </cell>
        </row>
        <row r="1335">
          <cell r="E1335" t="str">
            <v>M¸y ñi 110cv</v>
          </cell>
        </row>
        <row r="1336">
          <cell r="E1336" t="str">
            <v>B.Nh©n c«ng</v>
          </cell>
        </row>
        <row r="1337">
          <cell r="E1337" t="str">
            <v>Nh©n c«ng bËc 3.0/7</v>
          </cell>
        </row>
        <row r="1338">
          <cell r="E1338" t="str">
            <v>§¾p ®Êt khung v©y</v>
          </cell>
        </row>
        <row r="1339">
          <cell r="E1339" t="str">
            <v>C. M¸y</v>
          </cell>
        </row>
        <row r="1340">
          <cell r="E1340" t="str">
            <v>M¸y ®Çm 9T</v>
          </cell>
        </row>
        <row r="1341">
          <cell r="E1341" t="str">
            <v>M¸y ñi 110cv</v>
          </cell>
        </row>
        <row r="1342">
          <cell r="E1342" t="str">
            <v xml:space="preserve">CÊp phèi ®¸ d¨m </v>
          </cell>
        </row>
        <row r="1343">
          <cell r="E1343" t="str">
            <v>A.VËt liÖu</v>
          </cell>
        </row>
        <row r="1344">
          <cell r="E1344" t="str">
            <v>CÊp phèi ®¸ d¨m</v>
          </cell>
        </row>
        <row r="1345">
          <cell r="E1345" t="str">
            <v>B.Nh©n c«ng</v>
          </cell>
        </row>
        <row r="1346">
          <cell r="E1346" t="str">
            <v>Nh©n c«ng bËc 4,0/7</v>
          </cell>
        </row>
        <row r="1347">
          <cell r="E1347" t="str">
            <v>C. M¸y</v>
          </cell>
        </row>
        <row r="1348">
          <cell r="E1348" t="str">
            <v>M¸y ñi 110cv</v>
          </cell>
        </row>
        <row r="1349">
          <cell r="E1349" t="str">
            <v>M¸y san 110cv</v>
          </cell>
        </row>
        <row r="1350">
          <cell r="E1350" t="str">
            <v>Lu rung 25T</v>
          </cell>
        </row>
        <row r="1351">
          <cell r="E1351" t="str">
            <v>Lu b¸nh lèp 16T</v>
          </cell>
        </row>
        <row r="1352">
          <cell r="E1352" t="str">
            <v>Lu 10T</v>
          </cell>
        </row>
        <row r="1353">
          <cell r="E1353" t="str">
            <v>¤t« t­íi n­íc 5m3</v>
          </cell>
        </row>
        <row r="1354">
          <cell r="E1354" t="str">
            <v>M¸y kh¸c</v>
          </cell>
        </row>
        <row r="1355">
          <cell r="E1355" t="str">
            <v>§¾p nÒn ®­êng K95 ®Êt cÊp 3</v>
          </cell>
        </row>
        <row r="1356">
          <cell r="E1356" t="str">
            <v>C. M¸y</v>
          </cell>
        </row>
        <row r="1357">
          <cell r="E1357" t="str">
            <v>M¸y ®Çm 9T</v>
          </cell>
        </row>
        <row r="1358">
          <cell r="E1358" t="str">
            <v>M¸y ñi 110cv</v>
          </cell>
        </row>
        <row r="1359">
          <cell r="E1359" t="str">
            <v>B.Nh©n c«ng</v>
          </cell>
        </row>
        <row r="1360">
          <cell r="E1360" t="str">
            <v>Nh©n c«ng bËc 3.0/7</v>
          </cell>
        </row>
        <row r="1361">
          <cell r="E1361" t="str">
            <v>Thµnh phÇn BTN trung</v>
          </cell>
        </row>
        <row r="1362">
          <cell r="E1362" t="str">
            <v>A.VËt liÖu</v>
          </cell>
        </row>
        <row r="1363">
          <cell r="E1363" t="str">
            <v>§¸ 0.5x1(20%)</v>
          </cell>
        </row>
        <row r="1364">
          <cell r="E1364" t="str">
            <v>§¸ 1x2 (30%)</v>
          </cell>
        </row>
        <row r="1365">
          <cell r="E1365" t="str">
            <v>C¸t (43%)</v>
          </cell>
        </row>
        <row r="1366">
          <cell r="E1366" t="str">
            <v>Bét ®¸ 7%</v>
          </cell>
        </row>
        <row r="1367">
          <cell r="E1367" t="str">
            <v>Nhùa (5,5%)</v>
          </cell>
        </row>
        <row r="1368">
          <cell r="E1368" t="str">
            <v>BTN trung dµy 7cm</v>
          </cell>
        </row>
        <row r="1369">
          <cell r="E1369" t="str">
            <v>A.VËt liÖu</v>
          </cell>
        </row>
        <row r="1370">
          <cell r="E1370" t="str">
            <v>BT nhùa</v>
          </cell>
        </row>
        <row r="1371">
          <cell r="E1371" t="str">
            <v>B.Nh©n c«ng</v>
          </cell>
        </row>
        <row r="1372">
          <cell r="E1372" t="str">
            <v>Nh©n c«ng bËc 4,0/7</v>
          </cell>
        </row>
        <row r="1373">
          <cell r="E1373" t="str">
            <v>C. M¸y</v>
          </cell>
        </row>
        <row r="1374">
          <cell r="E1374" t="str">
            <v>M¸y r·i 20T/h</v>
          </cell>
        </row>
        <row r="1375">
          <cell r="E1375" t="str">
            <v>Lu 10T</v>
          </cell>
        </row>
        <row r="1376">
          <cell r="E1376" t="str">
            <v>Lu b¸nh lèp 16T</v>
          </cell>
        </row>
        <row r="1377">
          <cell r="E1377" t="str">
            <v>M¸y kh¸c</v>
          </cell>
        </row>
        <row r="1378">
          <cell r="E1378" t="str">
            <v>S¶n xuÊt  BTN</v>
          </cell>
        </row>
        <row r="1379">
          <cell r="E1379" t="str">
            <v>C. M¸y</v>
          </cell>
        </row>
        <row r="1380">
          <cell r="E1380" t="str">
            <v>Tr¹m trén 50-60T/h</v>
          </cell>
        </row>
        <row r="1381">
          <cell r="E1381" t="str">
            <v>M¸y xóc 1.25m3</v>
          </cell>
        </row>
        <row r="1382">
          <cell r="E1382" t="str">
            <v>M¸y ñi 110cv</v>
          </cell>
        </row>
        <row r="1383">
          <cell r="E1383" t="str">
            <v>M¸y kh¸c</v>
          </cell>
        </row>
        <row r="1384">
          <cell r="E1384" t="str">
            <v>VC BTN tõ TT Km7(Qlé9) 
®Õn Ctr×nh L=38km</v>
          </cell>
        </row>
        <row r="1385">
          <cell r="E1385" t="str">
            <v>C. M¸y</v>
          </cell>
        </row>
        <row r="1386">
          <cell r="E1386" t="str">
            <v>¤t« tù ®æ 10T</v>
          </cell>
        </row>
        <row r="1387">
          <cell r="E1387" t="str">
            <v>(0.0165+0.001x34Km)</v>
          </cell>
        </row>
        <row r="1388">
          <cell r="E1388" t="str">
            <v>T­ãi nhùa dÝnh b¸m TC 0,8kg/m2</v>
          </cell>
        </row>
        <row r="1389">
          <cell r="E1389" t="str">
            <v>A.VËt liÖu</v>
          </cell>
        </row>
        <row r="1390">
          <cell r="E1390" t="str">
            <v>Nhùa ®­êng</v>
          </cell>
        </row>
        <row r="1391">
          <cell r="E1391" t="str">
            <v>DÇu mazót</v>
          </cell>
        </row>
        <row r="1392">
          <cell r="E1392" t="str">
            <v>B.Nh©n c«ng</v>
          </cell>
        </row>
        <row r="1393">
          <cell r="E1393" t="str">
            <v>Nh©n c«ng bËc 3.5/7</v>
          </cell>
        </row>
        <row r="1394">
          <cell r="E1394" t="str">
            <v>C. M¸y</v>
          </cell>
        </row>
        <row r="1395">
          <cell r="E1395" t="str">
            <v>¤t« t­íi nhùa 7T</v>
          </cell>
        </row>
        <row r="1396">
          <cell r="E1396" t="str">
            <v>T­ãi nhùa dÝnh b¸m TC 1,5kg/m2</v>
          </cell>
        </row>
        <row r="1397">
          <cell r="E1397" t="str">
            <v>A.VËt liÖu</v>
          </cell>
        </row>
        <row r="1398">
          <cell r="E1398" t="str">
            <v>Nhùa ®­êng</v>
          </cell>
        </row>
        <row r="1399">
          <cell r="E1399" t="str">
            <v>DÇu mazót</v>
          </cell>
        </row>
        <row r="1400">
          <cell r="E1400" t="str">
            <v>B.Nh©n c«ng</v>
          </cell>
        </row>
        <row r="1401">
          <cell r="E1401" t="str">
            <v>Nh©n c«ng bËc 3.5/7</v>
          </cell>
        </row>
        <row r="1402">
          <cell r="E1402" t="str">
            <v>C. M¸y</v>
          </cell>
        </row>
        <row r="1403">
          <cell r="E1403" t="str">
            <v>¤t« t­íi nhùa 7T</v>
          </cell>
        </row>
        <row r="1404">
          <cell r="E1404" t="str">
            <v>§¦ßng hai ®Çu cÇu</v>
          </cell>
        </row>
        <row r="1405">
          <cell r="E1405" t="str">
            <v>T­ãi nhùa dÝnh b¸m TC 1,5kg/m2.</v>
          </cell>
        </row>
        <row r="1406">
          <cell r="E1406" t="str">
            <v>A.VËt liÖu</v>
          </cell>
        </row>
        <row r="1407">
          <cell r="E1407" t="str">
            <v>Nhùa ®­êng</v>
          </cell>
        </row>
        <row r="1408">
          <cell r="E1408" t="str">
            <v>DÇu mazót</v>
          </cell>
        </row>
        <row r="1409">
          <cell r="E1409" t="str">
            <v>B.Nh©n c«ng</v>
          </cell>
        </row>
        <row r="1410">
          <cell r="E1410" t="str">
            <v>Nh©n c«ng bËc 3.5/7</v>
          </cell>
        </row>
        <row r="1411">
          <cell r="E1411" t="str">
            <v>C. M¸y</v>
          </cell>
        </row>
        <row r="1412">
          <cell r="E1412" t="str">
            <v>¤t« t­íi nhùa 7T</v>
          </cell>
        </row>
        <row r="1413">
          <cell r="E1413" t="str">
            <v>V/c ®Êt ®æ ®i L=1Km</v>
          </cell>
        </row>
        <row r="1414">
          <cell r="E1414" t="str">
            <v>C. M¸y</v>
          </cell>
        </row>
        <row r="1415">
          <cell r="E1415" t="str">
            <v>¤t« tù ®æ 10T</v>
          </cell>
        </row>
        <row r="1416">
          <cell r="E1416" t="str">
            <v>§¸ x« bå gia cè mÆt ®­êng dµy 30cm</v>
          </cell>
        </row>
        <row r="1417">
          <cell r="E1417" t="str">
            <v>a - VËt liÖu :</v>
          </cell>
        </row>
        <row r="1418">
          <cell r="E1418" t="str">
            <v>§¸ x« bå</v>
          </cell>
        </row>
        <row r="1419">
          <cell r="E1419" t="str">
            <v>b - Nh©n c«ng</v>
          </cell>
        </row>
        <row r="1420">
          <cell r="E1420" t="str">
            <v>Nh©n c«ng bËc 4,0/7</v>
          </cell>
        </row>
        <row r="1421">
          <cell r="E1421" t="str">
            <v>c - M¸y thi c«ng</v>
          </cell>
        </row>
        <row r="1422">
          <cell r="E1422" t="str">
            <v>M¸y ñi 110cv</v>
          </cell>
        </row>
        <row r="1423">
          <cell r="E1423" t="str">
            <v>M¸y san 110cv</v>
          </cell>
        </row>
        <row r="1424">
          <cell r="E1424" t="str">
            <v>Lu rung 25T</v>
          </cell>
        </row>
        <row r="1425">
          <cell r="E1425" t="str">
            <v>Lu b¸nh lèp 16T</v>
          </cell>
        </row>
        <row r="1426">
          <cell r="E1426" t="str">
            <v>Lu 10T</v>
          </cell>
        </row>
        <row r="1427">
          <cell r="E1427" t="str">
            <v>¤t« t­íi n­íc 5m3</v>
          </cell>
        </row>
        <row r="1428">
          <cell r="E1428" t="str">
            <v>M¸y kh¸c</v>
          </cell>
        </row>
        <row r="1429">
          <cell r="E1429" t="str">
            <v>§¸ d¨m l¸ng nhùa TC3,5kg/m2 dµy 18cm</v>
          </cell>
        </row>
        <row r="1430">
          <cell r="E1430" t="str">
            <v>A.VËt liÖu</v>
          </cell>
        </row>
        <row r="1431">
          <cell r="E1431" t="str">
            <v>§¸ d¨m 4x6</v>
          </cell>
        </row>
        <row r="1432">
          <cell r="E1432" t="str">
            <v>§¸ d¨m 2x4</v>
          </cell>
        </row>
        <row r="1433">
          <cell r="E1433" t="str">
            <v>§¸ d¨m 1x2</v>
          </cell>
        </row>
        <row r="1434">
          <cell r="E1434" t="str">
            <v>§¸ d¨m 0,5x1</v>
          </cell>
        </row>
        <row r="1435">
          <cell r="E1435" t="str">
            <v>Nhùa ®­êng</v>
          </cell>
        </row>
        <row r="1436">
          <cell r="E1436" t="str">
            <v>Cñi</v>
          </cell>
        </row>
        <row r="1437">
          <cell r="E1437" t="str">
            <v>B.Nh©n c«ng</v>
          </cell>
        </row>
        <row r="1438">
          <cell r="E1438" t="str">
            <v>Nh©n c«ng bËc 3.2/7</v>
          </cell>
        </row>
        <row r="1439">
          <cell r="E1439" t="str">
            <v>C. M¸y</v>
          </cell>
        </row>
        <row r="1440">
          <cell r="E1440" t="str">
            <v>M¸y lu 8.5T</v>
          </cell>
        </row>
        <row r="1441">
          <cell r="E1441" t="str">
            <v>Lu lÌn nÒn ®­êng K98.</v>
          </cell>
        </row>
        <row r="1442">
          <cell r="E1442" t="str">
            <v>C. M¸y</v>
          </cell>
        </row>
        <row r="1443">
          <cell r="E1443" t="str">
            <v>¤t« t­íi n­íc 5m3</v>
          </cell>
        </row>
        <row r="1444">
          <cell r="E1444" t="str">
            <v>Lu 10T</v>
          </cell>
        </row>
        <row r="1445">
          <cell r="E1445" t="str">
            <v>M¸y b¬m n­íc 20cv</v>
          </cell>
        </row>
        <row r="1446">
          <cell r="E1446" t="str">
            <v>B.Nh©n c«ng</v>
          </cell>
        </row>
        <row r="1447">
          <cell r="E1447" t="str">
            <v>Nh©n c«ng bËc 2.7/7</v>
          </cell>
        </row>
        <row r="1448">
          <cell r="E1448" t="str">
            <v>BTN trung dµy 7cm.</v>
          </cell>
        </row>
        <row r="1449">
          <cell r="E1449" t="str">
            <v>A.VËt liÖu</v>
          </cell>
        </row>
        <row r="1450">
          <cell r="E1450" t="str">
            <v>BT nhùa</v>
          </cell>
        </row>
        <row r="1451">
          <cell r="E1451" t="str">
            <v>B.Nh©n c«ng</v>
          </cell>
        </row>
        <row r="1452">
          <cell r="E1452" t="str">
            <v>Nh©n c«ng bËc 4,0/7</v>
          </cell>
        </row>
        <row r="1453">
          <cell r="E1453" t="str">
            <v>C. M¸y</v>
          </cell>
        </row>
        <row r="1454">
          <cell r="E1454" t="str">
            <v>M¸y r·i 20T/h</v>
          </cell>
        </row>
        <row r="1455">
          <cell r="E1455" t="str">
            <v>Lu 10T</v>
          </cell>
        </row>
        <row r="1456">
          <cell r="E1456" t="str">
            <v>Lu b¸nh lèp 16T</v>
          </cell>
        </row>
        <row r="1457">
          <cell r="E1457" t="str">
            <v>M¸y kh¸c</v>
          </cell>
        </row>
        <row r="1458">
          <cell r="E1458" t="str">
            <v>D¨m s¹n ®Öm.</v>
          </cell>
        </row>
        <row r="1459">
          <cell r="E1459" t="str">
            <v>A.VËt liÖu</v>
          </cell>
        </row>
        <row r="1460">
          <cell r="E1460" t="str">
            <v>§¸ d¨m 4x6</v>
          </cell>
        </row>
        <row r="1461">
          <cell r="E1461" t="str">
            <v>B.Nh©n c«ng</v>
          </cell>
        </row>
        <row r="1462">
          <cell r="E1462" t="str">
            <v>Nh©n c«ng bËc 3.0/7</v>
          </cell>
        </row>
        <row r="1463">
          <cell r="E1463" t="str">
            <v>§µo ®Êt ®Ó ®¾p + vËn chuyÓn L=2Km.</v>
          </cell>
        </row>
        <row r="1464">
          <cell r="E1464" t="str">
            <v>A.VËt liÖu</v>
          </cell>
        </row>
        <row r="1465">
          <cell r="E1465" t="str">
            <v xml:space="preserve">§Êt ®¾p </v>
          </cell>
        </row>
        <row r="1466">
          <cell r="E1466" t="str">
            <v>C. M¸y</v>
          </cell>
        </row>
        <row r="1467">
          <cell r="E1467" t="str">
            <v>M¸y ®µo&lt;=0.8m3</v>
          </cell>
        </row>
        <row r="1468">
          <cell r="E1468" t="str">
            <v>¤t« tù ®æ 10T</v>
          </cell>
        </row>
        <row r="1469">
          <cell r="E1469" t="str">
            <v>¤t« tù ®æ 10T VchuyÓn tiÕp 1Km (BJ.1133)</v>
          </cell>
        </row>
        <row r="1470">
          <cell r="E1470" t="str">
            <v>M¸y ñi 110cv</v>
          </cell>
        </row>
        <row r="1471">
          <cell r="E1471" t="str">
            <v>B.Nh©n c«ng</v>
          </cell>
        </row>
        <row r="1472">
          <cell r="E1472" t="str">
            <v>Nh©n c«ng bËc 3.0/7</v>
          </cell>
        </row>
        <row r="1473">
          <cell r="E1473" t="str">
            <v>CP sái s¹n lµm mÆt b»ng b·i chøa VL vµ ®­êng c/vô b·i ®óc dÇm dµy 10cm</v>
          </cell>
        </row>
        <row r="1474">
          <cell r="E1474" t="str">
            <v>A.VËt liÖu</v>
          </cell>
        </row>
        <row r="1475">
          <cell r="E1475" t="str">
            <v xml:space="preserve">CÊp phèi sái s¹n </v>
          </cell>
        </row>
        <row r="1476">
          <cell r="E1476" t="str">
            <v>B.Nh©n c«ng</v>
          </cell>
        </row>
        <row r="1477">
          <cell r="E1477" t="str">
            <v>Nh©n c«ng bËc 2.5/7</v>
          </cell>
        </row>
        <row r="1478">
          <cell r="E1478" t="str">
            <v>C. M¸y</v>
          </cell>
        </row>
        <row r="1479">
          <cell r="E1479" t="str">
            <v>M¸y lu 8.5T</v>
          </cell>
        </row>
        <row r="1480">
          <cell r="E1480" t="str">
            <v>M¸y kh¸c</v>
          </cell>
        </row>
        <row r="1481">
          <cell r="E1481" t="str">
            <v>CÊp phèi ®¸ d¨m .</v>
          </cell>
        </row>
        <row r="1482">
          <cell r="E1482" t="str">
            <v>A.VËt liÖu</v>
          </cell>
        </row>
        <row r="1483">
          <cell r="E1483" t="str">
            <v>CÊp phèi ®¸ d¨m</v>
          </cell>
        </row>
        <row r="1484">
          <cell r="E1484" t="str">
            <v>B.Nh©n c«ng</v>
          </cell>
        </row>
        <row r="1485">
          <cell r="E1485" t="str">
            <v>Nh©n c«ng bËc 4,0/7</v>
          </cell>
        </row>
        <row r="1486">
          <cell r="E1486" t="str">
            <v>C. M¸y</v>
          </cell>
        </row>
        <row r="1487">
          <cell r="E1487" t="str">
            <v>M¸y ñi 110cv</v>
          </cell>
        </row>
        <row r="1488">
          <cell r="E1488" t="str">
            <v>M¸y san 110cv</v>
          </cell>
        </row>
        <row r="1489">
          <cell r="E1489" t="str">
            <v>Lu rung 25T</v>
          </cell>
        </row>
        <row r="1490">
          <cell r="E1490" t="str">
            <v>Lu b¸nh lèp 16T</v>
          </cell>
        </row>
        <row r="1491">
          <cell r="E1491" t="str">
            <v>Lu 10T</v>
          </cell>
        </row>
        <row r="1492">
          <cell r="E1492" t="str">
            <v>¤t« t­íi n­íc 5m3</v>
          </cell>
        </row>
        <row r="1493">
          <cell r="E1493" t="str">
            <v>M¸y kh¸c</v>
          </cell>
        </row>
        <row r="1494">
          <cell r="E1494" t="str">
            <v>§¾p nÒn ®­êng K98 ®Êt cÊp 3.</v>
          </cell>
        </row>
        <row r="1495">
          <cell r="E1495" t="str">
            <v>C. M¸y</v>
          </cell>
        </row>
        <row r="1496">
          <cell r="E1496" t="str">
            <v>M¸y ®Çm 25T</v>
          </cell>
        </row>
        <row r="1497">
          <cell r="E1497" t="str">
            <v>M¸y ñi 110cv</v>
          </cell>
        </row>
        <row r="1498">
          <cell r="E1498" t="str">
            <v>M¸y san 110cv</v>
          </cell>
        </row>
        <row r="1499">
          <cell r="E1499" t="str">
            <v>M¸y kh¸c</v>
          </cell>
        </row>
        <row r="1500">
          <cell r="E1500" t="str">
            <v>B.Nh©n c«ng</v>
          </cell>
        </row>
        <row r="1501">
          <cell r="E1501" t="str">
            <v>Nh©n c«ng bËc 3.0/7</v>
          </cell>
        </row>
        <row r="1502">
          <cell r="E1502" t="str">
            <v>§¾p nÒn ®­êng K95 ®Êt cÊp 3.</v>
          </cell>
        </row>
        <row r="1503">
          <cell r="E1503" t="str">
            <v>C. M¸y</v>
          </cell>
        </row>
        <row r="1504">
          <cell r="E1504" t="str">
            <v>M¸y ®Çm 9T</v>
          </cell>
        </row>
        <row r="1505">
          <cell r="E1505" t="str">
            <v>M¸y ñi 110cv</v>
          </cell>
        </row>
        <row r="1506">
          <cell r="E1506" t="str">
            <v>B.Nh©n c«ng</v>
          </cell>
        </row>
        <row r="1507">
          <cell r="E1507" t="str">
            <v>Nh©n c«ng bËc 3.0/7</v>
          </cell>
        </row>
        <row r="1508">
          <cell r="E1508" t="str">
            <v>§µo ®Êt h÷u c¬ nÒn ®­êng më réng</v>
          </cell>
        </row>
        <row r="1509">
          <cell r="E1509" t="str">
            <v>C. M¸y</v>
          </cell>
        </row>
        <row r="1510">
          <cell r="E1510" t="str">
            <v>M¸y ®µo&lt;=0.8m3</v>
          </cell>
        </row>
        <row r="1511">
          <cell r="E1511" t="str">
            <v>¤t« tù ®æ 10T</v>
          </cell>
        </row>
        <row r="1512">
          <cell r="E1512" t="str">
            <v>M¸y ñi 110cv</v>
          </cell>
        </row>
        <row r="1513">
          <cell r="E1513" t="str">
            <v>B.Nh©n c«ng</v>
          </cell>
        </row>
        <row r="1514">
          <cell r="E1514" t="str">
            <v>Nh©n c«ng bËc 3.0/7</v>
          </cell>
        </row>
        <row r="1515">
          <cell r="E1515" t="str">
            <v>V/c ®Êt h÷u c¬ ®æ ®i L=1Km</v>
          </cell>
        </row>
        <row r="1516">
          <cell r="E1516" t="str">
            <v>C. M¸y</v>
          </cell>
        </row>
        <row r="1517">
          <cell r="E1517" t="str">
            <v>¤t« tù ®æ 10T</v>
          </cell>
        </row>
        <row r="1518">
          <cell r="E1518" t="str">
            <v>§µo nÒn ®­êng më réng ®Êt cÊp 3.</v>
          </cell>
        </row>
        <row r="1519">
          <cell r="E1519" t="str">
            <v>C. M¸y</v>
          </cell>
        </row>
        <row r="1520">
          <cell r="E1520" t="str">
            <v>M¸y ®µo&lt;=0.8m3</v>
          </cell>
        </row>
        <row r="1521">
          <cell r="E1521" t="str">
            <v>¤t« tù ®æ 10T</v>
          </cell>
        </row>
        <row r="1522">
          <cell r="E1522" t="str">
            <v>M¸y ñi 110cv</v>
          </cell>
        </row>
        <row r="1523">
          <cell r="E1523" t="str">
            <v>B.Nh©n c«ng</v>
          </cell>
        </row>
        <row r="1524">
          <cell r="E1524" t="str">
            <v>Nh©n c«ng bËc 3.0/7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Tong_ke"/>
      <sheetName val="Cau_kien "/>
      <sheetName val="T hop-C kien"/>
      <sheetName val="Phan_day"/>
      <sheetName val="C to"/>
      <sheetName val="T hop-C to"/>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Du Toan"/>
      <sheetName val="Tongke"/>
      <sheetName val="PhanOday"/>
      <sheetName val="Sheed8"/>
      <sheetName val="She%t14"/>
    </sheetNames>
    <sheetDataSet>
      <sheetData sheetId="0"/>
      <sheetData sheetId="1" refreshError="1">
        <row r="5">
          <cell r="Q5" t="str">
            <v>H4</v>
          </cell>
        </row>
        <row r="6">
          <cell r="Q6" t="str">
            <v>H4</v>
          </cell>
        </row>
        <row r="7">
          <cell r="R7" t="str">
            <v>H2</v>
          </cell>
        </row>
        <row r="8">
          <cell r="R8" t="str">
            <v>H2</v>
          </cell>
        </row>
        <row r="10">
          <cell r="R10" t="str">
            <v>H2</v>
          </cell>
        </row>
        <row r="13">
          <cell r="R13" t="str">
            <v>H2</v>
          </cell>
        </row>
        <row r="14">
          <cell r="R14" t="str">
            <v>H2</v>
          </cell>
        </row>
        <row r="15">
          <cell r="R15" t="str">
            <v>H2</v>
          </cell>
        </row>
        <row r="16">
          <cell r="R16" t="str">
            <v>H2</v>
          </cell>
        </row>
        <row r="18">
          <cell r="Q18" t="str">
            <v>H4</v>
          </cell>
        </row>
        <row r="19">
          <cell r="R19" t="str">
            <v>H2</v>
          </cell>
        </row>
        <row r="20">
          <cell r="R20" t="str">
            <v>H2</v>
          </cell>
        </row>
        <row r="21">
          <cell r="Q21" t="str">
            <v>H4</v>
          </cell>
        </row>
        <row r="23">
          <cell r="R23" t="str">
            <v>H2</v>
          </cell>
        </row>
        <row r="25">
          <cell r="Q25" t="str">
            <v>H4</v>
          </cell>
        </row>
        <row r="27">
          <cell r="R27" t="str">
            <v>H2</v>
          </cell>
        </row>
        <row r="28">
          <cell r="R28" t="str">
            <v>H2</v>
          </cell>
        </row>
        <row r="30">
          <cell r="R30" t="str">
            <v>H2</v>
          </cell>
        </row>
        <row r="32">
          <cell r="R32" t="str">
            <v>H2</v>
          </cell>
        </row>
        <row r="38">
          <cell r="R38" t="str">
            <v>H2</v>
          </cell>
        </row>
        <row r="39">
          <cell r="R39" t="str">
            <v>H2</v>
          </cell>
        </row>
        <row r="42">
          <cell r="R42" t="str">
            <v>H2</v>
          </cell>
        </row>
        <row r="43">
          <cell r="Q43" t="str">
            <v>2H6</v>
          </cell>
        </row>
        <row r="44">
          <cell r="Q44" t="str">
            <v>H6</v>
          </cell>
        </row>
        <row r="45">
          <cell r="R45" t="str">
            <v>H2</v>
          </cell>
        </row>
        <row r="48">
          <cell r="R48" t="str">
            <v>H2</v>
          </cell>
        </row>
        <row r="49">
          <cell r="Q49" t="str">
            <v>H4</v>
          </cell>
        </row>
        <row r="50">
          <cell r="R50" t="str">
            <v>H2</v>
          </cell>
        </row>
        <row r="51">
          <cell r="R51" t="str">
            <v>H2</v>
          </cell>
        </row>
        <row r="52">
          <cell r="Q52" t="str">
            <v>H4</v>
          </cell>
        </row>
        <row r="53">
          <cell r="R53" t="str">
            <v>H2</v>
          </cell>
        </row>
        <row r="54">
          <cell r="Q54" t="str">
            <v>H6</v>
          </cell>
        </row>
        <row r="55">
          <cell r="Q55" t="str">
            <v>H4</v>
          </cell>
        </row>
        <row r="56">
          <cell r="Q56" t="str">
            <v>H4</v>
          </cell>
        </row>
        <row r="57">
          <cell r="Q57" t="str">
            <v>H4</v>
          </cell>
        </row>
        <row r="58">
          <cell r="Q58" t="str">
            <v>H4</v>
          </cell>
        </row>
        <row r="59">
          <cell r="Q59" t="str">
            <v>H4</v>
          </cell>
        </row>
        <row r="60">
          <cell r="Q60" t="str">
            <v>H4</v>
          </cell>
        </row>
        <row r="61">
          <cell r="Q61" t="str">
            <v>H4</v>
          </cell>
        </row>
        <row r="62">
          <cell r="R62" t="str">
            <v>H2</v>
          </cell>
        </row>
        <row r="63">
          <cell r="Q63" t="str">
            <v>H4</v>
          </cell>
        </row>
        <row r="64">
          <cell r="Q64" t="str">
            <v>H4</v>
          </cell>
        </row>
        <row r="65">
          <cell r="Q65" t="str">
            <v>H6</v>
          </cell>
        </row>
        <row r="66">
          <cell r="Q66" t="str">
            <v>2H6</v>
          </cell>
        </row>
        <row r="67">
          <cell r="R67" t="str">
            <v>H2</v>
          </cell>
        </row>
        <row r="68">
          <cell r="Q68" t="str">
            <v>H6</v>
          </cell>
        </row>
        <row r="69">
          <cell r="Q69" t="str">
            <v>H6</v>
          </cell>
        </row>
        <row r="70">
          <cell r="R70" t="str">
            <v>H2</v>
          </cell>
        </row>
        <row r="71">
          <cell r="R71" t="str">
            <v>H2</v>
          </cell>
        </row>
        <row r="72">
          <cell r="Q72" t="str">
            <v>H4</v>
          </cell>
        </row>
        <row r="73">
          <cell r="Q73" t="str">
            <v>H4</v>
          </cell>
        </row>
        <row r="74">
          <cell r="R74" t="str">
            <v>H2</v>
          </cell>
        </row>
        <row r="75">
          <cell r="Q75" t="str">
            <v>2H6</v>
          </cell>
        </row>
        <row r="76">
          <cell r="Q76" t="str">
            <v>H4</v>
          </cell>
        </row>
        <row r="77">
          <cell r="Q77" t="str">
            <v>H4</v>
          </cell>
        </row>
        <row r="78">
          <cell r="Q78" t="str">
            <v>H4</v>
          </cell>
        </row>
        <row r="79">
          <cell r="Q79" t="str">
            <v>H4</v>
          </cell>
        </row>
        <row r="80">
          <cell r="R80" t="str">
            <v>H2</v>
          </cell>
        </row>
        <row r="82">
          <cell r="R82" t="str">
            <v>H2</v>
          </cell>
        </row>
        <row r="83">
          <cell r="Q83" t="str">
            <v>H4</v>
          </cell>
        </row>
        <row r="84">
          <cell r="R84" t="str">
            <v>H2</v>
          </cell>
        </row>
        <row r="85">
          <cell r="R85" t="str">
            <v>H2</v>
          </cell>
        </row>
        <row r="86">
          <cell r="Q86" t="str">
            <v>H4</v>
          </cell>
        </row>
        <row r="87">
          <cell r="R87" t="str">
            <v>H2</v>
          </cell>
        </row>
        <row r="88">
          <cell r="Q88" t="str">
            <v>H4</v>
          </cell>
        </row>
        <row r="89">
          <cell r="Q89" t="str">
            <v>H4</v>
          </cell>
        </row>
        <row r="91">
          <cell r="R91" t="str">
            <v>H2</v>
          </cell>
        </row>
        <row r="92">
          <cell r="Q92" t="str">
            <v>H4</v>
          </cell>
        </row>
        <row r="97">
          <cell r="R97" t="str">
            <v>H2</v>
          </cell>
        </row>
        <row r="99">
          <cell r="Q99" t="str">
            <v>H4</v>
          </cell>
        </row>
        <row r="100">
          <cell r="R100" t="str">
            <v>H2</v>
          </cell>
        </row>
        <row r="104">
          <cell r="R104" t="str">
            <v>H2</v>
          </cell>
        </row>
        <row r="105">
          <cell r="Q105" t="str">
            <v>H4</v>
          </cell>
        </row>
        <row r="124">
          <cell r="Q124" t="str">
            <v>H4</v>
          </cell>
        </row>
        <row r="128">
          <cell r="R128" t="str">
            <v>H2</v>
          </cell>
        </row>
        <row r="130">
          <cell r="Q130" t="str">
            <v>H4</v>
          </cell>
        </row>
        <row r="131">
          <cell r="Q131" t="str">
            <v>2H4</v>
          </cell>
        </row>
        <row r="132">
          <cell r="Q132" t="str">
            <v>H6</v>
          </cell>
        </row>
        <row r="133">
          <cell r="Q133" t="str">
            <v>2H6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DG"/>
      <sheetName val="CVL"/>
      <sheetName val="Dan"/>
      <sheetName val="T-DT"/>
      <sheetName val="Xay lap"/>
      <sheetName val="VCto"/>
      <sheetName val="VCb"/>
      <sheetName val="PT von"/>
      <sheetName val="XL4Poppy"/>
    </sheetNames>
    <sheetDataSet>
      <sheetData sheetId="0"/>
      <sheetData sheetId="1"/>
      <sheetData sheetId="2"/>
      <sheetData sheetId="3"/>
      <sheetData sheetId="4"/>
      <sheetData sheetId="5"/>
      <sheetData sheetId="6"/>
      <sheetData sheetId="7"/>
      <sheetData sheetId="8"/>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KH_Q1_Q2_01"/>
      <sheetName val="KLXL"/>
      <sheetName val="P. tich"/>
    </sheetNames>
    <sheetDataSet>
      <sheetData sheetId="0"/>
      <sheetData sheetId="1"/>
      <sheetData sheetId="2" refreshError="1"/>
      <sheetData sheetId="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 val="KH-Q1,Q2,01"/>
      <sheetName val="4"/>
      <sheetName val="Bang chiet tinh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heet1"/>
      <sheetName val="To trinh"/>
      <sheetName val="Sheet2"/>
      <sheetName val="bang2"/>
      <sheetName val="coHoan"/>
      <sheetName val="KTQT-AFC"/>
      <sheetName val="CLDG"/>
      <sheetName val="CLKL"/>
      <sheetName val="Bang du toan"/>
      <sheetName val="Tonghop"/>
      <sheetName val="Bu gia"/>
      <sheetName val="PT vat tu"/>
      <sheetName val="PTVT"/>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ongty"/>
      <sheetName val="VPPN"/>
      <sheetName val="XN74"/>
      <sheetName val="XN54"/>
      <sheetName val="XN33"/>
      <sheetName val="NK96"/>
      <sheetName val="Nam 2001"/>
      <sheetName val="Tang TSCD 98-02"/>
      <sheetName val="BIEN DONG"/>
      <sheetName val="TSCD 2001"/>
      <sheetName val="Quy 1-2002"/>
      <sheetName val="Quy 2-2002"/>
      <sheetName val="Quy 3-2002"/>
      <sheetName val="Quy 4-02"/>
      <sheetName val="XXXXXXXX"/>
      <sheetName val="solieu"/>
      <sheetName val="PLV"/>
      <sheetName val="Dongia"/>
      <sheetName val="DTCTtaluy"/>
      <sheetName val="KLDGTT&lt;120%"/>
      <sheetName val="PL2"/>
      <sheetName val="DTnen"/>
      <sheetName val="PL"/>
      <sheetName val="THKL nghiemthu"/>
      <sheetName val="DTCTtaluy (2)"/>
      <sheetName val="KLDGTT&lt;120% (2)"/>
      <sheetName val="TH (2)"/>
      <sheetName val="XXXXXXX0"/>
      <sheetName val="10000000"/>
      <sheetName val="XXXXXXX1"/>
      <sheetName val="20000000"/>
      <sheetName val="30000000"/>
      <sheetName val="boHoan"/>
      <sheetName val="XN79"/>
      <sheetName val="CTMT"/>
      <sheetName val="C.     Lang"/>
      <sheetName val="DG CAࡕ"/>
      <sheetName val="QL1A-QL1Q moi"/>
      <sheetName val="SL)NC-MB"/>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KluongKm2_x000c_4"/>
      <sheetName val="gVL"/>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ai khoan"/>
      <sheetName val="MTO REV.0"/>
      <sheetName val="lt-tl"/>
      <sheetName val="px3-tl"/>
      <sheetName val="px1-tl"/>
      <sheetName val="vp-tl"/>
      <sheetName val="px2,tb-tl"/>
      <sheetName val="th-qt"/>
      <sheetName val="bqt"/>
      <sheetName val="tl-khovt"/>
      <sheetName val="dtkhovt"/>
      <sheetName val="Sheet17"/>
      <sheetName val="Sheet18"/>
      <sheetName val="C.   ( Lang"/>
      <sheetName val="P_x000c_V"/>
      <sheetName val="HK1"/>
      <sheetName val="HK2"/>
      <sheetName val="CANAM"/>
      <sheetName val="TK331D"/>
      <sheetName val="334 d"/>
      <sheetName val="DG "/>
      <sheetName val="Tojg KLBS"/>
      <sheetName val="Maumo)"/>
      <sheetName val="KH-Q1,Q2,01"/>
      <sheetName val="ɂIEN DONG"/>
      <sheetName val="TTDZ22"/>
      <sheetName val="XL@Test5"/>
      <sheetName val="DG CA?"/>
      <sheetName val="¶"/>
      <sheetName val="NCong-Day-Su"/>
      <sheetName val="giathanh1"/>
      <sheetName val="Tonchop"/>
      <sheetName val="?IEN DONG"/>
      <sheetName val="dmuc"/>
      <sheetName val="NC"/>
      <sheetName val="BGThau_x0008__x0000__x0000_0000000_x0001__x0006__x0000__x0000_Sheet1_x0008__x0000__x0000_To"/>
      <sheetName val="S`eet12"/>
      <sheetName val="XHXPXXX1"/>
      <sheetName val="0000000!"/>
      <sheetName val="To tri.h"/>
      <sheetName val="cnHoan"/>
      <sheetName val="V_x0010_PN"/>
      <sheetName val="NHAN_x0000_CONG"/>
      <sheetName val="KK bo sung"/>
      <sheetName val="S29_x0007__x0000__x0000_S"/>
      <sheetName val="Quy_x0000_2-2002"/>
      <sheetName val="PTVL"/>
      <sheetName val="Bu gi`"/>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Ünh m÷c"/>
      <sheetName val="tuong"/>
      <sheetName val="Girder"/>
      <sheetName val="Tendon"/>
      <sheetName val="çha tri SX"/>
      <sheetName val="So Conç!îfhiep"/>
      <sheetName val="XL4Te3t5"/>
      <sheetName val="TDT"/>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Na2_x0000__x0000_01"/>
      <sheetName val="tra-vat-lieu"/>
      <sheetName val="Quy"/>
      <sheetName val="NEW-PANEL"/>
      <sheetName val="S29_x0007_"/>
      <sheetName val="XL4@oppy"/>
      <sheetName val="Km&quot;33s,"/>
      <sheetName val="Km227O838-228_100"/>
      <sheetName val="Dang TSCD 98-02"/>
      <sheetName val="dtkhovd"/>
      <sheetName val="CDMT"/>
      <sheetName val="Sêeet9"/>
      <sheetName val="DO AM DT"/>
      <sheetName val="DT1????????"/>
      <sheetName val="Quy?2-2002"/>
      <sheetName val="DT1?"/>
      <sheetName val="S29_x0007_??S"/>
      <sheetName val="S29_x0007_?S"/>
      <sheetName val="4_x0004__x0000__x0000_XN54_x0004__x0000__x0000_XN33_x0004__x0000__x0000_NK96_x0006__x0000__x0000_Sheet4"/>
      <sheetName val="Km227Э227_838s,"/>
      <sheetName val="CHIET TINH TBA"/>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PPVT"/>
      <sheetName val="Tang TRCD 98-02"/>
      <sheetName val="TSCD 2000"/>
      <sheetName val="Q3-01-duyet"/>
      <sheetName val="data"/>
      <sheetName val="phi"/>
      <sheetName val="_x0000__x0000_쫀䃝Z"/>
      <sheetName val="_x0000__x0000__x0000__x0000_¢é@Z_x0000__x000d__x0000__x0004_"/>
      <sheetName val="CT_x0000_doanh thu 2005"/>
      <sheetName val="XNGBQII-_x0010_4 (3)"/>
      <sheetName val="XLÿÿest5"/>
      <sheetName val="M+MC"/>
      <sheetName val="ptdg"/>
      <sheetName val="XNGBQI-01 (02)"/>
      <sheetName val="CĮ     Lang"/>
      <sheetName val="Bang TK goc"/>
      <sheetName val="DGchitiet "/>
      <sheetName val="Hạng mục 2"/>
      <sheetName val="NHAN CWNG"/>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r"/>
      <sheetName val="Km225_838-228_100"/>
      <sheetName val="INV"/>
      <sheetName val="XXXXXXX2"/>
      <sheetName val="XXXXXXX3"/>
      <sheetName val="XXXXXXX4"/>
      <sheetName val="MTO REV.2(ARMOR)"/>
      <sheetName val="DG CA_"/>
      <sheetName val="_IEN DONG"/>
      <sheetName val="BGThau_x0008_"/>
      <sheetName val="ctTBA"/>
      <sheetName val="tienluong"/>
      <sheetName val="NHAN"/>
      <sheetName val="DI-ESTI"/>
      <sheetName val="GVL-NC-M"/>
      <sheetName val="Quy $-02"/>
      <sheetName val="BGThau_x0008__x0000_0000000_x0001__x0006__x0000_Sheet1_x0008__x0000_To dr"/>
      <sheetName val="CPQL"/>
      <sheetName val="THCPQL"/>
      <sheetName val="CI     Lang"/>
      <sheetName val="Na2"/>
      <sheetName val="DT1________"/>
      <sheetName val="DT1_"/>
      <sheetName val="S29_x0007___S"/>
      <sheetName val="S29_x0007__S"/>
      <sheetName val="CT"/>
      <sheetName val="_x0000__x0000__x0000__x0000_¢é@Z_x0000__x000a__x0000__x0004_"/>
      <sheetName val="KTQT-AF_x0003_"/>
      <sheetName val="KLDGT_x0014_&lt;120%"/>
      <sheetName val="Congt9"/>
      <sheetName val="00000003"/>
      <sheetName val=""/>
      <sheetName val="4_x0004_"/>
      <sheetName val="DO_AM_DT"/>
      <sheetName val="ɂIEN_DONG"/>
      <sheetName val="DG_CA?"/>
      <sheetName val="Khoi luong"/>
      <sheetName val="coctuatrenda"/>
      <sheetName val="Na2_x0000__x0000_€01"/>
      <sheetName val="TTTram"/>
      <sheetName val="DTCTtallu"/>
      <sheetName val="Exterior Walls Finishes"/>
      <sheetName val="Km227?227_838s,"/>
      <sheetName val="Pier"/>
      <sheetName val="Pile"/>
      <sheetName val="_x0000__x0000_??Z"/>
      <sheetName val="Vong KLBS"/>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name"/>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_x0000__x0000_€¢é@Z_x0000__x000d__x0000__x0004_"/>
      <sheetName val="Du kien DT 9 thang de fop"/>
      <sheetName val="DG _x0000__x0000__x0000__x0000__x0000__x0000__x0000__x0000__x0000__x0009__x0000_᲌Ա_x0000__x0004__x0000__x0000__x0000__x0000__x0000__x0000_窰԰_x0000__x0000__x0000__x0000__x0000_"/>
      <sheetName val="XNGBQIV-02_x0000__x0000_)"/>
      <sheetName val="C?     Lang"/>
      <sheetName val="_x0000__x0001__x0000__x0000__x0000__x0000__x0000__x0000__x0000__x0000__x0000__x0000__x0000__x0002__x0000__x0000__x0000__x0000__x0000__x0000__x0000_Ƥ_x0000_Ő_x0000__x0000__x0000_㋎˴_x0000_"/>
      <sheetName val="KH_Q1_Q2_01"/>
      <sheetName val="c`i tiet KHM"/>
      <sheetName val="Km23"/>
      <sheetName val="H?ng m?c 2"/>
      <sheetName val="Tgng hop CP T10"/>
      <sheetName val="TT_10KV"/>
      <sheetName val="��nh m�c"/>
      <sheetName val="Na2_x0000__x0000_�01"/>
      <sheetName val="S�eet9"/>
      <sheetName val="�ha tri SX"/>
      <sheetName val="So Con�!�fhiep"/>
      <sheetName val="XL��est5"/>
      <sheetName val="_x0000__x0000__x0000__x0000_���@Z_x0000__x000d__x0000__x0004_"/>
      <sheetName val="Tai_khկ_x0000_缀"/>
      <sheetName val="_x0000__x0000__x0000__x0000__x0000__x0000__x0000__x0000_ (2)"/>
      <sheetName val="diachi"/>
      <sheetName val="KKKKKKKK"/>
      <sheetName val="MTO REV.0_x0000__x0000__x0000__x0000__x0000__x0000__x0000__x0000__x0000__x0009__x0000_쫀Ӛ_x0000__x0004__x0000__x0000__x0000__x0000__x0000__x0000__xdd0c_"/>
      <sheetName val="ɂIEJ DONG"/>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BGThau0000000Sheet1To_dr"/>
      <sheetName val="XNGBQI-01_(02)"/>
      <sheetName val="CI_____Lang"/>
      <sheetName val="Du_kien_DT_9_thang_de_fop"/>
      <sheetName val="_x0000__x0000__x0017_[Q3-01-duyet.xls]Maumo)_x0000_?_x0000__x0000__x0000_"/>
      <sheetName val="[Q3-01-duyet.xlsUboHoan"/>
      <sheetName val="Qheet19"/>
      <sheetName val="THKL nghiamthu"/>
      <sheetName val="Balg du toan"/>
      <sheetName val="Km2_x0000__x0000_,"/>
      <sheetName val="Thep-MatCat"/>
      <sheetName val="Kiem-Toan"/>
      <sheetName val="NhapSL"/>
      <sheetName val="ThongSo"/>
      <sheetName val="Shѥet10"/>
      <sheetName val="SDH TP"/>
      <sheetName val="Hedging"/>
      <sheetName val="ESTI."/>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쫀䃝Z"/>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_x0000__x0000__x0000__x0000_€¢é@Z_x0000__x000a__x0000__x0004_"/>
      <sheetName val="_x0000__x0000__x0000__x0000_���@Z_x0000__x000a__x0000__x0004_"/>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refreshError="1"/>
      <sheetData sheetId="205"/>
      <sheetData sheetId="206"/>
      <sheetData sheetId="207" refreshError="1"/>
      <sheetData sheetId="208"/>
      <sheetData sheetId="209" refreshError="1"/>
      <sheetData sheetId="210"/>
      <sheetData sheetId="211" refreshError="1"/>
      <sheetData sheetId="212"/>
      <sheetData sheetId="213" refreshError="1"/>
      <sheetData sheetId="214" refreshError="1"/>
      <sheetData sheetId="215"/>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sheetData sheetId="232"/>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sheetData sheetId="289" refreshError="1"/>
      <sheetData sheetId="290"/>
      <sheetData sheetId="291"/>
      <sheetData sheetId="292"/>
      <sheetData sheetId="293"/>
      <sheetData sheetId="294"/>
      <sheetData sheetId="295"/>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sheetData sheetId="338"/>
      <sheetData sheetId="339" refreshError="1"/>
      <sheetData sheetId="340" refreshError="1"/>
      <sheetData sheetId="341" refreshError="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refreshError="1"/>
      <sheetData sheetId="449"/>
      <sheetData sheetId="450"/>
      <sheetData sheetId="451"/>
      <sheetData sheetId="452"/>
      <sheetData sheetId="453" refreshError="1"/>
      <sheetData sheetId="454"/>
      <sheetData sheetId="455"/>
      <sheetData sheetId="456" refreshError="1"/>
      <sheetData sheetId="457" refreshError="1"/>
      <sheetData sheetId="458" refreshError="1"/>
      <sheetData sheetId="459" refreshError="1"/>
      <sheetData sheetId="460" refreshError="1"/>
      <sheetData sheetId="461" refreshError="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refreshError="1"/>
      <sheetData sheetId="487"/>
      <sheetData sheetId="488" refreshError="1"/>
      <sheetData sheetId="489" refreshError="1"/>
      <sheetData sheetId="490" refreshError="1"/>
      <sheetData sheetId="491" refreshError="1"/>
      <sheetData sheetId="492" refreshError="1"/>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sheetData sheetId="549" refreshError="1"/>
      <sheetData sheetId="550"/>
      <sheetData sheetId="551" refreshError="1"/>
      <sheetData sheetId="552" refreshError="1"/>
      <sheetData sheetId="553" refreshError="1"/>
      <sheetData sheetId="554"/>
      <sheetData sheetId="555" refreshError="1"/>
      <sheetData sheetId="556" refreshError="1"/>
      <sheetData sheetId="557"/>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sheetData sheetId="627"/>
      <sheetData sheetId="628" refreshError="1"/>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refreshError="1"/>
      <sheetData sheetId="68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Sheet1"/>
      <sheetName val="Sheet2"/>
      <sheetName val="Sheet3"/>
      <sheetName val="XL4Poppy"/>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Xlc5nguyhiem"/>
      <sheetName val="CosoXL"/>
      <sheetName val="KhuTG"/>
      <sheetName val="10000000"/>
      <sheetName val="XL4Test5"/>
      <sheetName val="Sheet4"/>
      <sheetName val="Thuc thanh"/>
      <sheetName val="KH-Q1,Q2,01"/>
      <sheetName val="thang12"/>
      <sheetName val="thang11"/>
      <sheetName val="thang10"/>
      <sheetName val="thang9"/>
      <sheetName val="thang8"/>
      <sheetName val="thang7"/>
      <sheetName val="thang6"/>
      <sheetName val="thang5"/>
      <sheetName val="thang4"/>
      <sheetName val="thang3"/>
      <sheetName val="thang2"/>
      <sheetName val="thang1"/>
      <sheetName val="DS-nop"/>
      <sheetName val="BC-ThuChi"/>
      <sheetName val="DS-nop T10.03"/>
      <sheetName val="DS-nop T12.03"/>
      <sheetName val="DS nop quý IV"/>
      <sheetName val="DS nop quý IV.04"/>
      <sheetName val="DSnop quý III.04"/>
      <sheetName val="DSnop quý II.04"/>
      <sheetName val="DSnop quý I.04"/>
      <sheetName val="DS-nop T11.03"/>
      <sheetName val="THDT"/>
      <sheetName val="THDG"/>
      <sheetName val="CTDG"/>
      <sheetName val="CTBT"/>
      <sheetName val="CPBT"/>
      <sheetName val="TB"/>
      <sheetName val="VC"/>
      <sheetName val="BANG KE"/>
      <sheetName val="CT cong_x0000_to"/>
      <sheetName val="CT cong?to"/>
      <sheetName val="data"/>
      <sheetName val="phi"/>
      <sheetName val="DL2"/>
      <sheetName val="giathanh1"/>
      <sheetName val="ESTI."/>
      <sheetName val="DI-ESTI"/>
      <sheetName val="CT cong"/>
      <sheetName val="CT cong_to"/>
      <sheetName val="BY CATEGORY"/>
      <sheetName val="001N99"/>
      <sheetName val="TH dz 22"/>
      <sheetName val="VCDD_22"/>
      <sheetName val="vt 22"/>
      <sheetName val="KH_Q1_Q2_01"/>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TDTKP"/>
      <sheetName val="DG3285"/>
      <sheetName val="#pkhac"/>
      <sheetName val="Database"/>
      <sheetName val="Thuc_thanh"/>
      <sheetName val="Tieu chuan thep"/>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BANG_KE"/>
      <sheetName val="DS-nop_T10_03"/>
      <sheetName val="DS-nop_T12_03"/>
      <sheetName val="DS_nop_quý_IV"/>
      <sheetName val="DS_nop_quý_IV_04"/>
      <sheetName val="DSnop_quý_III_04"/>
      <sheetName val="DSnop_quý_II_04"/>
      <sheetName val="DSnop_quý_I_04"/>
      <sheetName val="DS-nop_T11_03"/>
      <sheetName val="CT_cong?to"/>
      <sheetName val="CT_congto"/>
      <sheetName val="ESTI_"/>
      <sheetName val="CT_cong_to1"/>
      <sheetName val="CT_cong"/>
      <sheetName val="TT_0,4KV"/>
      <sheetName val="TONGKE1P"/>
      <sheetName val="4"/>
      <sheetName val="Ban"/>
      <sheetName val="GS"/>
      <sheetName val="CD"/>
      <sheetName val="331"/>
      <sheetName val="CP"/>
      <sheetName val="Mua"/>
      <sheetName val="TK"/>
      <sheetName val="XNT"/>
      <sheetName val="BH"/>
      <sheetName val="BK MB"/>
      <sheetName val="So Cai"/>
      <sheetName val="Quy"/>
      <sheetName val="Luong"/>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2"/>
      <sheetName val="KL_CONG_TO1"/>
      <sheetName val="VL_DAU_THAU1"/>
      <sheetName val="TH_DZ0,41"/>
      <sheetName val="VL-NC_DZ0,41"/>
      <sheetName val="TH_THAO_DO1"/>
      <sheetName val="VL-NC-MTC_thao_do1"/>
      <sheetName val="CT_THAO_DO1"/>
      <sheetName val="KL_Thao_Do1"/>
      <sheetName val="Thuc_thanh1"/>
      <sheetName val="DS-nop_T10_031"/>
      <sheetName val="DS-nop_T12_031"/>
      <sheetName val="DS_nop_quý_IV1"/>
      <sheetName val="DS_nop_quý_IV_041"/>
      <sheetName val="DSnop_quý_III_041"/>
      <sheetName val="DSnop_quý_II_041"/>
      <sheetName val="DSnop_quý_I_041"/>
      <sheetName val="DS-nop_T11_031"/>
      <sheetName val="BANG_KE1"/>
      <sheetName val="CT_cong?to1"/>
      <sheetName val="ESTI_1"/>
      <sheetName val="CT_cong_to3"/>
      <sheetName val="CT_cong1"/>
      <sheetName val="BY_CATEGORY"/>
      <sheetName val="Tieu_chuan_thep"/>
      <sheetName val="name"/>
      <sheetName val="Khoi luong"/>
    </sheetNames>
    <sheetDataSet>
      <sheetData sheetId="0"/>
      <sheetData sheetId="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PHAN TICH`VAT TU"/>
      <sheetName val="THK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ctTBA"/>
      <sheetName val="Sheet5_x0000__x0008__x0006__x0008__x0003_ဠ_x0000_蜰Ư༢_x0000_螸Ư༢_x0000_蠼Ư༢_x0000_裀Ư༢_x0000_襄Ư"/>
      <sheetName val="TTTram"/>
      <sheetName val="Tai khoan"/>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VL,NC"/>
      <sheetName val="Dot31"/>
      <sheetName val="Dot32"/>
      <sheetName val="Dot33"/>
      <sheetName val="Dot34"/>
      <sheetName val="Dot35"/>
      <sheetName val="Dot26"/>
      <sheetName val="Dot27"/>
      <sheetName val="Dot28"/>
      <sheetName val="Dot29"/>
      <sheetName val="Dot30"/>
      <sheetName val="Sheet2"/>
      <sheetName val="GVT"/>
      <sheetName val="Tongke"/>
      <sheetName val="BANG DU TGAN DRC"/>
      <sheetName val="VC B_x000f_"/>
      <sheetName val="PHAN DICH VAT TU"/>
      <sheetName val="DIEL GIAI KL"/>
      <sheetName val="KLDK THUC HIEN"/>
      <sheetName val="Shaet30"/>
      <sheetName val="Sheet#2"/>
      <sheetName val="Qheet36"/>
      <sheetName val="Tien An T11"/>
      <sheetName val="DNPD-QL"/>
      <sheetName val="Bang luong"/>
      <sheetName val="Bang CC"/>
      <sheetName val=" Luong nghien "/>
      <sheetName val="QT-LN"/>
      <sheetName val="Giantiep"/>
      <sheetName val="Phuc vu"/>
      <sheetName val="May Phat"/>
      <sheetName val="1813"/>
      <sheetName val="MTO REV.2(ARMOR)"/>
      <sheetName val="DO AM DT"/>
      <sheetName val="Sheet5_x0000__x0008__x0006__x0008__x0003_ဠ 蜰Ư༢_x0000_螸Ư༢_x0000_蠼Ư༢_x0000_裀Ư༢_x0000_襄Ư"/>
      <sheetName val="Sheet5"/>
      <sheetName val="BO"/>
      <sheetName val="giathanh1"/>
      <sheetName val="Thuc thanh"/>
      <sheetName val="QTDG"/>
      <sheetName val="gia xe _x0000_ay"/>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TONG HOP K©N© 2ÈI"/>
      <sheetName val="DTCT-TB"/>
      <sheetName val="TONG KE DZ 0.4 KV"/>
      <sheetName val="Bia TQT"/>
      <sheetName val="Luong T1- 03"/>
      <sheetName val="Luong T2- 03"/>
      <sheetName val="Luong T3- 03"/>
      <sheetName val="TT04"/>
      <sheetName val="Sheet5?_x0008__x0006__x0008__x0003_ဠ?蜰Ư༢?螸Ư༢?蠼Ư༢?裀Ư༢?襄Ư"/>
      <sheetName val="?"/>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 ?U?_x0000_?U?_x0000_?U?_x0000_?U?_x0000_?U?_x0000_?U?_x0000__x0000__x0000__x0000__x0000__x0000_"/>
      <sheetName val="ay (28-10-2005)_x0000__x0000_#2_Du toan nga"/>
      <sheetName val="'ia nhan cong"/>
      <sheetName val="TONGSBU"/>
      <sheetName val="TL rieng"/>
      <sheetName val="dtct cau"/>
      <sheetName val="CHIET TINH DGN GIA"/>
      <sheetName val="Chi tiet1"/>
      <sheetName val="Gia KS"/>
      <sheetName val="Thuc thanh_x0000_ס_x0000__x0000__x0000__x0000__x0000__x0000__x0000__x0000__x0009__x0000_忀ס_x0000__x0004__x0000__x0000__x0000__x0000__x0000_"/>
      <sheetName val="?_x0000_?Ý?_x0000_?Ý?_x0000_?Ý?_x0000_?Ý?_x0000_?Ý?_x0000_?Ý?_x0000__x0000__x0000__x0000__x0000__x0000_"/>
      <sheetName val="Sheet5_x0000__x0008__x0006__x0008__x0003_?_x0000_?Ý?_x0000_?Ý?_x0000_?Ý?_x0000_?Ý?_x0000_?Ý"/>
      <sheetName val="? ?U???U???U???U???U???U???????"/>
      <sheetName val="Sheet5_x0000__x0008__x0006__x0008__x0003_? ?U?_x0000_?U?_x0000_?U?_x0000_?U?_x0000_?U"/>
      <sheetName val="gia xe ?ay"/>
      <sheetName val="Sheet5?_x0008__x0006__x0008__x0003_? ?U???U???U???U???U"/>
      <sheetName val="dg"/>
      <sheetName val="PTVT (MAU)"/>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Tien_An_T11"/>
      <sheetName val="Bang_luong"/>
      <sheetName val="Bang_CC"/>
      <sheetName val="_Luong_nghien_"/>
      <sheetName val="Phuc_vu"/>
      <sheetName val="May_Phat"/>
      <sheetName val="TONG KE"/>
      <sheetName val="Electrical Breakdown"/>
      <sheetName val="BC11cau-QL15A-3"/>
      <sheetName val="VL_NC"/>
      <sheetName val="gia xe "/>
      <sheetName val="_"/>
      <sheetName val="PHAN TICH VAT T_x0015_ NGANG"/>
      <sheetName val="PHAN TACH VAT TU THEO NHOM"/>
      <sheetName val="TONG HOP NHAN CNNG"/>
      <sheetName val="DIEF GIAI CPSX"/>
      <sheetName val="BANG GIA DU UOAN THUY LOI"/>
      <sheetName val=" lam_x0000__x000e_2_Goi 1 (TT04)_x0000_ 2_goi 1 d"/>
      <sheetName val="01 Bid Price summary"/>
      <sheetName val="? ?U???U???U???U???U???U??"/>
      <sheetName val="KLLK THUC @IEN"/>
      <sheetName val="dtct cong"/>
      <sheetName val="Sheet5_x0000__x0008__x0006__x0008__x0003_?_x0000_?Ý?_x0000_?Ý?_x0000_?Ý?_x0000_?_x000f_???_x000f_"/>
      <sheetName val="? ?Ý?_x0000_?Ý?_x0000_?Ý?_x0000_?Ý?_x0000_?Ý?_x0000_?Ý?_x0000__x0000__x0000__x0000__x0000__x0000_"/>
      <sheetName val="???Ý???Ý???Ý???Ý???Ý???Ý???????"/>
      <sheetName val="Sheet5?_x0008__x0006__x0008__x0003_???Ý???Ý???Ý???Ý???Ý"/>
      <sheetName val="Sheet5?_x0008__x0006__x0008__x0003_???Ý???Ý???Ý???_x000f_???_x000f_"/>
      <sheetName val="? ?Ý???Ý???Ý???Ý???Ý???Ý???????"/>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Sheet5__x0008__x0006__x0008__x0003_ဠ 蜰Ư༢_螸Ư༢_蠼Ư༢_裀Ư༢_襄Ư"/>
      <sheetName val="_ _U_"/>
      <sheetName val="_ _U___U___U___U___U___U_______"/>
      <sheetName val="gia xe _ay"/>
      <sheetName val="Sheet5__x0008__x0006__x0008__x0003__ _U___U___U___U___U"/>
      <sheetName val="DO_AM_DT"/>
      <sheetName val="Khoi luong"/>
      <sheetName val="ay (28-10-2005)"/>
      <sheetName val="TH VAL TU"/>
      <sheetName val="BANG BU VAN CxUYEN"/>
      <sheetName val="CHI PHI CÁ!MAY"/>
      <sheetName val="DK-TT"/>
      <sheetName val="Thuc thanh?ס????????_x0009_?忀ס?_x0004_?????"/>
      <sheetName val="_x0000__x0000__x0000__x0000__x0000__x0000__x0000__x0000__x0000__x0000__x0000_![BC11cau-QL15A-3.xl"/>
      <sheetName val="_ _U___U___U___U___U___U__"/>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_ia nhan cong"/>
      <sheetName val=" lam"/>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ay (28-10-2005)??#2_Du toan nga"/>
      <sheetName val="PONG HOP KINH PHI"/>
      <sheetName val="PHAN TICH KHOI HUONG"/>
      <sheetName val="DON CIA TONG HOP"/>
      <sheetName val="Sheet5__x0008__x0006__x0008__x0003_?_?U?_?U?_?U?_?U?_?U"/>
      <sheetName val="Sheet5__x0008__x0006__x0008__x0003_?_?U?_?U?_?U?_?_x000f_???_x000f_"/>
      <sheetName val="Sheet5__x0008__x0006__x0008__x0003_? ?U?_?U?_?U?_?U?_?U"/>
      <sheetName val="Tong_ke"/>
      <sheetName val="chitiet"/>
      <sheetName val=" Luong nghiun "/>
      <sheetName val=" lam?_x000e_2_Goi 1 (TT04)? 2_goi 1 d"/>
      <sheetName val=""/>
      <sheetName val="Sheet5_x0000__x0008__x0006__x0008__x0003_ဠ_x0000_蜰Ư༢_x0000_螸Ư༢_x0000_蠼Ư༢_x0000_⋀_x000f_쀀궈∁_x000f_"/>
      <sheetName val="Sheet5?_x0008__x0006__x0008__x0003_ဠ?蜰Ư༢?螸Ư༢?蠼Ư༢?⋀_x000f_쀀궈∁_x000f_"/>
      <sheetName val="Sheet5__x0008__x0006__x0008__x0003_ဠ_蜰Ư༢_螸Ư༢_蠼Ư༢_⋀_x000f_쀀궈∁_x000f_"/>
      <sheetName val="Luong ¼1- 03"/>
      <sheetName val="TPSX"/>
      <sheetName val="Sales2002"/>
      <sheetName val="Thuc thanh_x0000_ס_x0000_ 忀ס_x0000__x0004__x0000_鵀ס_x0000_怈ס_x0000_d_x0000_![BC"/>
      <sheetName val="Thuc thanh_ס_________x0009__忀ס__x0004______"/>
      <sheetName val="Thuc thanh_x0000_ס_x0000__x0009_忀ס_x0000__x0004__x0000_鵀ס_x0000_怈ס_x0000_d_x0000_![BC"/>
      <sheetName val="Thuc thanh?ס???????? ?忀ס?_x0004_?????"/>
      <sheetName val="Thuc thanh_x0000_ס_x0000_ 忀ס_x0000__x0004__x0000_"/>
      <sheetName val="Thuc thanh?ס? 忀ס?_x0004_?鵀ס?怈ס?d?![BC"/>
      <sheetName val="???Ý???Ý???Ý???Ý???Ý???Ý??"/>
      <sheetName val="ay (28-10-2005)_x0000_#2_Du toan ngay"/>
      <sheetName val="Thuc thanh?ס?_x0009_忀ס?_x0004_?鵀ס?怈ס?d?![BC"/>
      <sheetName val="Shɥet5_x0000__x0008__x0006__x0008__x0003_ဠ 蜰Ư༢_x0000_螸Ư༢_x0000_蠼Ư༢_x0000_裀Ư༢_x0000_襄Ư"/>
      <sheetName val="Tiepdia"/>
      <sheetName val="Names"/>
      <sheetName val="VC BG"/>
      <sheetName val="[BC11cau-Q"/>
      <sheetName val="uniBase"/>
      <sheetName val="vniBase"/>
      <sheetName val="abcBase"/>
      <sheetName val="Sheet5?_x0008__x0006__x0008__x0003_ဠ 蜰Ư༢?螸Ư༢?蠼Ư༢?裀Ưܢ?襄Ư"/>
      <sheetName val="BANG_BU_ËAN_CH+QE1"/>
      <sheetName val="Sheet5?_x0008__x0006__x0008__x0003_???U???U???U???U??7U"/>
      <sheetName val="? ?U?"/>
      <sheetName val="BOQ-1"/>
      <sheetName val="Tra"/>
      <sheetName val="LEGEND"/>
      <sheetName val="Sheet5??Ý??Ý??Ý??Ý??Ý??Ý?"/>
      <sheetName val="Sheet5??Ý??Ý??Ý??Ý??Ý"/>
      <sheetName val="ay (28-10-2005)__#2_Du toan nga"/>
      <sheetName val="Thuc thanh_ס________ _忀ס__x0004______"/>
      <sheetName val="Dept"/>
      <sheetName val="Don gia-cau"/>
      <sheetName val="TONG XOP NHAN CONG"/>
      <sheetName val="Sheet5__x0008__x0006__x0008__x0003_ဠ 蜰Ư༢_螸Ư༢_蠼Ư༢_裀Ưܢ_襄Ư"/>
      <sheetName val="MAKHO"/>
      <sheetName val="???????????![BC11cau-QL15A-3.xl"/>
      <sheetName val="Sheet5??U??U??U??U??U??U?"/>
      <sheetName val="Sheet5??U??U??U??U??U"/>
      <sheetName val="DZ 22KV"/>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Sheet5_x0000__x0008__x0006__x0008__x0003_ဠ_x0000_茰Ư༢_x0000_螸Ư༢_x0000_蠼Ư༢_x0000_裀Ư༢_x0000_襄Ư"/>
      <sheetName val="NKC"/>
      <sheetName val="MTL$-INTER"/>
      <sheetName val="tra-vat-lieu"/>
      <sheetName val="Shee«"/>
      <sheetName val="She«3"/>
      <sheetName val="?_x0000_îm??_x0000_ùn??_x0000_ÛÇ??_x0000_Á¸??_x0000_???_x0000__x0000__x0000__x0000__x0000__x0000_"/>
      <sheetName val="5_x0000__x0008__x0006__x0008__x0003_?_x0000_ãó??_x0000_îm??_x0000_ùn??_x0000_ÛÇ??_x0000_Á¸?"/>
      <sheetName val="et5_x0000__x0008__x0006__x0008__x0003_?_x0000_ãó??_x0000_îm??_x0000_ùn??_x0000_?_x000f_???_x000f_"/>
      <sheetName val="dt䡫hovt"/>
      <sheetName val="_BC11cau-Q"/>
      <sheetName val="Cuoc Vc"/>
      <sheetName val="Sheet5?_x0008__x0006__x0008__x0003_ဠ?蜰Ư༢?螸Ư༢?蠼Ư༢?裀Ư༢?褄Ư"/>
      <sheetName val="Shɥet5"/>
      <sheetName val="KH-Q1,Q2,01"/>
      <sheetName val="___________!_BC11cau-QL15A-3.xl"/>
    </sheetNames>
    <sheetDataSet>
      <sheetData sheetId="0" refreshError="1"/>
      <sheetData sheetId="1" refreshError="1"/>
      <sheetData sheetId="2" refreshError="1"/>
      <sheetData sheetId="3" refreshError="1">
        <row r="10">
          <cell r="C10" t="str">
            <v>CÇu ®ång bôt km397+485.75</v>
          </cell>
          <cell r="D10">
            <v>0</v>
          </cell>
          <cell r="E10">
            <v>0</v>
          </cell>
          <cell r="F10">
            <v>0</v>
          </cell>
          <cell r="G10">
            <v>0</v>
          </cell>
          <cell r="H10">
            <v>0</v>
          </cell>
          <cell r="I10">
            <v>0</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v>0</v>
          </cell>
          <cell r="E15">
            <v>0</v>
          </cell>
          <cell r="F15">
            <v>0</v>
          </cell>
          <cell r="G15">
            <v>0</v>
          </cell>
          <cell r="H15">
            <v>0</v>
          </cell>
          <cell r="I15">
            <v>0</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v>0</v>
          </cell>
          <cell r="G19">
            <v>0</v>
          </cell>
          <cell r="H19">
            <v>0</v>
          </cell>
          <cell r="I19">
            <v>450000</v>
          </cell>
          <cell r="J19">
            <v>30960000</v>
          </cell>
        </row>
        <row r="20">
          <cell r="C20" t="str">
            <v>4. B¶n dÉn KT(300x220x20)cm</v>
          </cell>
          <cell r="D20" t="str">
            <v>b¶n</v>
          </cell>
          <cell r="E20">
            <v>8</v>
          </cell>
          <cell r="F20">
            <v>0</v>
          </cell>
          <cell r="G20">
            <v>0</v>
          </cell>
          <cell r="H20">
            <v>0</v>
          </cell>
          <cell r="I20">
            <v>2200000</v>
          </cell>
          <cell r="J20">
            <v>17600000</v>
          </cell>
        </row>
        <row r="21">
          <cell r="C21" t="str">
            <v>5. Khe co d·n cao su</v>
          </cell>
          <cell r="D21" t="str">
            <v>md</v>
          </cell>
          <cell r="E21">
            <v>16</v>
          </cell>
          <cell r="F21">
            <v>0</v>
          </cell>
          <cell r="G21">
            <v>0</v>
          </cell>
          <cell r="H21">
            <v>0</v>
          </cell>
          <cell r="I21">
            <v>2500000</v>
          </cell>
          <cell r="J21">
            <v>40000000</v>
          </cell>
        </row>
        <row r="22">
          <cell r="C22" t="str">
            <v>6. T­êng hé lan mÒm</v>
          </cell>
          <cell r="D22" t="str">
            <v>md</v>
          </cell>
          <cell r="E22">
            <v>40</v>
          </cell>
          <cell r="F22">
            <v>0</v>
          </cell>
          <cell r="G22">
            <v>0</v>
          </cell>
          <cell r="H22">
            <v>0</v>
          </cell>
          <cell r="I22">
            <v>450000</v>
          </cell>
          <cell r="J22">
            <v>18000000</v>
          </cell>
        </row>
        <row r="23">
          <cell r="C23" t="str">
            <v>7. Mè cÇu</v>
          </cell>
          <cell r="D23">
            <v>0</v>
          </cell>
          <cell r="E23">
            <v>0</v>
          </cell>
          <cell r="F23">
            <v>0</v>
          </cell>
          <cell r="G23">
            <v>0</v>
          </cell>
          <cell r="H23">
            <v>0</v>
          </cell>
          <cell r="I23">
            <v>0</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v>0</v>
          </cell>
          <cell r="F34">
            <v>0</v>
          </cell>
          <cell r="G34">
            <v>0</v>
          </cell>
          <cell r="H34">
            <v>0</v>
          </cell>
          <cell r="I34">
            <v>0</v>
          </cell>
          <cell r="J34">
            <v>86000000</v>
          </cell>
        </row>
        <row r="35">
          <cell r="C35" t="str">
            <v xml:space="preserve">8. Cäc BTCT (35x35)cm </v>
          </cell>
          <cell r="D35" t="str">
            <v>md</v>
          </cell>
          <cell r="E35">
            <v>0</v>
          </cell>
          <cell r="F35">
            <v>0</v>
          </cell>
          <cell r="G35">
            <v>0</v>
          </cell>
          <cell r="H35">
            <v>0</v>
          </cell>
          <cell r="I35">
            <v>400000</v>
          </cell>
          <cell r="J35">
            <v>0</v>
          </cell>
        </row>
        <row r="36">
          <cell r="C36" t="str">
            <v>9. Ph¸ dì cÇu cò</v>
          </cell>
          <cell r="D36">
            <v>0</v>
          </cell>
          <cell r="E36">
            <v>0</v>
          </cell>
          <cell r="F36">
            <v>0</v>
          </cell>
          <cell r="G36">
            <v>0</v>
          </cell>
          <cell r="H36">
            <v>0</v>
          </cell>
          <cell r="I36">
            <v>0</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v>0</v>
          </cell>
          <cell r="F40">
            <v>0</v>
          </cell>
          <cell r="G40">
            <v>0</v>
          </cell>
          <cell r="H40">
            <v>0</v>
          </cell>
          <cell r="I40">
            <v>0</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v>0</v>
          </cell>
          <cell r="E44">
            <v>0</v>
          </cell>
          <cell r="F44">
            <v>0</v>
          </cell>
          <cell r="G44">
            <v>0</v>
          </cell>
          <cell r="H44">
            <v>0</v>
          </cell>
          <cell r="I44">
            <v>0</v>
          </cell>
          <cell r="J44">
            <v>0</v>
          </cell>
        </row>
        <row r="45">
          <cell r="C45" t="str">
            <v>DÇm I500 lµm cÇu t¹m</v>
          </cell>
          <cell r="D45" t="str">
            <v>TÊn</v>
          </cell>
          <cell r="E45">
            <v>0</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v>0</v>
          </cell>
          <cell r="F47">
            <v>167311.23357142857</v>
          </cell>
          <cell r="G47">
            <v>63119.520000000004</v>
          </cell>
          <cell r="H47">
            <v>0</v>
          </cell>
          <cell r="I47">
            <v>498735.7040999615</v>
          </cell>
          <cell r="J47">
            <v>0</v>
          </cell>
        </row>
        <row r="48">
          <cell r="C48" t="str">
            <v xml:space="preserve">§¾p ®Êt nÒn ®­êng </v>
          </cell>
          <cell r="D48" t="str">
            <v>m3</v>
          </cell>
          <cell r="E48">
            <v>0</v>
          </cell>
          <cell r="F48">
            <v>5714.2857142857138</v>
          </cell>
          <cell r="G48">
            <v>6287.7246742857133</v>
          </cell>
          <cell r="H48">
            <v>16215.547368</v>
          </cell>
          <cell r="I48">
            <v>60797.097711059716</v>
          </cell>
          <cell r="J48">
            <v>0</v>
          </cell>
        </row>
        <row r="49">
          <cell r="C49" t="str">
            <v>Mãng cÊp phèi ®¸ d¨m lo¹i 1</v>
          </cell>
          <cell r="D49" t="str">
            <v>m3</v>
          </cell>
          <cell r="E49">
            <v>0</v>
          </cell>
          <cell r="F49">
            <v>211603.89028571427</v>
          </cell>
          <cell r="G49">
            <v>675.13600000000008</v>
          </cell>
          <cell r="H49">
            <v>7602.8820839999989</v>
          </cell>
          <cell r="I49">
            <v>256047.42392078004</v>
          </cell>
          <cell r="J49">
            <v>0</v>
          </cell>
        </row>
        <row r="50">
          <cell r="C50" t="str">
            <v>cÇu chÌ rÐn km399+647.55</v>
          </cell>
          <cell r="D50">
            <v>0</v>
          </cell>
          <cell r="E50">
            <v>0</v>
          </cell>
          <cell r="F50">
            <v>0</v>
          </cell>
          <cell r="G50">
            <v>0</v>
          </cell>
          <cell r="H50">
            <v>0</v>
          </cell>
          <cell r="I50">
            <v>0</v>
          </cell>
          <cell r="J50">
            <v>1429621416.0456164</v>
          </cell>
        </row>
        <row r="51">
          <cell r="C51" t="str">
            <v>1. DÇm BTCT th­êng L=12m</v>
          </cell>
          <cell r="D51">
            <v>0</v>
          </cell>
          <cell r="E51">
            <v>0</v>
          </cell>
          <cell r="F51">
            <v>0</v>
          </cell>
          <cell r="G51">
            <v>0</v>
          </cell>
          <cell r="H51">
            <v>0</v>
          </cell>
          <cell r="I51">
            <v>0</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v>0</v>
          </cell>
          <cell r="E55">
            <v>0</v>
          </cell>
          <cell r="F55">
            <v>0</v>
          </cell>
          <cell r="G55">
            <v>0</v>
          </cell>
          <cell r="H55">
            <v>0</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v>0</v>
          </cell>
          <cell r="G59">
            <v>0</v>
          </cell>
          <cell r="H59">
            <v>0</v>
          </cell>
          <cell r="I59">
            <v>450000</v>
          </cell>
          <cell r="J59">
            <v>19692000</v>
          </cell>
        </row>
        <row r="60">
          <cell r="C60" t="str">
            <v>4. B¶n dÉn KT(300x220x20)cm</v>
          </cell>
          <cell r="D60" t="str">
            <v>b¶n</v>
          </cell>
          <cell r="E60">
            <v>8</v>
          </cell>
          <cell r="F60">
            <v>0</v>
          </cell>
          <cell r="G60">
            <v>0</v>
          </cell>
          <cell r="H60">
            <v>0</v>
          </cell>
          <cell r="I60">
            <v>2200000</v>
          </cell>
          <cell r="J60">
            <v>17600000</v>
          </cell>
        </row>
        <row r="61">
          <cell r="C61" t="str">
            <v>5. Khe co d·n cao su</v>
          </cell>
          <cell r="D61" t="str">
            <v>md</v>
          </cell>
          <cell r="E61">
            <v>16</v>
          </cell>
          <cell r="F61">
            <v>0</v>
          </cell>
          <cell r="G61">
            <v>0</v>
          </cell>
          <cell r="H61">
            <v>0</v>
          </cell>
          <cell r="I61">
            <v>2500000</v>
          </cell>
          <cell r="J61">
            <v>40000000</v>
          </cell>
        </row>
        <row r="62">
          <cell r="C62" t="str">
            <v>6. T­êng hé lan mÒm</v>
          </cell>
          <cell r="D62" t="str">
            <v>md</v>
          </cell>
          <cell r="E62">
            <v>40</v>
          </cell>
          <cell r="F62">
            <v>4911215.3371428577</v>
          </cell>
          <cell r="G62">
            <v>0</v>
          </cell>
          <cell r="H62">
            <v>99583.053999999989</v>
          </cell>
          <cell r="I62">
            <v>450000</v>
          </cell>
          <cell r="J62">
            <v>18000000</v>
          </cell>
        </row>
        <row r="63">
          <cell r="C63" t="str">
            <v>7. Mè cÇu</v>
          </cell>
          <cell r="D63">
            <v>0</v>
          </cell>
          <cell r="E63">
            <v>0</v>
          </cell>
          <cell r="F63">
            <v>0</v>
          </cell>
          <cell r="G63">
            <v>0</v>
          </cell>
          <cell r="H63">
            <v>0</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v>0</v>
          </cell>
          <cell r="F74">
            <v>0</v>
          </cell>
          <cell r="G74">
            <v>0</v>
          </cell>
          <cell r="H74">
            <v>0</v>
          </cell>
          <cell r="I74">
            <v>0</v>
          </cell>
          <cell r="J74">
            <v>76000000</v>
          </cell>
        </row>
        <row r="75">
          <cell r="C75" t="str">
            <v>9. Ph¸ dì cÇu cò</v>
          </cell>
          <cell r="D75">
            <v>0</v>
          </cell>
          <cell r="E75">
            <v>0</v>
          </cell>
          <cell r="F75">
            <v>0</v>
          </cell>
          <cell r="G75">
            <v>0</v>
          </cell>
          <cell r="H75">
            <v>0</v>
          </cell>
          <cell r="I75">
            <v>0</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v>0</v>
          </cell>
          <cell r="F78">
            <v>215999.99999999997</v>
          </cell>
          <cell r="G78">
            <v>218652</v>
          </cell>
          <cell r="H78">
            <v>543277.45000000007</v>
          </cell>
          <cell r="I78">
            <v>1924115.5741105948</v>
          </cell>
          <cell r="J78">
            <v>0</v>
          </cell>
        </row>
        <row r="79">
          <cell r="C79" t="str">
            <v>10. H¹ng môc kh¸c</v>
          </cell>
          <cell r="D79" t="str">
            <v>TB</v>
          </cell>
          <cell r="E79">
            <v>0</v>
          </cell>
          <cell r="F79">
            <v>0</v>
          </cell>
          <cell r="G79">
            <v>0</v>
          </cell>
          <cell r="H79">
            <v>0</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v>0</v>
          </cell>
          <cell r="E83">
            <v>0</v>
          </cell>
          <cell r="F83">
            <v>0</v>
          </cell>
          <cell r="G83">
            <v>0</v>
          </cell>
          <cell r="H83">
            <v>0</v>
          </cell>
          <cell r="I83">
            <v>450000</v>
          </cell>
          <cell r="J83">
            <v>1734440155.4768608</v>
          </cell>
        </row>
        <row r="84">
          <cell r="C84" t="str">
            <v>1. DÇm BTCT th­êng L=12m</v>
          </cell>
          <cell r="D84">
            <v>0</v>
          </cell>
          <cell r="E84">
            <v>0</v>
          </cell>
          <cell r="F84">
            <v>0</v>
          </cell>
          <cell r="G84">
            <v>0</v>
          </cell>
          <cell r="H84">
            <v>0</v>
          </cell>
          <cell r="I84">
            <v>0</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v>0</v>
          </cell>
          <cell r="E88">
            <v>0</v>
          </cell>
          <cell r="F88">
            <v>0</v>
          </cell>
          <cell r="G88">
            <v>0</v>
          </cell>
          <cell r="H88">
            <v>0</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v>0</v>
          </cell>
          <cell r="G92">
            <v>0</v>
          </cell>
          <cell r="H92">
            <v>0</v>
          </cell>
          <cell r="I92">
            <v>450000</v>
          </cell>
          <cell r="J92">
            <v>19512000</v>
          </cell>
        </row>
        <row r="93">
          <cell r="C93" t="str">
            <v>4. B¶n dÉn KT(300x220x20)cm</v>
          </cell>
          <cell r="D93" t="str">
            <v>b¶n</v>
          </cell>
          <cell r="E93">
            <v>8</v>
          </cell>
          <cell r="F93">
            <v>0</v>
          </cell>
          <cell r="G93">
            <v>0</v>
          </cell>
          <cell r="H93">
            <v>0</v>
          </cell>
          <cell r="I93">
            <v>2200000</v>
          </cell>
          <cell r="J93">
            <v>17600000</v>
          </cell>
        </row>
        <row r="94">
          <cell r="C94" t="str">
            <v>5. Khe co d·n cao su</v>
          </cell>
          <cell r="D94" t="str">
            <v>md</v>
          </cell>
          <cell r="E94">
            <v>16</v>
          </cell>
          <cell r="F94">
            <v>0</v>
          </cell>
          <cell r="G94">
            <v>0</v>
          </cell>
          <cell r="H94">
            <v>0</v>
          </cell>
          <cell r="I94">
            <v>2500000</v>
          </cell>
          <cell r="J94">
            <v>40000000</v>
          </cell>
        </row>
        <row r="95">
          <cell r="C95" t="str">
            <v>6. T­êng hé lan mÒm</v>
          </cell>
          <cell r="D95" t="str">
            <v>md</v>
          </cell>
          <cell r="E95">
            <v>40</v>
          </cell>
          <cell r="F95">
            <v>0</v>
          </cell>
          <cell r="G95">
            <v>0</v>
          </cell>
          <cell r="H95">
            <v>0</v>
          </cell>
          <cell r="I95">
            <v>450000</v>
          </cell>
          <cell r="J95">
            <v>18000000</v>
          </cell>
        </row>
        <row r="96">
          <cell r="C96" t="str">
            <v>7. Mè cÇu</v>
          </cell>
          <cell r="D96">
            <v>0</v>
          </cell>
          <cell r="E96">
            <v>0</v>
          </cell>
          <cell r="F96">
            <v>0</v>
          </cell>
          <cell r="G96">
            <v>0</v>
          </cell>
          <cell r="H96">
            <v>0</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v>0</v>
          </cell>
          <cell r="F107">
            <v>0</v>
          </cell>
          <cell r="G107">
            <v>0</v>
          </cell>
          <cell r="H107">
            <v>0</v>
          </cell>
          <cell r="I107">
            <v>0</v>
          </cell>
          <cell r="J107">
            <v>76000000</v>
          </cell>
        </row>
        <row r="108">
          <cell r="C108" t="str">
            <v>9. H¹ng môc kh¸c</v>
          </cell>
          <cell r="D108" t="str">
            <v>TB</v>
          </cell>
          <cell r="E108">
            <v>0</v>
          </cell>
          <cell r="F108">
            <v>0</v>
          </cell>
          <cell r="G108">
            <v>0</v>
          </cell>
          <cell r="H108">
            <v>0</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v>0</v>
          </cell>
          <cell r="E112">
            <v>0</v>
          </cell>
          <cell r="F112">
            <v>0</v>
          </cell>
          <cell r="G112">
            <v>0</v>
          </cell>
          <cell r="H112">
            <v>0</v>
          </cell>
          <cell r="I112">
            <v>0</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v>0</v>
          </cell>
          <cell r="E115">
            <v>0</v>
          </cell>
          <cell r="F115">
            <v>0</v>
          </cell>
          <cell r="G115">
            <v>0</v>
          </cell>
          <cell r="H115">
            <v>0</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v>0</v>
          </cell>
          <cell r="E121">
            <v>0</v>
          </cell>
          <cell r="F121">
            <v>0</v>
          </cell>
          <cell r="G121">
            <v>0</v>
          </cell>
          <cell r="H121">
            <v>0</v>
          </cell>
          <cell r="I121">
            <v>0</v>
          </cell>
          <cell r="J121">
            <v>1806954333.0773902</v>
          </cell>
        </row>
        <row r="122">
          <cell r="C122" t="str">
            <v>1. DÇm BTCT th­êng L=15m</v>
          </cell>
          <cell r="D122">
            <v>0</v>
          </cell>
          <cell r="E122">
            <v>0</v>
          </cell>
          <cell r="F122">
            <v>0</v>
          </cell>
          <cell r="G122">
            <v>0</v>
          </cell>
          <cell r="H122">
            <v>0</v>
          </cell>
          <cell r="I122">
            <v>0</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v>0</v>
          </cell>
          <cell r="E126">
            <v>0</v>
          </cell>
          <cell r="F126">
            <v>0</v>
          </cell>
          <cell r="G126">
            <v>0</v>
          </cell>
          <cell r="H126">
            <v>0</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v>0</v>
          </cell>
          <cell r="G130">
            <v>0</v>
          </cell>
          <cell r="H130">
            <v>0</v>
          </cell>
          <cell r="I130">
            <v>450000</v>
          </cell>
          <cell r="J130">
            <v>25362000</v>
          </cell>
        </row>
        <row r="131">
          <cell r="C131" t="str">
            <v>4. B¶n dÉn KT(300x220x20)cm</v>
          </cell>
          <cell r="D131" t="str">
            <v>b¶n</v>
          </cell>
          <cell r="E131">
            <v>8</v>
          </cell>
          <cell r="F131">
            <v>0</v>
          </cell>
          <cell r="G131">
            <v>0</v>
          </cell>
          <cell r="H131">
            <v>0</v>
          </cell>
          <cell r="I131">
            <v>2200000</v>
          </cell>
          <cell r="J131">
            <v>17600000</v>
          </cell>
        </row>
        <row r="132">
          <cell r="C132" t="str">
            <v>5. Khe co d·n cao su</v>
          </cell>
          <cell r="D132" t="str">
            <v>md</v>
          </cell>
          <cell r="E132">
            <v>16</v>
          </cell>
          <cell r="F132">
            <v>0</v>
          </cell>
          <cell r="G132">
            <v>0</v>
          </cell>
          <cell r="H132">
            <v>0</v>
          </cell>
          <cell r="I132">
            <v>2500000</v>
          </cell>
          <cell r="J132">
            <v>40000000</v>
          </cell>
        </row>
        <row r="133">
          <cell r="C133" t="str">
            <v>6. T­êng hé lan mÒm</v>
          </cell>
          <cell r="D133" t="str">
            <v>md</v>
          </cell>
          <cell r="E133">
            <v>40</v>
          </cell>
          <cell r="F133">
            <v>0</v>
          </cell>
          <cell r="G133">
            <v>0</v>
          </cell>
          <cell r="H133">
            <v>0</v>
          </cell>
          <cell r="I133">
            <v>450000</v>
          </cell>
          <cell r="J133">
            <v>18000000</v>
          </cell>
        </row>
        <row r="134">
          <cell r="C134" t="str">
            <v>7. Mè cÇu</v>
          </cell>
          <cell r="D134">
            <v>0</v>
          </cell>
          <cell r="E134">
            <v>0</v>
          </cell>
          <cell r="F134">
            <v>0</v>
          </cell>
          <cell r="G134">
            <v>0</v>
          </cell>
          <cell r="H134">
            <v>0</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v>0</v>
          </cell>
          <cell r="F145">
            <v>0</v>
          </cell>
          <cell r="G145">
            <v>0</v>
          </cell>
          <cell r="H145">
            <v>0</v>
          </cell>
          <cell r="I145">
            <v>0</v>
          </cell>
          <cell r="J145">
            <v>64000000</v>
          </cell>
        </row>
        <row r="146">
          <cell r="C146" t="str">
            <v xml:space="preserve">8. Cäc BTCT (35x35)cm </v>
          </cell>
          <cell r="D146" t="str">
            <v>md</v>
          </cell>
          <cell r="E146">
            <v>480</v>
          </cell>
          <cell r="F146">
            <v>0</v>
          </cell>
          <cell r="G146">
            <v>0</v>
          </cell>
          <cell r="H146">
            <v>0</v>
          </cell>
          <cell r="I146">
            <v>400000</v>
          </cell>
          <cell r="J146">
            <v>192000000</v>
          </cell>
        </row>
        <row r="147">
          <cell r="C147" t="str">
            <v>9. Ph¸ dì cÇu cò</v>
          </cell>
          <cell r="D147">
            <v>0</v>
          </cell>
          <cell r="E147">
            <v>0</v>
          </cell>
          <cell r="F147">
            <v>0</v>
          </cell>
          <cell r="G147">
            <v>0</v>
          </cell>
          <cell r="H147">
            <v>0</v>
          </cell>
          <cell r="I147">
            <v>0</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v>0</v>
          </cell>
          <cell r="F150">
            <v>0</v>
          </cell>
          <cell r="G150">
            <v>0</v>
          </cell>
          <cell r="H150">
            <v>0</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v>0</v>
          </cell>
          <cell r="E160">
            <v>0</v>
          </cell>
          <cell r="F160">
            <v>0</v>
          </cell>
          <cell r="G160">
            <v>0</v>
          </cell>
          <cell r="H160">
            <v>0</v>
          </cell>
          <cell r="I160">
            <v>0</v>
          </cell>
          <cell r="J160">
            <v>1511488655.496485</v>
          </cell>
        </row>
        <row r="161">
          <cell r="C161" t="str">
            <v>1. DÇm BTCT th­êng L=15m</v>
          </cell>
          <cell r="D161">
            <v>0</v>
          </cell>
          <cell r="E161">
            <v>0</v>
          </cell>
          <cell r="F161">
            <v>0</v>
          </cell>
          <cell r="G161">
            <v>0</v>
          </cell>
          <cell r="H161">
            <v>0</v>
          </cell>
          <cell r="I161">
            <v>0</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v>0</v>
          </cell>
          <cell r="E165">
            <v>0</v>
          </cell>
          <cell r="F165">
            <v>0</v>
          </cell>
          <cell r="G165">
            <v>0</v>
          </cell>
          <cell r="H165">
            <v>0</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v>0</v>
          </cell>
          <cell r="G169">
            <v>0</v>
          </cell>
          <cell r="H169">
            <v>0</v>
          </cell>
          <cell r="I169">
            <v>450000</v>
          </cell>
          <cell r="J169">
            <v>19818000</v>
          </cell>
        </row>
        <row r="170">
          <cell r="C170" t="str">
            <v>4. B¶n dÉn KT(300x220x20)cm</v>
          </cell>
          <cell r="D170" t="str">
            <v>b¶n</v>
          </cell>
          <cell r="E170">
            <v>8</v>
          </cell>
          <cell r="F170">
            <v>0</v>
          </cell>
          <cell r="G170">
            <v>0</v>
          </cell>
          <cell r="H170">
            <v>0</v>
          </cell>
          <cell r="I170">
            <v>2200000</v>
          </cell>
          <cell r="J170">
            <v>17600000</v>
          </cell>
        </row>
        <row r="171">
          <cell r="C171" t="str">
            <v>5. Khe co d·n cao su</v>
          </cell>
          <cell r="D171" t="str">
            <v>md</v>
          </cell>
          <cell r="E171">
            <v>16</v>
          </cell>
          <cell r="F171">
            <v>0</v>
          </cell>
          <cell r="G171">
            <v>0</v>
          </cell>
          <cell r="H171">
            <v>0</v>
          </cell>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v>0</v>
          </cell>
          <cell r="E173">
            <v>0</v>
          </cell>
          <cell r="F173">
            <v>0</v>
          </cell>
          <cell r="G173">
            <v>0</v>
          </cell>
          <cell r="H173">
            <v>0</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v>0</v>
          </cell>
          <cell r="F184">
            <v>0</v>
          </cell>
          <cell r="G184">
            <v>0</v>
          </cell>
          <cell r="H184">
            <v>0</v>
          </cell>
          <cell r="I184">
            <v>0</v>
          </cell>
          <cell r="J184">
            <v>35000000</v>
          </cell>
        </row>
        <row r="185">
          <cell r="C185" t="str">
            <v xml:space="preserve">8. Cäc BTCT (35x35)cm </v>
          </cell>
          <cell r="D185" t="str">
            <v>md</v>
          </cell>
          <cell r="E185">
            <v>360</v>
          </cell>
          <cell r="F185">
            <v>0</v>
          </cell>
          <cell r="G185">
            <v>0</v>
          </cell>
          <cell r="H185">
            <v>0</v>
          </cell>
          <cell r="I185">
            <v>400000</v>
          </cell>
          <cell r="J185">
            <v>144000000</v>
          </cell>
        </row>
        <row r="186">
          <cell r="C186" t="str">
            <v>9. H¹ng môc kh¸c</v>
          </cell>
          <cell r="D186" t="str">
            <v>TB</v>
          </cell>
          <cell r="E186">
            <v>0</v>
          </cell>
          <cell r="F186">
            <v>0</v>
          </cell>
          <cell r="G186">
            <v>0</v>
          </cell>
          <cell r="H186">
            <v>0</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v>0</v>
          </cell>
          <cell r="E190">
            <v>0</v>
          </cell>
          <cell r="F190">
            <v>0</v>
          </cell>
          <cell r="G190">
            <v>0</v>
          </cell>
          <cell r="H190">
            <v>0</v>
          </cell>
          <cell r="I190">
            <v>0</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v>0</v>
          </cell>
          <cell r="E194">
            <v>0</v>
          </cell>
          <cell r="F194">
            <v>0</v>
          </cell>
          <cell r="G194">
            <v>0</v>
          </cell>
          <cell r="H194">
            <v>0</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v>0</v>
          </cell>
          <cell r="E200">
            <v>0</v>
          </cell>
          <cell r="F200">
            <v>0</v>
          </cell>
          <cell r="G200">
            <v>0</v>
          </cell>
          <cell r="H200">
            <v>0</v>
          </cell>
          <cell r="I200">
            <v>0</v>
          </cell>
          <cell r="J200">
            <v>1659700711.0894449</v>
          </cell>
        </row>
        <row r="201">
          <cell r="C201" t="str">
            <v>1. DÇm b¶n BTCT D¦L L=9m</v>
          </cell>
          <cell r="D201">
            <v>0</v>
          </cell>
          <cell r="E201">
            <v>0</v>
          </cell>
          <cell r="F201">
            <v>0</v>
          </cell>
          <cell r="G201">
            <v>0</v>
          </cell>
          <cell r="H201">
            <v>0</v>
          </cell>
          <cell r="I201">
            <v>0</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v>0</v>
          </cell>
          <cell r="E204">
            <v>0</v>
          </cell>
          <cell r="F204">
            <v>0</v>
          </cell>
          <cell r="G204">
            <v>0</v>
          </cell>
          <cell r="H204">
            <v>0</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v>0</v>
          </cell>
          <cell r="G208">
            <v>0</v>
          </cell>
          <cell r="H208">
            <v>0</v>
          </cell>
          <cell r="I208">
            <v>450000</v>
          </cell>
          <cell r="J208">
            <v>18846000</v>
          </cell>
        </row>
        <row r="209">
          <cell r="C209" t="str">
            <v>4. B¶n dÉn KT(300x220x20)cm</v>
          </cell>
          <cell r="D209" t="str">
            <v>b¶n</v>
          </cell>
          <cell r="E209">
            <v>8</v>
          </cell>
          <cell r="F209">
            <v>0</v>
          </cell>
          <cell r="G209">
            <v>0</v>
          </cell>
          <cell r="H209">
            <v>0</v>
          </cell>
          <cell r="I209">
            <v>2200000</v>
          </cell>
          <cell r="J209">
            <v>17600000</v>
          </cell>
        </row>
        <row r="210">
          <cell r="C210" t="str">
            <v>5. MatÝt tÈm nhùa ®­êng</v>
          </cell>
          <cell r="D210" t="str">
            <v>m3</v>
          </cell>
          <cell r="E210">
            <v>0.18</v>
          </cell>
          <cell r="F210">
            <v>0</v>
          </cell>
          <cell r="G210">
            <v>0</v>
          </cell>
          <cell r="H210">
            <v>0</v>
          </cell>
          <cell r="I210">
            <v>150000</v>
          </cell>
          <cell r="J210">
            <v>27000</v>
          </cell>
        </row>
        <row r="211">
          <cell r="C211" t="str">
            <v>6. T­êng hé lan mÒm</v>
          </cell>
          <cell r="D211" t="str">
            <v>md</v>
          </cell>
          <cell r="E211">
            <v>40</v>
          </cell>
          <cell r="F211">
            <v>0</v>
          </cell>
          <cell r="G211">
            <v>0</v>
          </cell>
          <cell r="H211">
            <v>0</v>
          </cell>
          <cell r="I211">
            <v>450000</v>
          </cell>
          <cell r="J211">
            <v>18000000</v>
          </cell>
        </row>
        <row r="212">
          <cell r="C212" t="str">
            <v>7. Mè cÇu</v>
          </cell>
          <cell r="D212">
            <v>0</v>
          </cell>
          <cell r="E212">
            <v>0</v>
          </cell>
          <cell r="F212">
            <v>0</v>
          </cell>
          <cell r="G212">
            <v>0</v>
          </cell>
          <cell r="H212">
            <v>0</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v>0</v>
          </cell>
          <cell r="F224">
            <v>0</v>
          </cell>
          <cell r="G224">
            <v>0</v>
          </cell>
          <cell r="H224">
            <v>0</v>
          </cell>
          <cell r="I224">
            <v>0</v>
          </cell>
          <cell r="J224">
            <v>64000000</v>
          </cell>
        </row>
        <row r="225">
          <cell r="C225" t="str">
            <v xml:space="preserve">8. Cäc BTCT (35x35)cm </v>
          </cell>
          <cell r="D225" t="str">
            <v>md</v>
          </cell>
          <cell r="E225">
            <v>288</v>
          </cell>
          <cell r="F225">
            <v>0</v>
          </cell>
          <cell r="G225">
            <v>0</v>
          </cell>
          <cell r="H225">
            <v>0</v>
          </cell>
          <cell r="I225">
            <v>400000</v>
          </cell>
          <cell r="J225">
            <v>115200000</v>
          </cell>
        </row>
        <row r="226">
          <cell r="C226" t="str">
            <v>9. H¹ng môc kh¸c</v>
          </cell>
          <cell r="D226" t="str">
            <v>TB</v>
          </cell>
          <cell r="E226">
            <v>0</v>
          </cell>
          <cell r="F226">
            <v>0</v>
          </cell>
          <cell r="G226">
            <v>0</v>
          </cell>
          <cell r="H226">
            <v>0</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v>0</v>
          </cell>
          <cell r="E230">
            <v>0</v>
          </cell>
          <cell r="F230">
            <v>0</v>
          </cell>
          <cell r="G230">
            <v>0</v>
          </cell>
          <cell r="H230">
            <v>0</v>
          </cell>
          <cell r="I230">
            <v>0</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v>0</v>
          </cell>
          <cell r="E233">
            <v>0</v>
          </cell>
          <cell r="F233">
            <v>0</v>
          </cell>
          <cell r="G233">
            <v>0</v>
          </cell>
          <cell r="H233">
            <v>0</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v>0</v>
          </cell>
          <cell r="E239">
            <v>0</v>
          </cell>
          <cell r="F239">
            <v>0</v>
          </cell>
          <cell r="G239">
            <v>0</v>
          </cell>
          <cell r="H239">
            <v>0</v>
          </cell>
          <cell r="I239">
            <v>0</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v>0</v>
          </cell>
          <cell r="E244">
            <v>0</v>
          </cell>
          <cell r="F244">
            <v>0</v>
          </cell>
          <cell r="G244">
            <v>0</v>
          </cell>
          <cell r="H244">
            <v>0</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v>0</v>
          </cell>
          <cell r="G248">
            <v>0</v>
          </cell>
          <cell r="H248">
            <v>0</v>
          </cell>
          <cell r="I248">
            <v>450000</v>
          </cell>
          <cell r="J248">
            <v>27162000</v>
          </cell>
        </row>
        <row r="249">
          <cell r="C249" t="str">
            <v>4. B¶n dÉn KT(300x220x20)cm</v>
          </cell>
          <cell r="D249" t="str">
            <v>b¶n</v>
          </cell>
          <cell r="E249">
            <v>8</v>
          </cell>
          <cell r="F249">
            <v>0</v>
          </cell>
          <cell r="G249">
            <v>0</v>
          </cell>
          <cell r="H249">
            <v>0</v>
          </cell>
          <cell r="I249">
            <v>2200000</v>
          </cell>
          <cell r="J249">
            <v>17600000</v>
          </cell>
        </row>
        <row r="250">
          <cell r="C250" t="str">
            <v>5. Khe co d·n cao su</v>
          </cell>
          <cell r="D250" t="str">
            <v>md</v>
          </cell>
          <cell r="E250">
            <v>16</v>
          </cell>
          <cell r="F250">
            <v>0</v>
          </cell>
          <cell r="G250">
            <v>0</v>
          </cell>
          <cell r="H250">
            <v>0</v>
          </cell>
          <cell r="I250">
            <v>2500000</v>
          </cell>
          <cell r="J250">
            <v>40000000</v>
          </cell>
        </row>
        <row r="251">
          <cell r="C251" t="str">
            <v>6. T­êng hé lan mÒm</v>
          </cell>
          <cell r="D251" t="str">
            <v>md</v>
          </cell>
          <cell r="E251">
            <v>40</v>
          </cell>
          <cell r="F251">
            <v>0</v>
          </cell>
          <cell r="G251">
            <v>0</v>
          </cell>
          <cell r="H251">
            <v>0</v>
          </cell>
          <cell r="I251">
            <v>450000</v>
          </cell>
          <cell r="J251">
            <v>18000000</v>
          </cell>
        </row>
        <row r="252">
          <cell r="C252" t="str">
            <v>7. Mè cÇu</v>
          </cell>
          <cell r="D252">
            <v>0</v>
          </cell>
          <cell r="E252">
            <v>0</v>
          </cell>
          <cell r="F252">
            <v>0</v>
          </cell>
          <cell r="G252">
            <v>0</v>
          </cell>
          <cell r="H252">
            <v>0</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v>0</v>
          </cell>
          <cell r="F263">
            <v>0</v>
          </cell>
          <cell r="G263">
            <v>0</v>
          </cell>
          <cell r="H263">
            <v>0</v>
          </cell>
          <cell r="I263">
            <v>0</v>
          </cell>
          <cell r="J263">
            <v>77000000</v>
          </cell>
        </row>
        <row r="264">
          <cell r="C264" t="str">
            <v xml:space="preserve">8. Cäc BTCT (35x35)cm </v>
          </cell>
          <cell r="D264" t="str">
            <v>md</v>
          </cell>
          <cell r="E264">
            <v>0</v>
          </cell>
          <cell r="F264">
            <v>0</v>
          </cell>
          <cell r="G264">
            <v>0</v>
          </cell>
          <cell r="H264">
            <v>0</v>
          </cell>
          <cell r="I264">
            <v>400000</v>
          </cell>
          <cell r="J264">
            <v>0</v>
          </cell>
        </row>
        <row r="265">
          <cell r="C265" t="str">
            <v>9. Ph¸ dì cÇu cò</v>
          </cell>
          <cell r="D265">
            <v>0</v>
          </cell>
          <cell r="E265">
            <v>0</v>
          </cell>
          <cell r="F265">
            <v>0</v>
          </cell>
          <cell r="G265">
            <v>0</v>
          </cell>
          <cell r="H265">
            <v>0</v>
          </cell>
          <cell r="I265">
            <v>0</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v>0</v>
          </cell>
          <cell r="E272">
            <v>0</v>
          </cell>
          <cell r="F272">
            <v>0</v>
          </cell>
          <cell r="G272">
            <v>0</v>
          </cell>
          <cell r="H272">
            <v>0</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v>0</v>
          </cell>
          <cell r="E278">
            <v>0</v>
          </cell>
          <cell r="F278">
            <v>0</v>
          </cell>
          <cell r="G278">
            <v>0</v>
          </cell>
          <cell r="H278">
            <v>0</v>
          </cell>
          <cell r="I278">
            <v>0</v>
          </cell>
          <cell r="J278">
            <v>1687268738.1014953</v>
          </cell>
        </row>
        <row r="279">
          <cell r="C279" t="str">
            <v>1. DÇm BTCT th­êng L=12m</v>
          </cell>
          <cell r="D279">
            <v>0</v>
          </cell>
          <cell r="E279">
            <v>0</v>
          </cell>
          <cell r="F279">
            <v>0</v>
          </cell>
          <cell r="G279">
            <v>0</v>
          </cell>
          <cell r="H279">
            <v>0</v>
          </cell>
          <cell r="I279">
            <v>0</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v>0</v>
          </cell>
          <cell r="E283">
            <v>0</v>
          </cell>
          <cell r="F283">
            <v>0</v>
          </cell>
          <cell r="G283">
            <v>0</v>
          </cell>
          <cell r="H283">
            <v>0</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v>0</v>
          </cell>
          <cell r="G287">
            <v>0</v>
          </cell>
          <cell r="H287">
            <v>0</v>
          </cell>
          <cell r="I287">
            <v>450000</v>
          </cell>
          <cell r="J287">
            <v>17820000</v>
          </cell>
        </row>
        <row r="288">
          <cell r="C288" t="str">
            <v>4. B¶n dÉn KT(300x220x20)cm</v>
          </cell>
          <cell r="D288" t="str">
            <v>b¶n</v>
          </cell>
          <cell r="E288">
            <v>8</v>
          </cell>
          <cell r="F288">
            <v>0</v>
          </cell>
          <cell r="G288">
            <v>0</v>
          </cell>
          <cell r="H288">
            <v>0</v>
          </cell>
          <cell r="I288">
            <v>2200000</v>
          </cell>
          <cell r="J288">
            <v>17600000</v>
          </cell>
        </row>
        <row r="289">
          <cell r="C289" t="str">
            <v>5. Khe co d·n cao su</v>
          </cell>
          <cell r="D289" t="str">
            <v>md</v>
          </cell>
          <cell r="E289">
            <v>16</v>
          </cell>
          <cell r="F289">
            <v>0</v>
          </cell>
          <cell r="G289">
            <v>0</v>
          </cell>
          <cell r="H289">
            <v>0</v>
          </cell>
          <cell r="I289">
            <v>2500000</v>
          </cell>
          <cell r="J289">
            <v>40000000</v>
          </cell>
        </row>
        <row r="290">
          <cell r="C290" t="str">
            <v>6. T­êng hé lan mÒm</v>
          </cell>
          <cell r="D290" t="str">
            <v>md</v>
          </cell>
          <cell r="E290">
            <v>40</v>
          </cell>
          <cell r="F290">
            <v>0</v>
          </cell>
          <cell r="G290">
            <v>0</v>
          </cell>
          <cell r="H290">
            <v>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v>0</v>
          </cell>
          <cell r="F302">
            <v>0</v>
          </cell>
          <cell r="G302">
            <v>0</v>
          </cell>
          <cell r="H302">
            <v>0</v>
          </cell>
          <cell r="I302">
            <v>0</v>
          </cell>
          <cell r="J302">
            <v>84000000</v>
          </cell>
        </row>
        <row r="303">
          <cell r="C303" t="str">
            <v xml:space="preserve">8. Cäc BTCT (35x35)cm </v>
          </cell>
          <cell r="D303" t="str">
            <v>md</v>
          </cell>
          <cell r="E303">
            <v>0</v>
          </cell>
          <cell r="F303">
            <v>0</v>
          </cell>
          <cell r="G303">
            <v>0</v>
          </cell>
          <cell r="H303">
            <v>0</v>
          </cell>
          <cell r="I303">
            <v>400000</v>
          </cell>
          <cell r="J303">
            <v>0</v>
          </cell>
        </row>
        <row r="304">
          <cell r="C304" t="str">
            <v>9. H¹ng môc kh¸c</v>
          </cell>
          <cell r="D304" t="str">
            <v>TB</v>
          </cell>
          <cell r="E304">
            <v>0</v>
          </cell>
          <cell r="F304">
            <v>0</v>
          </cell>
          <cell r="G304">
            <v>0</v>
          </cell>
          <cell r="H304">
            <v>0</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v>0</v>
          </cell>
          <cell r="E308">
            <v>0</v>
          </cell>
          <cell r="F308">
            <v>0</v>
          </cell>
          <cell r="G308">
            <v>0</v>
          </cell>
          <cell r="H308">
            <v>0</v>
          </cell>
          <cell r="I308">
            <v>0</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v>0</v>
          </cell>
          <cell r="E312">
            <v>0</v>
          </cell>
          <cell r="F312">
            <v>0</v>
          </cell>
          <cell r="G312">
            <v>0</v>
          </cell>
          <cell r="H312">
            <v>0</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v>0</v>
          </cell>
          <cell r="E318">
            <v>0</v>
          </cell>
          <cell r="F318">
            <v>0</v>
          </cell>
          <cell r="G318">
            <v>0</v>
          </cell>
          <cell r="H318">
            <v>0</v>
          </cell>
          <cell r="I318">
            <v>0</v>
          </cell>
          <cell r="J318">
            <v>2531392571.695261</v>
          </cell>
        </row>
        <row r="319">
          <cell r="C319" t="str">
            <v>1. DÇm BTCT D¦L L=24m</v>
          </cell>
          <cell r="D319">
            <v>0</v>
          </cell>
          <cell r="E319">
            <v>0</v>
          </cell>
          <cell r="F319">
            <v>0</v>
          </cell>
          <cell r="G319">
            <v>0</v>
          </cell>
          <cell r="H319">
            <v>0</v>
          </cell>
          <cell r="I319">
            <v>0</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v>0</v>
          </cell>
          <cell r="E323">
            <v>0</v>
          </cell>
          <cell r="F323">
            <v>0</v>
          </cell>
          <cell r="G323">
            <v>0</v>
          </cell>
          <cell r="H323">
            <v>0</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v>0</v>
          </cell>
          <cell r="G327">
            <v>0</v>
          </cell>
          <cell r="H327">
            <v>0</v>
          </cell>
          <cell r="I327">
            <v>450000</v>
          </cell>
          <cell r="J327">
            <v>31626000</v>
          </cell>
        </row>
        <row r="328">
          <cell r="C328" t="str">
            <v>4. B¶n dÉn KT(300x220x20)cm</v>
          </cell>
          <cell r="D328" t="str">
            <v>b¶n</v>
          </cell>
          <cell r="E328">
            <v>8</v>
          </cell>
          <cell r="F328">
            <v>0</v>
          </cell>
          <cell r="G328">
            <v>0</v>
          </cell>
          <cell r="H328">
            <v>0</v>
          </cell>
          <cell r="I328">
            <v>2200000</v>
          </cell>
          <cell r="J328">
            <v>17600000</v>
          </cell>
        </row>
        <row r="329">
          <cell r="C329" t="str">
            <v>5. Khe co d·n cao su</v>
          </cell>
          <cell r="D329" t="str">
            <v>md</v>
          </cell>
          <cell r="E329">
            <v>16</v>
          </cell>
          <cell r="F329">
            <v>0</v>
          </cell>
          <cell r="G329">
            <v>0</v>
          </cell>
          <cell r="H329">
            <v>0</v>
          </cell>
          <cell r="I329">
            <v>2500000</v>
          </cell>
          <cell r="J329">
            <v>40000000</v>
          </cell>
        </row>
        <row r="330">
          <cell r="C330" t="str">
            <v>6. T­êng hé lan mÒm</v>
          </cell>
          <cell r="D330" t="str">
            <v>md</v>
          </cell>
          <cell r="E330">
            <v>40</v>
          </cell>
          <cell r="F330">
            <v>0</v>
          </cell>
          <cell r="G330">
            <v>0</v>
          </cell>
          <cell r="H330">
            <v>0</v>
          </cell>
          <cell r="I330">
            <v>450000</v>
          </cell>
          <cell r="J330">
            <v>18000000</v>
          </cell>
        </row>
        <row r="331">
          <cell r="C331" t="str">
            <v>7. Mè cÇu</v>
          </cell>
          <cell r="D331">
            <v>0</v>
          </cell>
          <cell r="E331">
            <v>0</v>
          </cell>
          <cell r="F331">
            <v>0</v>
          </cell>
          <cell r="G331">
            <v>0</v>
          </cell>
          <cell r="H331">
            <v>0</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v>0</v>
          </cell>
          <cell r="F342">
            <v>0</v>
          </cell>
          <cell r="G342">
            <v>0</v>
          </cell>
          <cell r="H342">
            <v>0</v>
          </cell>
          <cell r="I342">
            <v>0</v>
          </cell>
          <cell r="J342">
            <v>79000000</v>
          </cell>
        </row>
        <row r="343">
          <cell r="C343" t="str">
            <v xml:space="preserve">8. Cäc BTCT (35x35)cm </v>
          </cell>
          <cell r="D343" t="str">
            <v>md</v>
          </cell>
          <cell r="E343">
            <v>704</v>
          </cell>
          <cell r="F343">
            <v>0</v>
          </cell>
          <cell r="G343">
            <v>0</v>
          </cell>
          <cell r="H343">
            <v>0</v>
          </cell>
          <cell r="I343">
            <v>400000</v>
          </cell>
          <cell r="J343">
            <v>281600000</v>
          </cell>
        </row>
        <row r="344">
          <cell r="C344" t="str">
            <v>9. H¹ng môc kh¸c</v>
          </cell>
          <cell r="D344" t="str">
            <v>TB</v>
          </cell>
          <cell r="E344">
            <v>0</v>
          </cell>
          <cell r="F344">
            <v>0</v>
          </cell>
          <cell r="G344">
            <v>0</v>
          </cell>
          <cell r="H344">
            <v>0</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v>0</v>
          </cell>
          <cell r="E348">
            <v>0</v>
          </cell>
          <cell r="F348">
            <v>0</v>
          </cell>
          <cell r="G348">
            <v>0</v>
          </cell>
          <cell r="H348">
            <v>0</v>
          </cell>
          <cell r="I348">
            <v>0</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v>0</v>
          </cell>
          <cell r="E352">
            <v>0</v>
          </cell>
          <cell r="F352">
            <v>0</v>
          </cell>
          <cell r="G352">
            <v>0</v>
          </cell>
          <cell r="H352">
            <v>0</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v>0</v>
          </cell>
          <cell r="E358">
            <v>0</v>
          </cell>
          <cell r="F358">
            <v>0</v>
          </cell>
          <cell r="G358">
            <v>0</v>
          </cell>
          <cell r="H358">
            <v>0</v>
          </cell>
          <cell r="I358">
            <v>0</v>
          </cell>
          <cell r="J358">
            <v>2211272101.7826304</v>
          </cell>
        </row>
        <row r="359">
          <cell r="C359" t="str">
            <v>1. DÇm BTCT D¦L L=24m</v>
          </cell>
          <cell r="D359">
            <v>0</v>
          </cell>
          <cell r="E359">
            <v>0</v>
          </cell>
          <cell r="F359">
            <v>0</v>
          </cell>
          <cell r="G359">
            <v>0</v>
          </cell>
          <cell r="H359">
            <v>0</v>
          </cell>
          <cell r="I359">
            <v>0</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v>0</v>
          </cell>
          <cell r="E363">
            <v>0</v>
          </cell>
          <cell r="F363">
            <v>0</v>
          </cell>
          <cell r="G363">
            <v>0</v>
          </cell>
          <cell r="H363">
            <v>0</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v>0</v>
          </cell>
          <cell r="G367">
            <v>0</v>
          </cell>
          <cell r="H367">
            <v>0</v>
          </cell>
          <cell r="I367">
            <v>450000</v>
          </cell>
          <cell r="J367">
            <v>30186000</v>
          </cell>
        </row>
        <row r="368">
          <cell r="C368" t="str">
            <v>4. B¶n dÉn KT(300x220x20)cm</v>
          </cell>
          <cell r="D368" t="str">
            <v>b¶n</v>
          </cell>
          <cell r="E368">
            <v>8</v>
          </cell>
          <cell r="F368">
            <v>0</v>
          </cell>
          <cell r="G368">
            <v>0</v>
          </cell>
          <cell r="H368">
            <v>0</v>
          </cell>
          <cell r="I368">
            <v>2200000</v>
          </cell>
          <cell r="J368">
            <v>17600000</v>
          </cell>
        </row>
        <row r="369">
          <cell r="C369" t="str">
            <v>5. Khe co d·n cao su</v>
          </cell>
          <cell r="D369" t="str">
            <v>md</v>
          </cell>
          <cell r="E369">
            <v>16</v>
          </cell>
          <cell r="F369">
            <v>0</v>
          </cell>
          <cell r="G369">
            <v>0</v>
          </cell>
          <cell r="H369">
            <v>0</v>
          </cell>
          <cell r="I369">
            <v>2500000</v>
          </cell>
          <cell r="J369">
            <v>40000000</v>
          </cell>
        </row>
        <row r="370">
          <cell r="C370" t="str">
            <v>6. T­êng hé lan mÒm</v>
          </cell>
          <cell r="D370" t="str">
            <v>md</v>
          </cell>
          <cell r="E370">
            <v>40</v>
          </cell>
          <cell r="F370">
            <v>0</v>
          </cell>
          <cell r="G370">
            <v>0</v>
          </cell>
          <cell r="H370">
            <v>0</v>
          </cell>
          <cell r="I370">
            <v>450000</v>
          </cell>
          <cell r="J370">
            <v>18000000</v>
          </cell>
        </row>
        <row r="371">
          <cell r="C371" t="str">
            <v>7. Mè cÇu</v>
          </cell>
          <cell r="D371">
            <v>0</v>
          </cell>
          <cell r="E371">
            <v>0</v>
          </cell>
          <cell r="F371">
            <v>0</v>
          </cell>
          <cell r="G371">
            <v>0</v>
          </cell>
          <cell r="H371">
            <v>0</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v>0</v>
          </cell>
          <cell r="F382">
            <v>0</v>
          </cell>
          <cell r="G382">
            <v>0</v>
          </cell>
          <cell r="H382">
            <v>0</v>
          </cell>
          <cell r="I382">
            <v>0</v>
          </cell>
          <cell r="J382">
            <v>59000000</v>
          </cell>
        </row>
        <row r="383">
          <cell r="C383" t="str">
            <v xml:space="preserve">8. Cäc BTCT (35x35)cm </v>
          </cell>
          <cell r="D383" t="str">
            <v>md</v>
          </cell>
          <cell r="E383">
            <v>704</v>
          </cell>
          <cell r="F383">
            <v>0</v>
          </cell>
          <cell r="G383">
            <v>0</v>
          </cell>
          <cell r="H383">
            <v>0</v>
          </cell>
          <cell r="I383">
            <v>400000</v>
          </cell>
          <cell r="J383">
            <v>281600000</v>
          </cell>
        </row>
        <row r="384">
          <cell r="C384" t="str">
            <v>9. H¹ng môc kh¸c</v>
          </cell>
          <cell r="D384" t="str">
            <v>TB</v>
          </cell>
          <cell r="E384">
            <v>0</v>
          </cell>
          <cell r="F384">
            <v>0</v>
          </cell>
          <cell r="G384">
            <v>0</v>
          </cell>
          <cell r="H384">
            <v>0</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v>0</v>
          </cell>
          <cell r="E388">
            <v>0</v>
          </cell>
          <cell r="F388">
            <v>0</v>
          </cell>
          <cell r="G388">
            <v>0</v>
          </cell>
          <cell r="H388">
            <v>0</v>
          </cell>
          <cell r="I388">
            <v>0</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v>0</v>
          </cell>
          <cell r="E392">
            <v>0</v>
          </cell>
          <cell r="F392">
            <v>0</v>
          </cell>
          <cell r="G392">
            <v>0</v>
          </cell>
          <cell r="H392">
            <v>0</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v>0</v>
          </cell>
          <cell r="E398">
            <v>0</v>
          </cell>
          <cell r="F398">
            <v>0</v>
          </cell>
          <cell r="G398">
            <v>0</v>
          </cell>
          <cell r="H398">
            <v>0</v>
          </cell>
          <cell r="I398">
            <v>0</v>
          </cell>
          <cell r="J398">
            <v>3161853982.2899737</v>
          </cell>
        </row>
        <row r="399">
          <cell r="C399" t="str">
            <v>1. DÇm BTCT D¦L L=33m</v>
          </cell>
          <cell r="D399">
            <v>0</v>
          </cell>
          <cell r="E399">
            <v>0</v>
          </cell>
          <cell r="F399">
            <v>0</v>
          </cell>
          <cell r="G399">
            <v>0</v>
          </cell>
          <cell r="H399">
            <v>0</v>
          </cell>
          <cell r="I399">
            <v>0</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v>0</v>
          </cell>
          <cell r="E403">
            <v>0</v>
          </cell>
          <cell r="F403">
            <v>0</v>
          </cell>
          <cell r="G403">
            <v>0</v>
          </cell>
          <cell r="H403">
            <v>0</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v>0</v>
          </cell>
          <cell r="G407">
            <v>0</v>
          </cell>
          <cell r="H407">
            <v>0</v>
          </cell>
          <cell r="I407">
            <v>450000</v>
          </cell>
          <cell r="J407">
            <v>41346000</v>
          </cell>
        </row>
        <row r="408">
          <cell r="C408" t="str">
            <v>4. B¶n dÉn KT(300x220x20)cm</v>
          </cell>
          <cell r="D408" t="str">
            <v>b¶n</v>
          </cell>
          <cell r="E408">
            <v>8</v>
          </cell>
          <cell r="F408">
            <v>0</v>
          </cell>
          <cell r="G408">
            <v>0</v>
          </cell>
          <cell r="H408">
            <v>0</v>
          </cell>
          <cell r="I408">
            <v>2200000</v>
          </cell>
          <cell r="J408">
            <v>17600000</v>
          </cell>
        </row>
        <row r="409">
          <cell r="C409" t="str">
            <v>5. Khe co d·n cao su</v>
          </cell>
          <cell r="D409" t="str">
            <v>md</v>
          </cell>
          <cell r="E409">
            <v>16</v>
          </cell>
          <cell r="F409">
            <v>0</v>
          </cell>
          <cell r="G409">
            <v>0</v>
          </cell>
          <cell r="H409">
            <v>0</v>
          </cell>
          <cell r="I409">
            <v>2500000</v>
          </cell>
          <cell r="J409">
            <v>40000000</v>
          </cell>
        </row>
        <row r="410">
          <cell r="C410" t="str">
            <v>6. T­êng hé lan mÒm</v>
          </cell>
          <cell r="D410" t="str">
            <v>md</v>
          </cell>
          <cell r="E410">
            <v>40</v>
          </cell>
          <cell r="F410">
            <v>0</v>
          </cell>
          <cell r="G410">
            <v>0</v>
          </cell>
          <cell r="H410">
            <v>0</v>
          </cell>
          <cell r="I410">
            <v>450000</v>
          </cell>
          <cell r="J410">
            <v>18000000</v>
          </cell>
        </row>
        <row r="411">
          <cell r="C411" t="str">
            <v>7. Mè cÇu</v>
          </cell>
          <cell r="D411">
            <v>0</v>
          </cell>
          <cell r="E411">
            <v>0</v>
          </cell>
          <cell r="F411">
            <v>0</v>
          </cell>
          <cell r="G411">
            <v>0</v>
          </cell>
          <cell r="H411">
            <v>0</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v>0</v>
          </cell>
          <cell r="F416">
            <v>0</v>
          </cell>
          <cell r="G416">
            <v>0</v>
          </cell>
          <cell r="H416">
            <v>0</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v>0</v>
          </cell>
          <cell r="G424">
            <v>0</v>
          </cell>
          <cell r="H424">
            <v>0</v>
          </cell>
          <cell r="I424">
            <v>400000</v>
          </cell>
          <cell r="J424">
            <v>307200000</v>
          </cell>
        </row>
        <row r="425">
          <cell r="C425" t="str">
            <v>9. H¹ng môc kh¸c</v>
          </cell>
          <cell r="D425" t="str">
            <v>TB</v>
          </cell>
          <cell r="E425">
            <v>0</v>
          </cell>
          <cell r="F425">
            <v>0</v>
          </cell>
          <cell r="G425">
            <v>0</v>
          </cell>
          <cell r="H425">
            <v>0</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v>0</v>
          </cell>
          <cell r="E429">
            <v>0</v>
          </cell>
          <cell r="F429">
            <v>0</v>
          </cell>
          <cell r="G429">
            <v>0</v>
          </cell>
          <cell r="H429">
            <v>0</v>
          </cell>
          <cell r="I429">
            <v>0</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v>0</v>
          </cell>
          <cell r="E433">
            <v>0</v>
          </cell>
          <cell r="F433">
            <v>0</v>
          </cell>
          <cell r="G433">
            <v>0</v>
          </cell>
          <cell r="H433">
            <v>0</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sheetData sheetId="234"/>
      <sheetData sheetId="235"/>
      <sheetData sheetId="236"/>
      <sheetData sheetId="237"/>
      <sheetData sheetId="238" refreshError="1"/>
      <sheetData sheetId="239" refreshError="1"/>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refreshError="1"/>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sheetData sheetId="321"/>
      <sheetData sheetId="322"/>
      <sheetData sheetId="323"/>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refreshError="1"/>
      <sheetData sheetId="354" refreshError="1"/>
      <sheetData sheetId="355" refreshError="1"/>
      <sheetData sheetId="356" refreshError="1"/>
      <sheetData sheetId="357"/>
      <sheetData sheetId="358"/>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TN-Bson Bthach"/>
      <sheetName val="chuyen gia"/>
      <sheetName val="luumau"/>
      <sheetName val="XXXXXXXX"/>
    </sheetNames>
    <sheetDataSet>
      <sheetData sheetId="0"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T.Tranh LmcNinh"/>
      <sheetName val="KSTK(17_x0017_8 Dcuong)"/>
      <sheetName val="dbgt(tuien)"/>
      <sheetName val="DgiakqatDHC4,"/>
      <sheetName val="KQTK (06)"/>
      <sheetName val="KSTK(1778 _x0004_c5o.g)"/>
      <sheetName val="db't(tuyen) (2)"/>
      <sheetName val="Sheet4"/>
      <sheetName val="DTCT"/>
      <sheetName val="wia nhan cong"/>
      <sheetName val="gia vat_x0000_lieu"/>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tonghoptt (2)"/>
      <sheetName val="tonghoptt"/>
      <sheetName val="ximang"/>
      <sheetName val="da 1x2"/>
      <sheetName val="cat vang"/>
      <sheetName val="phugia555"/>
      <sheetName val="phugia561"/>
      <sheetName val="ctTBA"/>
      <sheetName val="gia 3_x0000_t lieu"/>
      <sheetName val="dung"/>
      <sheetName val="Dulieu"/>
      <sheetName val="Tai khoan"/>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Tra_bang_QD11-109"/>
      <sheetName val="giathanh1"/>
      <sheetName val="VL,NC"/>
      <sheetName val="Tra KS"/>
      <sheetName val="TSO_CHUNG"/>
      <sheetName val="gVL"/>
      <sheetName val="KCCP"/>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2_x0000__x0000_(tuyen)"/>
      <sheetName val="DTCT-TB"/>
      <sheetName val="dtct cau"/>
      <sheetName val="BO"/>
      <sheetName val="Tnnghop"/>
      <sheetName val="DgiaksatDHC"/>
      <sheetName val="NOMENCLATURE"/>
      <sheetName val="dgngia"/>
      <sheetName val="ptdg-duong"/>
      <sheetName val="_x000c__x0000__x0001__x0000__x0000__x0000__x0001_ý"/>
      <sheetName val="fia vat lieu"/>
      <sheetName val="Shdet3"/>
      <sheetName val="Cn.gty"/>
      <sheetName val="dbgt(tuien("/>
      <sheetName val="DgiajqatDHC4,"/>
      <sheetName val="KH-Q1,Q2,01"/>
      <sheetName val="gia vat?lieu"/>
      <sheetName val="gia 3?t lieu"/>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onghp"/>
      <sheetName val="Loading"/>
      <sheetName val="Check C"/>
      <sheetName val="DO AM DT"/>
      <sheetName val="PTVT (MAU)"/>
      <sheetName val="Electrical Breakdown"/>
      <sheetName val="TL rieng"/>
      <sheetName val="PHAN DS 22 KV"/>
      <sheetName val="chi tiet C"/>
      <sheetName val="gia vat"/>
      <sheetName val="DI-ESTI"/>
      <sheetName val="2??(tuyen)"/>
      <sheetName val="gia 3"/>
      <sheetName val="2"/>
      <sheetName val="CTGS"/>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Thuc thanh"/>
      <sheetName val="gia vat_lieu"/>
      <sheetName val="gia 3_t lieu"/>
      <sheetName val="_x000c_"/>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wia_nhan_cong"/>
      <sheetName val="KSTK(1778_c5o_g)"/>
      <sheetName val="db't(tuyen)_(2)"/>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gia_vatlieu"/>
      <sheetName val="[BCNCKT13_S3.xlsYphugia561"/>
      <sheetName val="tonghoptt_(2)"/>
      <sheetName val="da_1x2"/>
      <sheetName val="cat_vang"/>
      <sheetName val="CdȮNhap"/>
      <sheetName val="T.Tranh LkcNinh"/>
      <sheetName val="dbgt(tuyel)"/>
      <sheetName val="KRTK (06)"/>
      <sheetName val="So tong hop "/>
      <sheetName val="_x000c_?_x0001_???_x0001_ý"/>
      <sheetName val="T.Tran( AnLoc"/>
      <sheetName val="gia 8e may"/>
      <sheetName val="_BCNCKT13_S3.xlsYphugia561"/>
      <sheetName val="uniBase"/>
      <sheetName val="vniBase"/>
      <sheetName val="abcBase"/>
      <sheetName val="ESTI."/>
      <sheetName val="TK22kV"/>
      <sheetName val="_x000c_?_x0001_?_x0001_ý"/>
      <sheetName val="db't(tuyeni (2)"/>
      <sheetName val="LEGEND"/>
      <sheetName val="_x0000__x0000__x0000__x0000__x0000__x0000__x0000__x0000_"/>
      <sheetName val="Sheet6"/>
      <sheetName val="kl cong"/>
      <sheetName val="thkp"/>
      <sheetName val="clvl"/>
      <sheetName val="ptvl"/>
      <sheetName val="ke"/>
      <sheetName val="MTL$-INTER"/>
      <sheetName val="2__(tuyen)"/>
      <sheetName val="_x000c___x0001_____x0001_ý"/>
      <sheetName val="_x000c___x0001___x0001_ý"/>
      <sheetName val="2_x0000__x0000_€(tuyen)"/>
      <sheetName val="2??€(tuyen)"/>
      <sheetName val="MF.01%"/>
      <sheetName val="[BCNCKT13_S3.xl۽_x0000_Ctgs.3"/>
      <sheetName val="Ke toaٺ_x0001_thuc hien cong trinh"/>
      <sheetName val="Temp"/>
      <sheetName val="Tiepdia"/>
      <sheetName val="TTDZ22"/>
      <sheetName val="_BCNCKT13_S3.xl۽"/>
      <sheetName val="2_x0000__x0000_�(tuyen)"/>
      <sheetName val="C47-BH-ူ9"/>
      <sheetName val="2__€(tuyen)"/>
      <sheetName val="IBASE"/>
      <sheetName val="Lists"/>
      <sheetName val="Cd?Nhap"/>
      <sheetName val="5.BANG I"/>
      <sheetName val="FD"/>
      <sheetName val="GI"/>
      <sheetName val="EE (3)"/>
      <sheetName val="PAVEMENT"/>
      <sheetName val="TRAFFIC"/>
      <sheetName val="SOKTMAY"/>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Gia KS"/>
      <sheetName val="[BCNCKT13_S3.xl۽?Ctgs.3"/>
      <sheetName val="????????"/>
      <sheetName val="|ong hop"/>
      <sheetName val="[BCNCKT13_S3.xls_VPPN"/>
      <sheetName val="KKKKKKKK"/>
      <sheetName val="Don gia-cau"/>
      <sheetName val="2??�(tuyen)"/>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TH thiet bi"/>
      <sheetName val="C47-BH-_x0011_1"/>
      <sheetName val="Tongke"/>
      <sheetName val="KSTK(1778 Dcuone)"/>
      <sheetName val="2__�(tuyen)"/>
      <sheetName val="_BCNCKT13_S3.xl۽_Ctgs.3"/>
      <sheetName val="________"/>
      <sheetName val="_x0010_"/>
      <sheetName val="_x0001_W"/>
      <sheetName val="_x0006_"/>
      <sheetName val="Q_x0008_"/>
      <sheetName val="j_"/>
      <sheetName val="n_"/>
      <sheetName val="r_"/>
      <sheetName val="v_"/>
      <sheetName val="z_"/>
      <sheetName val="~_"/>
      <sheetName val="_"/>
      <sheetName val="_BCNCKT13_S3.xls_VPPN"/>
      <sheetName val="Nhat ky - socai thang 2"/>
      <sheetName val="Sheet7"/>
      <sheetName val="nhat ky so cai thang 1"/>
      <sheetName val="Nhat ky so cai thang3"/>
      <sheetName val="Sheet5"/>
      <sheetName val="4"/>
      <sheetName val="ND"/>
      <sheetName val="Khoi luong"/>
      <sheetName val="DP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sheetData sheetId="131" refreshError="1"/>
      <sheetData sheetId="132"/>
      <sheetData sheetId="133" refreshError="1"/>
      <sheetData sheetId="134" refreshError="1"/>
      <sheetData sheetId="135"/>
      <sheetData sheetId="136"/>
      <sheetData sheetId="137" refreshError="1"/>
      <sheetData sheetId="138" refreshError="1"/>
      <sheetData sheetId="139"/>
      <sheetData sheetId="140" refreshError="1"/>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sheetData sheetId="249"/>
      <sheetData sheetId="250"/>
      <sheetData sheetId="251" refreshError="1"/>
      <sheetData sheetId="252" refreshError="1"/>
      <sheetData sheetId="253" refreshError="1"/>
      <sheetData sheetId="254"/>
      <sheetData sheetId="255"/>
      <sheetData sheetId="256" refreshError="1"/>
      <sheetData sheetId="257"/>
      <sheetData sheetId="258"/>
      <sheetData sheetId="259"/>
      <sheetData sheetId="260" refreshError="1"/>
      <sheetData sheetId="261" refreshError="1"/>
      <sheetData sheetId="262"/>
      <sheetData sheetId="263"/>
      <sheetData sheetId="264" refreshError="1"/>
      <sheetData sheetId="265" refreshError="1"/>
      <sheetData sheetId="266"/>
      <sheetData sheetId="267"/>
      <sheetData sheetId="268"/>
      <sheetData sheetId="269"/>
      <sheetData sheetId="270"/>
      <sheetData sheetId="271"/>
      <sheetData sheetId="272" refreshError="1"/>
      <sheetData sheetId="273" refreshError="1"/>
      <sheetData sheetId="274" refreshError="1"/>
      <sheetData sheetId="275" refreshError="1"/>
      <sheetData sheetId="276" refreshError="1"/>
      <sheetData sheetId="277" refreshError="1"/>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px2,tb-t,"/>
      <sheetName val="Tra_bang"/>
      <sheetName val="gVL"/>
      <sheetName val="NhucauKP"/>
      <sheetName val="Sheet3 (2)"/>
      <sheetName val="XL4Poppy"/>
      <sheetName val="Tien An T11"/>
      <sheetName val="DNPD-QL"/>
      <sheetName val="Bang luong"/>
      <sheetName val="Bang CC"/>
      <sheetName val=" Luong nghien "/>
      <sheetName val="QT-LN"/>
      <sheetName val="Giantiep"/>
      <sheetName val="Tong hop"/>
      <sheetName val="Phuc vu"/>
      <sheetName val="May Phat"/>
      <sheetName val="1813"/>
      <sheetName val="dtctODuong-01"/>
      <sheetName val="DTCT"/>
      <sheetName val="Sheet! (2)"/>
      <sheetName val="dtct cau"/>
      <sheetName val="nc%cm"/>
      <sheetName val="dtct_Duong,tc"/>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nc_cm"/>
      <sheetName val="tra-vat-lieu (duyet)"/>
      <sheetName val="[ duong257-272."/>
      <sheetName val="Tra KS"/>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tra bang"/>
      <sheetName val="Sheet4"/>
      <sheetName val="nhiemvu2006"/>
      <sheetName val="RutTM"/>
      <sheetName val="10000000"/>
      <sheetName val="20000000"/>
      <sheetName val="30000000"/>
      <sheetName val="Bia"/>
      <sheetName val="THKP D"/>
      <sheetName val="THKP"/>
      <sheetName val="Bu gia1"/>
      <sheetName val="Bu gia in"/>
      <sheetName val="Bu gia"/>
      <sheetName val="CL CL"/>
      <sheetName val="CL"/>
      <sheetName val="DT"/>
      <sheetName val="BeTong"/>
      <sheetName val="TVL"/>
      <sheetName val="d4ct_Duong-01"/>
      <sheetName val="GiaVL"/>
      <sheetName val="_ duong257-272."/>
      <sheetName val="TH_GTXL࠭TC"/>
      <sheetName val="THop1"/>
      <sheetName val="dtgt_Duong-tk"/>
      <sheetName val="THop51"/>
      <sheetName val="Ctie塅䕃⹌"/>
      <sheetName val="Ctiet02_x0000__x0018_[ duong257-272.xls]Bke"/>
      <sheetName val="Sheet13_x0000__x0000__x0000__x0000__x0000__x0000__x0000__x0000__x0000__x0000__x0000_㸰Ɂ_x0000__x0004__x0000__x0000__x0000__x0000__x0000__x0000_숌Ɂ_x0000_"/>
      <sheetName val="dieuchinh"/>
      <sheetName val="NXT-10T  4)"/>
      <sheetName val="PHop04"/>
      <sheetName val="Phuong an 1"/>
      <sheetName val="p4ke"/>
      <sheetName val="THop1?"/>
      <sheetName val="TH_GTXL?TC"/>
      <sheetName val=""/>
      <sheetName val="THop1_"/>
      <sheetName val="TH_GTXL_TC"/>
      <sheetName val="Ctiet02?_x0018_[ duong257-272.xls]Bke"/>
      <sheetName val="Sheet13???????????㸰Ɂ?_x0004_??????숌Ɂ?"/>
      <sheetName val="Thuc thanh"/>
      <sheetName val="Ctiet02__x0018__ duong257-272.xls_Bke"/>
      <sheetName val="Sheet13___________㸰Ɂ__x0004_______숌Ɂ_"/>
      <sheetName val="cdps"/>
      <sheetName val="Ctie???"/>
      <sheetName val="-272.xls]Bke01_x0000__x0000__x0000__x0018_[ duong257-27"/>
      <sheetName val="-272.xls]Bke01???_x0018_[ duong257-27"/>
      <sheetName val="bang-tra"/>
      <sheetName val="DNP၄-QL"/>
      <sheetName val="Sheet3_(2)"/>
      <sheetName val="CVC-1"/>
      <sheetName val="ptdg-00_(2)"/>
      <sheetName val="02-_9"/>
      <sheetName val="THop0"/>
      <sheetName val="Bke0"/>
      <sheetName val="en_31,7"/>
      <sheetName val="Sheet!_(2)"/>
      <sheetName val="[_duong257-272_"/>
      <sheetName val="Ctiet_9"/>
      <sheetName val="00_00000"/>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tra-vat-lieu_(duyet)"/>
      <sheetName val="THKP_D"/>
      <sheetName val="Bu_gia1"/>
      <sheetName val="Bu_gia_in"/>
      <sheetName val="Bu_gia"/>
      <sheetName val="CL_CL"/>
      <sheetName val="CHITIET VL-NC"/>
      <sheetName val="Don gia-cau"/>
      <sheetName val="VL,NC"/>
      <sheetName val="DO AM DT"/>
      <sheetName val="THTram"/>
      <sheetName val="XL$Poppy"/>
      <sheetName val="Tai khoan"/>
      <sheetName val="????????"/>
      <sheetName val="_x0000__x0000_u_x0000__x0000__x0000__x0000__x0000__x0000__x0000__x0000__x0000__x0000__x0000__x0000__x0000__x0000__x0000__x001a_[ duong257-2"/>
      <sheetName val="Ctie___"/>
      <sheetName val="-272.xls_Bke01"/>
      <sheetName val="_x000d_¹½.,6³"/>
      <sheetName val="Sheet13_x0000__x0000__x0000__x0000__x0000__x0000__x0000__x0000__x0000__x0000__x0000_??_x0000__x0004__x0000__x0000__x0000__x0000__x0000__x0000_??_x0000_"/>
      <sheetName val="Sheet13??????????????_x0004_?????????"/>
      <sheetName val="??u???????????????_x001a_[ duong257-2"/>
      <sheetName val="KKKKKKKK"/>
      <sheetName val="-272.xls_Bke01____x0018__ duong257-27"/>
      <sheetName val="__duong257-272_"/>
      <sheetName val="________"/>
      <sheetName val="Sheet13_______________x0004__________"/>
      <sheetName val="__u________________x001a__ duong257-2"/>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Ctiet02[_duong257-272_xls]Bke"/>
      <sheetName val="Ctiet02?[_duong257-272_xls]Bke"/>
      <sheetName val="Sheet13㸰Ɂ숌Ɂ㹨Ɂu[_duong257-2"/>
      <sheetName val="Ctiet02__duong257-272_xls_Bke"/>
      <sheetName val="Ctiet02___duong257-272_xls_Bke"/>
      <sheetName val="Sheet13㸰Ɂ숌Ɂ㹨Ɂu__duong257-2"/>
      <sheetName val="THop1"/>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sheetData sheetId="144" refreshError="1"/>
      <sheetData sheetId="145"/>
      <sheetData sheetId="146"/>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sheetData sheetId="236" refreshError="1"/>
      <sheetData sheetId="237" refreshError="1"/>
      <sheetData sheetId="238" refreshError="1"/>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KSTK-tkkd"/>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BK N111"/>
      <sheetName val="BKN111(06)"/>
      <sheetName val="XL4Poppy"/>
      <sheetName val="Tra_bang"/>
      <sheetName val="dtct cong_x0000_?"/>
      <sheetName val="THTram"/>
      <sheetName val="Tai khoan"/>
      <sheetName val="Pÿÿÿÿcau"/>
      <sheetName val="TVL"/>
      <sheetName val="_x0000_"/>
      <sheetName val="t"/>
      <sheetName val="NEW-PANEL"/>
      <sheetName val="dtct cong?ȁ"/>
      <sheetName val="dtct cong??"/>
      <sheetName val="tra_vat_lieu"/>
      <sheetName val="dtct ccu"/>
      <sheetName val="SILICATE"/>
      <sheetName val="tungphal"/>
      <sheetName val="TH_cong"/>
      <sheetName val="dtct_cong"/>
      <sheetName val="ptdg_cong"/>
      <sheetName val="PTDG_cau"/>
      <sheetName val="dtct_cau"/>
      <sheetName val="Chi_tiet"/>
      <sheetName val="dtct_congȁ"/>
      <sheetName val="Tai_khoan"/>
      <sheetName val="B_tra"/>
      <sheetName val="4"/>
      <sheetName val="dtct_x0000_cong"/>
      <sheetName val="dtct cong_ȁ"/>
      <sheetName val="dtct cong__"/>
      <sheetName val="dtct?cong"/>
      <sheetName val="?"/>
      <sheetName val="dtct cong_?"/>
      <sheetName val="THCT"/>
      <sheetName val="THDZ0,4"/>
      <sheetName val="TH DZ35"/>
      <sheetName val="BKN111(06("/>
      <sheetName val="VC-Dу-DH"/>
      <sheetName val="trabšng"/>
      <sheetName val="_"/>
      <sheetName val="dtct_cong?"/>
      <sheetName val="dtct_cong_"/>
      <sheetName val="Don gia-cau"/>
      <sheetName val="ptdg"/>
      <sheetName val="VC-D?-DH"/>
      <sheetName val="BK_N111"/>
      <sheetName val="dtct_cong?ȁ"/>
      <sheetName val="dtct_cong??"/>
      <sheetName val="dtct_ccu"/>
      <sheetName val="dtct_cong_ȁ"/>
      <sheetName val="dtct_cong__"/>
      <sheetName val="TH VL, NC, DDHT Thanhphuoc"/>
      <sheetName val="cong32-38"/>
      <sheetName val="²_x0000__x0000_t13"/>
      <sheetName val="trabafg3"/>
      <sheetName val="VC-D_-DH"/>
      <sheetName val="dtct_cong_?"/>
      <sheetName val="Shedt18"/>
      <sheetName val="TH_cong1"/>
      <sheetName val="dtct_cong1"/>
      <sheetName val="ptdg_cong1"/>
      <sheetName val="PTDG_cau1"/>
      <sheetName val="dtct_cau1"/>
      <sheetName val="Chi_tiet1"/>
      <sheetName val="Tai_khoan1"/>
      <sheetName val="KKKKKKKK"/>
      <sheetName val="²"/>
      <sheetName val="TH_DZ35"/>
      <sheetName val="TH_VL,_NC,_DDHT_Thanhphuoc"/>
      <sheetName val="BANGTRA"/>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sheetData sheetId="64"/>
      <sheetData sheetId="65" refreshError="1"/>
      <sheetData sheetId="66"/>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sheetData sheetId="106"/>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sheetData sheetId="120"/>
      <sheetData sheetId="12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2)"/>
      <sheetName val="TH"/>
      <sheetName val="Mau12A-THBOT"/>
      <sheetName val="M12THNS"/>
      <sheetName val="PI_Cau dan HY"/>
      <sheetName val="PI_Cau dan HN1"/>
      <sheetName val="Cau Chinh"/>
      <sheetName val="KiemTraTH"/>
      <sheetName val="KiemTraMau12A-THBOT"/>
      <sheetName val="KiemTraM12THNS"/>
      <sheetName val="SaiSoPI_Cau dan HY"/>
      <sheetName val="SaiSoPI_Cau dan HN1"/>
      <sheetName val="SaiSoCau Chinh"/>
      <sheetName val="SaiSoCau Chinh (2)"/>
      <sheetName val="M13PTDG"/>
      <sheetName val="CThep"/>
      <sheetName val="Vkhuon"/>
      <sheetName val="CPBT"/>
      <sheetName val="Phu tro"/>
      <sheetName val="PTDGXLK"/>
      <sheetName val="PTDGPT"/>
      <sheetName val="BT tru mo"/>
      <sheetName val="VL"/>
      <sheetName val="M13a cau chinh"/>
      <sheetName val="Dem CDanHY"/>
      <sheetName val="DEMCChinh"/>
      <sheetName val="XLK"/>
      <sheetName val="Sheet1"/>
      <sheetName val="Phu tro cau chinh"/>
      <sheetName val="M12Cau chinh"/>
      <sheetName val="00000000"/>
      <sheetName val="10000000"/>
      <sheetName val="20000000"/>
      <sheetName val="XL4Poppy"/>
      <sheetName val="dtct c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1">
          <cell r="H11">
            <v>5.7000000000000002E-2</v>
          </cell>
        </row>
      </sheetData>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tinh"/>
      <sheetName val="Sheet1"/>
      <sheetName val="Sheet2"/>
      <sheetName val="Sheet3"/>
      <sheetName val="00000000"/>
      <sheetName val="Tongke"/>
    </sheetNames>
    <sheetDataSet>
      <sheetData sheetId="0" refreshError="1">
        <row r="11">
          <cell r="I11">
            <v>15459.736699999999</v>
          </cell>
        </row>
      </sheetData>
      <sheetData sheetId="1"/>
      <sheetData sheetId="2"/>
      <sheetData sheetId="3"/>
      <sheetData sheetId="4"/>
      <sheetData sheetId="5"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
      <sheetName val="M"/>
      <sheetName val="PC"/>
      <sheetName val="TH"/>
      <sheetName val="TH1"/>
      <sheetName val="DT1"/>
      <sheetName val="DG1"/>
      <sheetName val="DG1cong"/>
      <sheetName val="TH2"/>
      <sheetName val="DT2"/>
      <sheetName val="DG2"/>
      <sheetName val="DG2cong"/>
      <sheetName val="VLG"/>
      <sheetName val="KL"/>
      <sheetName val="Vua"/>
      <sheetName val="HSPC1moi"/>
      <sheetName val="HSPC2"/>
      <sheetName val="00000000"/>
      <sheetName val="XXXXXXXX"/>
      <sheetName val="XL4Poppy"/>
      <sheetName val="HSPC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ill of Quantity (2)"/>
      <sheetName val="SUM (2)"/>
      <sheetName val="Bill of Quantity"/>
      <sheetName val="SUM"/>
      <sheetName val="TH"/>
      <sheetName val="Phuong an 1 (2)"/>
      <sheetName val="Phuong an 1"/>
      <sheetName val="DG"/>
      <sheetName val="PTDG"/>
      <sheetName val="PTDG (2)"/>
      <sheetName val="THVL"/>
      <sheetName val="VL_NC_M"/>
      <sheetName val="DGCT"/>
      <sheetName val="Cap phoi"/>
      <sheetName val="00000000"/>
      <sheetName val="M13PTDG"/>
      <sheetName val="Sheet2"/>
      <sheetName val="Sheet3"/>
      <sheetName val="Cập nhật"/>
      <sheetName val="Module1"/>
      <sheetName val="LTHung1"/>
    </sheetNames>
    <sheetDataSet>
      <sheetData sheetId="0"/>
      <sheetData sheetId="1"/>
      <sheetData sheetId="2"/>
      <sheetData sheetId="3"/>
      <sheetData sheetId="4"/>
      <sheetData sheetId="5"/>
      <sheetData sheetId="6"/>
      <sheetData sheetId="7" refreshError="1">
        <row r="1">
          <cell r="S1">
            <v>0.06</v>
          </cell>
        </row>
      </sheetData>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sheetName val="§GC00"/>
      <sheetName val="TH03"/>
      <sheetName val="TH00"/>
      <sheetName val="TH01"/>
      <sheetName val="TH02"/>
      <sheetName val="TH02 (1)"/>
      <sheetName val="DT00"/>
      <sheetName val="§G§00"/>
      <sheetName val="Tinh Hso"/>
      <sheetName val="DT02 (1)"/>
      <sheetName val="BienBao"/>
      <sheetName val="KLMoi2"/>
      <sheetName val="KL"/>
      <sheetName val="DT03"/>
      <sheetName val="KP"/>
      <sheetName val="VLG"/>
      <sheetName val="§G§03"/>
      <sheetName val="§G§02"/>
      <sheetName val="§GC03"/>
      <sheetName val="§GC02"/>
      <sheetName val="§GC01"/>
      <sheetName val="DT02"/>
      <sheetName val="DT01"/>
      <sheetName val="§G§01"/>
      <sheetName val="BIA"/>
      <sheetName val="Vua"/>
      <sheetName val="00000000"/>
      <sheetName val="10000000"/>
      <sheetName val="20000000"/>
      <sheetName val="30000000"/>
      <sheetName val="THDC"/>
      <sheetName val="TH"/>
      <sheetName val="DT"/>
      <sheetName val="xoa"/>
      <sheetName val="THKL"/>
      <sheetName val="KLDT"/>
      <sheetName val="DGC"/>
      <sheetName val="DGD"/>
      <sheetName val="Tvl"/>
      <sheetName val="Vlxoa"/>
      <sheetName val="XXXXXXXX"/>
      <sheetName val="XXXXXXX0"/>
    </sheetNames>
    <sheetDataSet>
      <sheetData sheetId="0" refreshError="1">
        <row r="2">
          <cell r="B2" t="str">
            <v>®0,5x1</v>
          </cell>
          <cell r="C2" t="str">
            <v xml:space="preserve">§¸ d¨m 0,5 x 1     </v>
          </cell>
          <cell r="D2" t="str">
            <v>m3</v>
          </cell>
          <cell r="E2">
            <v>330963</v>
          </cell>
        </row>
        <row r="3">
          <cell r="B3" t="str">
            <v>®1x2</v>
          </cell>
          <cell r="C3" t="str">
            <v xml:space="preserve">§¸ d¨m 1 x 2     </v>
          </cell>
          <cell r="D3" t="str">
            <v>m3</v>
          </cell>
          <cell r="E3">
            <v>330963</v>
          </cell>
        </row>
        <row r="4">
          <cell r="B4" t="str">
            <v>®2x4</v>
          </cell>
          <cell r="C4" t="str">
            <v xml:space="preserve">§¸ d¨m 2 x 4      </v>
          </cell>
          <cell r="D4" t="str">
            <v>m3</v>
          </cell>
          <cell r="E4">
            <v>294534</v>
          </cell>
        </row>
        <row r="5">
          <cell r="B5" t="str">
            <v>®4x6</v>
          </cell>
          <cell r="C5" t="str">
            <v xml:space="preserve">§¸ d¨m 4 x 6        </v>
          </cell>
          <cell r="D5" t="str">
            <v>m3</v>
          </cell>
          <cell r="E5">
            <v>284182</v>
          </cell>
        </row>
        <row r="6">
          <cell r="B6" t="str">
            <v>®h</v>
          </cell>
          <cell r="C6" t="str">
            <v>§¸ héc</v>
          </cell>
          <cell r="D6" t="str">
            <v>m3</v>
          </cell>
          <cell r="E6">
            <v>279074</v>
          </cell>
        </row>
        <row r="7">
          <cell r="B7" t="str">
            <v>®tdung</v>
          </cell>
          <cell r="C7" t="str">
            <v>§¸ tËn dung</v>
          </cell>
          <cell r="D7" t="str">
            <v>m3</v>
          </cell>
        </row>
        <row r="8">
          <cell r="B8" t="str">
            <v>cp®1</v>
          </cell>
          <cell r="C8" t="str">
            <v>CÊp phèi ®¸ d¨m lo¹i 1</v>
          </cell>
          <cell r="D8" t="str">
            <v>m3</v>
          </cell>
          <cell r="E8">
            <v>330967</v>
          </cell>
        </row>
        <row r="9">
          <cell r="B9" t="str">
            <v>cp®2</v>
          </cell>
          <cell r="C9" t="str">
            <v>CÊp phèi ®¸ d¨m lo¹i 2</v>
          </cell>
          <cell r="D9" t="str">
            <v>m3</v>
          </cell>
        </row>
        <row r="10">
          <cell r="B10" t="str">
            <v>cv</v>
          </cell>
          <cell r="C10" t="str">
            <v xml:space="preserve">C¸t vµng          </v>
          </cell>
          <cell r="D10" t="str">
            <v>m3</v>
          </cell>
          <cell r="E10">
            <v>236764</v>
          </cell>
        </row>
        <row r="11">
          <cell r="B11" t="str">
            <v>c®</v>
          </cell>
          <cell r="C11" t="str">
            <v>C¸t ®en</v>
          </cell>
          <cell r="D11" t="str">
            <v>m3</v>
          </cell>
          <cell r="E11">
            <v>137336</v>
          </cell>
        </row>
        <row r="12">
          <cell r="B12" t="str">
            <v>gvk</v>
          </cell>
          <cell r="C12" t="str">
            <v>Gç v¸n khu«n</v>
          </cell>
          <cell r="D12" t="str">
            <v>m3</v>
          </cell>
          <cell r="E12">
            <v>1654055</v>
          </cell>
        </row>
        <row r="13">
          <cell r="B13" t="str">
            <v>b®</v>
          </cell>
          <cell r="C13" t="str">
            <v>Bét ®¸</v>
          </cell>
          <cell r="D13" t="str">
            <v>kg</v>
          </cell>
          <cell r="E13">
            <v>323</v>
          </cell>
        </row>
        <row r="14">
          <cell r="B14" t="str">
            <v>xm40</v>
          </cell>
          <cell r="C14" t="str">
            <v xml:space="preserve">Xi m¨ng PC 40  </v>
          </cell>
          <cell r="D14" t="str">
            <v>kg</v>
          </cell>
          <cell r="E14">
            <v>1081</v>
          </cell>
        </row>
        <row r="15">
          <cell r="B15" t="str">
            <v>xm30</v>
          </cell>
          <cell r="C15" t="str">
            <v>Xi m¨ng PC30</v>
          </cell>
          <cell r="D15" t="str">
            <v>kg</v>
          </cell>
          <cell r="E15">
            <v>960</v>
          </cell>
        </row>
        <row r="16">
          <cell r="B16" t="str">
            <v>pg</v>
          </cell>
          <cell r="C16" t="str">
            <v>Phô gia</v>
          </cell>
          <cell r="D16" t="str">
            <v>kg</v>
          </cell>
          <cell r="E16">
            <v>10230</v>
          </cell>
        </row>
        <row r="17">
          <cell r="B17" t="str">
            <v>tt10</v>
          </cell>
          <cell r="C17" t="str">
            <v>ThÐp trßn d&lt;=10</v>
          </cell>
          <cell r="D17" t="str">
            <v>kg</v>
          </cell>
          <cell r="E17">
            <v>4516</v>
          </cell>
        </row>
        <row r="18">
          <cell r="B18" t="str">
            <v>tt18</v>
          </cell>
          <cell r="C18" t="str">
            <v>ThÐp trßn d&lt;=18</v>
          </cell>
          <cell r="D18" t="str">
            <v>kg</v>
          </cell>
          <cell r="E18">
            <v>4566</v>
          </cell>
        </row>
        <row r="19">
          <cell r="B19" t="str">
            <v>tt19</v>
          </cell>
          <cell r="C19" t="str">
            <v>ThÐp trßn d&gt;18</v>
          </cell>
          <cell r="D19" t="str">
            <v>kg</v>
          </cell>
          <cell r="E19">
            <v>4466</v>
          </cell>
        </row>
        <row r="20">
          <cell r="B20" t="str">
            <v>tl6</v>
          </cell>
          <cell r="C20" t="str">
            <v>ThÐp l­íi ®Þnh vÞ d=6</v>
          </cell>
          <cell r="D20" t="str">
            <v>kg</v>
          </cell>
          <cell r="E20">
            <v>5099</v>
          </cell>
        </row>
        <row r="21">
          <cell r="B21" t="str">
            <v>tb</v>
          </cell>
          <cell r="C21" t="str">
            <v xml:space="preserve">ThÐp b¶n                            </v>
          </cell>
          <cell r="D21" t="str">
            <v>kg</v>
          </cell>
          <cell r="E21">
            <v>4517</v>
          </cell>
        </row>
        <row r="22">
          <cell r="B22" t="str">
            <v>th</v>
          </cell>
          <cell r="C22" t="str">
            <v xml:space="preserve">ThÐp h×nh                            </v>
          </cell>
          <cell r="D22" t="str">
            <v>kg</v>
          </cell>
          <cell r="E22">
            <v>5852</v>
          </cell>
        </row>
        <row r="23">
          <cell r="B23" t="str">
            <v>t«</v>
          </cell>
          <cell r="C23" t="str">
            <v>ThÐp èng</v>
          </cell>
          <cell r="D23" t="str">
            <v>kg</v>
          </cell>
          <cell r="E23">
            <v>6599</v>
          </cell>
        </row>
        <row r="24">
          <cell r="B24" t="str">
            <v>ray</v>
          </cell>
          <cell r="C24" t="str">
            <v>Ray P43</v>
          </cell>
          <cell r="D24" t="str">
            <v>kg</v>
          </cell>
          <cell r="E24">
            <v>5852</v>
          </cell>
        </row>
        <row r="25">
          <cell r="B25" t="str">
            <v>tbuoc</v>
          </cell>
          <cell r="C25" t="str">
            <v>D©y thÐp buéc</v>
          </cell>
          <cell r="D25" t="str">
            <v>kg</v>
          </cell>
          <cell r="E25">
            <v>6634</v>
          </cell>
        </row>
        <row r="26">
          <cell r="B26" t="str">
            <v>®i</v>
          </cell>
          <cell r="C26" t="str">
            <v>§inh</v>
          </cell>
          <cell r="D26" t="str">
            <v>kg</v>
          </cell>
          <cell r="E26">
            <v>6236</v>
          </cell>
        </row>
        <row r="27">
          <cell r="B27" t="str">
            <v>cap</v>
          </cell>
          <cell r="C27" t="str">
            <v>C¸p c­êng ®é cao</v>
          </cell>
          <cell r="D27" t="str">
            <v>kg</v>
          </cell>
          <cell r="E27">
            <v>12141</v>
          </cell>
        </row>
        <row r="28">
          <cell r="B28" t="str">
            <v>n®</v>
          </cell>
          <cell r="C28" t="str">
            <v xml:space="preserve">Nhùa ®­êng                                  </v>
          </cell>
          <cell r="D28" t="str">
            <v>kg</v>
          </cell>
          <cell r="E28">
            <v>3881</v>
          </cell>
        </row>
        <row r="29">
          <cell r="B29" t="str">
            <v>qhan</v>
          </cell>
          <cell r="C29" t="str">
            <v>Que hµn</v>
          </cell>
          <cell r="D29" t="str">
            <v>kg</v>
          </cell>
          <cell r="E29">
            <v>6494</v>
          </cell>
        </row>
        <row r="30">
          <cell r="B30" t="str">
            <v>® ®en</v>
          </cell>
          <cell r="C30" t="str">
            <v>§Êt ®Ìn</v>
          </cell>
          <cell r="D30" t="str">
            <v>kg</v>
          </cell>
          <cell r="E30">
            <v>8600</v>
          </cell>
        </row>
        <row r="31">
          <cell r="B31" t="str">
            <v>dbt</v>
          </cell>
          <cell r="C31" t="str">
            <v>DÇu b«i tr¬n</v>
          </cell>
          <cell r="D31" t="str">
            <v>kg</v>
          </cell>
          <cell r="E31">
            <v>2500</v>
          </cell>
        </row>
        <row r="32">
          <cell r="B32" t="str">
            <v>scgi</v>
          </cell>
          <cell r="C32" t="str">
            <v>S¬n chèng gØ</v>
          </cell>
          <cell r="D32" t="str">
            <v>kg</v>
          </cell>
          <cell r="E32">
            <v>27000</v>
          </cell>
        </row>
        <row r="33">
          <cell r="B33" t="str">
            <v>smau</v>
          </cell>
          <cell r="C33" t="str">
            <v>S¬n mÇu</v>
          </cell>
          <cell r="D33" t="str">
            <v>kg</v>
          </cell>
          <cell r="E33">
            <v>27000</v>
          </cell>
        </row>
        <row r="34">
          <cell r="B34" t="str">
            <v>xang</v>
          </cell>
          <cell r="C34" t="str">
            <v>X¨ng</v>
          </cell>
          <cell r="D34" t="str">
            <v>kg</v>
          </cell>
          <cell r="E34">
            <v>6000</v>
          </cell>
        </row>
        <row r="35">
          <cell r="B35" t="str">
            <v>mazut</v>
          </cell>
          <cell r="C35" t="str">
            <v>DÇu mazut</v>
          </cell>
          <cell r="D35" t="str">
            <v>kg</v>
          </cell>
          <cell r="E35">
            <v>4600</v>
          </cell>
        </row>
        <row r="36">
          <cell r="B36" t="str">
            <v>cui</v>
          </cell>
          <cell r="C36" t="str">
            <v>Cñi</v>
          </cell>
          <cell r="D36" t="str">
            <v>kg</v>
          </cell>
        </row>
        <row r="37">
          <cell r="B37" t="str">
            <v>ègang</v>
          </cell>
          <cell r="C37" t="str">
            <v>èng gang + n¾p ®Ëy</v>
          </cell>
          <cell r="D37" t="str">
            <v>bé</v>
          </cell>
          <cell r="E37">
            <v>10000</v>
          </cell>
        </row>
        <row r="38">
          <cell r="B38" t="str">
            <v>mtit</v>
          </cell>
          <cell r="C38" t="str">
            <v>Ma tÝt</v>
          </cell>
          <cell r="D38" t="str">
            <v>kg</v>
          </cell>
        </row>
        <row r="39">
          <cell r="B39" t="str">
            <v>tnæ</v>
          </cell>
          <cell r="C39" t="str">
            <v>Thuèc næ</v>
          </cell>
          <cell r="D39" t="str">
            <v>kg</v>
          </cell>
        </row>
        <row r="40">
          <cell r="B40" t="str">
            <v>kip</v>
          </cell>
          <cell r="C40" t="str">
            <v>KÝp ®iÖn</v>
          </cell>
          <cell r="D40" t="str">
            <v>kg</v>
          </cell>
        </row>
        <row r="41">
          <cell r="B41" t="str">
            <v>s¬n t</v>
          </cell>
          <cell r="C41" t="str">
            <v>S¬n ph¼ng mÇu tr¾ng</v>
          </cell>
          <cell r="D41" t="str">
            <v>kg</v>
          </cell>
          <cell r="E41">
            <v>11000</v>
          </cell>
        </row>
        <row r="42">
          <cell r="B42" t="str">
            <v>s¬n v</v>
          </cell>
          <cell r="C42" t="str">
            <v>S¬n ph¼ng mÇu vµng</v>
          </cell>
          <cell r="D42" t="str">
            <v>kg</v>
          </cell>
          <cell r="E42">
            <v>12000</v>
          </cell>
        </row>
        <row r="43">
          <cell r="B43" t="str">
            <v>s¬n g</v>
          </cell>
          <cell r="C43" t="str">
            <v>S¬n gå</v>
          </cell>
          <cell r="D43" t="str">
            <v>kg</v>
          </cell>
          <cell r="E43">
            <v>13500</v>
          </cell>
        </row>
        <row r="44">
          <cell r="B44" t="str">
            <v>dds¬n</v>
          </cell>
          <cell r="C44" t="str">
            <v>Dung dÞch s¬n lãt</v>
          </cell>
          <cell r="D44" t="str">
            <v>kg</v>
          </cell>
          <cell r="E44">
            <v>30635</v>
          </cell>
        </row>
        <row r="45">
          <cell r="B45" t="str">
            <v>lc­a</v>
          </cell>
          <cell r="C45" t="str">
            <v>L­ìi c­a s¾t</v>
          </cell>
          <cell r="D45" t="str">
            <v>c¸i</v>
          </cell>
          <cell r="E45">
            <v>5000</v>
          </cell>
        </row>
        <row r="46">
          <cell r="B46" t="str">
            <v>® ®ia</v>
          </cell>
          <cell r="C46" t="str">
            <v>§inh ®Øa</v>
          </cell>
          <cell r="D46" t="str">
            <v>c¸i</v>
          </cell>
          <cell r="E46">
            <v>1000</v>
          </cell>
        </row>
        <row r="47">
          <cell r="B47" t="str">
            <v>®Cr</v>
          </cell>
          <cell r="C47" t="str">
            <v>§inh Cr¨mp«ng</v>
          </cell>
          <cell r="D47" t="str">
            <v>c¸i</v>
          </cell>
          <cell r="E47">
            <v>1000</v>
          </cell>
        </row>
        <row r="48">
          <cell r="B48" t="str">
            <v>® ®uo</v>
          </cell>
          <cell r="C48" t="str">
            <v>§inh ®­êng</v>
          </cell>
          <cell r="D48" t="str">
            <v>c¸i</v>
          </cell>
          <cell r="E48">
            <v>1800</v>
          </cell>
        </row>
        <row r="49">
          <cell r="B49" t="str">
            <v>t®¬</v>
          </cell>
          <cell r="C49" t="str">
            <v>T¨ng ®¬</v>
          </cell>
          <cell r="D49" t="str">
            <v>c¸i</v>
          </cell>
          <cell r="E49">
            <v>15000</v>
          </cell>
        </row>
        <row r="50">
          <cell r="B50" t="str">
            <v>ms</v>
          </cell>
          <cell r="C50" t="str">
            <v>Mãc s¾t</v>
          </cell>
          <cell r="D50" t="str">
            <v>c¸i</v>
          </cell>
          <cell r="E50">
            <v>1500</v>
          </cell>
        </row>
        <row r="51">
          <cell r="B51" t="str">
            <v>lcbt</v>
          </cell>
          <cell r="C51" t="str">
            <v>l­ìi c¾t BT</v>
          </cell>
          <cell r="D51" t="str">
            <v>c¸i</v>
          </cell>
          <cell r="E51">
            <v>800000</v>
          </cell>
        </row>
        <row r="52">
          <cell r="B52" t="str">
            <v>btgiac</v>
          </cell>
          <cell r="C52" t="str">
            <v>BiÓn tam gi¸c</v>
          </cell>
          <cell r="D52" t="str">
            <v>c¸i</v>
          </cell>
          <cell r="E52">
            <v>154000</v>
          </cell>
        </row>
        <row r="53">
          <cell r="B53" t="str">
            <v>btron</v>
          </cell>
          <cell r="C53" t="str">
            <v>BiÓn trßn d70</v>
          </cell>
          <cell r="D53" t="str">
            <v>c¸i</v>
          </cell>
          <cell r="E53">
            <v>209000</v>
          </cell>
        </row>
        <row r="54">
          <cell r="B54" t="str">
            <v>cét1,75</v>
          </cell>
          <cell r="C54" t="str">
            <v>Cét thÐp U160 L = 1,75m</v>
          </cell>
          <cell r="D54" t="str">
            <v>c¸i</v>
          </cell>
        </row>
        <row r="55">
          <cell r="B55" t="str">
            <v>cét1,45</v>
          </cell>
          <cell r="C55" t="str">
            <v>Cét thÐp U160 L = 1,45m</v>
          </cell>
          <cell r="D55" t="str">
            <v>c¸i</v>
          </cell>
        </row>
        <row r="56">
          <cell r="B56" t="str">
            <v>h®ªm</v>
          </cell>
          <cell r="C56" t="str">
            <v>Hép ®Öm U160</v>
          </cell>
          <cell r="D56" t="str">
            <v>c¸i</v>
          </cell>
        </row>
        <row r="57">
          <cell r="B57" t="str">
            <v>bl«ng20</v>
          </cell>
          <cell r="C57" t="str">
            <v>Bu l«ng M20</v>
          </cell>
          <cell r="D57" t="str">
            <v>c¸i</v>
          </cell>
          <cell r="E57">
            <v>3000</v>
          </cell>
        </row>
        <row r="58">
          <cell r="B58" t="str">
            <v>bl«ng8</v>
          </cell>
          <cell r="C58" t="str">
            <v>Bu l«ng M8</v>
          </cell>
          <cell r="D58" t="str">
            <v>c¸i</v>
          </cell>
        </row>
        <row r="59">
          <cell r="B59" t="str">
            <v>mpq</v>
          </cell>
          <cell r="C59" t="str">
            <v>M¾t ph¶n quang</v>
          </cell>
          <cell r="D59" t="str">
            <v>c¸i</v>
          </cell>
        </row>
        <row r="60">
          <cell r="B60" t="str">
            <v>atgt3</v>
          </cell>
          <cell r="C60" t="str">
            <v>TÊm gi÷a L = 3,32m</v>
          </cell>
          <cell r="D60" t="str">
            <v>tÊm</v>
          </cell>
        </row>
        <row r="61">
          <cell r="B61" t="str">
            <v>atgt2</v>
          </cell>
          <cell r="C61" t="str">
            <v>TÊm gi÷a L = 2,32m</v>
          </cell>
          <cell r="D61" t="str">
            <v>tÊm</v>
          </cell>
        </row>
        <row r="62">
          <cell r="B62" t="str">
            <v>atgt®</v>
          </cell>
          <cell r="C62" t="str">
            <v>TÊm ®Çu L = 0,7m</v>
          </cell>
          <cell r="D62" t="str">
            <v>tÊm</v>
          </cell>
        </row>
        <row r="63">
          <cell r="B63" t="str">
            <v>bcnhat</v>
          </cell>
          <cell r="C63" t="str">
            <v>BiÓn ch÷ nhËt</v>
          </cell>
          <cell r="D63" t="str">
            <v>m2</v>
          </cell>
          <cell r="E63">
            <v>537000</v>
          </cell>
        </row>
        <row r="64">
          <cell r="B64" t="str">
            <v>gdau</v>
          </cell>
          <cell r="C64" t="str">
            <v xml:space="preserve">GiÊy dÇu </v>
          </cell>
          <cell r="D64" t="str">
            <v>m2</v>
          </cell>
        </row>
        <row r="65">
          <cell r="B65" t="str">
            <v>d®ien</v>
          </cell>
          <cell r="C65" t="str">
            <v>D©y ®iÖn</v>
          </cell>
          <cell r="D65" t="str">
            <v>m</v>
          </cell>
        </row>
        <row r="66">
          <cell r="B66" t="str">
            <v>dno</v>
          </cell>
          <cell r="C66" t="str">
            <v>D©y næ</v>
          </cell>
          <cell r="D66" t="str">
            <v>m</v>
          </cell>
        </row>
        <row r="67">
          <cell r="B67" t="str">
            <v>dcc</v>
          </cell>
          <cell r="C67" t="str">
            <v>D©y ch¸y chËm</v>
          </cell>
          <cell r="D67" t="str">
            <v>m</v>
          </cell>
        </row>
        <row r="68">
          <cell r="B68" t="str">
            <v>«gen</v>
          </cell>
          <cell r="C68" t="str">
            <v>èng gen d=65/72</v>
          </cell>
          <cell r="D68" t="str">
            <v>m</v>
          </cell>
          <cell r="E68">
            <v>28600</v>
          </cell>
        </row>
        <row r="69">
          <cell r="B69" t="str">
            <v>«nèi</v>
          </cell>
          <cell r="C69" t="str">
            <v>èng nèi</v>
          </cell>
          <cell r="D69" t="str">
            <v>m</v>
          </cell>
          <cell r="E69">
            <v>28600</v>
          </cell>
        </row>
        <row r="70">
          <cell r="B70" t="str">
            <v>«thep80</v>
          </cell>
          <cell r="C70" t="str">
            <v>èng thÐp d=80</v>
          </cell>
          <cell r="D70" t="str">
            <v>m</v>
          </cell>
        </row>
        <row r="71">
          <cell r="B71" t="str">
            <v>«thep130</v>
          </cell>
          <cell r="C71" t="str">
            <v>èng thÐp d=130</v>
          </cell>
          <cell r="D71" t="str">
            <v>m</v>
          </cell>
          <cell r="E71">
            <v>102701</v>
          </cell>
        </row>
        <row r="72">
          <cell r="B72" t="str">
            <v>«n75</v>
          </cell>
          <cell r="C72" t="str">
            <v>èng nhùa d75</v>
          </cell>
          <cell r="D72" t="str">
            <v>m</v>
          </cell>
        </row>
        <row r="73">
          <cell r="B73" t="str">
            <v>«n100</v>
          </cell>
          <cell r="C73" t="str">
            <v>èng nhùa d100</v>
          </cell>
          <cell r="D73" t="str">
            <v>m</v>
          </cell>
        </row>
        <row r="74">
          <cell r="B74" t="str">
            <v>«n150</v>
          </cell>
          <cell r="C74" t="str">
            <v>èng nhùa d150</v>
          </cell>
          <cell r="D74" t="str">
            <v>m</v>
          </cell>
        </row>
        <row r="75">
          <cell r="B75" t="str">
            <v>c®bien</v>
          </cell>
          <cell r="C75" t="str">
            <v>Cét ®ì biÓn b¸o d42</v>
          </cell>
          <cell r="D75" t="str">
            <v>m</v>
          </cell>
          <cell r="E75">
            <v>42000</v>
          </cell>
        </row>
        <row r="76">
          <cell r="B76" t="str">
            <v>«xy</v>
          </cell>
          <cell r="C76" t="str">
            <v>¤ xy</v>
          </cell>
          <cell r="D76" t="str">
            <v>chai</v>
          </cell>
          <cell r="E76">
            <v>53000</v>
          </cell>
        </row>
        <row r="77">
          <cell r="B77" t="str">
            <v>tvÑt</v>
          </cell>
          <cell r="C77" t="str">
            <v>Tµ vÑt gç</v>
          </cell>
          <cell r="D77" t="str">
            <v>thanh</v>
          </cell>
          <cell r="E77">
            <v>138600</v>
          </cell>
        </row>
        <row r="78">
          <cell r="B78" t="str">
            <v>®c¨t</v>
          </cell>
          <cell r="C78" t="str">
            <v>§¸ c¾t</v>
          </cell>
          <cell r="D78" t="str">
            <v>Viªn</v>
          </cell>
          <cell r="E78">
            <v>7000</v>
          </cell>
        </row>
        <row r="79">
          <cell r="B79" t="str">
            <v>vxm150</v>
          </cell>
          <cell r="C79" t="str">
            <v>V÷a xim¨ng M150</v>
          </cell>
          <cell r="D79" t="str">
            <v>m3</v>
          </cell>
          <cell r="E79">
            <v>710395</v>
          </cell>
        </row>
        <row r="80">
          <cell r="B80" t="str">
            <v>vxm100</v>
          </cell>
          <cell r="C80" t="str">
            <v>V÷a xim¨ng M100</v>
          </cell>
          <cell r="D80" t="str">
            <v>m3</v>
          </cell>
          <cell r="E80">
            <v>627711</v>
          </cell>
        </row>
        <row r="81">
          <cell r="B81" t="str">
            <v>vxm75</v>
          </cell>
          <cell r="C81" t="str">
            <v>V÷a xim¨ng M75</v>
          </cell>
          <cell r="D81" t="str">
            <v>m3</v>
          </cell>
          <cell r="E81">
            <v>549365</v>
          </cell>
        </row>
        <row r="82">
          <cell r="B82" t="str">
            <v>bt1(40)6</v>
          </cell>
          <cell r="C82" t="str">
            <v>V÷a bª t«ng M400 ®¸ 1x2 ®é sôt 6-8</v>
          </cell>
          <cell r="D82" t="str">
            <v>m3</v>
          </cell>
          <cell r="E82">
            <v>927298</v>
          </cell>
        </row>
        <row r="83">
          <cell r="B83" t="str">
            <v>bt1(35)6</v>
          </cell>
          <cell r="C83" t="str">
            <v>V÷a bª t«ng M350 ®¸ 1x2 ®é sôt 6-8</v>
          </cell>
          <cell r="D83" t="str">
            <v>m3</v>
          </cell>
          <cell r="E83">
            <v>868211</v>
          </cell>
        </row>
        <row r="84">
          <cell r="B84" t="str">
            <v>bt1(30)6</v>
          </cell>
          <cell r="C84" t="str">
            <v>V÷a bª t«ng M300 ®¸ 1x2 ®é sôt 6-8</v>
          </cell>
          <cell r="D84" t="str">
            <v>m3</v>
          </cell>
          <cell r="E84">
            <v>814433</v>
          </cell>
        </row>
        <row r="85">
          <cell r="B85" t="str">
            <v>bt1(20)6</v>
          </cell>
          <cell r="C85" t="str">
            <v>V÷a bª t«ng M200 ®¸ 1x2 ®é sôt 6-8</v>
          </cell>
          <cell r="D85" t="str">
            <v>m3</v>
          </cell>
          <cell r="E85">
            <v>739718</v>
          </cell>
        </row>
        <row r="86">
          <cell r="B86" t="str">
            <v>bt1(35)2</v>
          </cell>
          <cell r="C86" t="str">
            <v>V÷a bª t«ng M350 ®¸ 1x2 ®é sôt 2-4</v>
          </cell>
          <cell r="D86" t="str">
            <v>m3</v>
          </cell>
          <cell r="E86">
            <v>846335</v>
          </cell>
        </row>
        <row r="87">
          <cell r="B87" t="str">
            <v>bt1(30)2</v>
          </cell>
          <cell r="C87" t="str">
            <v>V÷a bª t«ng M300 ®¸ 1x2 ®é sôt 2-4</v>
          </cell>
          <cell r="D87" t="str">
            <v>m3</v>
          </cell>
          <cell r="E87">
            <v>801095</v>
          </cell>
        </row>
        <row r="88">
          <cell r="B88" t="str">
            <v>bt1(25)2</v>
          </cell>
          <cell r="C88" t="str">
            <v>V÷a bª t«ng M250 ®¸ 1x2 ®é sôt 2-4</v>
          </cell>
          <cell r="D88" t="str">
            <v>m3</v>
          </cell>
          <cell r="E88">
            <v>780206</v>
          </cell>
        </row>
        <row r="89">
          <cell r="B89" t="str">
            <v>bt1(20)2</v>
          </cell>
          <cell r="C89" t="str">
            <v>V÷a bª t«ng M200 ®¸ 1x2 ®é sôt 2-4</v>
          </cell>
          <cell r="D89" t="str">
            <v>m3</v>
          </cell>
          <cell r="E89">
            <v>729948</v>
          </cell>
        </row>
        <row r="90">
          <cell r="B90" t="str">
            <v>bt1(15)2</v>
          </cell>
          <cell r="C90" t="str">
            <v>V÷a bª t«ng M150 ®¸ 1x2 ®é sôt 2-4</v>
          </cell>
          <cell r="D90" t="str">
            <v>m3</v>
          </cell>
          <cell r="E90">
            <v>681373</v>
          </cell>
        </row>
        <row r="91">
          <cell r="B91" t="str">
            <v>bt1(10)2</v>
          </cell>
          <cell r="C91" t="str">
            <v>V÷a bª t«ng M100 ®¸ 1x2 ®é sôt 2-4</v>
          </cell>
          <cell r="D91" t="str">
            <v>m3</v>
          </cell>
          <cell r="E91">
            <v>598003</v>
          </cell>
        </row>
        <row r="92">
          <cell r="B92" t="str">
            <v>bt2(35)2</v>
          </cell>
          <cell r="C92" t="str">
            <v>V÷a bª t«ng M350 ®¸ 2x4 ®é sôt 2-4</v>
          </cell>
          <cell r="D92" t="str">
            <v>m3</v>
          </cell>
          <cell r="E92">
            <v>815006</v>
          </cell>
        </row>
        <row r="93">
          <cell r="B93" t="str">
            <v>bt2(30)2</v>
          </cell>
          <cell r="C93" t="str">
            <v>V÷a bª t«ng M300 ®¸ 2x4 ®é sôt 2-4</v>
          </cell>
          <cell r="D93" t="str">
            <v>m3</v>
          </cell>
          <cell r="E93">
            <v>801095</v>
          </cell>
        </row>
        <row r="94">
          <cell r="B94" t="str">
            <v>bt2(25)2</v>
          </cell>
          <cell r="C94" t="str">
            <v>V÷a bª t«ng M250 ®¸ 2x4 ®é sôt 2-4</v>
          </cell>
          <cell r="D94" t="str">
            <v>m3</v>
          </cell>
          <cell r="E94">
            <v>780206</v>
          </cell>
        </row>
        <row r="95">
          <cell r="B95" t="str">
            <v>bt2(20)2</v>
          </cell>
          <cell r="C95" t="str">
            <v>V÷a bª t«ng M200 ®¸ 2x4 ®é sôt 2-4</v>
          </cell>
          <cell r="D95" t="str">
            <v>m3</v>
          </cell>
          <cell r="E95">
            <v>729948</v>
          </cell>
        </row>
        <row r="96">
          <cell r="B96" t="str">
            <v>bt2(15)2</v>
          </cell>
          <cell r="C96" t="str">
            <v>V÷a bª t«ng M150 ®¸ 2x4 ®é sôt 2-4</v>
          </cell>
          <cell r="D96" t="str">
            <v>m3</v>
          </cell>
          <cell r="E96">
            <v>681373</v>
          </cell>
        </row>
        <row r="97">
          <cell r="B97" t="str">
            <v>bt2(10)2</v>
          </cell>
          <cell r="C97" t="str">
            <v>V÷a bª t«ng M100 ®¸ 2x4 ®é sôt 2-4</v>
          </cell>
          <cell r="D97" t="str">
            <v>m3</v>
          </cell>
          <cell r="E97">
            <v>598003</v>
          </cell>
        </row>
        <row r="98">
          <cell r="B98" t="str">
            <v>bt4(35)2</v>
          </cell>
          <cell r="C98" t="str">
            <v>V÷a bª t«ng M350 ®¸ 4x6 ®é sôt 2-4</v>
          </cell>
          <cell r="D98" t="str">
            <v>m3</v>
          </cell>
          <cell r="E98">
            <v>806104</v>
          </cell>
        </row>
        <row r="99">
          <cell r="B99" t="str">
            <v>bt4(30)2</v>
          </cell>
          <cell r="C99" t="str">
            <v>V÷a bª t«ng M300 ®¸ 4x6 ®é sôt 2-4</v>
          </cell>
          <cell r="D99" t="str">
            <v>m3</v>
          </cell>
          <cell r="E99">
            <v>760302</v>
          </cell>
        </row>
        <row r="100">
          <cell r="B100" t="str">
            <v>bt4(25)2</v>
          </cell>
          <cell r="C100" t="str">
            <v>V÷a bª t«ng M250 ®¸ 4x6 ®é sôt 2-4</v>
          </cell>
          <cell r="D100" t="str">
            <v>m3</v>
          </cell>
          <cell r="E100">
            <v>739740</v>
          </cell>
        </row>
        <row r="101">
          <cell r="B101" t="str">
            <v>bt4(20)2</v>
          </cell>
          <cell r="C101" t="str">
            <v>V÷a bª t«ng M200 ®¸ 4x6 ®é sôt 2-4</v>
          </cell>
          <cell r="D101" t="str">
            <v>m3</v>
          </cell>
          <cell r="E101">
            <v>688874</v>
          </cell>
        </row>
        <row r="102">
          <cell r="B102" t="str">
            <v>bt4(15)2</v>
          </cell>
          <cell r="C102" t="str">
            <v>V÷a bª t«ng M150 ®¸ 4x6 ®é sôt 2-4</v>
          </cell>
          <cell r="D102" t="str">
            <v>m3</v>
          </cell>
          <cell r="E102">
            <v>639691</v>
          </cell>
        </row>
        <row r="103">
          <cell r="B103" t="str">
            <v>bt4(10)2</v>
          </cell>
          <cell r="C103" t="str">
            <v>V÷a bª t«ng M100 ®¸ 4x6 ®é sôt 2-4</v>
          </cell>
          <cell r="D103" t="str">
            <v>m3</v>
          </cell>
          <cell r="E103">
            <v>588635</v>
          </cell>
        </row>
        <row r="104">
          <cell r="B104" t="str">
            <v>btdÇm</v>
          </cell>
          <cell r="C104" t="str">
            <v>V÷a bª t«ng M300 ®¸ 1x2 ®é sôt 16-17</v>
          </cell>
          <cell r="D104" t="str">
            <v>m3</v>
          </cell>
          <cell r="E104">
            <v>871844</v>
          </cell>
        </row>
        <row r="106">
          <cell r="B106" t="str">
            <v>B-m·</v>
          </cell>
          <cell r="C106" t="str">
            <v>M¸y</v>
          </cell>
        </row>
        <row r="107">
          <cell r="B107" t="str">
            <v>®x0,4</v>
          </cell>
          <cell r="C107" t="str">
            <v>M¸y ®µo b¸nh xÝch 0,4m3</v>
          </cell>
          <cell r="D107" t="str">
            <v>ca</v>
          </cell>
          <cell r="E107">
            <v>393549</v>
          </cell>
        </row>
        <row r="108">
          <cell r="B108" t="str">
            <v>®x0,5</v>
          </cell>
          <cell r="C108" t="str">
            <v>M¸y ®µo b¸nh xÝch 0,5m3</v>
          </cell>
          <cell r="D108" t="str">
            <v>ca</v>
          </cell>
          <cell r="E108">
            <v>563466</v>
          </cell>
        </row>
        <row r="109">
          <cell r="B109" t="str">
            <v>®x0,65</v>
          </cell>
          <cell r="C109" t="str">
            <v>M¸y ®µo b¸nh xÝch 0,65m3</v>
          </cell>
          <cell r="D109" t="str">
            <v>ca</v>
          </cell>
          <cell r="E109">
            <v>705849</v>
          </cell>
        </row>
        <row r="110">
          <cell r="B110" t="str">
            <v>®x1</v>
          </cell>
          <cell r="C110" t="str">
            <v>M¸y ®µo b¸nh xÝch 1m3</v>
          </cell>
          <cell r="D110" t="str">
            <v>ca</v>
          </cell>
          <cell r="E110">
            <v>1011811</v>
          </cell>
        </row>
        <row r="111">
          <cell r="B111" t="str">
            <v>®x1,2</v>
          </cell>
          <cell r="C111" t="str">
            <v>M¸y ®µo b¸nh xÝch 1,2m3</v>
          </cell>
          <cell r="D111" t="str">
            <v>ca</v>
          </cell>
          <cell r="E111">
            <v>1210601</v>
          </cell>
        </row>
        <row r="112">
          <cell r="B112" t="str">
            <v>®x1,25</v>
          </cell>
          <cell r="C112" t="str">
            <v>M¸y ®µo b¸nh xÝch 1,25m3</v>
          </cell>
          <cell r="D112" t="str">
            <v>ca</v>
          </cell>
          <cell r="E112">
            <v>1238930</v>
          </cell>
        </row>
        <row r="113">
          <cell r="B113" t="str">
            <v>®x1,6</v>
          </cell>
          <cell r="C113" t="str">
            <v>M¸y ®µo b¸nh xÝch 1,6m3</v>
          </cell>
          <cell r="D113" t="str">
            <v>ca</v>
          </cell>
          <cell r="E113">
            <v>1378304</v>
          </cell>
        </row>
        <row r="114">
          <cell r="B114" t="str">
            <v>®x2</v>
          </cell>
          <cell r="C114" t="str">
            <v>M¸y ®µo b¸nh xÝch 2m3</v>
          </cell>
          <cell r="D114" t="str">
            <v>ca</v>
          </cell>
          <cell r="E114">
            <v>1649584</v>
          </cell>
        </row>
        <row r="115">
          <cell r="B115" t="str">
            <v>®x2,5</v>
          </cell>
          <cell r="C115" t="str">
            <v>M¸y ®µo b¸nh xÝch 2,5m3</v>
          </cell>
          <cell r="D115" t="str">
            <v>ca</v>
          </cell>
          <cell r="E115">
            <v>2030548</v>
          </cell>
        </row>
        <row r="116">
          <cell r="B116" t="str">
            <v>®x4</v>
          </cell>
          <cell r="C116" t="str">
            <v>M¸y ®µo b¸nh xÝch 4m3</v>
          </cell>
          <cell r="D116" t="str">
            <v>ca</v>
          </cell>
          <cell r="E116">
            <v>2616984</v>
          </cell>
        </row>
        <row r="117">
          <cell r="B117" t="str">
            <v>®x4,6</v>
          </cell>
          <cell r="C117" t="str">
            <v>M¸y ®µo b¸nh xÝch 4,6m3</v>
          </cell>
          <cell r="D117" t="str">
            <v>ca</v>
          </cell>
          <cell r="E117">
            <v>3586077</v>
          </cell>
        </row>
        <row r="118">
          <cell r="B118" t="str">
            <v>®h0,4</v>
          </cell>
          <cell r="C118" t="str">
            <v>M¸y ®µo b¸nh h¬i 0,4m3</v>
          </cell>
          <cell r="D118" t="str">
            <v>ca</v>
          </cell>
          <cell r="E118">
            <v>398424</v>
          </cell>
        </row>
        <row r="119">
          <cell r="B119" t="str">
            <v>®h0,65</v>
          </cell>
          <cell r="C119" t="str">
            <v>M¸y ®µo b¸nh h¬i 0,65m3</v>
          </cell>
          <cell r="D119" t="str">
            <v>ca</v>
          </cell>
          <cell r="E119">
            <v>633764</v>
          </cell>
        </row>
        <row r="120">
          <cell r="B120" t="str">
            <v>®h0,75</v>
          </cell>
          <cell r="C120" t="str">
            <v>M¸y ®µo b¸nh h¬i 0,75m3</v>
          </cell>
          <cell r="D120" t="str">
            <v>ca</v>
          </cell>
          <cell r="E120">
            <v>682967</v>
          </cell>
        </row>
        <row r="121">
          <cell r="B121" t="str">
            <v>®h1,25</v>
          </cell>
          <cell r="C121" t="str">
            <v>M¸y ®µo b¸nh h¬i 1,25m3</v>
          </cell>
          <cell r="D121" t="str">
            <v>ca</v>
          </cell>
          <cell r="E121">
            <v>1220784</v>
          </cell>
        </row>
        <row r="122">
          <cell r="B122" t="str">
            <v>xl0,4</v>
          </cell>
          <cell r="C122" t="str">
            <v>M¸y xóc lËt 0,4m3</v>
          </cell>
          <cell r="D122" t="str">
            <v>ca</v>
          </cell>
          <cell r="E122">
            <v>372345</v>
          </cell>
        </row>
        <row r="123">
          <cell r="B123" t="str">
            <v>xl0,6</v>
          </cell>
          <cell r="C123" t="str">
            <v>M¸y xóc lËt 0,6m3</v>
          </cell>
          <cell r="D123" t="str">
            <v>ca</v>
          </cell>
          <cell r="E123">
            <v>404883</v>
          </cell>
        </row>
        <row r="124">
          <cell r="B124" t="str">
            <v>xl1</v>
          </cell>
          <cell r="C124" t="str">
            <v>M¸y xóc lËt 1m3</v>
          </cell>
          <cell r="D124" t="str">
            <v>ca</v>
          </cell>
          <cell r="E124">
            <v>469958</v>
          </cell>
        </row>
        <row r="125">
          <cell r="B125" t="str">
            <v>xl1,25</v>
          </cell>
          <cell r="C125" t="str">
            <v>M¸y xóc lËt 1,25m3</v>
          </cell>
          <cell r="D125" t="str">
            <v>ca</v>
          </cell>
          <cell r="E125">
            <v>563535</v>
          </cell>
        </row>
        <row r="126">
          <cell r="B126" t="str">
            <v>xl1,65</v>
          </cell>
          <cell r="C126" t="str">
            <v>M¸y xóc lËt 1,65m3</v>
          </cell>
          <cell r="D126" t="str">
            <v>ca</v>
          </cell>
          <cell r="E126">
            <v>713258</v>
          </cell>
        </row>
        <row r="127">
          <cell r="B127" t="str">
            <v>xl2</v>
          </cell>
          <cell r="C127" t="str">
            <v>M¸y xóc lËt 2m3</v>
          </cell>
          <cell r="D127" t="str">
            <v>ca</v>
          </cell>
          <cell r="E127">
            <v>760893</v>
          </cell>
        </row>
        <row r="128">
          <cell r="B128" t="str">
            <v>u75</v>
          </cell>
          <cell r="C128" t="str">
            <v>M¸y ñi 75CV</v>
          </cell>
          <cell r="D128" t="str">
            <v>ca</v>
          </cell>
          <cell r="E128">
            <v>482033</v>
          </cell>
        </row>
        <row r="129">
          <cell r="B129" t="str">
            <v>u80</v>
          </cell>
          <cell r="C129" t="str">
            <v>M¸y ñi 80CV</v>
          </cell>
          <cell r="D129" t="str">
            <v>ca</v>
          </cell>
          <cell r="E129">
            <v>496707</v>
          </cell>
        </row>
        <row r="130">
          <cell r="B130" t="str">
            <v>u100</v>
          </cell>
          <cell r="C130" t="str">
            <v>M¸y ñi 100CV</v>
          </cell>
          <cell r="D130" t="str">
            <v>ca</v>
          </cell>
          <cell r="E130">
            <v>640580</v>
          </cell>
        </row>
        <row r="131">
          <cell r="B131" t="str">
            <v>u105</v>
          </cell>
          <cell r="C131" t="str">
            <v>M¸y ñi 105CV</v>
          </cell>
          <cell r="D131" t="str">
            <v>ca</v>
          </cell>
          <cell r="E131">
            <v>662955</v>
          </cell>
        </row>
        <row r="132">
          <cell r="B132" t="str">
            <v>u108</v>
          </cell>
          <cell r="C132" t="str">
            <v>M¸y ñi 108CV</v>
          </cell>
          <cell r="D132" t="str">
            <v>ca</v>
          </cell>
          <cell r="E132">
            <v>669348</v>
          </cell>
        </row>
        <row r="133">
          <cell r="B133" t="str">
            <v>u130</v>
          </cell>
          <cell r="C133" t="str">
            <v>M¸y ñi 130CV</v>
          </cell>
          <cell r="D133" t="str">
            <v>ca</v>
          </cell>
          <cell r="E133">
            <v>807040</v>
          </cell>
        </row>
        <row r="134">
          <cell r="B134" t="str">
            <v>u140</v>
          </cell>
          <cell r="C134" t="str">
            <v>M¸y ñi 140CV</v>
          </cell>
          <cell r="D134" t="str">
            <v>ca</v>
          </cell>
          <cell r="E134">
            <v>865868</v>
          </cell>
        </row>
        <row r="135">
          <cell r="B135" t="str">
            <v>u180</v>
          </cell>
          <cell r="C135" t="str">
            <v>M¸y ñi 180CV</v>
          </cell>
          <cell r="D135" t="str">
            <v>ca</v>
          </cell>
          <cell r="E135">
            <v>975769</v>
          </cell>
        </row>
        <row r="136">
          <cell r="B136" t="str">
            <v>u250</v>
          </cell>
          <cell r="C136" t="str">
            <v>M¸y ñi 250CV</v>
          </cell>
          <cell r="D136" t="str">
            <v>ca</v>
          </cell>
          <cell r="E136">
            <v>1171714</v>
          </cell>
        </row>
        <row r="137">
          <cell r="B137" t="str">
            <v>s108</v>
          </cell>
          <cell r="C137" t="str">
            <v>M¸y san 108CV</v>
          </cell>
          <cell r="D137" t="str">
            <v>ca</v>
          </cell>
          <cell r="E137">
            <v>584271</v>
          </cell>
        </row>
        <row r="138">
          <cell r="B138" t="str">
            <v>s180</v>
          </cell>
          <cell r="C138" t="str">
            <v>M¸y san 180CV</v>
          </cell>
          <cell r="D138" t="str">
            <v>ca</v>
          </cell>
          <cell r="E138">
            <v>861161</v>
          </cell>
        </row>
        <row r="139">
          <cell r="B139" t="str">
            <v>s250</v>
          </cell>
          <cell r="C139" t="str">
            <v>M¸y san 250CV</v>
          </cell>
          <cell r="D139" t="str">
            <v>ca</v>
          </cell>
          <cell r="E139">
            <v>1013678</v>
          </cell>
        </row>
        <row r="140">
          <cell r="B140" t="str">
            <v>®at60</v>
          </cell>
          <cell r="C140" t="str">
            <v>M¸y ®Çm ®Êt cÇm tay 60Kg</v>
          </cell>
          <cell r="D140" t="str">
            <v>ca</v>
          </cell>
          <cell r="E140">
            <v>47238</v>
          </cell>
        </row>
        <row r="141">
          <cell r="B141" t="str">
            <v>®at80</v>
          </cell>
          <cell r="C141" t="str">
            <v>M¸y ®Çm ®Êt cÇm tay 80Kg</v>
          </cell>
          <cell r="D141" t="str">
            <v>ca</v>
          </cell>
          <cell r="E141">
            <v>50170</v>
          </cell>
        </row>
        <row r="142">
          <cell r="B142" t="str">
            <v>®ah16</v>
          </cell>
          <cell r="C142" t="str">
            <v>§Çm b¸nh h¬i 16T</v>
          </cell>
          <cell r="D142" t="str">
            <v>ca</v>
          </cell>
          <cell r="E142">
            <v>432053</v>
          </cell>
        </row>
        <row r="143">
          <cell r="B143" t="str">
            <v>®ah18</v>
          </cell>
          <cell r="C143" t="str">
            <v>§Çm b¸nh h¬i 18T</v>
          </cell>
          <cell r="D143" t="str">
            <v>ca</v>
          </cell>
          <cell r="E143">
            <v>453027</v>
          </cell>
        </row>
        <row r="144">
          <cell r="B144" t="str">
            <v>®ah25</v>
          </cell>
          <cell r="C144" t="str">
            <v>§Çm b¸nh h¬i 25T</v>
          </cell>
          <cell r="D144" t="str">
            <v>ca</v>
          </cell>
          <cell r="E144">
            <v>505651</v>
          </cell>
        </row>
        <row r="145">
          <cell r="B145" t="str">
            <v>lr8</v>
          </cell>
          <cell r="C145" t="str">
            <v>Lu rung 8T</v>
          </cell>
          <cell r="D145" t="str">
            <v>ca</v>
          </cell>
          <cell r="E145">
            <v>507476</v>
          </cell>
        </row>
        <row r="146">
          <cell r="B146" t="str">
            <v>lr15</v>
          </cell>
          <cell r="C146" t="str">
            <v>Lu rung 15T</v>
          </cell>
          <cell r="D146" t="str">
            <v>ca</v>
          </cell>
          <cell r="E146">
            <v>780381</v>
          </cell>
        </row>
        <row r="147">
          <cell r="B147" t="str">
            <v>lr18</v>
          </cell>
          <cell r="C147" t="str">
            <v>Lu rung 18T</v>
          </cell>
          <cell r="D147" t="str">
            <v>ca</v>
          </cell>
          <cell r="E147">
            <v>928648</v>
          </cell>
        </row>
        <row r="148">
          <cell r="B148" t="str">
            <v>lr25</v>
          </cell>
          <cell r="C148" t="str">
            <v>Lu rung 25T</v>
          </cell>
          <cell r="D148" t="str">
            <v>ca</v>
          </cell>
          <cell r="E148">
            <v>1053024</v>
          </cell>
        </row>
        <row r="149">
          <cell r="B149" t="str">
            <v>lt8,5</v>
          </cell>
          <cell r="C149" t="str">
            <v>Lu b¸nh thÐp 8,5T</v>
          </cell>
          <cell r="D149" t="str">
            <v>ca</v>
          </cell>
          <cell r="E149">
            <v>252823</v>
          </cell>
        </row>
        <row r="150">
          <cell r="B150" t="str">
            <v>lt9</v>
          </cell>
          <cell r="C150" t="str">
            <v>Lu b¸nh thÐp 9T</v>
          </cell>
          <cell r="D150" t="str">
            <v>ca</v>
          </cell>
          <cell r="E150">
            <v>266707</v>
          </cell>
        </row>
        <row r="151">
          <cell r="B151" t="str">
            <v>lt10</v>
          </cell>
          <cell r="C151" t="str">
            <v>Lu b¸nh thÐp 10T</v>
          </cell>
          <cell r="D151" t="str">
            <v>ca</v>
          </cell>
          <cell r="E151">
            <v>288922</v>
          </cell>
        </row>
        <row r="152">
          <cell r="B152" t="str">
            <v>lt12,2</v>
          </cell>
          <cell r="C152" t="str">
            <v>Lu b¸nh thÐp 12,2T</v>
          </cell>
          <cell r="D152" t="str">
            <v>ca</v>
          </cell>
          <cell r="E152">
            <v>302885</v>
          </cell>
        </row>
        <row r="153">
          <cell r="B153" t="str">
            <v>lt13</v>
          </cell>
          <cell r="C153" t="str">
            <v>Lu b¸nh thÐp 13T</v>
          </cell>
          <cell r="D153" t="str">
            <v>ca</v>
          </cell>
          <cell r="E153">
            <v>326986</v>
          </cell>
        </row>
        <row r="154">
          <cell r="B154" t="str">
            <v>cx60</v>
          </cell>
          <cell r="C154" t="str">
            <v>M¸y cµy xíi 60CV</v>
          </cell>
          <cell r="D154" t="str">
            <v>ca</v>
          </cell>
          <cell r="E154">
            <v>307982</v>
          </cell>
        </row>
        <row r="155">
          <cell r="B155" t="str">
            <v>cx80</v>
          </cell>
          <cell r="C155" t="str">
            <v>M¸y cµy xíi 80CV</v>
          </cell>
          <cell r="D155" t="str">
            <v>ca</v>
          </cell>
          <cell r="E155">
            <v>345825</v>
          </cell>
        </row>
        <row r="156">
          <cell r="B156" t="str">
            <v>cx108</v>
          </cell>
          <cell r="C156" t="str">
            <v>M¸y cµy xíi 108CV</v>
          </cell>
          <cell r="D156" t="str">
            <v>ca</v>
          </cell>
          <cell r="E156">
            <v>489380</v>
          </cell>
        </row>
        <row r="157">
          <cell r="B157" t="str">
            <v>«t2,5</v>
          </cell>
          <cell r="C157" t="str">
            <v>¤t« thïng 2,5T</v>
          </cell>
          <cell r="D157" t="str">
            <v>ca</v>
          </cell>
          <cell r="E157">
            <v>181062</v>
          </cell>
        </row>
        <row r="158">
          <cell r="B158" t="str">
            <v>«t5</v>
          </cell>
          <cell r="C158" t="str">
            <v>¤t« thïng 5T</v>
          </cell>
          <cell r="D158" t="str">
            <v>ca</v>
          </cell>
          <cell r="E158">
            <v>245058</v>
          </cell>
        </row>
        <row r="159">
          <cell r="B159" t="str">
            <v>«t7</v>
          </cell>
          <cell r="C159" t="str">
            <v>¤t« thïng 7T</v>
          </cell>
          <cell r="D159" t="str">
            <v>ca</v>
          </cell>
          <cell r="E159">
            <v>351110</v>
          </cell>
        </row>
        <row r="160">
          <cell r="B160" t="str">
            <v>«t10</v>
          </cell>
          <cell r="C160" t="str">
            <v>¤t« thïng 10T</v>
          </cell>
          <cell r="D160" t="str">
            <v>ca</v>
          </cell>
          <cell r="E160">
            <v>424741</v>
          </cell>
        </row>
        <row r="161">
          <cell r="B161" t="str">
            <v>«t12</v>
          </cell>
          <cell r="C161" t="str">
            <v>¤t« thïng 12T</v>
          </cell>
          <cell r="D161" t="str">
            <v>ca</v>
          </cell>
          <cell r="E161">
            <v>471689</v>
          </cell>
        </row>
        <row r="162">
          <cell r="B162" t="str">
            <v>«®7</v>
          </cell>
          <cell r="C162" t="str">
            <v>¤t« tù ®æ 7T</v>
          </cell>
          <cell r="D162" t="str">
            <v>ca</v>
          </cell>
          <cell r="E162">
            <v>444551</v>
          </cell>
        </row>
        <row r="163">
          <cell r="B163" t="str">
            <v>«®10</v>
          </cell>
          <cell r="C163" t="str">
            <v>¤t« tù ®æ 10T</v>
          </cell>
          <cell r="D163" t="str">
            <v>ca</v>
          </cell>
          <cell r="E163">
            <v>525740</v>
          </cell>
        </row>
        <row r="164">
          <cell r="B164" t="str">
            <v>«®12</v>
          </cell>
          <cell r="C164" t="str">
            <v>¤t« tù ®æ 12T</v>
          </cell>
          <cell r="D164" t="str">
            <v>ca</v>
          </cell>
          <cell r="E164">
            <v>576888</v>
          </cell>
        </row>
        <row r="165">
          <cell r="B165" t="str">
            <v>«bt</v>
          </cell>
          <cell r="C165" t="str">
            <v>¤t« vËn chuyÓn bª t«ng</v>
          </cell>
          <cell r="D165" t="str">
            <v>ca</v>
          </cell>
          <cell r="E165">
            <v>697345</v>
          </cell>
        </row>
        <row r="166">
          <cell r="B166" t="str">
            <v>«n5</v>
          </cell>
          <cell r="C166" t="str">
            <v>¤t« t­íi n­íc 5m3</v>
          </cell>
          <cell r="D166" t="str">
            <v>ca</v>
          </cell>
          <cell r="E166">
            <v>343052</v>
          </cell>
        </row>
        <row r="167">
          <cell r="B167" t="str">
            <v>«n7</v>
          </cell>
          <cell r="C167" t="str">
            <v>¤t« t­íi n­íc 7m3</v>
          </cell>
          <cell r="D167" t="str">
            <v>ca</v>
          </cell>
          <cell r="E167">
            <v>413910</v>
          </cell>
        </row>
        <row r="168">
          <cell r="B168" t="str">
            <v>cth5</v>
          </cell>
          <cell r="C168" t="str">
            <v>CÇn trôc b¸nh h¬i 5T</v>
          </cell>
          <cell r="D168" t="str">
            <v>ca</v>
          </cell>
          <cell r="E168">
            <v>292034</v>
          </cell>
        </row>
        <row r="169">
          <cell r="B169" t="str">
            <v>cth6</v>
          </cell>
          <cell r="C169" t="str">
            <v>CÇn trôc b¸nh h¬i 6T</v>
          </cell>
          <cell r="D169" t="str">
            <v>ca</v>
          </cell>
          <cell r="E169">
            <v>375174</v>
          </cell>
        </row>
        <row r="170">
          <cell r="B170" t="str">
            <v>cth10</v>
          </cell>
          <cell r="C170" t="str">
            <v>CÇn trôc b¸nh h¬i 10T</v>
          </cell>
          <cell r="D170" t="str">
            <v>ca</v>
          </cell>
          <cell r="E170">
            <v>615511</v>
          </cell>
        </row>
        <row r="171">
          <cell r="B171" t="str">
            <v>cth16</v>
          </cell>
          <cell r="C171" t="str">
            <v>CÇn trôc b¸nh h¬i 16T</v>
          </cell>
          <cell r="D171" t="str">
            <v>ca</v>
          </cell>
          <cell r="E171">
            <v>823425</v>
          </cell>
        </row>
        <row r="172">
          <cell r="B172" t="str">
            <v>cth25</v>
          </cell>
          <cell r="C172" t="str">
            <v>CÇn trôc b¸nh h¬i 25T</v>
          </cell>
          <cell r="D172" t="str">
            <v>ca</v>
          </cell>
          <cell r="E172">
            <v>1148366</v>
          </cell>
        </row>
        <row r="173">
          <cell r="B173" t="str">
            <v>cth40</v>
          </cell>
          <cell r="C173" t="str">
            <v>CÇn trôc b¸nh h¬i 40T</v>
          </cell>
          <cell r="D173" t="str">
            <v>ca</v>
          </cell>
          <cell r="E173">
            <v>1625453</v>
          </cell>
        </row>
        <row r="174">
          <cell r="B174" t="str">
            <v>cth65</v>
          </cell>
          <cell r="C174" t="str">
            <v>CÇn trôc b¸nh h¬i 65T</v>
          </cell>
          <cell r="D174" t="str">
            <v>ca</v>
          </cell>
          <cell r="E174">
            <v>2077756</v>
          </cell>
        </row>
        <row r="175">
          <cell r="B175" t="str">
            <v>cth90</v>
          </cell>
          <cell r="C175" t="str">
            <v>CÇn trôc b¸nh h¬i 90T</v>
          </cell>
          <cell r="D175" t="str">
            <v>ca</v>
          </cell>
          <cell r="E175">
            <v>2522727</v>
          </cell>
        </row>
        <row r="176">
          <cell r="B176" t="str">
            <v>ctx10</v>
          </cell>
          <cell r="C176" t="str">
            <v>CÇn trôc b¸nh xÝch 10T</v>
          </cell>
          <cell r="D176" t="str">
            <v>ca</v>
          </cell>
          <cell r="E176">
            <v>496370</v>
          </cell>
        </row>
        <row r="177">
          <cell r="B177" t="str">
            <v>ctx16</v>
          </cell>
          <cell r="C177" t="str">
            <v>CÇn trôc b¸nh xÝch 16T</v>
          </cell>
          <cell r="D177" t="str">
            <v>ca</v>
          </cell>
          <cell r="E177">
            <v>774540</v>
          </cell>
        </row>
        <row r="178">
          <cell r="B178" t="str">
            <v>ctx25</v>
          </cell>
          <cell r="C178" t="str">
            <v>CÇn trôc b¸nh xÝch 25T</v>
          </cell>
          <cell r="D178" t="str">
            <v>ca</v>
          </cell>
          <cell r="E178">
            <v>1120935</v>
          </cell>
        </row>
        <row r="179">
          <cell r="B179" t="str">
            <v>ctx40</v>
          </cell>
          <cell r="C179" t="str">
            <v>CÇn trôc b¸nh xÝch 40T</v>
          </cell>
          <cell r="D179" t="str">
            <v>ca</v>
          </cell>
          <cell r="E179">
            <v>1544515</v>
          </cell>
        </row>
        <row r="180">
          <cell r="B180" t="str">
            <v>ctx50</v>
          </cell>
          <cell r="C180" t="str">
            <v>CÇn trôc b¸nh xÝch 50T</v>
          </cell>
          <cell r="D180" t="str">
            <v>ca</v>
          </cell>
          <cell r="E180">
            <v>1639226</v>
          </cell>
        </row>
        <row r="181">
          <cell r="B181" t="str">
            <v>vt0,5</v>
          </cell>
          <cell r="C181" t="str">
            <v>M¸y vËn th¨ng 0,5T</v>
          </cell>
          <cell r="D181" t="str">
            <v>ca</v>
          </cell>
          <cell r="E181">
            <v>54495</v>
          </cell>
        </row>
        <row r="182">
          <cell r="B182" t="str">
            <v>vt2</v>
          </cell>
          <cell r="C182" t="str">
            <v>M¸y vËn th¨ng 2T</v>
          </cell>
          <cell r="D182" t="str">
            <v>ca</v>
          </cell>
          <cell r="E182">
            <v>90447</v>
          </cell>
        </row>
        <row r="183">
          <cell r="B183" t="str">
            <v>cld</v>
          </cell>
          <cell r="C183" t="str">
            <v xml:space="preserve">CÈu lao dÇm </v>
          </cell>
          <cell r="D183" t="str">
            <v>ca</v>
          </cell>
          <cell r="E183">
            <v>2382049</v>
          </cell>
        </row>
        <row r="184">
          <cell r="B184" t="str">
            <v>t®4</v>
          </cell>
          <cell r="C184" t="str">
            <v>Têi ®iÖn 4T</v>
          </cell>
          <cell r="D184" t="str">
            <v>ca</v>
          </cell>
          <cell r="E184">
            <v>62343</v>
          </cell>
        </row>
        <row r="185">
          <cell r="B185" t="str">
            <v>t®5</v>
          </cell>
          <cell r="C185" t="str">
            <v>Têi ®iÖn 5T</v>
          </cell>
          <cell r="D185" t="str">
            <v>ca</v>
          </cell>
          <cell r="E185">
            <v>70440</v>
          </cell>
        </row>
        <row r="186">
          <cell r="B186" t="str">
            <v>kdul18</v>
          </cell>
          <cell r="C186" t="str">
            <v>KÝch c¨ng dù øng lùc 18T</v>
          </cell>
          <cell r="D186" t="str">
            <v>ca</v>
          </cell>
          <cell r="E186">
            <v>30992</v>
          </cell>
        </row>
        <row r="187">
          <cell r="B187" t="str">
            <v>kdul20</v>
          </cell>
          <cell r="C187" t="str">
            <v>KÝch c¨ng dù øng lùc 250T</v>
          </cell>
          <cell r="D187" t="str">
            <v>ca</v>
          </cell>
          <cell r="E187">
            <v>86813</v>
          </cell>
        </row>
        <row r="188">
          <cell r="B188" t="str">
            <v>kn100</v>
          </cell>
          <cell r="C188" t="str">
            <v>KÝch n©ng 100T</v>
          </cell>
          <cell r="D188" t="str">
            <v>ca</v>
          </cell>
          <cell r="E188">
            <v>50530</v>
          </cell>
        </row>
        <row r="189">
          <cell r="B189" t="str">
            <v>kn125</v>
          </cell>
          <cell r="C189" t="str">
            <v>KÝch n©ng 125T</v>
          </cell>
          <cell r="D189" t="str">
            <v>ca</v>
          </cell>
          <cell r="E189">
            <v>53482</v>
          </cell>
        </row>
        <row r="190">
          <cell r="B190" t="str">
            <v>kn250</v>
          </cell>
          <cell r="C190" t="str">
            <v>KÝch n©ng 250T</v>
          </cell>
          <cell r="D190" t="str">
            <v>ca</v>
          </cell>
          <cell r="E190">
            <v>73516</v>
          </cell>
        </row>
        <row r="191">
          <cell r="B191" t="str">
            <v>kn500</v>
          </cell>
          <cell r="C191" t="str">
            <v>KÝch n©ng 500T</v>
          </cell>
          <cell r="D191" t="str">
            <v>ca</v>
          </cell>
          <cell r="E191">
            <v>102248</v>
          </cell>
        </row>
        <row r="192">
          <cell r="B192" t="str">
            <v>tv80</v>
          </cell>
          <cell r="C192" t="str">
            <v>M¸y trén v÷a 80l</v>
          </cell>
          <cell r="D192" t="str">
            <v>ca</v>
          </cell>
          <cell r="E192">
            <v>45294</v>
          </cell>
        </row>
        <row r="193">
          <cell r="B193" t="str">
            <v>tv250</v>
          </cell>
          <cell r="C193" t="str">
            <v>M¸y trén v÷a 250l</v>
          </cell>
          <cell r="D193" t="str">
            <v>ca</v>
          </cell>
          <cell r="E193">
            <v>75106</v>
          </cell>
        </row>
        <row r="194">
          <cell r="B194" t="str">
            <v>tv325</v>
          </cell>
          <cell r="C194" t="str">
            <v>M¸y trén v÷a 250l</v>
          </cell>
          <cell r="D194" t="str">
            <v>ca</v>
          </cell>
          <cell r="E194">
            <v>88488</v>
          </cell>
        </row>
        <row r="195">
          <cell r="B195" t="str">
            <v>tbt250</v>
          </cell>
          <cell r="C195" t="str">
            <v>M¸y trén bª t«ng 250l</v>
          </cell>
          <cell r="D195" t="str">
            <v>ca</v>
          </cell>
          <cell r="E195">
            <v>96272</v>
          </cell>
        </row>
        <row r="196">
          <cell r="B196" t="str">
            <v>tbt425</v>
          </cell>
          <cell r="C196" t="str">
            <v>M¸y trén bª t«ng 425l</v>
          </cell>
          <cell r="D196" t="str">
            <v>ca</v>
          </cell>
          <cell r="E196">
            <v>120781</v>
          </cell>
        </row>
        <row r="197">
          <cell r="B197" t="str">
            <v>tbt500</v>
          </cell>
          <cell r="C197" t="str">
            <v>M¸y trén bª t«ng 500l</v>
          </cell>
          <cell r="D197" t="str">
            <v>ca</v>
          </cell>
          <cell r="E197">
            <v>131383</v>
          </cell>
        </row>
        <row r="198">
          <cell r="B198" t="str">
            <v>tbt800</v>
          </cell>
          <cell r="C198" t="str">
            <v>M¸y trén bª t«ng 500l</v>
          </cell>
          <cell r="D198" t="str">
            <v>ca</v>
          </cell>
          <cell r="E198">
            <v>165474</v>
          </cell>
        </row>
        <row r="199">
          <cell r="B199" t="str">
            <v>tbt1600</v>
          </cell>
          <cell r="C199" t="str">
            <v>M¸y trén bª t«ng 1600l</v>
          </cell>
          <cell r="D199" t="str">
            <v>ca</v>
          </cell>
          <cell r="E199">
            <v>297445</v>
          </cell>
        </row>
        <row r="200">
          <cell r="B200" t="str">
            <v>ttbt20</v>
          </cell>
          <cell r="C200" t="str">
            <v>Tr¹m trén bª t«ng 20m3/h</v>
          </cell>
          <cell r="D200" t="str">
            <v>ca</v>
          </cell>
          <cell r="E200">
            <v>861414</v>
          </cell>
        </row>
        <row r="201">
          <cell r="B201" t="str">
            <v>ttbt22</v>
          </cell>
          <cell r="C201" t="str">
            <v>Tr¹m trén bª t«ng 22m3/h</v>
          </cell>
          <cell r="D201" t="str">
            <v>ca</v>
          </cell>
          <cell r="E201">
            <v>923770</v>
          </cell>
        </row>
        <row r="202">
          <cell r="B202" t="str">
            <v>ttbt30</v>
          </cell>
          <cell r="C202" t="str">
            <v>Tr¹m trén bª t«ng 30m3/h</v>
          </cell>
          <cell r="D202" t="str">
            <v>ca</v>
          </cell>
          <cell r="E202">
            <v>1150124</v>
          </cell>
        </row>
        <row r="203">
          <cell r="B203" t="str">
            <v>ttbt45</v>
          </cell>
          <cell r="C203" t="str">
            <v>Tr¹m trén BT 45m3/h</v>
          </cell>
          <cell r="D203" t="str">
            <v>ca</v>
          </cell>
          <cell r="E203">
            <v>1384169</v>
          </cell>
        </row>
        <row r="204">
          <cell r="B204" t="str">
            <v>ttbt60</v>
          </cell>
          <cell r="C204" t="str">
            <v>Tr¹m trén bª t«ng 60m3/h</v>
          </cell>
          <cell r="D204" t="str">
            <v>ca</v>
          </cell>
          <cell r="E204">
            <v>1618214</v>
          </cell>
        </row>
        <row r="205">
          <cell r="B205" t="str">
            <v>bv2</v>
          </cell>
          <cell r="C205" t="str">
            <v>M¸y b¬m v÷a 2m3/h</v>
          </cell>
          <cell r="D205" t="str">
            <v>ca</v>
          </cell>
          <cell r="E205">
            <v>112728</v>
          </cell>
        </row>
        <row r="206">
          <cell r="B206" t="str">
            <v>bv4</v>
          </cell>
          <cell r="C206" t="str">
            <v>M¸y b¬m v÷a 4m3/h</v>
          </cell>
          <cell r="D206" t="str">
            <v>ca</v>
          </cell>
          <cell r="E206">
            <v>141230</v>
          </cell>
        </row>
        <row r="207">
          <cell r="B207" t="str">
            <v>bv6</v>
          </cell>
          <cell r="C207" t="str">
            <v>M¸y b¬m v÷a 6m3/h</v>
          </cell>
          <cell r="D207" t="str">
            <v>ca</v>
          </cell>
          <cell r="E207">
            <v>180911</v>
          </cell>
        </row>
        <row r="208">
          <cell r="B208" t="str">
            <v>bv9</v>
          </cell>
          <cell r="C208" t="str">
            <v>M¸y b¬m v÷a 9m3/h</v>
          </cell>
          <cell r="D208" t="str">
            <v>ca</v>
          </cell>
          <cell r="E208">
            <v>221778</v>
          </cell>
        </row>
        <row r="209">
          <cell r="B209" t="str">
            <v>bbt50</v>
          </cell>
          <cell r="C209" t="str">
            <v>Xe b¬m BT tù hµnh 50m3/h</v>
          </cell>
          <cell r="D209" t="str">
            <v>ca</v>
          </cell>
          <cell r="E209">
            <v>1433318</v>
          </cell>
        </row>
        <row r="210">
          <cell r="B210" t="str">
            <v>bbt60</v>
          </cell>
          <cell r="C210" t="str">
            <v>Xe b¬m BT tù hµnh 60m3/h</v>
          </cell>
          <cell r="D210" t="str">
            <v>ca</v>
          </cell>
          <cell r="E210">
            <v>1687803</v>
          </cell>
        </row>
        <row r="211">
          <cell r="B211" t="str">
            <v>pv2</v>
          </cell>
          <cell r="C211" t="str">
            <v>M¸y phun v÷a  2m3/h</v>
          </cell>
          <cell r="D211" t="str">
            <v>ca</v>
          </cell>
          <cell r="E211">
            <v>89380</v>
          </cell>
        </row>
        <row r="212">
          <cell r="B212" t="str">
            <v>pv4</v>
          </cell>
          <cell r="C212" t="str">
            <v>M¸y phun v÷a  4m3/h</v>
          </cell>
          <cell r="D212" t="str">
            <v>ca</v>
          </cell>
          <cell r="E212">
            <v>98374</v>
          </cell>
        </row>
        <row r="213">
          <cell r="B213" t="str">
            <v>pv</v>
          </cell>
          <cell r="C213" t="str">
            <v>M¸y phun v÷a MX 1,5m3/h</v>
          </cell>
          <cell r="D213" t="str">
            <v>ca</v>
          </cell>
          <cell r="E213">
            <v>125828</v>
          </cell>
        </row>
        <row r="214">
          <cell r="B214" t="str">
            <v>®b0,4</v>
          </cell>
          <cell r="C214" t="str">
            <v>M¸y ®Çm bµn 0,4Kw</v>
          </cell>
          <cell r="D214" t="str">
            <v>ca</v>
          </cell>
          <cell r="E214">
            <v>23964</v>
          </cell>
        </row>
        <row r="215">
          <cell r="B215" t="str">
            <v>®b0,6</v>
          </cell>
          <cell r="C215" t="str">
            <v>M¸y ®Çm bµn 0,6Kw</v>
          </cell>
          <cell r="D215" t="str">
            <v>ca</v>
          </cell>
          <cell r="E215">
            <v>26330</v>
          </cell>
        </row>
        <row r="216">
          <cell r="B216" t="str">
            <v>®b0,8</v>
          </cell>
          <cell r="C216" t="str">
            <v>M¸y ®Çm bµn 0,8Kw</v>
          </cell>
          <cell r="D216" t="str">
            <v>ca</v>
          </cell>
          <cell r="E216">
            <v>30819</v>
          </cell>
        </row>
        <row r="217">
          <cell r="B217" t="str">
            <v>®b1</v>
          </cell>
          <cell r="C217" t="str">
            <v>M¸y ®Çm bµn 1Kw</v>
          </cell>
          <cell r="D217" t="str">
            <v>ca</v>
          </cell>
          <cell r="E217">
            <v>32525</v>
          </cell>
        </row>
        <row r="218">
          <cell r="B218" t="str">
            <v>®c</v>
          </cell>
          <cell r="C218" t="str">
            <v>M¸y ®Çm c¹nh1kw</v>
          </cell>
          <cell r="D218" t="str">
            <v>ca</v>
          </cell>
          <cell r="E218">
            <v>29113</v>
          </cell>
        </row>
        <row r="219">
          <cell r="B219" t="str">
            <v>®d0,6</v>
          </cell>
          <cell r="C219" t="str">
            <v>M¸y ®Çm dïi 0,6Kw</v>
          </cell>
          <cell r="D219" t="str">
            <v>ca</v>
          </cell>
          <cell r="E219">
            <v>26844</v>
          </cell>
        </row>
        <row r="220">
          <cell r="B220" t="str">
            <v>®d0,8</v>
          </cell>
          <cell r="C220" t="str">
            <v>M¸y ®Çm dïi 0,8Kw</v>
          </cell>
          <cell r="D220" t="str">
            <v>ca</v>
          </cell>
          <cell r="E220">
            <v>31675</v>
          </cell>
        </row>
        <row r="221">
          <cell r="B221" t="str">
            <v>®d1</v>
          </cell>
          <cell r="C221" t="str">
            <v>M¸y ®Çm dïi  1Kw</v>
          </cell>
          <cell r="D221" t="str">
            <v>ca</v>
          </cell>
          <cell r="E221">
            <v>34410</v>
          </cell>
        </row>
        <row r="222">
          <cell r="B222" t="str">
            <v>®d1,5</v>
          </cell>
          <cell r="C222" t="str">
            <v>M¸y ®Çm dïi 1,5Kw</v>
          </cell>
          <cell r="D222" t="str">
            <v>ca</v>
          </cell>
          <cell r="E222">
            <v>37456</v>
          </cell>
        </row>
        <row r="223">
          <cell r="B223" t="str">
            <v>®d2,5</v>
          </cell>
          <cell r="C223" t="str">
            <v>M¸y ®Çm dïi 2,8Kw</v>
          </cell>
          <cell r="D223" t="str">
            <v>ca</v>
          </cell>
          <cell r="E223">
            <v>44275</v>
          </cell>
        </row>
        <row r="224">
          <cell r="B224" t="str">
            <v>trn25</v>
          </cell>
          <cell r="C224" t="str">
            <v>Tr¹m trén BTN 25T/h</v>
          </cell>
          <cell r="D224" t="str">
            <v>ca</v>
          </cell>
          <cell r="E224">
            <v>5156262</v>
          </cell>
        </row>
        <row r="225">
          <cell r="B225" t="str">
            <v>trn30</v>
          </cell>
          <cell r="C225" t="str">
            <v>Tr¹m trén BTN 30T/h</v>
          </cell>
          <cell r="D225" t="str">
            <v>ca</v>
          </cell>
          <cell r="E225">
            <v>6051539</v>
          </cell>
        </row>
        <row r="226">
          <cell r="B226" t="str">
            <v>trn40</v>
          </cell>
          <cell r="C226" t="str">
            <v>Tr¹m trén BTN 40T/h</v>
          </cell>
          <cell r="D226" t="str">
            <v>ca</v>
          </cell>
          <cell r="E226">
            <v>7212229</v>
          </cell>
        </row>
        <row r="227">
          <cell r="B227" t="str">
            <v>trn50</v>
          </cell>
          <cell r="C227" t="str">
            <v>Tr¹m trén BTN 50T/h</v>
          </cell>
          <cell r="D227" t="str">
            <v>ca</v>
          </cell>
          <cell r="E227">
            <v>8261175</v>
          </cell>
        </row>
        <row r="228">
          <cell r="B228" t="str">
            <v>trn60</v>
          </cell>
          <cell r="C228" t="str">
            <v>Tr¹m trén BTN 60T/h</v>
          </cell>
          <cell r="D228" t="str">
            <v>ca</v>
          </cell>
          <cell r="E228">
            <v>9895724</v>
          </cell>
        </row>
        <row r="229">
          <cell r="B229" t="str">
            <v>trn80</v>
          </cell>
          <cell r="C229" t="str">
            <v>Tr¹m trén BTN 80T/h</v>
          </cell>
          <cell r="D229" t="str">
            <v>ca</v>
          </cell>
          <cell r="E229">
            <v>12346370</v>
          </cell>
        </row>
        <row r="230">
          <cell r="B230" t="str">
            <v>tn</v>
          </cell>
          <cell r="C230" t="str">
            <v>¤t« t­íi nhùa</v>
          </cell>
          <cell r="D230" t="str">
            <v>ca</v>
          </cell>
          <cell r="E230">
            <v>745096</v>
          </cell>
        </row>
        <row r="231">
          <cell r="B231" t="str">
            <v>rn20</v>
          </cell>
          <cell r="C231" t="str">
            <v>M¸y r¶i BTN  20T/h</v>
          </cell>
          <cell r="D231" t="str">
            <v>ca</v>
          </cell>
          <cell r="E231">
            <v>536043</v>
          </cell>
        </row>
        <row r="232">
          <cell r="B232" t="str">
            <v>rn65</v>
          </cell>
          <cell r="C232" t="str">
            <v>M¸y r¶i BTN  65T/h</v>
          </cell>
          <cell r="D232" t="str">
            <v>ca</v>
          </cell>
          <cell r="E232">
            <v>643252</v>
          </cell>
        </row>
        <row r="233">
          <cell r="B233" t="str">
            <v>rn100</v>
          </cell>
          <cell r="C233" t="str">
            <v>M¸y r¶i BTN  100T/h</v>
          </cell>
          <cell r="D233" t="str">
            <v>ca</v>
          </cell>
          <cell r="E233">
            <v>754327</v>
          </cell>
        </row>
        <row r="234">
          <cell r="B234" t="str">
            <v>bn0,75</v>
          </cell>
          <cell r="C234" t="str">
            <v>M¸y b¬m n­íc ch¹y Diezel 0,75Kw</v>
          </cell>
          <cell r="D234" t="str">
            <v>ca</v>
          </cell>
          <cell r="E234">
            <v>20675</v>
          </cell>
        </row>
        <row r="235">
          <cell r="B235" t="str">
            <v>bn120</v>
          </cell>
          <cell r="C235" t="str">
            <v>M¸y b¬m n­íc ch¹y Diezel 20CV</v>
          </cell>
          <cell r="D235" t="str">
            <v>ca</v>
          </cell>
          <cell r="E235">
            <v>140009</v>
          </cell>
        </row>
        <row r="236">
          <cell r="B236" t="str">
            <v>bn145</v>
          </cell>
          <cell r="C236" t="str">
            <v>M¸y b¬m n­íc ch¹y Diezel 45CV</v>
          </cell>
          <cell r="D236" t="str">
            <v>ca</v>
          </cell>
          <cell r="E236">
            <v>257562</v>
          </cell>
        </row>
        <row r="237">
          <cell r="B237" t="str">
            <v>bn175</v>
          </cell>
          <cell r="C237" t="str">
            <v>M¸y b¬m n­íc ch¹y Diezel 75CV</v>
          </cell>
          <cell r="D237" t="str">
            <v>ca</v>
          </cell>
          <cell r="E237">
            <v>466499</v>
          </cell>
        </row>
        <row r="238">
          <cell r="B238" t="str">
            <v>p®75</v>
          </cell>
          <cell r="C238" t="str">
            <v>M¸y ph¸t ®iÖn 75Kw</v>
          </cell>
          <cell r="D238" t="str">
            <v>ca</v>
          </cell>
          <cell r="E238">
            <v>351754</v>
          </cell>
        </row>
        <row r="239">
          <cell r="B239" t="str">
            <v>p®112</v>
          </cell>
          <cell r="C239" t="str">
            <v>M¸y ph¸t ®iÖn 112Kw</v>
          </cell>
          <cell r="D239" t="str">
            <v>ca</v>
          </cell>
          <cell r="E239">
            <v>530580</v>
          </cell>
        </row>
        <row r="240">
          <cell r="B240" t="str">
            <v>p®122</v>
          </cell>
          <cell r="C240" t="str">
            <v>M¸y ph¸t ®iÖn 122Kw</v>
          </cell>
          <cell r="D240" t="str">
            <v>ca</v>
          </cell>
          <cell r="E240">
            <v>567213</v>
          </cell>
        </row>
        <row r="241">
          <cell r="B241" t="str">
            <v>nkx25</v>
          </cell>
          <cell r="C241" t="str">
            <v>M¸y nÐn khÝ  x¨ng 25m3/h</v>
          </cell>
          <cell r="D241" t="str">
            <v>ca</v>
          </cell>
          <cell r="E241">
            <v>54429</v>
          </cell>
        </row>
        <row r="242">
          <cell r="B242" t="str">
            <v>nkx120</v>
          </cell>
          <cell r="C242" t="str">
            <v>M¸y nÐn khÝ  x¨ng 120m3/h</v>
          </cell>
          <cell r="D242" t="str">
            <v>ca</v>
          </cell>
          <cell r="E242">
            <v>197284</v>
          </cell>
        </row>
        <row r="243">
          <cell r="B243" t="str">
            <v>nkx200</v>
          </cell>
          <cell r="C243" t="str">
            <v>M¸y nÐn khÝ  x¨ng 200m3/h</v>
          </cell>
          <cell r="D243" t="str">
            <v>ca</v>
          </cell>
          <cell r="E243">
            <v>319440</v>
          </cell>
        </row>
        <row r="244">
          <cell r="B244" t="str">
            <v>nkx300</v>
          </cell>
          <cell r="C244" t="str">
            <v>M¸y nÐn khÝ  x¨ng 300m3/h</v>
          </cell>
          <cell r="D244" t="str">
            <v>ca</v>
          </cell>
          <cell r="E244">
            <v>399511</v>
          </cell>
        </row>
        <row r="245">
          <cell r="B245" t="str">
            <v>nkx600</v>
          </cell>
          <cell r="C245" t="str">
            <v>M¸y nÐn khÝ  x¨ng 600m3/h</v>
          </cell>
          <cell r="D245" t="str">
            <v>ca</v>
          </cell>
          <cell r="E245">
            <v>622374</v>
          </cell>
        </row>
        <row r="246">
          <cell r="B246" t="str">
            <v>nkd10</v>
          </cell>
          <cell r="C246" t="str">
            <v>M¸y nÐn khÝ diezl 10m3/ph</v>
          </cell>
          <cell r="D246" t="str">
            <v>ca</v>
          </cell>
          <cell r="E246">
            <v>41614</v>
          </cell>
        </row>
        <row r="247">
          <cell r="B247" t="str">
            <v>nkd75</v>
          </cell>
          <cell r="C247" t="str">
            <v>M¸y nÐn khÝ diezl 75m3/h</v>
          </cell>
          <cell r="D247" t="str">
            <v>ca</v>
          </cell>
          <cell r="E247">
            <v>76837</v>
          </cell>
        </row>
        <row r="248">
          <cell r="B248" t="str">
            <v>nkd120</v>
          </cell>
          <cell r="C248" t="str">
            <v>M¸y nÐn khÝ diezl 120m3/h</v>
          </cell>
          <cell r="D248" t="str">
            <v>ca</v>
          </cell>
          <cell r="E248">
            <v>134636</v>
          </cell>
        </row>
        <row r="249">
          <cell r="B249" t="str">
            <v>nkd200</v>
          </cell>
          <cell r="C249" t="str">
            <v>M¸y nÐn khÝ diezl 200m3/h</v>
          </cell>
          <cell r="D249" t="str">
            <v>ca</v>
          </cell>
          <cell r="E249">
            <v>194351</v>
          </cell>
        </row>
        <row r="250">
          <cell r="B250" t="str">
            <v>nkd360</v>
          </cell>
          <cell r="C250" t="str">
            <v>M¸y nÐn khÝ diezl 360m3/h</v>
          </cell>
          <cell r="D250" t="str">
            <v>ca</v>
          </cell>
          <cell r="E250">
            <v>371439</v>
          </cell>
        </row>
        <row r="251">
          <cell r="B251" t="str">
            <v>nkd600</v>
          </cell>
          <cell r="C251" t="str">
            <v>M¸y nÐn khÝ diezl 600m3/h</v>
          </cell>
          <cell r="D251" t="str">
            <v>ca</v>
          </cell>
          <cell r="E251">
            <v>387267</v>
          </cell>
        </row>
        <row r="252">
          <cell r="B252" t="str">
            <v>nkd1200</v>
          </cell>
          <cell r="C252" t="str">
            <v>M¸y nÐn khÝ diezl 17m3/ph</v>
          </cell>
          <cell r="D252" t="str">
            <v>ca</v>
          </cell>
          <cell r="E252">
            <v>836118</v>
          </cell>
        </row>
        <row r="253">
          <cell r="B253" t="str">
            <v>nk®56</v>
          </cell>
          <cell r="C253" t="str">
            <v>M¸y nÐn khÝ ®iÖn 56m3/h</v>
          </cell>
          <cell r="D253" t="str">
            <v>ca</v>
          </cell>
          <cell r="E253">
            <v>74457</v>
          </cell>
        </row>
        <row r="254">
          <cell r="B254" t="str">
            <v>nk®150</v>
          </cell>
          <cell r="C254" t="str">
            <v>M¸y nÐn khÝ ®iÖn 150m3/h</v>
          </cell>
          <cell r="D254" t="str">
            <v>ca</v>
          </cell>
          <cell r="E254">
            <v>163061</v>
          </cell>
        </row>
        <row r="255">
          <cell r="B255" t="str">
            <v>nk®216</v>
          </cell>
          <cell r="C255" t="str">
            <v>M¸y nÐn khÝ ®iÖn 216m3/h</v>
          </cell>
          <cell r="D255" t="str">
            <v>ca</v>
          </cell>
          <cell r="E255">
            <v>189061</v>
          </cell>
        </row>
        <row r="256">
          <cell r="B256" t="str">
            <v>nk®300</v>
          </cell>
          <cell r="C256" t="str">
            <v>M¸y nÐn khÝ ®iÖn 300m3/h</v>
          </cell>
          <cell r="D256" t="str">
            <v>ca</v>
          </cell>
          <cell r="E256">
            <v>265934</v>
          </cell>
        </row>
        <row r="257">
          <cell r="B257" t="str">
            <v>nk®600</v>
          </cell>
          <cell r="C257" t="str">
            <v>M¸y nÐn khÝ ®iÖn 600m3/h</v>
          </cell>
          <cell r="D257" t="str">
            <v>ca</v>
          </cell>
          <cell r="E257">
            <v>427871</v>
          </cell>
        </row>
        <row r="258">
          <cell r="B258" t="str">
            <v>h23</v>
          </cell>
          <cell r="C258" t="str">
            <v>M¸y hµn 23Kw</v>
          </cell>
          <cell r="D258" t="str">
            <v>ca</v>
          </cell>
          <cell r="E258">
            <v>77338</v>
          </cell>
        </row>
        <row r="259">
          <cell r="B259" t="str">
            <v>h27,5</v>
          </cell>
          <cell r="C259" t="str">
            <v>M¸y hµn 27,5Kw</v>
          </cell>
          <cell r="D259" t="str">
            <v>ca</v>
          </cell>
          <cell r="E259">
            <v>92046</v>
          </cell>
        </row>
        <row r="260">
          <cell r="B260" t="str">
            <v>h29,2</v>
          </cell>
          <cell r="C260" t="str">
            <v>M¸y hµn 29,2Kw</v>
          </cell>
          <cell r="D260" t="str">
            <v>ca</v>
          </cell>
          <cell r="E260">
            <v>93060</v>
          </cell>
        </row>
        <row r="261">
          <cell r="B261" t="str">
            <v>h33,5</v>
          </cell>
          <cell r="C261" t="str">
            <v>M¸y hµn 33,5Kw</v>
          </cell>
          <cell r="D261" t="str">
            <v>ca</v>
          </cell>
          <cell r="E261">
            <v>103206</v>
          </cell>
        </row>
        <row r="262">
          <cell r="B262" t="str">
            <v>k®t30</v>
          </cell>
          <cell r="C262" t="str">
            <v>M¸y khoan ®¸ cÇm tay 30mm</v>
          </cell>
          <cell r="D262" t="str">
            <v>ca</v>
          </cell>
          <cell r="E262">
            <v>31884</v>
          </cell>
        </row>
        <row r="263">
          <cell r="B263" t="str">
            <v>k®t42</v>
          </cell>
          <cell r="C263" t="str">
            <v>M¸y khoan ®¸ cÇm tay 42mm</v>
          </cell>
          <cell r="D263" t="str">
            <v>ca</v>
          </cell>
          <cell r="E263">
            <v>35357</v>
          </cell>
        </row>
        <row r="264">
          <cell r="B264" t="str">
            <v>k®t65</v>
          </cell>
          <cell r="C264" t="str">
            <v>M¸y khoan ®¸ tù hµnh 65mm</v>
          </cell>
          <cell r="D264" t="str">
            <v>ca</v>
          </cell>
          <cell r="E264">
            <v>197712</v>
          </cell>
        </row>
        <row r="265">
          <cell r="B265" t="str">
            <v>k®t95</v>
          </cell>
          <cell r="C265" t="str">
            <v>M¸y khoan ®¸ tù hµnh 95mm</v>
          </cell>
          <cell r="D265" t="str">
            <v>ca</v>
          </cell>
          <cell r="E265">
            <v>230707</v>
          </cell>
        </row>
        <row r="266">
          <cell r="B266" t="str">
            <v>bd1,8</v>
          </cell>
          <cell r="C266" t="str">
            <v>Bóa diezl tù hµnh 1,8T</v>
          </cell>
          <cell r="D266" t="str">
            <v>ca</v>
          </cell>
          <cell r="E266">
            <v>965331</v>
          </cell>
        </row>
        <row r="267">
          <cell r="B267" t="str">
            <v>bd3,5</v>
          </cell>
          <cell r="C267" t="str">
            <v>Bóa diezl tù hµnh 3,5T</v>
          </cell>
          <cell r="D267" t="str">
            <v>ca</v>
          </cell>
          <cell r="E267">
            <v>1567569</v>
          </cell>
        </row>
        <row r="268">
          <cell r="B268" t="str">
            <v>bd4,5</v>
          </cell>
          <cell r="C268" t="str">
            <v>Bóa diezl tù hµnh 4,5T</v>
          </cell>
          <cell r="D268" t="str">
            <v>ca</v>
          </cell>
          <cell r="E268">
            <v>1826998</v>
          </cell>
        </row>
        <row r="269">
          <cell r="B269" t="str">
            <v>br50</v>
          </cell>
          <cell r="C269" t="str">
            <v>Bóa rung  50Kw</v>
          </cell>
          <cell r="D269" t="str">
            <v>ca</v>
          </cell>
          <cell r="E269">
            <v>345921</v>
          </cell>
        </row>
        <row r="270">
          <cell r="B270" t="str">
            <v>br40</v>
          </cell>
          <cell r="C270" t="str">
            <v>Bóa rung  40Kw</v>
          </cell>
          <cell r="D270" t="str">
            <v>ca</v>
          </cell>
          <cell r="E270">
            <v>286054</v>
          </cell>
        </row>
        <row r="271">
          <cell r="B271" t="str">
            <v>br170</v>
          </cell>
          <cell r="C271" t="str">
            <v>Bóa rung  170Kw</v>
          </cell>
          <cell r="D271" t="str">
            <v>ca</v>
          </cell>
          <cell r="E271">
            <v>735588</v>
          </cell>
        </row>
        <row r="272">
          <cell r="B272" t="str">
            <v>brc</v>
          </cell>
          <cell r="C272" t="str">
            <v>Bóa rung cäc c¸t b¸nh xÝch</v>
          </cell>
          <cell r="D272" t="str">
            <v>ca</v>
          </cell>
          <cell r="E272">
            <v>1005490</v>
          </cell>
        </row>
        <row r="273">
          <cell r="B273" t="str">
            <v>kc1500</v>
          </cell>
          <cell r="C273" t="str">
            <v>M¸y khoan cäc VRM1500</v>
          </cell>
          <cell r="D273" t="str">
            <v>ca</v>
          </cell>
          <cell r="E273">
            <v>6094532</v>
          </cell>
        </row>
        <row r="274">
          <cell r="B274" t="str">
            <v>tbk</v>
          </cell>
          <cell r="C274" t="str">
            <v>ThiÕt bÞ cäc khoan nhåi</v>
          </cell>
          <cell r="D274" t="str">
            <v>ca</v>
          </cell>
          <cell r="E274">
            <v>11251104</v>
          </cell>
        </row>
        <row r="275">
          <cell r="B275" t="str">
            <v>kc2000</v>
          </cell>
          <cell r="C275" t="str">
            <v>M¸y khoan cäc VRM 2000HD</v>
          </cell>
          <cell r="D275" t="str">
            <v>ca</v>
          </cell>
          <cell r="E275">
            <v>8861791</v>
          </cell>
        </row>
        <row r="276">
          <cell r="B276" t="str">
            <v>kct2w</v>
          </cell>
          <cell r="C276" t="str">
            <v>M¸y khoan cäc T2W</v>
          </cell>
          <cell r="D276" t="str">
            <v>ca</v>
          </cell>
          <cell r="E276">
            <v>3824823</v>
          </cell>
        </row>
        <row r="277">
          <cell r="B277" t="str">
            <v>kcgps15</v>
          </cell>
          <cell r="C277" t="str">
            <v>M¸y khoan cäc GPS 15</v>
          </cell>
          <cell r="D277" t="str">
            <v>ca</v>
          </cell>
          <cell r="E277">
            <v>2894063</v>
          </cell>
        </row>
        <row r="278">
          <cell r="B278" t="str">
            <v>kcqj250</v>
          </cell>
          <cell r="C278" t="str">
            <v>M¸y khoan cäc QJ 250</v>
          </cell>
          <cell r="D278" t="str">
            <v>ca</v>
          </cell>
          <cell r="E278">
            <v>3586845</v>
          </cell>
        </row>
        <row r="279">
          <cell r="B279" t="str">
            <v>kbt24</v>
          </cell>
          <cell r="C279" t="str">
            <v>M¸y khoan BT cÇm tay f24mm</v>
          </cell>
          <cell r="D279" t="str">
            <v>ca</v>
          </cell>
          <cell r="E279">
            <v>23621</v>
          </cell>
        </row>
        <row r="280">
          <cell r="B280" t="str">
            <v>kbt30</v>
          </cell>
          <cell r="C280" t="str">
            <v>M¸y khoan BT cÇm tay f30mm</v>
          </cell>
          <cell r="D280" t="str">
            <v>ca</v>
          </cell>
          <cell r="E280">
            <v>27758</v>
          </cell>
        </row>
        <row r="281">
          <cell r="B281" t="str">
            <v>kbt38</v>
          </cell>
          <cell r="C281" t="str">
            <v>M¸y khoan BT cÇm tay f38mm</v>
          </cell>
          <cell r="D281" t="str">
            <v>ca</v>
          </cell>
          <cell r="E281">
            <v>31781</v>
          </cell>
        </row>
        <row r="282">
          <cell r="B282" t="str">
            <v>kbt42</v>
          </cell>
          <cell r="C282" t="str">
            <v>M¸y khoan BT cÇm tay f42mm</v>
          </cell>
          <cell r="D282" t="str">
            <v>ca</v>
          </cell>
          <cell r="E282">
            <v>41955</v>
          </cell>
        </row>
        <row r="283">
          <cell r="B283" t="str">
            <v>b75</v>
          </cell>
          <cell r="C283" t="str">
            <v>M¸y bõa 75CV</v>
          </cell>
          <cell r="D283" t="str">
            <v>ca</v>
          </cell>
          <cell r="E283">
            <v>353713</v>
          </cell>
        </row>
        <row r="284">
          <cell r="B284" t="str">
            <v>cx</v>
          </cell>
          <cell r="C284" t="str">
            <v xml:space="preserve">M¸y cµy xíi </v>
          </cell>
          <cell r="D284" t="str">
            <v>ca</v>
          </cell>
          <cell r="E284">
            <v>345825</v>
          </cell>
        </row>
        <row r="285">
          <cell r="B285" t="str">
            <v>ms¬n</v>
          </cell>
          <cell r="C285" t="str">
            <v>ThiÕt bÞ kÎ v¹ch YHK-10A</v>
          </cell>
          <cell r="D285" t="str">
            <v>ca</v>
          </cell>
          <cell r="E285">
            <v>73882</v>
          </cell>
        </row>
        <row r="286">
          <cell r="B286" t="str">
            <v>ls</v>
          </cell>
          <cell r="C286" t="str">
            <v>Lß nÊu s¬n YHK 3A</v>
          </cell>
          <cell r="D286" t="str">
            <v>ca</v>
          </cell>
          <cell r="E286">
            <v>410544</v>
          </cell>
        </row>
        <row r="287">
          <cell r="B287" t="str">
            <v>cbt218</v>
          </cell>
          <cell r="C287" t="str">
            <v>M¸y c¾t bª t«ng MCD218</v>
          </cell>
          <cell r="D287" t="str">
            <v>ca</v>
          </cell>
          <cell r="E287">
            <v>151138</v>
          </cell>
        </row>
        <row r="288">
          <cell r="B288" t="str">
            <v>cbt1500</v>
          </cell>
          <cell r="C288" t="str">
            <v>M¸y c¾t BT 1500W</v>
          </cell>
          <cell r="D288" t="str">
            <v>ca</v>
          </cell>
          <cell r="E288">
            <v>42964</v>
          </cell>
        </row>
        <row r="289">
          <cell r="B289" t="str">
            <v>pt</v>
          </cell>
          <cell r="C289" t="str">
            <v>Phao thÐp 200T</v>
          </cell>
          <cell r="D289" t="str">
            <v>ca</v>
          </cell>
          <cell r="E289">
            <v>256148</v>
          </cell>
        </row>
        <row r="290">
          <cell r="B290" t="str">
            <v>rbt500</v>
          </cell>
          <cell r="C290" t="str">
            <v>M¸y r¶i bª t«ng SP500</v>
          </cell>
          <cell r="D290" t="str">
            <v>ca</v>
          </cell>
          <cell r="E290">
            <v>6676121</v>
          </cell>
        </row>
        <row r="291">
          <cell r="B291" t="str">
            <v>lc</v>
          </cell>
          <cell r="C291" t="str">
            <v>M¸y luån c¸p</v>
          </cell>
          <cell r="D291" t="str">
            <v>ca</v>
          </cell>
          <cell r="E291">
            <v>211837</v>
          </cell>
        </row>
        <row r="292">
          <cell r="B292" t="str">
            <v>hcn</v>
          </cell>
          <cell r="C292" t="str">
            <v>M¸y hµn c¾t d­íi n­íc</v>
          </cell>
          <cell r="D292" t="str">
            <v>ca</v>
          </cell>
          <cell r="E292">
            <v>349753</v>
          </cell>
        </row>
        <row r="293">
          <cell r="B293" t="str">
            <v>ps</v>
          </cell>
          <cell r="C293" t="str">
            <v>M¸y phun s¬n</v>
          </cell>
          <cell r="D293" t="str">
            <v>ca</v>
          </cell>
          <cell r="E293">
            <v>28832</v>
          </cell>
        </row>
        <row r="294">
          <cell r="B294" t="str">
            <v>ks</v>
          </cell>
          <cell r="C294" t="str">
            <v>M¸y khoan s¾t</v>
          </cell>
          <cell r="D294" t="str">
            <v>ca</v>
          </cell>
          <cell r="E294">
            <v>72334</v>
          </cell>
        </row>
        <row r="295">
          <cell r="B295" t="str">
            <v>bck</v>
          </cell>
          <cell r="C295" t="str">
            <v>Bóa c¨n khÝ nÐn</v>
          </cell>
          <cell r="D295" t="str">
            <v>ca</v>
          </cell>
          <cell r="E295">
            <v>24741</v>
          </cell>
        </row>
        <row r="296">
          <cell r="B296" t="str">
            <v>u«</v>
          </cell>
          <cell r="C296" t="str">
            <v>M¸y uèn èng</v>
          </cell>
          <cell r="D296" t="str">
            <v>ca</v>
          </cell>
          <cell r="E296">
            <v>43589</v>
          </cell>
        </row>
        <row r="297">
          <cell r="B297" t="str">
            <v>c«</v>
          </cell>
          <cell r="C297" t="str">
            <v>M¸y c¾t èng</v>
          </cell>
          <cell r="D297" t="str">
            <v>ca</v>
          </cell>
          <cell r="E297">
            <v>46496</v>
          </cell>
        </row>
        <row r="298">
          <cell r="B298" t="str">
            <v>ct</v>
          </cell>
          <cell r="C298" t="str">
            <v>M¸y c¾t t«n</v>
          </cell>
          <cell r="D298" t="str">
            <v>ca</v>
          </cell>
          <cell r="E298">
            <v>164322</v>
          </cell>
        </row>
        <row r="299">
          <cell r="B299" t="str">
            <v>cut</v>
          </cell>
          <cell r="C299" t="str">
            <v>M¸y c¾t uèn cèt thÐp</v>
          </cell>
          <cell r="D299" t="str">
            <v>ca</v>
          </cell>
          <cell r="E299">
            <v>39789</v>
          </cell>
        </row>
        <row r="300">
          <cell r="B300" t="str">
            <v>ec</v>
          </cell>
          <cell r="C300" t="str">
            <v>M¸y Ðp cäc</v>
          </cell>
          <cell r="D300" t="str">
            <v>ca</v>
          </cell>
          <cell r="E300">
            <v>171430</v>
          </cell>
        </row>
        <row r="301">
          <cell r="B301" t="str">
            <v>cb</v>
          </cell>
          <cell r="C301" t="str">
            <v>M¸y c¾m bÊc</v>
          </cell>
          <cell r="D301" t="str">
            <v>ca</v>
          </cell>
          <cell r="E301">
            <v>683362</v>
          </cell>
        </row>
        <row r="302">
          <cell r="B302" t="str">
            <v>xt9</v>
          </cell>
          <cell r="C302" t="str">
            <v>Xe thang dµi 9m</v>
          </cell>
          <cell r="D302" t="str">
            <v>ca</v>
          </cell>
          <cell r="E302">
            <v>404745</v>
          </cell>
        </row>
        <row r="303">
          <cell r="B303" t="str">
            <v>xt12</v>
          </cell>
          <cell r="C303" t="str">
            <v>Xe thang dµi 12m</v>
          </cell>
          <cell r="D303" t="str">
            <v>ca</v>
          </cell>
          <cell r="E303">
            <v>531241</v>
          </cell>
        </row>
        <row r="304">
          <cell r="B304" t="str">
            <v>xt18</v>
          </cell>
          <cell r="C304" t="str">
            <v>Xe thang dµi 18m</v>
          </cell>
          <cell r="D304" t="str">
            <v>ca</v>
          </cell>
          <cell r="E304">
            <v>645551</v>
          </cell>
        </row>
        <row r="305">
          <cell r="B305" t="str">
            <v>B-m·</v>
          </cell>
          <cell r="C305" t="str">
            <v>nh©n c«ng</v>
          </cell>
          <cell r="D305">
            <v>0</v>
          </cell>
          <cell r="E305">
            <v>0</v>
          </cell>
        </row>
        <row r="306">
          <cell r="B306" t="str">
            <v>nc®2,0/7</v>
          </cell>
          <cell r="C306" t="str">
            <v>Nh©n c«ng bËc 2/7</v>
          </cell>
          <cell r="D306" t="str">
            <v>c«ng</v>
          </cell>
          <cell r="E306">
            <v>11924</v>
          </cell>
        </row>
        <row r="307">
          <cell r="B307" t="str">
            <v>nc®2,1/7</v>
          </cell>
          <cell r="C307" t="str">
            <v>Nh©n c«ng bËc 2,1/7</v>
          </cell>
          <cell r="D307" t="str">
            <v>c«ng</v>
          </cell>
          <cell r="E307">
            <v>12043</v>
          </cell>
        </row>
        <row r="308">
          <cell r="B308" t="str">
            <v>nc®2,2/7</v>
          </cell>
          <cell r="C308" t="str">
            <v>Nh©n c«ng bËc 2,2/7</v>
          </cell>
          <cell r="D308" t="str">
            <v>c«ng</v>
          </cell>
          <cell r="E308">
            <v>12162</v>
          </cell>
        </row>
        <row r="309">
          <cell r="B309" t="str">
            <v>nc®2,3/7</v>
          </cell>
          <cell r="C309" t="str">
            <v>Nh©n c«ng bËc 2,3/7</v>
          </cell>
          <cell r="D309" t="str">
            <v>c«ng</v>
          </cell>
          <cell r="E309">
            <v>12280</v>
          </cell>
        </row>
        <row r="310">
          <cell r="B310" t="str">
            <v>nc®2,4/7</v>
          </cell>
          <cell r="C310" t="str">
            <v>Nh©n c«ng bËc 2,4/7</v>
          </cell>
          <cell r="D310" t="str">
            <v>c«ng</v>
          </cell>
          <cell r="E310">
            <v>12399</v>
          </cell>
        </row>
        <row r="311">
          <cell r="B311" t="str">
            <v>nc®2,5/7</v>
          </cell>
          <cell r="C311" t="str">
            <v>Nh©n c«ng bËc 2,5/7</v>
          </cell>
          <cell r="D311" t="str">
            <v>c«ng</v>
          </cell>
          <cell r="E311">
            <v>12517</v>
          </cell>
        </row>
        <row r="312">
          <cell r="B312" t="str">
            <v>nc®2,6/7</v>
          </cell>
          <cell r="C312" t="str">
            <v>Nh©n c«ng bËc 2,6/7</v>
          </cell>
          <cell r="D312" t="str">
            <v>c«ng</v>
          </cell>
          <cell r="E312">
            <v>12636</v>
          </cell>
        </row>
        <row r="313">
          <cell r="B313" t="str">
            <v>nc®2,7/7</v>
          </cell>
          <cell r="C313" t="str">
            <v>Nh©n c«ng bËc 2,7/7</v>
          </cell>
          <cell r="D313" t="str">
            <v>c«ng</v>
          </cell>
          <cell r="E313">
            <v>12755</v>
          </cell>
        </row>
        <row r="314">
          <cell r="B314" t="str">
            <v>nc®2,8/7</v>
          </cell>
          <cell r="C314" t="str">
            <v>Nh©n c«ng bËc 2,8/7</v>
          </cell>
          <cell r="D314" t="str">
            <v>c«ng</v>
          </cell>
          <cell r="E314">
            <v>12873</v>
          </cell>
        </row>
        <row r="315">
          <cell r="B315" t="str">
            <v>nc®2,9/7</v>
          </cell>
          <cell r="C315" t="str">
            <v>Nh©n c«ng bËc 2,9/7</v>
          </cell>
          <cell r="D315" t="str">
            <v>c«ng</v>
          </cell>
          <cell r="E315">
            <v>12992</v>
          </cell>
        </row>
        <row r="316">
          <cell r="B316" t="str">
            <v>nc®3,0/7</v>
          </cell>
          <cell r="C316" t="str">
            <v>Nh©n c«ng bËc 3/7</v>
          </cell>
          <cell r="D316" t="str">
            <v>c«ng</v>
          </cell>
          <cell r="E316">
            <v>13111</v>
          </cell>
        </row>
        <row r="317">
          <cell r="B317" t="str">
            <v>nc®3,1/7</v>
          </cell>
          <cell r="C317" t="str">
            <v>Nh©n c«ng bËc 3,1/7</v>
          </cell>
          <cell r="D317" t="str">
            <v>c«ng</v>
          </cell>
          <cell r="E317">
            <v>13250</v>
          </cell>
        </row>
        <row r="318">
          <cell r="B318" t="str">
            <v>nc®3,2/7</v>
          </cell>
          <cell r="C318" t="str">
            <v>Nh©n c«ng bËc 3,2/7</v>
          </cell>
          <cell r="D318" t="str">
            <v>c«ng</v>
          </cell>
          <cell r="E318">
            <v>13390</v>
          </cell>
        </row>
        <row r="319">
          <cell r="B319" t="str">
            <v>nc®3,3/7</v>
          </cell>
          <cell r="C319" t="str">
            <v>Nh©n c«ng bËc 3,3/7</v>
          </cell>
          <cell r="D319" t="str">
            <v>c«ng</v>
          </cell>
          <cell r="E319">
            <v>13529</v>
          </cell>
        </row>
        <row r="320">
          <cell r="B320" t="str">
            <v>nc®3,4/7</v>
          </cell>
          <cell r="C320" t="str">
            <v>Nh©n c«ng bËc 3,4/7</v>
          </cell>
          <cell r="D320" t="str">
            <v>c«ng</v>
          </cell>
          <cell r="E320">
            <v>13669</v>
          </cell>
        </row>
        <row r="321">
          <cell r="B321" t="str">
            <v>nc®3,5/7</v>
          </cell>
          <cell r="C321" t="str">
            <v>Nh©n c«ng bËc 3,5/7</v>
          </cell>
          <cell r="D321" t="str">
            <v>c«ng</v>
          </cell>
          <cell r="E321">
            <v>13808</v>
          </cell>
        </row>
        <row r="322">
          <cell r="B322" t="str">
            <v>nc®3,6/7</v>
          </cell>
          <cell r="C322" t="str">
            <v>Nh©n c«ng bËc 3,6/7</v>
          </cell>
          <cell r="D322" t="str">
            <v>c«ng</v>
          </cell>
          <cell r="E322">
            <v>13948</v>
          </cell>
        </row>
        <row r="323">
          <cell r="B323" t="str">
            <v>nc®3,7/7</v>
          </cell>
          <cell r="C323" t="str">
            <v>Nh©n c«ng bËc 3,7/7</v>
          </cell>
          <cell r="D323" t="str">
            <v>c«ng</v>
          </cell>
          <cell r="E323">
            <v>14088</v>
          </cell>
        </row>
        <row r="324">
          <cell r="B324" t="str">
            <v>nc®3,8/7</v>
          </cell>
          <cell r="C324" t="str">
            <v>Nh©n c«ng bËc 3,8/7</v>
          </cell>
          <cell r="D324" t="str">
            <v>c«ng</v>
          </cell>
          <cell r="E324">
            <v>14227</v>
          </cell>
        </row>
        <row r="325">
          <cell r="B325" t="str">
            <v>nc®3,9/7</v>
          </cell>
          <cell r="C325" t="str">
            <v>Nh©n c«ng bËc 3,9/7</v>
          </cell>
          <cell r="D325" t="str">
            <v>c«ng</v>
          </cell>
          <cell r="E325">
            <v>14367</v>
          </cell>
        </row>
        <row r="326">
          <cell r="B326" t="str">
            <v>nc®4,0/7</v>
          </cell>
          <cell r="C326" t="str">
            <v>Nh©n c«ng bËc 4/7</v>
          </cell>
          <cell r="D326" t="str">
            <v>c«ng</v>
          </cell>
          <cell r="E326">
            <v>14506</v>
          </cell>
        </row>
        <row r="327">
          <cell r="B327" t="str">
            <v>nc®4,1/7</v>
          </cell>
          <cell r="C327" t="str">
            <v>Nh©n c«ng bËc 4,1/7</v>
          </cell>
          <cell r="D327" t="str">
            <v>c«ng</v>
          </cell>
          <cell r="E327">
            <v>14792</v>
          </cell>
        </row>
        <row r="328">
          <cell r="B328" t="str">
            <v>nc®4,2/7</v>
          </cell>
          <cell r="C328" t="str">
            <v>Nh©n c«ng bËc 4,2/7</v>
          </cell>
          <cell r="D328" t="str">
            <v>c«ng</v>
          </cell>
          <cell r="E328">
            <v>15079</v>
          </cell>
        </row>
        <row r="329">
          <cell r="B329" t="str">
            <v>nc®4,3/7</v>
          </cell>
          <cell r="C329" t="str">
            <v>Nh©n c«ng bËc 4,3/7</v>
          </cell>
          <cell r="D329" t="str">
            <v>c«ng</v>
          </cell>
          <cell r="E329">
            <v>15365</v>
          </cell>
        </row>
        <row r="330">
          <cell r="B330" t="str">
            <v>nc®4,4/7</v>
          </cell>
          <cell r="C330" t="str">
            <v>Nh©n c«ng bËc 4,4/7</v>
          </cell>
          <cell r="D330" t="str">
            <v>c«ng</v>
          </cell>
          <cell r="E330">
            <v>15651</v>
          </cell>
        </row>
        <row r="331">
          <cell r="B331" t="str">
            <v>nc®4,5/7</v>
          </cell>
          <cell r="C331" t="str">
            <v>Nh©n c«ng bËc 4,5/7</v>
          </cell>
          <cell r="D331" t="str">
            <v>c«ng</v>
          </cell>
          <cell r="E331">
            <v>15937</v>
          </cell>
        </row>
        <row r="332">
          <cell r="B332" t="str">
            <v>nc®4,6/7</v>
          </cell>
          <cell r="C332" t="str">
            <v>Nh©n c«ng bËc 4,6/7</v>
          </cell>
          <cell r="D332" t="str">
            <v>c«ng</v>
          </cell>
          <cell r="E332">
            <v>16223</v>
          </cell>
        </row>
        <row r="333">
          <cell r="B333" t="str">
            <v>nc®4,7/7</v>
          </cell>
          <cell r="C333" t="str">
            <v>Nh©n c«ng bËc 4,7/7</v>
          </cell>
          <cell r="D333" t="str">
            <v>c«ng</v>
          </cell>
          <cell r="E333">
            <v>16509</v>
          </cell>
        </row>
        <row r="334">
          <cell r="B334" t="str">
            <v>nc®4,8/7</v>
          </cell>
          <cell r="C334" t="str">
            <v>Nh©n c«ng bËc 4,8/7</v>
          </cell>
          <cell r="D334" t="str">
            <v>c«ng</v>
          </cell>
          <cell r="E334">
            <v>16795</v>
          </cell>
        </row>
        <row r="335">
          <cell r="B335" t="str">
            <v>nc®4,9/7</v>
          </cell>
          <cell r="C335" t="str">
            <v>Nh©n c«ng bËc 4,9/7</v>
          </cell>
          <cell r="D335" t="str">
            <v>c«ng</v>
          </cell>
          <cell r="E335">
            <v>17081</v>
          </cell>
        </row>
        <row r="336">
          <cell r="B336" t="str">
            <v>nc®5,0/7</v>
          </cell>
          <cell r="C336" t="str">
            <v>Nh©n c«ng bËc 5/7</v>
          </cell>
          <cell r="D336" t="str">
            <v>c«ng</v>
          </cell>
          <cell r="E336">
            <v>17368</v>
          </cell>
        </row>
        <row r="337">
          <cell r="B337" t="str">
            <v>nc®5,1/7</v>
          </cell>
          <cell r="C337" t="str">
            <v>Nh©n c«ng bËc 5,1/7</v>
          </cell>
          <cell r="D337" t="str">
            <v>c«ng</v>
          </cell>
          <cell r="E337">
            <v>17723</v>
          </cell>
        </row>
        <row r="338">
          <cell r="B338" t="str">
            <v>nc®5,2/7</v>
          </cell>
          <cell r="C338" t="str">
            <v>Nh©n c«ng bËc 5,2/7</v>
          </cell>
          <cell r="D338" t="str">
            <v>c«ng</v>
          </cell>
          <cell r="E338">
            <v>18079</v>
          </cell>
        </row>
        <row r="339">
          <cell r="B339" t="str">
            <v>nc®5,3/7</v>
          </cell>
          <cell r="C339" t="str">
            <v>Nh©n c«ng bËc 5,3/7</v>
          </cell>
          <cell r="D339" t="str">
            <v>c«ng</v>
          </cell>
          <cell r="E339">
            <v>18435</v>
          </cell>
        </row>
        <row r="340">
          <cell r="B340" t="str">
            <v>nc®5,4/7</v>
          </cell>
          <cell r="C340" t="str">
            <v>Nh©n c«ng bËc 5,4/7</v>
          </cell>
          <cell r="D340" t="str">
            <v>c«ng</v>
          </cell>
          <cell r="E340">
            <v>18791</v>
          </cell>
        </row>
        <row r="341">
          <cell r="B341" t="str">
            <v>nc®5,5/7</v>
          </cell>
          <cell r="C341" t="str">
            <v>Nh©n c«ng bËc 5,5/7</v>
          </cell>
          <cell r="D341" t="str">
            <v>c«ng</v>
          </cell>
          <cell r="E341">
            <v>19147</v>
          </cell>
        </row>
        <row r="342">
          <cell r="B342" t="str">
            <v>nc®5,6/7</v>
          </cell>
          <cell r="C342" t="str">
            <v>Nh©n c«ng bËc 5,6/7</v>
          </cell>
          <cell r="D342" t="str">
            <v>c«ng</v>
          </cell>
          <cell r="E342">
            <v>19503</v>
          </cell>
        </row>
        <row r="343">
          <cell r="B343" t="str">
            <v>nc®5,7/7</v>
          </cell>
          <cell r="C343" t="str">
            <v>Nh©n c«ng bËc 5,7/7</v>
          </cell>
          <cell r="D343" t="str">
            <v>c«ng</v>
          </cell>
          <cell r="E343">
            <v>19859</v>
          </cell>
        </row>
        <row r="344">
          <cell r="B344" t="str">
            <v>nc®5,8/7</v>
          </cell>
          <cell r="C344" t="str">
            <v>Nh©n c«ng bËc 5,8/7</v>
          </cell>
          <cell r="D344" t="str">
            <v>c«ng</v>
          </cell>
          <cell r="E344">
            <v>20215</v>
          </cell>
        </row>
        <row r="345">
          <cell r="B345" t="str">
            <v>nc®5,9/7</v>
          </cell>
          <cell r="C345" t="str">
            <v>Nh©n c«ng bËc 5,9/7</v>
          </cell>
          <cell r="D345" t="str">
            <v>c«ng</v>
          </cell>
          <cell r="E345">
            <v>20571</v>
          </cell>
        </row>
        <row r="346">
          <cell r="B346" t="str">
            <v>nc®6,0/7</v>
          </cell>
          <cell r="C346" t="str">
            <v>Nh©n c«ng bËc 6/7</v>
          </cell>
          <cell r="D346" t="str">
            <v>c«ng</v>
          </cell>
          <cell r="E346">
            <v>20927</v>
          </cell>
        </row>
        <row r="347">
          <cell r="B347" t="str">
            <v>nc®6,1/7</v>
          </cell>
          <cell r="C347" t="str">
            <v>Nh©n c«ng bËc 6,1/7</v>
          </cell>
          <cell r="D347" t="str">
            <v>c«ng</v>
          </cell>
          <cell r="E347">
            <v>21352</v>
          </cell>
        </row>
        <row r="348">
          <cell r="B348" t="str">
            <v>nc®6,2/7</v>
          </cell>
          <cell r="C348" t="str">
            <v>Nh©n c«ng bËc 6,2/7</v>
          </cell>
          <cell r="D348" t="str">
            <v>c«ng</v>
          </cell>
          <cell r="E348">
            <v>21778</v>
          </cell>
        </row>
        <row r="349">
          <cell r="B349" t="str">
            <v>nc®6,3/7</v>
          </cell>
          <cell r="C349" t="str">
            <v>Nh©n c«ng bËc 6,3/7</v>
          </cell>
          <cell r="D349" t="str">
            <v>c«ng</v>
          </cell>
          <cell r="E349">
            <v>22204</v>
          </cell>
        </row>
        <row r="350">
          <cell r="B350" t="str">
            <v>nc®6,4/7</v>
          </cell>
          <cell r="C350" t="str">
            <v>Nh©n c«ng bËc 6,4/7</v>
          </cell>
          <cell r="D350" t="str">
            <v>c«ng</v>
          </cell>
          <cell r="E350">
            <v>22629</v>
          </cell>
        </row>
        <row r="351">
          <cell r="B351" t="str">
            <v>nc®6,5/7</v>
          </cell>
          <cell r="C351" t="str">
            <v>Nh©n c«ng bËc 6,5/7</v>
          </cell>
          <cell r="D351" t="str">
            <v>c«ng</v>
          </cell>
          <cell r="E351">
            <v>23055</v>
          </cell>
        </row>
        <row r="352">
          <cell r="B352" t="str">
            <v>nc®6,6/7</v>
          </cell>
          <cell r="C352" t="str">
            <v>Nh©n c«ng bËc 6,6/7</v>
          </cell>
          <cell r="D352" t="str">
            <v>c«ng</v>
          </cell>
          <cell r="E352">
            <v>23481</v>
          </cell>
        </row>
        <row r="353">
          <cell r="B353" t="str">
            <v>nc®6,7/7</v>
          </cell>
          <cell r="C353" t="str">
            <v>Nh©n c«ng bËc 6,7/7</v>
          </cell>
          <cell r="D353" t="str">
            <v>c«ng</v>
          </cell>
          <cell r="E353">
            <v>23906</v>
          </cell>
        </row>
        <row r="354">
          <cell r="B354" t="str">
            <v>nc®6,8/7</v>
          </cell>
          <cell r="C354" t="str">
            <v>Nh©n c«ng bËc 6,8/7</v>
          </cell>
          <cell r="D354" t="str">
            <v>c«ng</v>
          </cell>
          <cell r="E354">
            <v>24332</v>
          </cell>
        </row>
        <row r="355">
          <cell r="B355" t="str">
            <v>nc®6,9/7</v>
          </cell>
          <cell r="C355" t="str">
            <v>Nh©n c«ng bËc 6,9/7</v>
          </cell>
          <cell r="D355" t="str">
            <v>c«ng</v>
          </cell>
          <cell r="E355">
            <v>24758</v>
          </cell>
        </row>
        <row r="356">
          <cell r="B356" t="str">
            <v>nc®7,0/7</v>
          </cell>
          <cell r="C356" t="str">
            <v>Nh©n c«ng bËc 7</v>
          </cell>
          <cell r="D356" t="str">
            <v>c«ng</v>
          </cell>
          <cell r="E356">
            <v>25183</v>
          </cell>
        </row>
        <row r="357">
          <cell r="B357" t="str">
            <v>ncc2,0/7</v>
          </cell>
          <cell r="C357" t="str">
            <v>Nh©n c«ng bËc 2/7</v>
          </cell>
          <cell r="D357" t="str">
            <v>c«ng</v>
          </cell>
          <cell r="E357">
            <v>12552</v>
          </cell>
        </row>
        <row r="358">
          <cell r="B358" t="str">
            <v>ncc2,1/7</v>
          </cell>
          <cell r="C358" t="str">
            <v>Nh©n c«ng bËc 2,1/7</v>
          </cell>
          <cell r="D358" t="str">
            <v>c«ng</v>
          </cell>
          <cell r="E358">
            <v>12685</v>
          </cell>
        </row>
        <row r="359">
          <cell r="B359" t="str">
            <v>ncc2,2/7</v>
          </cell>
          <cell r="C359" t="str">
            <v>Nh©n c«ng bËc 2,2/7</v>
          </cell>
          <cell r="D359" t="str">
            <v>c«ng</v>
          </cell>
          <cell r="E359">
            <v>12818</v>
          </cell>
        </row>
        <row r="360">
          <cell r="B360" t="str">
            <v>ncc2,3/7</v>
          </cell>
          <cell r="C360" t="str">
            <v>Nh©n c«ng bËc 2,3/7</v>
          </cell>
          <cell r="D360" t="str">
            <v>c«ng</v>
          </cell>
          <cell r="E360">
            <v>12950</v>
          </cell>
        </row>
        <row r="361">
          <cell r="B361" t="str">
            <v>ncc2,4/7</v>
          </cell>
          <cell r="C361" t="str">
            <v>Nh©n c«ng bËc 2,4/7</v>
          </cell>
          <cell r="D361" t="str">
            <v>c«ng</v>
          </cell>
          <cell r="E361">
            <v>13083</v>
          </cell>
        </row>
        <row r="362">
          <cell r="B362" t="str">
            <v>ncc2,5/7</v>
          </cell>
          <cell r="C362" t="str">
            <v>Nh©n c«ng bËc 2,5/7</v>
          </cell>
          <cell r="D362" t="str">
            <v>c«ng</v>
          </cell>
          <cell r="E362">
            <v>13215</v>
          </cell>
        </row>
        <row r="363">
          <cell r="B363" t="str">
            <v>ncc2,6/7</v>
          </cell>
          <cell r="C363" t="str">
            <v>Nh©n c«ng bËc 2,6/7</v>
          </cell>
          <cell r="D363" t="str">
            <v>c«ng</v>
          </cell>
          <cell r="E363">
            <v>13348</v>
          </cell>
        </row>
        <row r="364">
          <cell r="B364" t="str">
            <v>ncc2,7/7</v>
          </cell>
          <cell r="C364" t="str">
            <v>Nh©n c«ng bËc 2,7/7</v>
          </cell>
          <cell r="D364" t="str">
            <v>c«ng</v>
          </cell>
          <cell r="E364">
            <v>13481</v>
          </cell>
        </row>
        <row r="365">
          <cell r="B365" t="str">
            <v>ncc2,8/7</v>
          </cell>
          <cell r="C365" t="str">
            <v>Nh©n c«ng bËc 2,8/7</v>
          </cell>
          <cell r="D365" t="str">
            <v>c«ng</v>
          </cell>
          <cell r="E365">
            <v>13613</v>
          </cell>
        </row>
        <row r="366">
          <cell r="B366" t="str">
            <v>ncc2,9/7</v>
          </cell>
          <cell r="C366" t="str">
            <v>Nh©n c«ng bËc 2,9/7</v>
          </cell>
          <cell r="D366" t="str">
            <v>c«ng</v>
          </cell>
          <cell r="E366">
            <v>13746</v>
          </cell>
        </row>
        <row r="367">
          <cell r="B367" t="str">
            <v>ncc3,0/7</v>
          </cell>
          <cell r="C367" t="str">
            <v>Nh©n c«ng bËc 3/7</v>
          </cell>
          <cell r="D367" t="str">
            <v>c«ng</v>
          </cell>
          <cell r="E367">
            <v>13878</v>
          </cell>
        </row>
        <row r="368">
          <cell r="B368" t="str">
            <v>ncc3,1/7</v>
          </cell>
          <cell r="C368" t="str">
            <v>Nh©n c«ng bËc 3,1/7</v>
          </cell>
          <cell r="D368" t="str">
            <v>c«ng</v>
          </cell>
          <cell r="E368">
            <v>14025</v>
          </cell>
        </row>
        <row r="369">
          <cell r="B369" t="str">
            <v>ncc3,2/7</v>
          </cell>
          <cell r="C369" t="str">
            <v>Nh©n c«ng bËc 3,2/7</v>
          </cell>
          <cell r="D369" t="str">
            <v>c«ng</v>
          </cell>
          <cell r="E369">
            <v>14171</v>
          </cell>
        </row>
        <row r="370">
          <cell r="B370" t="str">
            <v>ncc3,3/7</v>
          </cell>
          <cell r="C370" t="str">
            <v>Nh©n c«ng bËc 3,3/7</v>
          </cell>
          <cell r="D370" t="str">
            <v>c«ng</v>
          </cell>
          <cell r="E370">
            <v>14318</v>
          </cell>
        </row>
        <row r="371">
          <cell r="B371" t="str">
            <v>ncc3,4/7</v>
          </cell>
          <cell r="C371" t="str">
            <v>Nh©n c«ng bËc 3,4/7</v>
          </cell>
          <cell r="D371" t="str">
            <v>c«ng</v>
          </cell>
          <cell r="E371">
            <v>14464</v>
          </cell>
        </row>
        <row r="372">
          <cell r="B372" t="str">
            <v>ncc3,5/7</v>
          </cell>
          <cell r="C372" t="str">
            <v>Nh©n c«ng bËc 3,5/7</v>
          </cell>
          <cell r="D372" t="str">
            <v>c«ng</v>
          </cell>
          <cell r="E372">
            <v>14611</v>
          </cell>
        </row>
        <row r="373">
          <cell r="B373" t="str">
            <v>ncc3,6/7</v>
          </cell>
          <cell r="C373" t="str">
            <v>Nh©n c«ng bËc 3,6/7</v>
          </cell>
          <cell r="D373" t="str">
            <v>c«ng</v>
          </cell>
          <cell r="E373">
            <v>14758</v>
          </cell>
        </row>
        <row r="374">
          <cell r="B374" t="str">
            <v>ncc3,7/7</v>
          </cell>
          <cell r="C374" t="str">
            <v>Nh©n c«ng bËc 3,7/7</v>
          </cell>
          <cell r="D374" t="str">
            <v>c«ng</v>
          </cell>
          <cell r="E374">
            <v>14904</v>
          </cell>
        </row>
        <row r="375">
          <cell r="B375" t="str">
            <v>ncc3,8/7</v>
          </cell>
          <cell r="C375" t="str">
            <v>Nh©n c«ng bËc 3,8/7</v>
          </cell>
          <cell r="D375" t="str">
            <v>c«ng</v>
          </cell>
          <cell r="E375">
            <v>15051</v>
          </cell>
        </row>
        <row r="376">
          <cell r="B376" t="str">
            <v>ncc3,9/7</v>
          </cell>
          <cell r="C376" t="str">
            <v>Nh©n c«ng bËc 3,9/7</v>
          </cell>
          <cell r="D376" t="str">
            <v>c«ng</v>
          </cell>
          <cell r="E376">
            <v>15197</v>
          </cell>
        </row>
        <row r="377">
          <cell r="B377" t="str">
            <v>ncc4,0/7</v>
          </cell>
          <cell r="C377" t="str">
            <v>Nh©n c«ng bËc 4/7</v>
          </cell>
          <cell r="D377" t="str">
            <v>c«ng</v>
          </cell>
          <cell r="E377">
            <v>15344</v>
          </cell>
        </row>
        <row r="378">
          <cell r="B378" t="str">
            <v>ncc4,1/7</v>
          </cell>
          <cell r="C378" t="str">
            <v>Nh©n c«ng bËc 4,1/7</v>
          </cell>
          <cell r="D378" t="str">
            <v>c«ng</v>
          </cell>
          <cell r="E378">
            <v>15658</v>
          </cell>
        </row>
        <row r="379">
          <cell r="B379" t="str">
            <v>ncc4,2/7</v>
          </cell>
          <cell r="C379" t="str">
            <v>Nh©n c«ng bËc 4,2/7</v>
          </cell>
          <cell r="D379" t="str">
            <v>c«ng</v>
          </cell>
          <cell r="E379">
            <v>15972</v>
          </cell>
        </row>
        <row r="380">
          <cell r="B380" t="str">
            <v>ncc4,3/7</v>
          </cell>
          <cell r="C380" t="str">
            <v>Nh©n c«ng bËc 4,3/7</v>
          </cell>
          <cell r="D380" t="str">
            <v>c«ng</v>
          </cell>
          <cell r="E380">
            <v>16286</v>
          </cell>
        </row>
        <row r="381">
          <cell r="B381" t="str">
            <v>ncc4,4/7</v>
          </cell>
          <cell r="C381" t="str">
            <v>Nh©n c«ng bËc 4,4/7</v>
          </cell>
          <cell r="D381" t="str">
            <v>c«ng</v>
          </cell>
          <cell r="E381">
            <v>16600</v>
          </cell>
        </row>
        <row r="382">
          <cell r="B382" t="str">
            <v>ncc4,5/7</v>
          </cell>
          <cell r="C382" t="str">
            <v>Nh©n c«ng bËc 4,5/7</v>
          </cell>
          <cell r="D382" t="str">
            <v>c«ng</v>
          </cell>
          <cell r="E382">
            <v>16914</v>
          </cell>
        </row>
        <row r="383">
          <cell r="B383" t="str">
            <v>ncc4,6/7</v>
          </cell>
          <cell r="C383" t="str">
            <v>Nh©n c«ng bËc 4,6/7</v>
          </cell>
          <cell r="D383" t="str">
            <v>c«ng</v>
          </cell>
          <cell r="E383">
            <v>17228</v>
          </cell>
        </row>
        <row r="384">
          <cell r="B384" t="str">
            <v>ncc4,7/7</v>
          </cell>
          <cell r="C384" t="str">
            <v>Nh©n c«ng bËc 4,7/7</v>
          </cell>
          <cell r="D384" t="str">
            <v>c«ng</v>
          </cell>
          <cell r="E384">
            <v>17542</v>
          </cell>
        </row>
        <row r="385">
          <cell r="B385" t="str">
            <v>ncc4,8/7</v>
          </cell>
          <cell r="C385" t="str">
            <v>Nh©n c«ng bËc 4,8/7</v>
          </cell>
          <cell r="D385" t="str">
            <v>c«ng</v>
          </cell>
          <cell r="E385">
            <v>17856</v>
          </cell>
        </row>
        <row r="386">
          <cell r="B386" t="str">
            <v>ncc4,9/7</v>
          </cell>
          <cell r="C386" t="str">
            <v>Nh©n c«ng bËc 4,9/7</v>
          </cell>
          <cell r="D386" t="str">
            <v>c«ng</v>
          </cell>
          <cell r="E386">
            <v>18170</v>
          </cell>
        </row>
        <row r="387">
          <cell r="B387" t="str">
            <v>ncc5,0/7</v>
          </cell>
          <cell r="C387" t="str">
            <v>Nh©n c«ng bËc 5/7</v>
          </cell>
          <cell r="D387" t="str">
            <v>c«ng</v>
          </cell>
          <cell r="E387">
            <v>18484</v>
          </cell>
        </row>
        <row r="388">
          <cell r="B388" t="str">
            <v>ncc5,1/7</v>
          </cell>
          <cell r="C388" t="str">
            <v>Nh©n c«ng bËc 5,1/7</v>
          </cell>
          <cell r="D388" t="str">
            <v>c«ng</v>
          </cell>
          <cell r="E388">
            <v>18875</v>
          </cell>
        </row>
        <row r="389">
          <cell r="B389" t="str">
            <v>ncc5,2/7</v>
          </cell>
          <cell r="C389" t="str">
            <v>Nh©n c«ng bËc 5,2/7</v>
          </cell>
          <cell r="D389" t="str">
            <v>c«ng</v>
          </cell>
          <cell r="E389">
            <v>19266</v>
          </cell>
        </row>
        <row r="390">
          <cell r="B390" t="str">
            <v>ncc5,3/7</v>
          </cell>
          <cell r="C390" t="str">
            <v>Nh©n c«ng bËc 5,3/7</v>
          </cell>
          <cell r="D390" t="str">
            <v>c«ng</v>
          </cell>
          <cell r="E390">
            <v>19656</v>
          </cell>
        </row>
        <row r="391">
          <cell r="B391" t="str">
            <v>ncc5,4/7</v>
          </cell>
          <cell r="C391" t="str">
            <v>Nh©n c«ng bËc 5,4/7</v>
          </cell>
          <cell r="D391" t="str">
            <v>c«ng</v>
          </cell>
          <cell r="E391">
            <v>20047</v>
          </cell>
        </row>
        <row r="392">
          <cell r="B392" t="str">
            <v>ncc5,5/7</v>
          </cell>
          <cell r="C392" t="str">
            <v>Nh©n c«ng bËc 5,5/7</v>
          </cell>
          <cell r="D392" t="str">
            <v>c«ng</v>
          </cell>
          <cell r="E392">
            <v>20438</v>
          </cell>
        </row>
        <row r="393">
          <cell r="B393" t="str">
            <v>ncc5,6/7</v>
          </cell>
          <cell r="C393" t="str">
            <v>Nh©n c«ng bËc 5,6/7</v>
          </cell>
          <cell r="D393" t="str">
            <v>c«ng</v>
          </cell>
          <cell r="E393">
            <v>20829</v>
          </cell>
        </row>
        <row r="394">
          <cell r="B394" t="str">
            <v>ncc5,7/7</v>
          </cell>
          <cell r="C394" t="str">
            <v>Nh©n c«ng bËc 5,7/7</v>
          </cell>
          <cell r="D394" t="str">
            <v>c«ng</v>
          </cell>
          <cell r="E394">
            <v>21220</v>
          </cell>
        </row>
        <row r="395">
          <cell r="B395" t="str">
            <v>ncc5,8/7</v>
          </cell>
          <cell r="C395" t="str">
            <v>Nh©n c«ng bËc 5,8/7</v>
          </cell>
          <cell r="D395" t="str">
            <v>c«ng</v>
          </cell>
          <cell r="E395">
            <v>21610</v>
          </cell>
        </row>
        <row r="396">
          <cell r="B396" t="str">
            <v>ncc5,9/7</v>
          </cell>
          <cell r="C396" t="str">
            <v>Nh©n c«ng bËc 5,9/7</v>
          </cell>
          <cell r="D396" t="str">
            <v>c«ng</v>
          </cell>
          <cell r="E396">
            <v>22001</v>
          </cell>
        </row>
        <row r="397">
          <cell r="B397" t="str">
            <v>ncc6,0/7</v>
          </cell>
          <cell r="C397" t="str">
            <v>Nh©n c«ng bËc 6/7</v>
          </cell>
          <cell r="D397" t="str">
            <v>c«ng</v>
          </cell>
          <cell r="E397">
            <v>22392</v>
          </cell>
        </row>
        <row r="398">
          <cell r="B398" t="str">
            <v>ncc6,1/7</v>
          </cell>
          <cell r="C398" t="str">
            <v>Nh©n c«ng bËc 6,1/7</v>
          </cell>
          <cell r="D398" t="str">
            <v>c«ng</v>
          </cell>
          <cell r="E398">
            <v>22867</v>
          </cell>
        </row>
        <row r="399">
          <cell r="B399" t="str">
            <v>ncc6,2/7</v>
          </cell>
          <cell r="C399" t="str">
            <v>Nh©n c«ng bËc 6,2/7</v>
          </cell>
          <cell r="D399" t="str">
            <v>c«ng</v>
          </cell>
          <cell r="E399">
            <v>23341</v>
          </cell>
        </row>
        <row r="400">
          <cell r="B400" t="str">
            <v>ncc6,3/7</v>
          </cell>
          <cell r="C400" t="str">
            <v>Nh©n c«ng bËc 6,3/7</v>
          </cell>
          <cell r="D400" t="str">
            <v>c«ng</v>
          </cell>
          <cell r="E400">
            <v>23816</v>
          </cell>
        </row>
        <row r="401">
          <cell r="B401" t="str">
            <v>ncc6,4/7</v>
          </cell>
          <cell r="C401" t="str">
            <v>Nh©n c«ng bËc 6,4/7</v>
          </cell>
          <cell r="D401" t="str">
            <v>c«ng</v>
          </cell>
          <cell r="E401">
            <v>24290</v>
          </cell>
        </row>
        <row r="402">
          <cell r="B402" t="str">
            <v>ncc6,5/7</v>
          </cell>
          <cell r="C402" t="str">
            <v>Nh©n c«ng bËc 6,5/7</v>
          </cell>
          <cell r="D402" t="str">
            <v>c«ng</v>
          </cell>
          <cell r="E402">
            <v>24765</v>
          </cell>
        </row>
        <row r="403">
          <cell r="B403" t="str">
            <v>ncc6,6/7</v>
          </cell>
          <cell r="C403" t="str">
            <v>Nh©n c«ng bËc 6,6/7</v>
          </cell>
          <cell r="D403" t="str">
            <v>c«ng</v>
          </cell>
          <cell r="E403">
            <v>25239</v>
          </cell>
        </row>
        <row r="404">
          <cell r="B404" t="str">
            <v>ncc6,7/7</v>
          </cell>
          <cell r="C404" t="str">
            <v>Nh©n c«ng bËc 6,7/7</v>
          </cell>
          <cell r="D404" t="str">
            <v>c«ng</v>
          </cell>
          <cell r="E404">
            <v>25714</v>
          </cell>
        </row>
        <row r="405">
          <cell r="B405" t="str">
            <v>ncc6,8/7</v>
          </cell>
          <cell r="C405" t="str">
            <v>Nh©n c«ng bËc 6,8/7</v>
          </cell>
          <cell r="D405" t="str">
            <v>c«ng</v>
          </cell>
          <cell r="E405">
            <v>26188</v>
          </cell>
        </row>
        <row r="406">
          <cell r="B406" t="str">
            <v>ncc6,9/7</v>
          </cell>
          <cell r="C406" t="str">
            <v>Nh©n c«ng bËc 6,9/7</v>
          </cell>
          <cell r="D406" t="str">
            <v>c«ng</v>
          </cell>
          <cell r="E406">
            <v>26663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Material"/>
      <sheetName val="Material"/>
      <sheetName val="MTC+NC"/>
      <sheetName val="Breakdown-BS"/>
      <sheetName val=" U.Price for B.S"/>
      <sheetName val="B.S Bridge"/>
      <sheetName val="Guard-hut"/>
      <sheetName val="Grandtotal"/>
      <sheetName val="Material-Telecom"/>
      <sheetName val="Labour-Telecom"/>
      <sheetName val="Signal"/>
      <sheetName val="Names"/>
    </sheetNames>
    <sheetDataSet>
      <sheetData sheetId="0"/>
      <sheetData sheetId="1"/>
      <sheetData sheetId="2" refreshError="1"/>
      <sheetData sheetId="3"/>
      <sheetData sheetId="4"/>
      <sheetData sheetId="5"/>
      <sheetData sheetId="6"/>
      <sheetData sheetId="7"/>
      <sheetData sheetId="8"/>
      <sheetData sheetId="9"/>
      <sheetData sheetId="10"/>
      <sheetData sheetId="11" refreshError="1">
        <row r="59">
          <cell r="AH59">
            <v>422390.5843052718</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CT"/>
      <sheetName val="sl"/>
      <sheetName val="CVC"/>
      <sheetName val="TVLIEU"/>
      <sheetName val="PTDG"/>
      <sheetName val="TH"/>
      <sheetName val="trabang1"/>
      <sheetName val="Sheet1"/>
      <sheetName val="XL4Poppy"/>
    </sheetNames>
    <sheetDataSet>
      <sheetData sheetId="0"/>
      <sheetData sheetId="1"/>
      <sheetData sheetId="2"/>
      <sheetData sheetId="3"/>
      <sheetData sheetId="4"/>
      <sheetData sheetId="5"/>
      <sheetData sheetId="6"/>
      <sheetData sheetId="7"/>
      <sheetData sheetId="8"/>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CT"/>
      <sheetName val="Thuc thanh"/>
      <sheetName val="TT04"/>
      <sheetName val="TSO_CHUNG"/>
      <sheetName val="Names"/>
      <sheetName val="dtct cong"/>
      <sheetName val="gvl"/>
      <sheetName val="SUMMARY"/>
      <sheetName val="Tai khoan"/>
      <sheetName val=" quy I-2005"/>
      <sheetName val="Quy 2- 2005 "/>
      <sheetName val="Quy III- 2005 "/>
      <sheetName val="Quy 4- 2005"/>
      <sheetName val="VL"/>
      <sheetName val="Trabang-ၔPhuoc"/>
      <sheetName val="DATA"/>
      <sheetName val="35KV gia mo"/>
      <sheetName val="0,4KV -TBA1"/>
      <sheetName val="0,4KV - TBA2"/>
      <sheetName val="TBA"/>
      <sheetName val="Sheet8"/>
      <sheetName val="JS duong"/>
      <sheetName val="Bao gêa"/>
      <sheetName val="She%t13"/>
      <sheetName val="S(eet12"/>
      <sheetName val="S(eet3"/>
      <sheetName val="3.1.1"/>
      <sheetName val="3.1.4"/>
      <sheetName val="2.5.1"/>
      <sheetName val="4.1.1"/>
      <sheetName val="4.3.2"/>
      <sheetName val="2.3.3"/>
      <sheetName val="5.3.1"/>
      <sheetName val="2.4.3"/>
      <sheetName val="Gia thanh"/>
      <sheetName val="_x0013_heet13"/>
      <sheetName val="Shaet12"/>
      <sheetName val="DG"/>
      <sheetName val="TH-XL"/>
      <sheetName val=""/>
      <sheetName val="TKKT-Giapba"/>
      <sheetName val="[TKKT-Giapba.塅䕃⹌塅ECVL"/>
      <sheetName val="tra-vat-lieu"/>
      <sheetName val="DGduong"/>
      <sheetName val="KL THUC TE"/>
      <sheetName val="hat_VN"/>
      <sheetName val="atgt"/>
      <sheetName val="3;ËV gia mo"/>
      <sheetName val="Trabang-?Phuoc"/>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PT_VT"/>
      <sheetName val="dongia"/>
      <sheetName val="BILL No.22"/>
      <sheetName val="CPK"/>
      <sheetName val="VP@N"/>
      <sheetName val="CHITIET VL-NC"/>
      <sheetName val="dongiachitiet"/>
      <sheetName val="Section"/>
      <sheetName val="_x0000__x0002__x0000__x0009__x0000_憨ܿ놀ܼ_x0000__x0000_뉀ܼ_x0002__x0000__x0000__x0000_Ԁܿ돀ܼ_x0000__x0000_뒀ܼ_x0002__x0000__x0000__x0000__x0000__x0000_"/>
      <sheetName val="Trabang-_Phuoc"/>
      <sheetName val="_TKKT-Giapba.塅䕃⹌塅ECVL"/>
      <sheetName val="Dg_Dchat"/>
      <sheetName val="Dg_Dhinh"/>
      <sheetName val="Bao_gia"/>
      <sheetName val="Nghiem_thu"/>
      <sheetName val="KS_duong"/>
      <sheetName val="DTSON_ADB3-N2"/>
      <sheetName val="tong_hop"/>
      <sheetName val="phan_tich_DG"/>
      <sheetName val="gia_vat_lieu"/>
      <sheetName val="gia_xe_may"/>
      <sheetName val="gia_nhan_cong"/>
      <sheetName val="Thong_ke_thanh_toan_VL_(2)"/>
      <sheetName val="NXT_T_bi"/>
      <sheetName val="BC_NXT_phone"/>
      <sheetName val="KHAI_THUE"/>
      <sheetName val="BC_TH_SD_HOA_DON"/>
      <sheetName val="Mua_vào_HD_TT"/>
      <sheetName val="Mua_vao_5%"/>
      <sheetName val="BK_MUA_VAO_10%"/>
      <sheetName val="BK_BAN_RA"/>
      <sheetName val="Thuc_thanh"/>
      <sheetName val="dtct_cong"/>
      <sheetName val="_quy_I-2005"/>
      <sheetName val="Quy_2-_2005_"/>
      <sheetName val="Quy_III-_2005_"/>
      <sheetName val="Quy_4-_2005"/>
      <sheetName val="Tai_khoan"/>
      <sheetName val="Gia_thanh"/>
      <sheetName val="KL_THUC_TE"/>
      <sheetName val="XXX_x0018_XXXX"/>
      <sheetName val="Sh%et15"/>
      <sheetName val="_x0018_XXXXXX1"/>
      <sheetName val="TH_XL"/>
      <sheetName val="Gia vat tu"/>
      <sheetName val="KHAI DHUE"/>
      <sheetName val="4"/>
      <sheetName val="chitiet"/>
      <sheetName val="Tra_bang"/>
      <sheetName val="TDTKP1"/>
      <sheetName val="CHITIET VL-NC-TT -1p"/>
      <sheetName val="TS"/>
      <sheetName val="JS_duong"/>
      <sheetName val="Bao_gêa"/>
      <sheetName val="BILL_No_22"/>
      <sheetName val="35KV_gia_mo"/>
      <sheetName val="0,4KV_-TBA1"/>
      <sheetName val="0,4KV_-_TBA2"/>
      <sheetName val="3_1_1"/>
      <sheetName val="3_1_4"/>
      <sheetName val="2_5_1"/>
      <sheetName val="4_1_1"/>
      <sheetName val="4_3_2"/>
      <sheetName val="2_3_3"/>
      <sheetName val="5_3_1"/>
      <sheetName val="2_4_3"/>
      <sheetName val="heet13"/>
      <sheetName val="BK_QT_BIEN_LAI"/>
      <sheetName val="BK_PHU_LUC_B"/>
      <sheetName val="BK_PHU_LUC_B_(2)"/>
      <sheetName val="BK_PHU_LUC_B_(3)"/>
      <sheetName val="BK_PHU_LUC_B_(4)"/>
      <sheetName val="BK_PHU_LUC_BCHD_(3)"/>
      <sheetName val="BK_PHU_LUC_BCHD_(4)"/>
      <sheetName val="BK_PHU_LUC_C_(2)"/>
      <sheetName val="BK_PHUC_LUC_D_HD"/>
      <sheetName val="BK_PHUC_LUC_D_3_(2)"/>
      <sheetName val="BK_PHUC_LUC_D_CHD(3)"/>
      <sheetName val="BK_PHUC_LUC_D_CHD(4)"/>
      <sheetName val="3;ËV_gia_mo"/>
      <sheetName val="CHITIET_VL-NC"/>
      <sheetName val="Duoi_phu_phm"/>
      <sheetName val="[TKKT-Giapba.xls][TKKT-Giapba.x"/>
      <sheetName val="0Ù__x0004_("/>
      <sheetName val="Chi tiet"/>
      <sheetName val="Mua v�o HD TT"/>
      <sheetName val="Bao g�a"/>
      <sheetName val="?_x0002_?_x0009_?憨ܿ놀ܼ??뉀ܼ_x0002_???Ԁܿ돀ܼ??뒀ܼ_x0002_?????"/>
      <sheetName val="PTVT (MAU)"/>
      <sheetName val="0Ù\_x0004_(_x0000__x0000__x0000_¦X'_x0000_"/>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sheetData sheetId="117"/>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641DAC-2820-48B9-B348-6A52E2437F56}" name="Table1" displayName="Table1" ref="A4:J5476" totalsRowShown="0" headerRowDxfId="2" headerRowBorderDxfId="11" tableBorderDxfId="12">
  <autoFilter ref="A4:J5476" xr:uid="{4478E5F5-6DF8-4A3C-B802-EA462CE3D181}"/>
  <tableColumns count="10">
    <tableColumn id="1" xr3:uid="{5099993C-3B16-4138-AB07-4D4D799F2D8A}" name="STT" dataDxfId="10"/>
    <tableColumn id="9" xr3:uid="{AC4734EA-D35D-48B6-9ED1-E68602986DE3}" name="groupid" dataDxfId="1"/>
    <tableColumn id="10" xr3:uid="{37496010-5E26-4667-9B77-DCF73D46EF86}" name="maper" dataDxfId="0">
      <calculatedColumnFormula>_xlfn.CONCAT(Table1[[#This Row],[groupid]],Table1[[#This Row],[Thành phần hao phí]])</calculatedColumnFormula>
    </tableColumn>
    <tableColumn id="2" xr3:uid="{67A2513C-6BC6-46D4-B767-7F9C7025F173}" name="Mã số" dataDxfId="9"/>
    <tableColumn id="3" xr3:uid="{EA33AA6E-C606-460F-AD15-FFBA3A852670}" name="Thành phần hao phí" dataDxfId="8"/>
    <tableColumn id="4" xr3:uid="{49560DE8-E34E-4396-BEA5-F9EEED09A486}" name="Đơn vị" dataDxfId="7"/>
    <tableColumn id="5" xr3:uid="{4F7C5285-BE39-41ED-9866-7820B6D0F967}" name="Định mức" dataDxfId="6"/>
    <tableColumn id="6" xr3:uid="{86EB6AC5-4D43-43A4-A56E-8B6B59246F69}" name="Đơn giá" dataDxfId="5"/>
    <tableColumn id="7" xr3:uid="{970E2227-ECDB-4A82-8693-15AF997F970A}" name="Hệ số" dataDxfId="4"/>
    <tableColumn id="8" xr3:uid="{11AE0F2D-998C-4D85-A313-9B906FEB287C}" name="Thành tiề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CE4D267-942A-4CE3-9D7C-CA911F943CCA}">
  <we:reference id="e589b233-c709-42ad-a1e9-e26fb9ca6d18" version="1.0.0.0" store="\\localhost\Github\nvexcel-react" storeType="Filesystem"/>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7"/>
  <sheetViews>
    <sheetView workbookViewId="0">
      <pane xSplit="4" ySplit="5" topLeftCell="E6" activePane="bottomRight" state="frozen"/>
      <selection activeCell="O9" sqref="O9"/>
      <selection pane="topRight" activeCell="O9" sqref="O9"/>
      <selection pane="bottomLeft" activeCell="O9" sqref="O9"/>
      <selection pane="bottomRight" activeCell="O16" sqref="O16"/>
    </sheetView>
  </sheetViews>
  <sheetFormatPr defaultColWidth="10" defaultRowHeight="15" customHeight="1"/>
  <cols>
    <col min="1" max="1" width="4.75" style="1" customWidth="1"/>
    <col min="2" max="3" width="13.875" style="1" hidden="1" customWidth="1"/>
    <col min="4" max="4" width="13.625" style="1" customWidth="1"/>
    <col min="5" max="5" width="35" style="1" customWidth="1"/>
    <col min="6" max="6" width="9.375" style="1" customWidth="1"/>
    <col min="7" max="7" width="7.875" style="1" hidden="1" customWidth="1"/>
    <col min="8" max="10" width="10" style="1" hidden="1" customWidth="1"/>
    <col min="11" max="11" width="7.125" style="1" hidden="1" customWidth="1"/>
    <col min="12" max="13" width="10" style="1" hidden="1" customWidth="1"/>
    <col min="14" max="14" width="9.375" style="1" hidden="1" customWidth="1"/>
    <col min="15" max="15" width="14" style="1" customWidth="1"/>
    <col min="16" max="16" width="12.5" style="1" customWidth="1"/>
    <col min="17" max="17" width="10.875" style="1" hidden="1" customWidth="1"/>
    <col min="18" max="19" width="12.5" style="1" customWidth="1"/>
    <col min="20" max="20" width="15.875" style="1" customWidth="1"/>
    <col min="21" max="21" width="12.5" style="1" hidden="1" customWidth="1"/>
    <col min="22" max="23" width="15.875" style="1" customWidth="1"/>
    <col min="24" max="26" width="7.875" style="1" customWidth="1"/>
    <col min="27" max="28" width="28.375" style="4" customWidth="1"/>
    <col min="29" max="36" width="10" style="1" hidden="1" customWidth="1"/>
    <col min="37" max="37" width="25" style="4" customWidth="1"/>
    <col min="38" max="38" width="10" style="1" customWidth="1"/>
    <col min="39" max="16384" width="10" style="1"/>
  </cols>
  <sheetData>
    <row r="1" spans="1:37" ht="24.75" customHeight="1">
      <c r="A1" s="430" t="s">
        <v>0</v>
      </c>
      <c r="B1" s="431"/>
      <c r="C1" s="431"/>
      <c r="D1" s="431"/>
      <c r="E1" s="431"/>
      <c r="F1" s="431"/>
      <c r="G1" s="431"/>
      <c r="H1" s="431"/>
      <c r="I1" s="431"/>
      <c r="J1" s="431"/>
      <c r="K1" s="431"/>
      <c r="L1" s="431"/>
      <c r="M1" s="431"/>
      <c r="N1" s="431"/>
      <c r="O1" s="431"/>
      <c r="P1" s="431"/>
      <c r="Q1" s="431"/>
      <c r="R1" s="431"/>
      <c r="S1" s="431"/>
      <c r="T1" s="431"/>
      <c r="U1" s="431"/>
      <c r="V1" s="431"/>
      <c r="W1" s="431"/>
    </row>
    <row r="2" spans="1:37" ht="30" customHeight="1">
      <c r="A2" s="443" t="s">
        <v>1</v>
      </c>
      <c r="B2" s="431"/>
      <c r="C2" s="431"/>
      <c r="D2" s="431"/>
      <c r="E2" s="431"/>
      <c r="F2" s="431"/>
      <c r="G2" s="431"/>
      <c r="H2" s="431"/>
      <c r="I2" s="431"/>
      <c r="J2" s="431"/>
      <c r="K2" s="431"/>
      <c r="L2" s="431"/>
      <c r="M2" s="431"/>
      <c r="N2" s="431"/>
      <c r="O2" s="431"/>
      <c r="P2" s="431"/>
      <c r="Q2" s="431"/>
      <c r="R2" s="431"/>
      <c r="S2" s="431"/>
      <c r="T2" s="431"/>
      <c r="U2" s="431"/>
      <c r="V2" s="431"/>
      <c r="W2" s="431"/>
    </row>
    <row r="3" spans="1:37" ht="26.25" customHeight="1">
      <c r="A3" s="432" t="s">
        <v>2</v>
      </c>
      <c r="B3" s="431"/>
      <c r="C3" s="431"/>
      <c r="D3" s="431"/>
      <c r="E3" s="431"/>
      <c r="F3" s="431"/>
      <c r="G3" s="431"/>
      <c r="H3" s="431"/>
      <c r="I3" s="431"/>
      <c r="J3" s="431"/>
      <c r="K3" s="431"/>
      <c r="L3" s="431"/>
      <c r="M3" s="431"/>
      <c r="N3" s="431"/>
      <c r="O3" s="431"/>
      <c r="P3" s="431"/>
      <c r="Q3" s="431"/>
      <c r="R3" s="431"/>
      <c r="S3" s="431"/>
      <c r="T3" s="431"/>
      <c r="U3" s="431"/>
      <c r="V3" s="431"/>
      <c r="W3" s="431"/>
    </row>
    <row r="4" spans="1:37" ht="15" customHeight="1">
      <c r="A4" s="433" t="s">
        <v>3</v>
      </c>
      <c r="B4" s="439" t="s">
        <v>4</v>
      </c>
      <c r="C4" s="439"/>
      <c r="D4" s="440"/>
      <c r="E4" s="435" t="s">
        <v>5</v>
      </c>
      <c r="F4" s="435" t="s">
        <v>6</v>
      </c>
      <c r="G4" s="3" t="s">
        <v>7</v>
      </c>
      <c r="H4" s="441" t="s">
        <v>8</v>
      </c>
      <c r="I4" s="441"/>
      <c r="J4" s="442"/>
      <c r="K4" s="3" t="s">
        <v>9</v>
      </c>
      <c r="L4" s="3" t="s">
        <v>10</v>
      </c>
      <c r="M4" s="3" t="s">
        <v>11</v>
      </c>
      <c r="N4" s="3" t="s">
        <v>12</v>
      </c>
      <c r="O4" s="437" t="s">
        <v>13</v>
      </c>
      <c r="P4" s="441" t="s">
        <v>14</v>
      </c>
      <c r="Q4" s="441"/>
      <c r="R4" s="441"/>
      <c r="S4" s="442"/>
      <c r="T4" s="441" t="s">
        <v>15</v>
      </c>
      <c r="U4" s="441"/>
      <c r="V4" s="441"/>
      <c r="W4" s="442"/>
      <c r="X4" s="441" t="s">
        <v>16</v>
      </c>
      <c r="Y4" s="441"/>
      <c r="Z4" s="442"/>
      <c r="AA4" s="428" t="s">
        <v>17</v>
      </c>
      <c r="AB4" s="428"/>
      <c r="AC4" s="429" t="s">
        <v>18</v>
      </c>
      <c r="AD4" s="429"/>
      <c r="AE4" s="429"/>
      <c r="AF4" s="429" t="s">
        <v>19</v>
      </c>
      <c r="AG4" s="429"/>
      <c r="AH4" s="429"/>
      <c r="AI4" s="429" t="s">
        <v>20</v>
      </c>
      <c r="AJ4" s="429"/>
      <c r="AK4" s="4" t="s">
        <v>21</v>
      </c>
    </row>
    <row r="5" spans="1:37" ht="15" customHeight="1">
      <c r="A5" s="434"/>
      <c r="B5" s="6" t="s">
        <v>22</v>
      </c>
      <c r="C5" s="6" t="s">
        <v>23</v>
      </c>
      <c r="D5" s="6" t="s">
        <v>24</v>
      </c>
      <c r="E5" s="436"/>
      <c r="F5" s="436"/>
      <c r="G5" s="7" t="s">
        <v>25</v>
      </c>
      <c r="H5" s="7" t="s">
        <v>26</v>
      </c>
      <c r="I5" s="7" t="s">
        <v>27</v>
      </c>
      <c r="J5" s="7" t="s">
        <v>28</v>
      </c>
      <c r="K5" s="7" t="s">
        <v>29</v>
      </c>
      <c r="L5" s="7" t="s">
        <v>26</v>
      </c>
      <c r="M5" s="7" t="s">
        <v>30</v>
      </c>
      <c r="N5" s="7" t="s">
        <v>31</v>
      </c>
      <c r="O5" s="438"/>
      <c r="P5" s="7" t="s">
        <v>32</v>
      </c>
      <c r="Q5" s="7" t="s">
        <v>33</v>
      </c>
      <c r="R5" s="7" t="s">
        <v>34</v>
      </c>
      <c r="S5" s="7" t="s">
        <v>35</v>
      </c>
      <c r="T5" s="7" t="s">
        <v>32</v>
      </c>
      <c r="U5" s="7" t="s">
        <v>33</v>
      </c>
      <c r="V5" s="7" t="s">
        <v>34</v>
      </c>
      <c r="W5" s="7" t="s">
        <v>36</v>
      </c>
      <c r="X5" s="7" t="s">
        <v>37</v>
      </c>
      <c r="Y5" s="7" t="s">
        <v>38</v>
      </c>
      <c r="Z5" s="7" t="s">
        <v>39</v>
      </c>
      <c r="AA5" s="4" t="s">
        <v>24</v>
      </c>
      <c r="AB5" s="4" t="s">
        <v>40</v>
      </c>
      <c r="AC5" s="5" t="s">
        <v>32</v>
      </c>
      <c r="AD5" s="5" t="s">
        <v>34</v>
      </c>
      <c r="AE5" s="5" t="s">
        <v>35</v>
      </c>
      <c r="AF5" s="5" t="s">
        <v>32</v>
      </c>
      <c r="AG5" s="5" t="s">
        <v>34</v>
      </c>
      <c r="AH5" s="5" t="s">
        <v>35</v>
      </c>
      <c r="AI5" s="5" t="s">
        <v>41</v>
      </c>
      <c r="AJ5" s="5" t="s">
        <v>42</v>
      </c>
    </row>
    <row r="6" spans="1:37" ht="13.2">
      <c r="A6" s="8"/>
      <c r="B6" s="9"/>
      <c r="C6" s="9"/>
      <c r="D6" s="10" t="s">
        <v>43</v>
      </c>
      <c r="E6" s="10" t="s">
        <v>2</v>
      </c>
      <c r="F6" s="10"/>
      <c r="G6" s="11"/>
      <c r="H6" s="11"/>
      <c r="I6" s="11"/>
      <c r="J6" s="11"/>
      <c r="K6" s="11"/>
      <c r="L6" s="11"/>
      <c r="M6" s="11"/>
      <c r="N6" s="11">
        <v>4</v>
      </c>
      <c r="O6" s="12"/>
      <c r="P6" s="12"/>
      <c r="Q6" s="13"/>
      <c r="R6" s="12"/>
      <c r="S6" s="12"/>
      <c r="T6" s="12"/>
      <c r="U6" s="13"/>
      <c r="V6" s="12"/>
      <c r="W6" s="12"/>
      <c r="X6" s="12"/>
      <c r="Y6" s="12"/>
      <c r="Z6" s="12"/>
    </row>
    <row r="7" spans="1:37" ht="13.2">
      <c r="A7" s="8">
        <v>1</v>
      </c>
      <c r="B7" s="9" t="s">
        <v>44</v>
      </c>
      <c r="C7" s="9"/>
      <c r="D7" s="14" t="s">
        <v>44</v>
      </c>
      <c r="E7" s="15" t="s">
        <v>45</v>
      </c>
      <c r="F7" s="14" t="s">
        <v>46</v>
      </c>
      <c r="G7" s="11"/>
      <c r="H7" s="11"/>
      <c r="I7" s="11"/>
      <c r="J7" s="11"/>
      <c r="K7" s="11"/>
      <c r="L7" s="11"/>
      <c r="M7" s="11"/>
      <c r="N7" s="11"/>
      <c r="O7" s="11">
        <v>2255</v>
      </c>
      <c r="P7" s="13"/>
      <c r="Q7" s="13"/>
      <c r="R7" s="16">
        <v>183096</v>
      </c>
      <c r="S7" s="13"/>
      <c r="T7" s="13">
        <f t="shared" ref="T7:T16" si="0">ROUND(ROUND(O7,4)*P7,0)</f>
        <v>0</v>
      </c>
      <c r="U7" s="13">
        <f t="shared" ref="U7:U16" si="1">ROUND(ROUND(O7,4)*Q7,0)</f>
        <v>0</v>
      </c>
      <c r="V7" s="13">
        <f t="shared" ref="V7:V16" si="2">ROUND(ROUND(O7,4)*R7,0)</f>
        <v>412881480</v>
      </c>
      <c r="W7" s="13">
        <f t="shared" ref="W7:W16" si="3">ROUND(ROUND(O7,4)*S7,0)</f>
        <v>0</v>
      </c>
      <c r="X7" s="17"/>
      <c r="Y7" s="17"/>
      <c r="Z7" s="17"/>
      <c r="AA7" s="4" t="s">
        <v>47</v>
      </c>
      <c r="AB7" s="4" t="s">
        <v>48</v>
      </c>
      <c r="AD7" s="1" t="s">
        <v>49</v>
      </c>
      <c r="AK7" s="4" t="s">
        <v>50</v>
      </c>
    </row>
    <row r="8" spans="1:37" ht="52.8">
      <c r="A8" s="8">
        <v>2</v>
      </c>
      <c r="B8" s="9" t="s">
        <v>51</v>
      </c>
      <c r="C8" s="9"/>
      <c r="D8" s="14" t="s">
        <v>52</v>
      </c>
      <c r="E8" s="15" t="s">
        <v>53</v>
      </c>
      <c r="F8" s="14" t="s">
        <v>54</v>
      </c>
      <c r="G8" s="11"/>
      <c r="H8" s="11"/>
      <c r="I8" s="11"/>
      <c r="J8" s="11"/>
      <c r="K8" s="11"/>
      <c r="L8" s="11"/>
      <c r="M8" s="11"/>
      <c r="N8" s="11"/>
      <c r="O8" s="342">
        <v>313.45999999999998</v>
      </c>
      <c r="P8" s="13"/>
      <c r="Q8" s="13"/>
      <c r="R8" s="16">
        <v>174660</v>
      </c>
      <c r="S8" s="18">
        <v>859459</v>
      </c>
      <c r="T8" s="13">
        <f t="shared" si="0"/>
        <v>0</v>
      </c>
      <c r="U8" s="13">
        <f t="shared" si="1"/>
        <v>0</v>
      </c>
      <c r="V8" s="13">
        <f t="shared" si="2"/>
        <v>54748924</v>
      </c>
      <c r="W8" s="13">
        <f t="shared" si="3"/>
        <v>269406018</v>
      </c>
      <c r="X8" s="17"/>
      <c r="Y8" s="17"/>
      <c r="Z8" s="17"/>
      <c r="AA8" s="4" t="s">
        <v>47</v>
      </c>
      <c r="AB8" s="4" t="s">
        <v>48</v>
      </c>
      <c r="AD8" s="1" t="s">
        <v>55</v>
      </c>
      <c r="AE8" s="1" t="s">
        <v>56</v>
      </c>
      <c r="AK8" s="4" t="s">
        <v>50</v>
      </c>
    </row>
    <row r="9" spans="1:37" ht="26.4">
      <c r="A9" s="8">
        <v>3</v>
      </c>
      <c r="B9" s="9" t="s">
        <v>57</v>
      </c>
      <c r="C9" s="9"/>
      <c r="D9" s="14" t="s">
        <v>57</v>
      </c>
      <c r="E9" s="15" t="s">
        <v>58</v>
      </c>
      <c r="F9" s="14" t="s">
        <v>54</v>
      </c>
      <c r="G9" s="11"/>
      <c r="H9" s="11"/>
      <c r="I9" s="11"/>
      <c r="J9" s="11"/>
      <c r="K9" s="11"/>
      <c r="L9" s="11"/>
      <c r="M9" s="11"/>
      <c r="N9" s="11"/>
      <c r="O9" s="11">
        <f>O8+O7/100</f>
        <v>336.01</v>
      </c>
      <c r="P9" s="13"/>
      <c r="Q9" s="13"/>
      <c r="R9" s="13"/>
      <c r="S9" s="18">
        <v>98379</v>
      </c>
      <c r="T9" s="13">
        <f t="shared" si="0"/>
        <v>0</v>
      </c>
      <c r="U9" s="13">
        <f t="shared" si="1"/>
        <v>0</v>
      </c>
      <c r="V9" s="13">
        <f t="shared" si="2"/>
        <v>0</v>
      </c>
      <c r="W9" s="13">
        <f t="shared" si="3"/>
        <v>33056328</v>
      </c>
      <c r="X9" s="17"/>
      <c r="Y9" s="17"/>
      <c r="Z9" s="17"/>
      <c r="AA9" s="4" t="s">
        <v>47</v>
      </c>
      <c r="AB9" s="4" t="s">
        <v>48</v>
      </c>
      <c r="AE9" s="1" t="s">
        <v>59</v>
      </c>
      <c r="AK9" s="4" t="s">
        <v>50</v>
      </c>
    </row>
    <row r="10" spans="1:37" ht="52.8">
      <c r="A10" s="8">
        <v>4</v>
      </c>
      <c r="B10" s="9" t="s">
        <v>60</v>
      </c>
      <c r="C10" s="9"/>
      <c r="D10" s="14" t="s">
        <v>60</v>
      </c>
      <c r="E10" s="15" t="s">
        <v>61</v>
      </c>
      <c r="F10" s="14" t="s">
        <v>54</v>
      </c>
      <c r="G10" s="11"/>
      <c r="H10" s="11"/>
      <c r="I10" s="11"/>
      <c r="J10" s="11"/>
      <c r="K10" s="11"/>
      <c r="L10" s="11"/>
      <c r="M10" s="11"/>
      <c r="N10" s="11"/>
      <c r="O10" s="11">
        <f>O9</f>
        <v>336.01</v>
      </c>
      <c r="P10" s="13"/>
      <c r="Q10" s="13"/>
      <c r="R10" s="13"/>
      <c r="S10" s="19">
        <f>83727*Z10</f>
        <v>159081.29999999999</v>
      </c>
      <c r="T10" s="13">
        <f t="shared" si="0"/>
        <v>0</v>
      </c>
      <c r="U10" s="13">
        <f t="shared" si="1"/>
        <v>0</v>
      </c>
      <c r="V10" s="13">
        <f t="shared" si="2"/>
        <v>0</v>
      </c>
      <c r="W10" s="13">
        <f t="shared" si="3"/>
        <v>53452908</v>
      </c>
      <c r="X10" s="17"/>
      <c r="Y10" s="17"/>
      <c r="Z10" s="17">
        <v>1.9</v>
      </c>
      <c r="AA10" s="4" t="s">
        <v>47</v>
      </c>
      <c r="AB10" s="4" t="s">
        <v>48</v>
      </c>
      <c r="AE10" s="1" t="s">
        <v>62</v>
      </c>
      <c r="AK10" s="4" t="s">
        <v>50</v>
      </c>
    </row>
    <row r="11" spans="1:37" ht="52.8">
      <c r="A11" s="8">
        <v>5</v>
      </c>
      <c r="B11" s="9" t="s">
        <v>63</v>
      </c>
      <c r="C11" s="9"/>
      <c r="D11" s="14" t="s">
        <v>63</v>
      </c>
      <c r="E11" s="15" t="s">
        <v>64</v>
      </c>
      <c r="F11" s="14" t="s">
        <v>54</v>
      </c>
      <c r="G11" s="11"/>
      <c r="H11" s="11"/>
      <c r="I11" s="11"/>
      <c r="J11" s="11"/>
      <c r="K11" s="11"/>
      <c r="L11" s="11"/>
      <c r="M11" s="11"/>
      <c r="N11" s="11"/>
      <c r="O11" s="11">
        <f>O10</f>
        <v>336.01</v>
      </c>
      <c r="P11" s="13"/>
      <c r="Q11" s="13"/>
      <c r="R11" s="16">
        <v>76680</v>
      </c>
      <c r="S11" s="18">
        <v>964002</v>
      </c>
      <c r="T11" s="13">
        <f t="shared" si="0"/>
        <v>0</v>
      </c>
      <c r="U11" s="13">
        <f t="shared" si="1"/>
        <v>0</v>
      </c>
      <c r="V11" s="13">
        <f t="shared" si="2"/>
        <v>25765247</v>
      </c>
      <c r="W11" s="13">
        <f t="shared" si="3"/>
        <v>323914312</v>
      </c>
      <c r="X11" s="17"/>
      <c r="Y11" s="17"/>
      <c r="Z11" s="17"/>
      <c r="AA11" s="4" t="s">
        <v>47</v>
      </c>
      <c r="AB11" s="4" t="s">
        <v>48</v>
      </c>
      <c r="AD11" s="1" t="s">
        <v>65</v>
      </c>
      <c r="AE11" s="1" t="s">
        <v>66</v>
      </c>
      <c r="AK11" s="4" t="s">
        <v>50</v>
      </c>
    </row>
    <row r="12" spans="1:37" ht="39.6">
      <c r="A12" s="8">
        <v>6</v>
      </c>
      <c r="B12" s="9" t="s">
        <v>57</v>
      </c>
      <c r="C12" s="9"/>
      <c r="D12" s="14" t="s">
        <v>57</v>
      </c>
      <c r="E12" s="15" t="s">
        <v>67</v>
      </c>
      <c r="F12" s="14" t="s">
        <v>54</v>
      </c>
      <c r="G12" s="11"/>
      <c r="H12" s="11"/>
      <c r="I12" s="11"/>
      <c r="J12" s="11"/>
      <c r="K12" s="11"/>
      <c r="L12" s="11"/>
      <c r="M12" s="11"/>
      <c r="N12" s="11"/>
      <c r="O12" s="11">
        <f>O9</f>
        <v>336.01</v>
      </c>
      <c r="P12" s="13"/>
      <c r="Q12" s="13"/>
      <c r="R12" s="13"/>
      <c r="S12" s="18">
        <v>351824</v>
      </c>
      <c r="T12" s="13">
        <f t="shared" si="0"/>
        <v>0</v>
      </c>
      <c r="U12" s="13">
        <f t="shared" si="1"/>
        <v>0</v>
      </c>
      <c r="V12" s="13">
        <f t="shared" si="2"/>
        <v>0</v>
      </c>
      <c r="W12" s="13">
        <f t="shared" si="3"/>
        <v>118216382</v>
      </c>
      <c r="X12" s="17"/>
      <c r="Y12" s="17"/>
      <c r="Z12" s="17"/>
      <c r="AA12" s="4" t="s">
        <v>47</v>
      </c>
      <c r="AB12" s="4" t="s">
        <v>48</v>
      </c>
      <c r="AE12" s="1" t="s">
        <v>68</v>
      </c>
      <c r="AK12" s="4" t="s">
        <v>50</v>
      </c>
    </row>
    <row r="13" spans="1:37" ht="52.8">
      <c r="A13" s="8">
        <v>7</v>
      </c>
      <c r="B13" s="9" t="s">
        <v>60</v>
      </c>
      <c r="C13" s="9"/>
      <c r="D13" s="14" t="s">
        <v>60</v>
      </c>
      <c r="E13" s="15" t="s">
        <v>69</v>
      </c>
      <c r="F13" s="14" t="s">
        <v>54</v>
      </c>
      <c r="G13" s="11"/>
      <c r="H13" s="11"/>
      <c r="I13" s="11"/>
      <c r="J13" s="11"/>
      <c r="K13" s="11"/>
      <c r="L13" s="11"/>
      <c r="M13" s="11"/>
      <c r="N13" s="11"/>
      <c r="O13" s="11">
        <f>O12</f>
        <v>336.01</v>
      </c>
      <c r="P13" s="13"/>
      <c r="Q13" s="13"/>
      <c r="R13" s="13"/>
      <c r="S13" s="19">
        <f>299425*Z13</f>
        <v>1497125</v>
      </c>
      <c r="T13" s="13">
        <f t="shared" si="0"/>
        <v>0</v>
      </c>
      <c r="U13" s="13">
        <f t="shared" si="1"/>
        <v>0</v>
      </c>
      <c r="V13" s="13">
        <f t="shared" si="2"/>
        <v>0</v>
      </c>
      <c r="W13" s="13">
        <f t="shared" si="3"/>
        <v>503048971</v>
      </c>
      <c r="X13" s="17"/>
      <c r="Y13" s="17"/>
      <c r="Z13" s="17">
        <v>5</v>
      </c>
      <c r="AA13" s="4" t="s">
        <v>47</v>
      </c>
      <c r="AB13" s="4" t="s">
        <v>48</v>
      </c>
      <c r="AE13" s="1" t="s">
        <v>70</v>
      </c>
      <c r="AK13" s="4" t="s">
        <v>50</v>
      </c>
    </row>
    <row r="14" spans="1:37" ht="52.8">
      <c r="A14" s="8">
        <v>8</v>
      </c>
      <c r="B14" s="9" t="s">
        <v>71</v>
      </c>
      <c r="C14" s="9"/>
      <c r="D14" s="14" t="s">
        <v>71</v>
      </c>
      <c r="E14" s="15" t="s">
        <v>72</v>
      </c>
      <c r="F14" s="14" t="s">
        <v>54</v>
      </c>
      <c r="G14" s="11"/>
      <c r="H14" s="11"/>
      <c r="I14" s="11"/>
      <c r="J14" s="11"/>
      <c r="K14" s="11"/>
      <c r="L14" s="11"/>
      <c r="M14" s="11"/>
      <c r="N14" s="11"/>
      <c r="O14" s="11">
        <f>O12</f>
        <v>336.01</v>
      </c>
      <c r="P14" s="13"/>
      <c r="Q14" s="13"/>
      <c r="R14" s="13"/>
      <c r="S14" s="19">
        <f>265739*Z14</f>
        <v>3720346</v>
      </c>
      <c r="T14" s="13">
        <f t="shared" si="0"/>
        <v>0</v>
      </c>
      <c r="U14" s="13">
        <f t="shared" si="1"/>
        <v>0</v>
      </c>
      <c r="V14" s="13">
        <f t="shared" si="2"/>
        <v>0</v>
      </c>
      <c r="W14" s="13">
        <f t="shared" si="3"/>
        <v>1250073459</v>
      </c>
      <c r="X14" s="17"/>
      <c r="Y14" s="17"/>
      <c r="Z14" s="17">
        <v>14</v>
      </c>
      <c r="AA14" s="4" t="s">
        <v>47</v>
      </c>
      <c r="AB14" s="4" t="s">
        <v>48</v>
      </c>
      <c r="AE14" s="1" t="s">
        <v>73</v>
      </c>
      <c r="AK14" s="4" t="s">
        <v>50</v>
      </c>
    </row>
    <row r="15" spans="1:37" ht="52.8">
      <c r="A15" s="8">
        <v>9</v>
      </c>
      <c r="B15" s="9" t="s">
        <v>74</v>
      </c>
      <c r="C15" s="9"/>
      <c r="D15" s="14" t="s">
        <v>74</v>
      </c>
      <c r="E15" s="15" t="s">
        <v>75</v>
      </c>
      <c r="F15" s="14" t="s">
        <v>54</v>
      </c>
      <c r="G15" s="11"/>
      <c r="H15" s="11"/>
      <c r="I15" s="11"/>
      <c r="J15" s="11"/>
      <c r="K15" s="11"/>
      <c r="L15" s="11"/>
      <c r="M15" s="11"/>
      <c r="N15" s="11"/>
      <c r="O15" s="11">
        <f>O12</f>
        <v>336.01</v>
      </c>
      <c r="P15" s="13"/>
      <c r="Q15" s="13"/>
      <c r="R15" s="13"/>
      <c r="S15" s="19">
        <f>258254*Z15</f>
        <v>154952.4</v>
      </c>
      <c r="T15" s="13">
        <f t="shared" si="0"/>
        <v>0</v>
      </c>
      <c r="U15" s="13">
        <f t="shared" si="1"/>
        <v>0</v>
      </c>
      <c r="V15" s="13">
        <f t="shared" si="2"/>
        <v>0</v>
      </c>
      <c r="W15" s="13">
        <f t="shared" si="3"/>
        <v>52065556</v>
      </c>
      <c r="X15" s="17"/>
      <c r="Y15" s="17"/>
      <c r="Z15" s="17">
        <v>0.6</v>
      </c>
      <c r="AA15" s="4" t="s">
        <v>47</v>
      </c>
      <c r="AB15" s="4" t="s">
        <v>48</v>
      </c>
      <c r="AE15" s="1" t="s">
        <v>76</v>
      </c>
      <c r="AK15" s="4" t="s">
        <v>50</v>
      </c>
    </row>
    <row r="16" spans="1:37" ht="39.6">
      <c r="A16" s="8">
        <v>10</v>
      </c>
      <c r="B16" s="9" t="s">
        <v>63</v>
      </c>
      <c r="C16" s="9"/>
      <c r="D16" s="14" t="s">
        <v>63</v>
      </c>
      <c r="E16" s="15" t="s">
        <v>77</v>
      </c>
      <c r="F16" s="14" t="s">
        <v>54</v>
      </c>
      <c r="G16" s="11"/>
      <c r="H16" s="11"/>
      <c r="I16" s="11"/>
      <c r="J16" s="11"/>
      <c r="K16" s="11"/>
      <c r="L16" s="11"/>
      <c r="M16" s="11"/>
      <c r="N16" s="11"/>
      <c r="O16" s="11">
        <f>O12</f>
        <v>336.01</v>
      </c>
      <c r="P16" s="13"/>
      <c r="Q16" s="13"/>
      <c r="R16" s="16">
        <v>76680</v>
      </c>
      <c r="S16" s="18">
        <v>941886</v>
      </c>
      <c r="T16" s="13">
        <f t="shared" si="0"/>
        <v>0</v>
      </c>
      <c r="U16" s="13">
        <f t="shared" si="1"/>
        <v>0</v>
      </c>
      <c r="V16" s="13">
        <f t="shared" si="2"/>
        <v>25765247</v>
      </c>
      <c r="W16" s="13">
        <f t="shared" si="3"/>
        <v>316483115</v>
      </c>
      <c r="X16" s="17"/>
      <c r="Y16" s="17"/>
      <c r="Z16" s="17"/>
      <c r="AA16" s="4" t="s">
        <v>47</v>
      </c>
      <c r="AB16" s="4" t="s">
        <v>48</v>
      </c>
      <c r="AD16" s="1" t="s">
        <v>65</v>
      </c>
      <c r="AE16" s="1" t="s">
        <v>78</v>
      </c>
      <c r="AK16" s="4" t="s">
        <v>50</v>
      </c>
    </row>
    <row r="17" spans="1:26" ht="13.2">
      <c r="A17" s="20"/>
      <c r="B17" s="21"/>
      <c r="C17" s="21"/>
      <c r="D17" s="22" t="s">
        <v>79</v>
      </c>
      <c r="E17" s="22" t="s">
        <v>80</v>
      </c>
      <c r="F17" s="22"/>
      <c r="G17" s="23"/>
      <c r="H17" s="23"/>
      <c r="I17" s="23"/>
      <c r="J17" s="23"/>
      <c r="K17" s="23"/>
      <c r="L17" s="23"/>
      <c r="M17" s="23"/>
      <c r="N17" s="23"/>
      <c r="O17" s="24"/>
      <c r="P17" s="24"/>
      <c r="Q17" s="25"/>
      <c r="R17" s="24"/>
      <c r="S17" s="24"/>
      <c r="T17" s="24">
        <f>ROUND(SUM(T7:T16),0)</f>
        <v>0</v>
      </c>
      <c r="U17" s="25">
        <f>ROUND(SUM(U7:U16),0)</f>
        <v>0</v>
      </c>
      <c r="V17" s="24">
        <f>ROUND(SUM(V7:V16),0)</f>
        <v>519160898</v>
      </c>
      <c r="W17" s="24">
        <f>ROUND(SUM(W7:W16),0)</f>
        <v>2919717049</v>
      </c>
      <c r="X17" s="24"/>
      <c r="Y17" s="24"/>
      <c r="Z17" s="24"/>
    </row>
  </sheetData>
  <mergeCells count="16">
    <mergeCell ref="AA4:AB4"/>
    <mergeCell ref="AC4:AE4"/>
    <mergeCell ref="AF4:AH4"/>
    <mergeCell ref="AI4:AJ4"/>
    <mergeCell ref="A1:W1"/>
    <mergeCell ref="A3:W3"/>
    <mergeCell ref="A4:A5"/>
    <mergeCell ref="E4:E5"/>
    <mergeCell ref="F4:F5"/>
    <mergeCell ref="O4:O5"/>
    <mergeCell ref="B4:D4"/>
    <mergeCell ref="H4:J4"/>
    <mergeCell ref="P4:S4"/>
    <mergeCell ref="T4:W4"/>
    <mergeCell ref="X4:Z4"/>
    <mergeCell ref="A2:W2"/>
  </mergeCells>
  <pageMargins left="1.1875" right="0" top="0.80208333333333337" bottom="0.80208333333333337" header="0.40625" footer="0.40625"/>
  <pageSetup orientation="landscape" blackAndWhite="1"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742A2-50B7-47FB-A0E9-9521F864FDD5}">
  <sheetPr>
    <pageSetUpPr fitToPage="1"/>
  </sheetPr>
  <dimension ref="A1:Z62"/>
  <sheetViews>
    <sheetView view="pageBreakPreview" topLeftCell="A16" zoomScaleNormal="100" zoomScaleSheetLayoutView="100" workbookViewId="0">
      <selection activeCell="B39" sqref="B39:R39"/>
    </sheetView>
  </sheetViews>
  <sheetFormatPr defaultColWidth="9.375" defaultRowHeight="10.8"/>
  <cols>
    <col min="1" max="1" width="4.5" style="156" customWidth="1"/>
    <col min="2" max="18" width="6.625" style="156" customWidth="1"/>
    <col min="19" max="26" width="9.375" style="156"/>
    <col min="27" max="16384" width="9.375" style="157"/>
  </cols>
  <sheetData>
    <row r="1" spans="1:26" ht="20.399999999999999">
      <c r="A1" s="445" t="s">
        <v>591</v>
      </c>
      <c r="B1" s="445"/>
      <c r="C1" s="445"/>
      <c r="D1" s="445"/>
      <c r="E1" s="445"/>
      <c r="F1" s="445"/>
      <c r="G1" s="445"/>
      <c r="H1" s="445"/>
      <c r="I1" s="445"/>
      <c r="J1" s="445"/>
      <c r="K1" s="445"/>
      <c r="L1" s="445"/>
      <c r="M1" s="445"/>
      <c r="N1" s="445"/>
      <c r="O1" s="445"/>
      <c r="P1" s="445"/>
      <c r="Q1" s="445"/>
      <c r="R1" s="445"/>
      <c r="S1" s="445"/>
    </row>
    <row r="2" spans="1:26" ht="13.2">
      <c r="A2" s="158"/>
      <c r="B2" s="158"/>
      <c r="C2" s="158"/>
      <c r="D2" s="158"/>
      <c r="E2" s="158"/>
      <c r="F2" s="158"/>
      <c r="G2" s="158"/>
      <c r="H2" s="158"/>
      <c r="I2" s="158"/>
      <c r="J2" s="158"/>
      <c r="K2" s="158"/>
      <c r="L2" s="158"/>
      <c r="M2" s="158"/>
      <c r="N2" s="158"/>
      <c r="O2" s="158"/>
      <c r="P2" s="158"/>
      <c r="Q2" s="158"/>
      <c r="R2" s="158"/>
      <c r="S2" s="158"/>
    </row>
    <row r="3" spans="1:26" ht="30.45" customHeight="1">
      <c r="A3" s="446" t="s">
        <v>592</v>
      </c>
      <c r="B3" s="446"/>
      <c r="C3" s="446"/>
      <c r="D3" s="446"/>
      <c r="E3" s="446"/>
      <c r="F3" s="446"/>
      <c r="G3" s="446"/>
      <c r="H3" s="446"/>
      <c r="I3" s="446"/>
      <c r="J3" s="446"/>
      <c r="K3" s="446"/>
      <c r="L3" s="446"/>
      <c r="M3" s="446"/>
      <c r="N3" s="446"/>
      <c r="O3" s="446"/>
      <c r="P3" s="446"/>
      <c r="Q3" s="446"/>
      <c r="R3" s="446"/>
      <c r="S3" s="159"/>
    </row>
    <row r="4" spans="1:26" ht="23.25" customHeight="1">
      <c r="A4" s="447" t="str">
        <f>TMDT!B3</f>
        <v>ĐỊA ĐIỂM: QUẬN 1, QUẬN BÌNH THẠNH, QUẬN 3, QUẬN PHÚ NHUẬN, TP.HCM</v>
      </c>
      <c r="B4" s="447"/>
      <c r="C4" s="447"/>
      <c r="D4" s="447"/>
      <c r="E4" s="447"/>
      <c r="F4" s="447"/>
      <c r="G4" s="447"/>
      <c r="H4" s="447"/>
      <c r="I4" s="447"/>
      <c r="J4" s="447"/>
      <c r="K4" s="447"/>
      <c r="L4" s="447"/>
      <c r="M4" s="447"/>
      <c r="N4" s="447"/>
      <c r="O4" s="447"/>
      <c r="P4" s="447"/>
      <c r="Q4" s="447"/>
      <c r="R4" s="447"/>
      <c r="S4" s="447"/>
    </row>
    <row r="5" spans="1:26" ht="13.8">
      <c r="A5" s="448" t="s">
        <v>593</v>
      </c>
      <c r="B5" s="448"/>
      <c r="C5" s="448"/>
      <c r="D5" s="448"/>
      <c r="E5" s="448"/>
      <c r="F5" s="160"/>
      <c r="G5" s="160"/>
      <c r="H5" s="160"/>
      <c r="I5" s="160"/>
      <c r="J5" s="160"/>
      <c r="K5" s="160"/>
      <c r="L5" s="160"/>
      <c r="M5" s="160"/>
      <c r="N5" s="160"/>
      <c r="O5" s="160"/>
      <c r="P5" s="160"/>
      <c r="Q5" s="160"/>
      <c r="R5" s="160"/>
      <c r="S5" s="160"/>
    </row>
    <row r="6" spans="1:26" ht="24" customHeight="1">
      <c r="A6" s="161" t="s">
        <v>594</v>
      </c>
      <c r="B6" s="444" t="s">
        <v>595</v>
      </c>
      <c r="C6" s="444"/>
      <c r="D6" s="444"/>
      <c r="E6" s="444"/>
      <c r="F6" s="444"/>
      <c r="G6" s="444"/>
      <c r="H6" s="444"/>
      <c r="I6" s="444"/>
      <c r="J6" s="444"/>
      <c r="K6" s="444"/>
      <c r="L6" s="444"/>
      <c r="M6" s="444"/>
      <c r="N6" s="444"/>
      <c r="O6" s="444"/>
      <c r="P6" s="444"/>
      <c r="Q6" s="444"/>
      <c r="R6" s="444"/>
      <c r="S6" s="160"/>
    </row>
    <row r="7" spans="1:26" ht="27.9" customHeight="1">
      <c r="A7" s="161" t="s">
        <v>594</v>
      </c>
      <c r="B7" s="444" t="s">
        <v>596</v>
      </c>
      <c r="C7" s="444"/>
      <c r="D7" s="444"/>
      <c r="E7" s="444"/>
      <c r="F7" s="444"/>
      <c r="G7" s="444"/>
      <c r="H7" s="444"/>
      <c r="I7" s="444"/>
      <c r="J7" s="444"/>
      <c r="K7" s="444"/>
      <c r="L7" s="444"/>
      <c r="M7" s="444"/>
      <c r="N7" s="444"/>
      <c r="O7" s="444"/>
      <c r="P7" s="444"/>
      <c r="Q7" s="444"/>
      <c r="R7" s="444"/>
      <c r="S7" s="160"/>
    </row>
    <row r="8" spans="1:26" ht="27.9" customHeight="1">
      <c r="A8" s="161" t="s">
        <v>594</v>
      </c>
      <c r="B8" s="444" t="s">
        <v>597</v>
      </c>
      <c r="C8" s="444"/>
      <c r="D8" s="444"/>
      <c r="E8" s="444"/>
      <c r="F8" s="444"/>
      <c r="G8" s="444"/>
      <c r="H8" s="444"/>
      <c r="I8" s="444"/>
      <c r="J8" s="444"/>
      <c r="K8" s="444"/>
      <c r="L8" s="444"/>
      <c r="M8" s="444"/>
      <c r="N8" s="444"/>
      <c r="O8" s="444"/>
      <c r="P8" s="444"/>
      <c r="Q8" s="444"/>
      <c r="R8" s="444"/>
      <c r="S8" s="160"/>
    </row>
    <row r="9" spans="1:26" ht="19.2" customHeight="1">
      <c r="A9" s="161" t="s">
        <v>594</v>
      </c>
      <c r="B9" s="444" t="s">
        <v>598</v>
      </c>
      <c r="C9" s="444"/>
      <c r="D9" s="444"/>
      <c r="E9" s="444"/>
      <c r="F9" s="444"/>
      <c r="G9" s="444"/>
      <c r="H9" s="444"/>
      <c r="I9" s="444"/>
      <c r="J9" s="444"/>
      <c r="K9" s="444"/>
      <c r="L9" s="444"/>
      <c r="M9" s="444"/>
      <c r="N9" s="444"/>
      <c r="O9" s="444"/>
      <c r="P9" s="444"/>
      <c r="Q9" s="444"/>
      <c r="R9" s="444"/>
      <c r="S9" s="160"/>
    </row>
    <row r="10" spans="1:26" s="165" customFormat="1" ht="19.2" customHeight="1">
      <c r="A10" s="162" t="s">
        <v>594</v>
      </c>
      <c r="B10" s="449" t="s">
        <v>599</v>
      </c>
      <c r="C10" s="449"/>
      <c r="D10" s="449"/>
      <c r="E10" s="449"/>
      <c r="F10" s="449"/>
      <c r="G10" s="449"/>
      <c r="H10" s="449"/>
      <c r="I10" s="449"/>
      <c r="J10" s="449"/>
      <c r="K10" s="449"/>
      <c r="L10" s="449"/>
      <c r="M10" s="449"/>
      <c r="N10" s="449"/>
      <c r="O10" s="449"/>
      <c r="P10" s="449"/>
      <c r="Q10" s="449"/>
      <c r="R10" s="449"/>
      <c r="S10" s="163"/>
      <c r="T10" s="164"/>
      <c r="U10" s="164"/>
      <c r="V10" s="164"/>
      <c r="W10" s="164"/>
      <c r="X10" s="164"/>
      <c r="Y10" s="164"/>
      <c r="Z10" s="164"/>
    </row>
    <row r="11" spans="1:26" s="165" customFormat="1" ht="32.4" customHeight="1">
      <c r="A11" s="162" t="s">
        <v>594</v>
      </c>
      <c r="B11" s="449" t="s">
        <v>600</v>
      </c>
      <c r="C11" s="449"/>
      <c r="D11" s="449"/>
      <c r="E11" s="449"/>
      <c r="F11" s="449"/>
      <c r="G11" s="449"/>
      <c r="H11" s="449"/>
      <c r="I11" s="449"/>
      <c r="J11" s="449"/>
      <c r="K11" s="449"/>
      <c r="L11" s="449"/>
      <c r="M11" s="449"/>
      <c r="N11" s="449"/>
      <c r="O11" s="449"/>
      <c r="P11" s="449"/>
      <c r="Q11" s="449"/>
      <c r="R11" s="449"/>
      <c r="S11" s="163"/>
      <c r="T11" s="164"/>
      <c r="U11" s="164"/>
      <c r="V11" s="164"/>
      <c r="W11" s="164"/>
      <c r="X11" s="164"/>
      <c r="Y11" s="164"/>
      <c r="Z11" s="164"/>
    </row>
    <row r="12" spans="1:26" s="165" customFormat="1" ht="28.95" customHeight="1">
      <c r="A12" s="162" t="s">
        <v>594</v>
      </c>
      <c r="B12" s="449" t="s">
        <v>601</v>
      </c>
      <c r="C12" s="449"/>
      <c r="D12" s="449"/>
      <c r="E12" s="449"/>
      <c r="F12" s="449"/>
      <c r="G12" s="449"/>
      <c r="H12" s="449"/>
      <c r="I12" s="449"/>
      <c r="J12" s="449"/>
      <c r="K12" s="449"/>
      <c r="L12" s="449"/>
      <c r="M12" s="449"/>
      <c r="N12" s="449"/>
      <c r="O12" s="449"/>
      <c r="P12" s="449"/>
      <c r="Q12" s="449"/>
      <c r="R12" s="449"/>
      <c r="S12" s="163"/>
      <c r="T12" s="164"/>
      <c r="U12" s="164"/>
      <c r="V12" s="164"/>
      <c r="W12" s="164"/>
      <c r="X12" s="164"/>
      <c r="Y12" s="164"/>
      <c r="Z12" s="164"/>
    </row>
    <row r="13" spans="1:26" s="165" customFormat="1" ht="21" customHeight="1">
      <c r="A13" s="162" t="s">
        <v>594</v>
      </c>
      <c r="B13" s="449" t="s">
        <v>602</v>
      </c>
      <c r="C13" s="449"/>
      <c r="D13" s="449"/>
      <c r="E13" s="449"/>
      <c r="F13" s="449"/>
      <c r="G13" s="449"/>
      <c r="H13" s="449"/>
      <c r="I13" s="449"/>
      <c r="J13" s="449"/>
      <c r="K13" s="449"/>
      <c r="L13" s="449"/>
      <c r="M13" s="449"/>
      <c r="N13" s="449"/>
      <c r="O13" s="449"/>
      <c r="P13" s="449"/>
      <c r="Q13" s="449"/>
      <c r="R13" s="449"/>
      <c r="S13" s="163"/>
      <c r="T13" s="164"/>
      <c r="U13" s="164"/>
      <c r="V13" s="164"/>
      <c r="W13" s="164"/>
      <c r="X13" s="164"/>
      <c r="Y13" s="164"/>
      <c r="Z13" s="164"/>
    </row>
    <row r="14" spans="1:26" s="165" customFormat="1" ht="28.95" customHeight="1">
      <c r="A14" s="162" t="s">
        <v>594</v>
      </c>
      <c r="B14" s="449" t="s">
        <v>603</v>
      </c>
      <c r="C14" s="449"/>
      <c r="D14" s="449"/>
      <c r="E14" s="449"/>
      <c r="F14" s="449"/>
      <c r="G14" s="449"/>
      <c r="H14" s="449"/>
      <c r="I14" s="449"/>
      <c r="J14" s="449"/>
      <c r="K14" s="449"/>
      <c r="L14" s="449"/>
      <c r="M14" s="449"/>
      <c r="N14" s="449"/>
      <c r="O14" s="449"/>
      <c r="P14" s="449"/>
      <c r="Q14" s="449"/>
      <c r="R14" s="449"/>
      <c r="S14" s="163"/>
      <c r="T14" s="164"/>
      <c r="U14" s="164"/>
      <c r="V14" s="164"/>
      <c r="W14" s="164"/>
      <c r="X14" s="164"/>
      <c r="Y14" s="164"/>
      <c r="Z14" s="164"/>
    </row>
    <row r="15" spans="1:26" s="165" customFormat="1" ht="28.95" customHeight="1">
      <c r="A15" s="162" t="s">
        <v>594</v>
      </c>
      <c r="B15" s="449" t="s">
        <v>604</v>
      </c>
      <c r="C15" s="449"/>
      <c r="D15" s="449"/>
      <c r="E15" s="449"/>
      <c r="F15" s="449"/>
      <c r="G15" s="449"/>
      <c r="H15" s="449"/>
      <c r="I15" s="449"/>
      <c r="J15" s="449"/>
      <c r="K15" s="449"/>
      <c r="L15" s="449"/>
      <c r="M15" s="449"/>
      <c r="N15" s="449"/>
      <c r="O15" s="449"/>
      <c r="P15" s="449"/>
      <c r="Q15" s="449"/>
      <c r="R15" s="449"/>
      <c r="S15" s="163"/>
      <c r="T15" s="164"/>
      <c r="U15" s="164"/>
      <c r="V15" s="164"/>
      <c r="W15" s="164"/>
      <c r="X15" s="164"/>
      <c r="Y15" s="164"/>
      <c r="Z15" s="164"/>
    </row>
    <row r="16" spans="1:26" s="165" customFormat="1" ht="28.95" customHeight="1">
      <c r="A16" s="162" t="s">
        <v>594</v>
      </c>
      <c r="B16" s="449" t="s">
        <v>605</v>
      </c>
      <c r="C16" s="449"/>
      <c r="D16" s="449"/>
      <c r="E16" s="449"/>
      <c r="F16" s="449"/>
      <c r="G16" s="449"/>
      <c r="H16" s="449"/>
      <c r="I16" s="449"/>
      <c r="J16" s="449"/>
      <c r="K16" s="449"/>
      <c r="L16" s="449"/>
      <c r="M16" s="449"/>
      <c r="N16" s="449"/>
      <c r="O16" s="449"/>
      <c r="P16" s="449"/>
      <c r="Q16" s="449"/>
      <c r="R16" s="449"/>
      <c r="S16" s="163"/>
      <c r="T16" s="164"/>
      <c r="U16" s="164"/>
      <c r="V16" s="164"/>
      <c r="W16" s="164"/>
      <c r="X16" s="164"/>
      <c r="Y16" s="164"/>
      <c r="Z16" s="164"/>
    </row>
    <row r="17" spans="1:26" s="165" customFormat="1" ht="28.95" customHeight="1">
      <c r="A17" s="162" t="s">
        <v>594</v>
      </c>
      <c r="B17" s="449" t="s">
        <v>606</v>
      </c>
      <c r="C17" s="449"/>
      <c r="D17" s="449"/>
      <c r="E17" s="449"/>
      <c r="F17" s="449"/>
      <c r="G17" s="449"/>
      <c r="H17" s="449"/>
      <c r="I17" s="449"/>
      <c r="J17" s="449"/>
      <c r="K17" s="449"/>
      <c r="L17" s="449"/>
      <c r="M17" s="449"/>
      <c r="N17" s="449"/>
      <c r="O17" s="449"/>
      <c r="P17" s="449"/>
      <c r="Q17" s="449"/>
      <c r="R17" s="449"/>
      <c r="S17" s="163"/>
      <c r="T17" s="164"/>
      <c r="U17" s="164"/>
      <c r="V17" s="164"/>
      <c r="W17" s="164"/>
      <c r="X17" s="164"/>
      <c r="Y17" s="164"/>
      <c r="Z17" s="164"/>
    </row>
    <row r="18" spans="1:26" ht="28.95" customHeight="1">
      <c r="A18" s="161" t="s">
        <v>594</v>
      </c>
      <c r="B18" s="444" t="s">
        <v>607</v>
      </c>
      <c r="C18" s="444"/>
      <c r="D18" s="444"/>
      <c r="E18" s="444"/>
      <c r="F18" s="444"/>
      <c r="G18" s="444"/>
      <c r="H18" s="444"/>
      <c r="I18" s="444"/>
      <c r="J18" s="444"/>
      <c r="K18" s="444"/>
      <c r="L18" s="444"/>
      <c r="M18" s="444"/>
      <c r="N18" s="444"/>
      <c r="O18" s="444"/>
      <c r="P18" s="444"/>
      <c r="Q18" s="444"/>
      <c r="R18" s="444"/>
      <c r="S18" s="160"/>
    </row>
    <row r="19" spans="1:26" ht="28.95" customHeight="1">
      <c r="A19" s="161" t="s">
        <v>594</v>
      </c>
      <c r="B19" s="444" t="s">
        <v>608</v>
      </c>
      <c r="C19" s="444"/>
      <c r="D19" s="444"/>
      <c r="E19" s="444"/>
      <c r="F19" s="444"/>
      <c r="G19" s="444"/>
      <c r="H19" s="444"/>
      <c r="I19" s="444"/>
      <c r="J19" s="444"/>
      <c r="K19" s="444"/>
      <c r="L19" s="444"/>
      <c r="M19" s="444"/>
      <c r="N19" s="444"/>
      <c r="O19" s="444"/>
      <c r="P19" s="444"/>
      <c r="Q19" s="444"/>
      <c r="R19" s="444"/>
      <c r="S19" s="160"/>
    </row>
    <row r="20" spans="1:26" ht="28.95" customHeight="1">
      <c r="A20" s="161" t="s">
        <v>594</v>
      </c>
      <c r="B20" s="444" t="s">
        <v>609</v>
      </c>
      <c r="C20" s="444"/>
      <c r="D20" s="444"/>
      <c r="E20" s="444"/>
      <c r="F20" s="444"/>
      <c r="G20" s="444"/>
      <c r="H20" s="444"/>
      <c r="I20" s="444"/>
      <c r="J20" s="444"/>
      <c r="K20" s="444"/>
      <c r="L20" s="444"/>
      <c r="M20" s="444"/>
      <c r="N20" s="444"/>
      <c r="O20" s="444"/>
      <c r="P20" s="444"/>
      <c r="Q20" s="444"/>
      <c r="R20" s="444"/>
      <c r="S20" s="160"/>
    </row>
    <row r="21" spans="1:26" ht="41.25" customHeight="1">
      <c r="A21" s="161" t="s">
        <v>594</v>
      </c>
      <c r="B21" s="444" t="s">
        <v>610</v>
      </c>
      <c r="C21" s="444"/>
      <c r="D21" s="444"/>
      <c r="E21" s="444"/>
      <c r="F21" s="444"/>
      <c r="G21" s="444"/>
      <c r="H21" s="444"/>
      <c r="I21" s="444"/>
      <c r="J21" s="444"/>
      <c r="K21" s="444"/>
      <c r="L21" s="444"/>
      <c r="M21" s="444"/>
      <c r="N21" s="444"/>
      <c r="O21" s="444"/>
      <c r="P21" s="444"/>
      <c r="Q21" s="444"/>
      <c r="R21" s="444"/>
      <c r="S21" s="160"/>
    </row>
    <row r="22" spans="1:26" ht="46.8" customHeight="1">
      <c r="A22" s="161" t="s">
        <v>594</v>
      </c>
      <c r="B22" s="444" t="s">
        <v>611</v>
      </c>
      <c r="C22" s="444"/>
      <c r="D22" s="444"/>
      <c r="E22" s="444"/>
      <c r="F22" s="444"/>
      <c r="G22" s="444"/>
      <c r="H22" s="444"/>
      <c r="I22" s="444"/>
      <c r="J22" s="444"/>
      <c r="K22" s="444"/>
      <c r="L22" s="444"/>
      <c r="M22" s="444"/>
      <c r="N22" s="444"/>
      <c r="O22" s="444"/>
      <c r="P22" s="444"/>
      <c r="Q22" s="444"/>
      <c r="R22" s="444"/>
      <c r="S22" s="160"/>
    </row>
    <row r="23" spans="1:26" ht="30.75" customHeight="1">
      <c r="A23" s="161" t="s">
        <v>594</v>
      </c>
      <c r="B23" s="444" t="s">
        <v>612</v>
      </c>
      <c r="C23" s="444"/>
      <c r="D23" s="444"/>
      <c r="E23" s="444"/>
      <c r="F23" s="444"/>
      <c r="G23" s="444"/>
      <c r="H23" s="444"/>
      <c r="I23" s="444"/>
      <c r="J23" s="444"/>
      <c r="K23" s="444"/>
      <c r="L23" s="444"/>
      <c r="M23" s="444"/>
      <c r="N23" s="444"/>
      <c r="O23" s="444"/>
      <c r="P23" s="444"/>
      <c r="Q23" s="444"/>
      <c r="R23" s="444"/>
      <c r="S23" s="160"/>
    </row>
    <row r="24" spans="1:26" ht="43.2" customHeight="1">
      <c r="A24" s="161" t="s">
        <v>594</v>
      </c>
      <c r="B24" s="444" t="s">
        <v>613</v>
      </c>
      <c r="C24" s="444"/>
      <c r="D24" s="444"/>
      <c r="E24" s="444"/>
      <c r="F24" s="444"/>
      <c r="G24" s="444"/>
      <c r="H24" s="444"/>
      <c r="I24" s="444"/>
      <c r="J24" s="444"/>
      <c r="K24" s="444"/>
      <c r="L24" s="444"/>
      <c r="M24" s="444"/>
      <c r="N24" s="444"/>
      <c r="O24" s="444"/>
      <c r="P24" s="444"/>
      <c r="Q24" s="444"/>
      <c r="R24" s="444"/>
      <c r="S24" s="160"/>
    </row>
    <row r="25" spans="1:26" ht="35.25" hidden="1" customHeight="1">
      <c r="A25" s="161" t="s">
        <v>594</v>
      </c>
      <c r="B25" s="444" t="s">
        <v>614</v>
      </c>
      <c r="C25" s="444"/>
      <c r="D25" s="444"/>
      <c r="E25" s="444"/>
      <c r="F25" s="444"/>
      <c r="G25" s="444"/>
      <c r="H25" s="444"/>
      <c r="I25" s="444"/>
      <c r="J25" s="444"/>
      <c r="K25" s="444"/>
      <c r="L25" s="444"/>
      <c r="M25" s="444"/>
      <c r="N25" s="444"/>
      <c r="O25" s="444"/>
      <c r="P25" s="444"/>
      <c r="Q25" s="444"/>
      <c r="R25" s="444"/>
      <c r="S25" s="160"/>
    </row>
    <row r="26" spans="1:26" ht="37.5" hidden="1" customHeight="1">
      <c r="A26" s="161" t="s">
        <v>594</v>
      </c>
      <c r="B26" s="444" t="s">
        <v>615</v>
      </c>
      <c r="C26" s="444"/>
      <c r="D26" s="444"/>
      <c r="E26" s="444"/>
      <c r="F26" s="444"/>
      <c r="G26" s="444"/>
      <c r="H26" s="444"/>
      <c r="I26" s="444"/>
      <c r="J26" s="444"/>
      <c r="K26" s="444"/>
      <c r="L26" s="444"/>
      <c r="M26" s="444"/>
      <c r="N26" s="444"/>
      <c r="O26" s="444"/>
      <c r="P26" s="444"/>
      <c r="Q26" s="444"/>
      <c r="R26" s="444"/>
      <c r="S26" s="160"/>
    </row>
    <row r="27" spans="1:26" ht="34.5" hidden="1" customHeight="1">
      <c r="A27" s="161" t="s">
        <v>594</v>
      </c>
      <c r="B27" s="444" t="s">
        <v>616</v>
      </c>
      <c r="C27" s="444"/>
      <c r="D27" s="444"/>
      <c r="E27" s="444"/>
      <c r="F27" s="444"/>
      <c r="G27" s="444"/>
      <c r="H27" s="444"/>
      <c r="I27" s="444"/>
      <c r="J27" s="444"/>
      <c r="K27" s="444"/>
      <c r="L27" s="444"/>
      <c r="M27" s="444"/>
      <c r="N27" s="444"/>
      <c r="O27" s="444"/>
      <c r="P27" s="444"/>
      <c r="Q27" s="444"/>
      <c r="R27" s="444"/>
      <c r="S27" s="160"/>
    </row>
    <row r="28" spans="1:26" ht="32.25" hidden="1" customHeight="1">
      <c r="A28" s="161" t="s">
        <v>594</v>
      </c>
      <c r="B28" s="444" t="s">
        <v>617</v>
      </c>
      <c r="C28" s="444"/>
      <c r="D28" s="444"/>
      <c r="E28" s="444"/>
      <c r="F28" s="444"/>
      <c r="G28" s="444"/>
      <c r="H28" s="444"/>
      <c r="I28" s="444"/>
      <c r="J28" s="444"/>
      <c r="K28" s="444"/>
      <c r="L28" s="444"/>
      <c r="M28" s="444"/>
      <c r="N28" s="444"/>
      <c r="O28" s="444"/>
      <c r="P28" s="444"/>
      <c r="Q28" s="444"/>
      <c r="R28" s="444"/>
      <c r="S28" s="160"/>
    </row>
    <row r="29" spans="1:26" ht="32.25" hidden="1" customHeight="1">
      <c r="A29" s="161" t="s">
        <v>594</v>
      </c>
      <c r="B29" s="444" t="s">
        <v>618</v>
      </c>
      <c r="C29" s="444"/>
      <c r="D29" s="444"/>
      <c r="E29" s="444"/>
      <c r="F29" s="444"/>
      <c r="G29" s="444"/>
      <c r="H29" s="444"/>
      <c r="I29" s="444"/>
      <c r="J29" s="444"/>
      <c r="K29" s="444"/>
      <c r="L29" s="444"/>
      <c r="M29" s="444"/>
      <c r="N29" s="444"/>
      <c r="O29" s="444"/>
      <c r="P29" s="444"/>
      <c r="Q29" s="444"/>
      <c r="R29" s="444"/>
      <c r="S29" s="160"/>
    </row>
    <row r="30" spans="1:26" ht="29.25" hidden="1" customHeight="1">
      <c r="A30" s="161" t="s">
        <v>594</v>
      </c>
      <c r="B30" s="444" t="s">
        <v>619</v>
      </c>
      <c r="C30" s="444"/>
      <c r="D30" s="444"/>
      <c r="E30" s="444"/>
      <c r="F30" s="444"/>
      <c r="G30" s="444"/>
      <c r="H30" s="444"/>
      <c r="I30" s="444"/>
      <c r="J30" s="444"/>
      <c r="K30" s="444"/>
      <c r="L30" s="444"/>
      <c r="M30" s="444"/>
      <c r="N30" s="444"/>
      <c r="O30" s="444"/>
      <c r="P30" s="444"/>
      <c r="Q30" s="444"/>
      <c r="R30" s="444"/>
      <c r="S30" s="160"/>
    </row>
    <row r="31" spans="1:26" ht="21" hidden="1" customHeight="1">
      <c r="A31" s="161" t="s">
        <v>594</v>
      </c>
      <c r="B31" s="444" t="s">
        <v>620</v>
      </c>
      <c r="C31" s="444"/>
      <c r="D31" s="444"/>
      <c r="E31" s="444"/>
      <c r="F31" s="444"/>
      <c r="G31" s="444"/>
      <c r="H31" s="444"/>
      <c r="I31" s="444"/>
      <c r="J31" s="444"/>
      <c r="K31" s="444"/>
      <c r="L31" s="444"/>
      <c r="M31" s="444"/>
      <c r="N31" s="444"/>
      <c r="O31" s="444"/>
      <c r="P31" s="444"/>
      <c r="Q31" s="444"/>
      <c r="R31" s="444"/>
      <c r="S31" s="160"/>
    </row>
    <row r="32" spans="1:26" ht="30" hidden="1" customHeight="1">
      <c r="A32" s="161" t="s">
        <v>594</v>
      </c>
      <c r="B32" s="444" t="s">
        <v>621</v>
      </c>
      <c r="C32" s="444"/>
      <c r="D32" s="444"/>
      <c r="E32" s="444"/>
      <c r="F32" s="444"/>
      <c r="G32" s="444"/>
      <c r="H32" s="444"/>
      <c r="I32" s="444"/>
      <c r="J32" s="444"/>
      <c r="K32" s="444"/>
      <c r="L32" s="444"/>
      <c r="M32" s="444"/>
      <c r="N32" s="444"/>
      <c r="O32" s="444"/>
      <c r="P32" s="444"/>
      <c r="Q32" s="444"/>
      <c r="R32" s="444"/>
      <c r="S32" s="160"/>
    </row>
    <row r="33" spans="1:19" ht="29.7" hidden="1" customHeight="1">
      <c r="A33" s="161" t="s">
        <v>594</v>
      </c>
      <c r="B33" s="444" t="s">
        <v>622</v>
      </c>
      <c r="C33" s="444"/>
      <c r="D33" s="444"/>
      <c r="E33" s="444"/>
      <c r="F33" s="444"/>
      <c r="G33" s="444"/>
      <c r="H33" s="444"/>
      <c r="I33" s="444"/>
      <c r="J33" s="444"/>
      <c r="K33" s="444"/>
      <c r="L33" s="444"/>
      <c r="M33" s="444"/>
      <c r="N33" s="444"/>
      <c r="O33" s="444"/>
      <c r="P33" s="444"/>
      <c r="Q33" s="444"/>
      <c r="R33" s="444"/>
      <c r="S33" s="160"/>
    </row>
    <row r="34" spans="1:19" ht="31.2" hidden="1" customHeight="1">
      <c r="A34" s="161" t="s">
        <v>594</v>
      </c>
      <c r="B34" s="444" t="s">
        <v>623</v>
      </c>
      <c r="C34" s="444"/>
      <c r="D34" s="444"/>
      <c r="E34" s="444"/>
      <c r="F34" s="444"/>
      <c r="G34" s="444"/>
      <c r="H34" s="444"/>
      <c r="I34" s="444"/>
      <c r="J34" s="444"/>
      <c r="K34" s="444"/>
      <c r="L34" s="444"/>
      <c r="M34" s="444"/>
      <c r="N34" s="444"/>
      <c r="O34" s="444"/>
      <c r="P34" s="444"/>
      <c r="Q34" s="444"/>
      <c r="R34" s="444"/>
      <c r="S34" s="160"/>
    </row>
    <row r="35" spans="1:19" ht="42" hidden="1" customHeight="1">
      <c r="A35" s="161" t="s">
        <v>594</v>
      </c>
      <c r="B35" s="444" t="s">
        <v>624</v>
      </c>
      <c r="C35" s="444"/>
      <c r="D35" s="444"/>
      <c r="E35" s="444"/>
      <c r="F35" s="444"/>
      <c r="G35" s="444"/>
      <c r="H35" s="444"/>
      <c r="I35" s="444"/>
      <c r="J35" s="444"/>
      <c r="K35" s="444"/>
      <c r="L35" s="444"/>
      <c r="M35" s="444"/>
      <c r="N35" s="444"/>
      <c r="O35" s="444"/>
      <c r="P35" s="444"/>
      <c r="Q35" s="444"/>
      <c r="R35" s="444"/>
      <c r="S35" s="160"/>
    </row>
    <row r="36" spans="1:19" ht="43.2" hidden="1" customHeight="1">
      <c r="A36" s="161" t="s">
        <v>594</v>
      </c>
      <c r="B36" s="444" t="s">
        <v>625</v>
      </c>
      <c r="C36" s="444"/>
      <c r="D36" s="444"/>
      <c r="E36" s="444"/>
      <c r="F36" s="444"/>
      <c r="G36" s="444"/>
      <c r="H36" s="444"/>
      <c r="I36" s="444"/>
      <c r="J36" s="444"/>
      <c r="K36" s="444"/>
      <c r="L36" s="444"/>
      <c r="M36" s="444"/>
      <c r="N36" s="444"/>
      <c r="O36" s="444"/>
      <c r="P36" s="444"/>
      <c r="Q36" s="444"/>
      <c r="R36" s="444"/>
      <c r="S36" s="160"/>
    </row>
    <row r="37" spans="1:19" ht="33.6" customHeight="1">
      <c r="A37" s="419" t="s">
        <v>594</v>
      </c>
      <c r="B37" s="444" t="s">
        <v>803</v>
      </c>
      <c r="C37" s="444"/>
      <c r="D37" s="444"/>
      <c r="E37" s="444"/>
      <c r="F37" s="444"/>
      <c r="G37" s="444"/>
      <c r="H37" s="444"/>
      <c r="I37" s="444"/>
      <c r="J37" s="444"/>
      <c r="K37" s="444"/>
      <c r="L37" s="444"/>
      <c r="M37" s="444"/>
      <c r="N37" s="444"/>
      <c r="O37" s="444"/>
      <c r="P37" s="444"/>
      <c r="Q37" s="444"/>
      <c r="R37" s="444"/>
      <c r="S37" s="160"/>
    </row>
    <row r="38" spans="1:19" ht="33" customHeight="1">
      <c r="A38" s="161" t="s">
        <v>594</v>
      </c>
      <c r="B38" s="444" t="s">
        <v>804</v>
      </c>
      <c r="C38" s="444"/>
      <c r="D38" s="444"/>
      <c r="E38" s="444"/>
      <c r="F38" s="444"/>
      <c r="G38" s="444"/>
      <c r="H38" s="444"/>
      <c r="I38" s="444"/>
      <c r="J38" s="444"/>
      <c r="K38" s="444"/>
      <c r="L38" s="444"/>
      <c r="M38" s="444"/>
      <c r="N38" s="444"/>
      <c r="O38" s="444"/>
      <c r="P38" s="444"/>
      <c r="Q38" s="444"/>
      <c r="R38" s="444"/>
      <c r="S38" s="160"/>
    </row>
    <row r="39" spans="1:19" ht="19.2" customHeight="1">
      <c r="A39" s="161" t="s">
        <v>594</v>
      </c>
      <c r="B39" s="444" t="s">
        <v>717</v>
      </c>
      <c r="C39" s="444"/>
      <c r="D39" s="444"/>
      <c r="E39" s="444"/>
      <c r="F39" s="444"/>
      <c r="G39" s="444"/>
      <c r="H39" s="444"/>
      <c r="I39" s="444"/>
      <c r="J39" s="444"/>
      <c r="K39" s="444"/>
      <c r="L39" s="444"/>
      <c r="M39" s="444"/>
      <c r="N39" s="444"/>
      <c r="O39" s="444"/>
      <c r="P39" s="444"/>
      <c r="Q39" s="444"/>
      <c r="R39" s="444"/>
      <c r="S39" s="160"/>
    </row>
    <row r="40" spans="1:19" ht="13.8">
      <c r="A40" s="166"/>
      <c r="B40" s="167"/>
      <c r="C40" s="166"/>
      <c r="D40" s="166"/>
      <c r="E40" s="166"/>
      <c r="F40" s="160"/>
      <c r="G40" s="160"/>
      <c r="H40" s="160"/>
      <c r="I40" s="160"/>
      <c r="J40" s="160"/>
      <c r="K40" s="160"/>
      <c r="L40" s="160"/>
      <c r="M40" s="160"/>
      <c r="N40" s="160"/>
      <c r="O40" s="160"/>
      <c r="P40" s="160"/>
      <c r="Q40" s="160"/>
      <c r="R40" s="160"/>
      <c r="S40" s="160"/>
    </row>
    <row r="41" spans="1:19" ht="15.6" hidden="1">
      <c r="A41" s="451" t="s">
        <v>626</v>
      </c>
      <c r="B41" s="451"/>
      <c r="C41" s="451"/>
      <c r="D41" s="451"/>
      <c r="E41" s="451"/>
      <c r="F41" s="452">
        <v>7219272710</v>
      </c>
      <c r="G41" s="452"/>
      <c r="H41" s="452"/>
      <c r="I41" s="452"/>
      <c r="J41" s="452"/>
      <c r="K41" s="159" t="s">
        <v>627</v>
      </c>
      <c r="L41" s="159"/>
      <c r="M41" s="159"/>
      <c r="N41" s="159"/>
      <c r="O41" s="168"/>
      <c r="P41" s="159"/>
      <c r="Q41" s="159"/>
      <c r="R41" s="169"/>
      <c r="S41" s="170"/>
    </row>
    <row r="42" spans="1:19" ht="13.8" hidden="1">
      <c r="A42" s="451" t="s">
        <v>628</v>
      </c>
      <c r="B42" s="451"/>
      <c r="C42" s="451"/>
      <c r="D42" s="451"/>
      <c r="E42" s="451"/>
      <c r="F42" s="171"/>
      <c r="G42" s="171"/>
      <c r="H42" s="171"/>
      <c r="I42" s="171"/>
      <c r="J42" s="171"/>
      <c r="K42" s="171"/>
      <c r="L42" s="171"/>
      <c r="M42" s="171"/>
      <c r="N42" s="171"/>
      <c r="O42" s="172"/>
      <c r="P42" s="171"/>
      <c r="Q42" s="171"/>
      <c r="R42" s="171"/>
      <c r="S42" s="171"/>
    </row>
    <row r="43" spans="1:19" ht="14.4" hidden="1">
      <c r="A43" s="173">
        <v>1</v>
      </c>
      <c r="B43" s="174" t="s">
        <v>629</v>
      </c>
      <c r="C43" s="173"/>
      <c r="D43" s="173"/>
      <c r="E43" s="173"/>
      <c r="F43" s="173"/>
      <c r="G43" s="173"/>
      <c r="H43" s="173"/>
      <c r="I43" s="173"/>
      <c r="J43" s="173"/>
      <c r="K43" s="173"/>
      <c r="L43" s="450">
        <v>5778185477</v>
      </c>
      <c r="M43" s="450"/>
      <c r="N43" s="450"/>
      <c r="O43" s="175" t="s">
        <v>630</v>
      </c>
      <c r="P43" s="173"/>
      <c r="Q43" s="173"/>
      <c r="R43" s="173"/>
      <c r="S43" s="173"/>
    </row>
    <row r="44" spans="1:19" ht="14.4" hidden="1">
      <c r="A44" s="173">
        <f>+A43+1</f>
        <v>2</v>
      </c>
      <c r="B44" s="174" t="s">
        <v>631</v>
      </c>
      <c r="C44" s="173"/>
      <c r="D44" s="173"/>
      <c r="E44" s="173"/>
      <c r="F44" s="173"/>
      <c r="G44" s="173"/>
      <c r="H44" s="173"/>
      <c r="I44" s="173"/>
      <c r="J44" s="173"/>
      <c r="K44" s="173"/>
      <c r="L44" s="176">
        <v>0</v>
      </c>
      <c r="M44" s="176"/>
      <c r="N44" s="176"/>
      <c r="O44" s="175" t="s">
        <v>630</v>
      </c>
      <c r="P44" s="173"/>
      <c r="Q44" s="173"/>
      <c r="R44" s="173"/>
      <c r="S44" s="173"/>
    </row>
    <row r="45" spans="1:19" ht="14.4" hidden="1">
      <c r="A45" s="173">
        <f>A43+1</f>
        <v>2</v>
      </c>
      <c r="B45" s="174" t="s">
        <v>632</v>
      </c>
      <c r="C45" s="173"/>
      <c r="D45" s="173"/>
      <c r="E45" s="173"/>
      <c r="F45" s="173"/>
      <c r="G45" s="173"/>
      <c r="H45" s="173"/>
      <c r="I45" s="173"/>
      <c r="J45" s="173"/>
      <c r="K45" s="173"/>
      <c r="L45" s="450"/>
      <c r="M45" s="450"/>
      <c r="N45" s="450"/>
      <c r="O45" s="175" t="s">
        <v>630</v>
      </c>
      <c r="P45" s="173"/>
      <c r="Q45" s="173"/>
      <c r="R45" s="173"/>
      <c r="S45" s="173"/>
    </row>
    <row r="46" spans="1:19" ht="14.4" hidden="1">
      <c r="A46" s="173">
        <v>2</v>
      </c>
      <c r="B46" s="174" t="s">
        <v>633</v>
      </c>
      <c r="C46" s="173"/>
      <c r="D46" s="173"/>
      <c r="E46" s="173"/>
      <c r="F46" s="173"/>
      <c r="G46" s="173"/>
      <c r="H46" s="173"/>
      <c r="I46" s="173"/>
      <c r="J46" s="173"/>
      <c r="K46" s="173"/>
      <c r="L46" s="450">
        <v>1324901232</v>
      </c>
      <c r="M46" s="450"/>
      <c r="N46" s="450"/>
      <c r="O46" s="175" t="s">
        <v>630</v>
      </c>
      <c r="P46" s="173"/>
      <c r="Q46" s="173"/>
      <c r="R46" s="173"/>
      <c r="S46" s="173"/>
    </row>
    <row r="47" spans="1:19" ht="14.4" hidden="1">
      <c r="A47" s="173">
        <f>A46+1</f>
        <v>3</v>
      </c>
      <c r="B47" s="174" t="s">
        <v>385</v>
      </c>
      <c r="C47" s="173"/>
      <c r="D47" s="173"/>
      <c r="E47" s="173"/>
      <c r="F47" s="173"/>
      <c r="G47" s="173"/>
      <c r="H47" s="173"/>
      <c r="I47" s="173"/>
      <c r="J47" s="173"/>
      <c r="K47" s="173"/>
      <c r="L47" s="450">
        <v>44708053</v>
      </c>
      <c r="M47" s="450"/>
      <c r="N47" s="450"/>
      <c r="O47" s="175" t="s">
        <v>630</v>
      </c>
      <c r="P47" s="173"/>
      <c r="Q47" s="173"/>
      <c r="R47" s="173"/>
      <c r="S47" s="173"/>
    </row>
    <row r="48" spans="1:19" ht="14.4" hidden="1">
      <c r="A48" s="173">
        <f>A47+1</f>
        <v>4</v>
      </c>
      <c r="B48" s="174" t="s">
        <v>392</v>
      </c>
      <c r="C48" s="173"/>
      <c r="D48" s="173"/>
      <c r="E48" s="173"/>
      <c r="F48" s="173"/>
      <c r="G48" s="173"/>
      <c r="H48" s="173"/>
      <c r="I48" s="173"/>
      <c r="J48" s="173"/>
      <c r="K48" s="173"/>
      <c r="L48" s="450">
        <v>71477948</v>
      </c>
      <c r="M48" s="450"/>
      <c r="N48" s="450"/>
      <c r="O48" s="175" t="s">
        <v>630</v>
      </c>
      <c r="P48" s="173"/>
      <c r="Q48" s="173"/>
      <c r="R48" s="173"/>
      <c r="S48" s="173"/>
    </row>
    <row r="49" spans="1:19" ht="14.4" hidden="1">
      <c r="A49" s="171"/>
      <c r="B49" s="171"/>
      <c r="C49" s="171"/>
      <c r="D49" s="171"/>
      <c r="E49" s="171"/>
      <c r="F49" s="171"/>
      <c r="G49" s="171"/>
      <c r="H49" s="171"/>
      <c r="I49" s="171"/>
      <c r="J49" s="171"/>
      <c r="K49" s="171"/>
      <c r="L49" s="172"/>
      <c r="M49" s="171"/>
      <c r="N49" s="171"/>
      <c r="O49" s="175"/>
      <c r="P49" s="171"/>
      <c r="Q49" s="171"/>
      <c r="R49" s="171"/>
      <c r="S49" s="171"/>
    </row>
    <row r="50" spans="1:19" ht="13.8" hidden="1">
      <c r="A50" s="171"/>
      <c r="B50" s="171"/>
      <c r="C50" s="171"/>
      <c r="D50" s="171"/>
      <c r="E50" s="171"/>
      <c r="F50" s="171"/>
      <c r="G50" s="171"/>
      <c r="H50" s="171"/>
      <c r="I50" s="171"/>
      <c r="J50" s="171"/>
      <c r="K50" s="171"/>
      <c r="L50" s="172"/>
      <c r="M50" s="171"/>
      <c r="N50" s="171"/>
      <c r="O50" s="167"/>
      <c r="P50" s="171"/>
      <c r="Q50" s="171"/>
      <c r="R50" s="171"/>
      <c r="S50" s="171"/>
    </row>
    <row r="51" spans="1:19" ht="13.8" hidden="1">
      <c r="A51" s="453" t="s">
        <v>634</v>
      </c>
      <c r="B51" s="453"/>
      <c r="C51" s="453"/>
      <c r="D51" s="453"/>
      <c r="E51" s="453"/>
      <c r="F51" s="453"/>
      <c r="G51" s="453"/>
      <c r="H51" s="453"/>
      <c r="I51" s="453"/>
      <c r="J51" s="453"/>
      <c r="K51" s="453"/>
      <c r="L51" s="453"/>
      <c r="M51" s="453"/>
      <c r="N51" s="453"/>
      <c r="O51" s="453"/>
      <c r="P51" s="453"/>
      <c r="Q51" s="453"/>
      <c r="R51" s="453"/>
      <c r="S51" s="171"/>
    </row>
    <row r="52" spans="1:19" ht="36" hidden="1" customHeight="1">
      <c r="A52" s="171"/>
      <c r="B52" s="454"/>
      <c r="C52" s="454"/>
      <c r="D52" s="454"/>
      <c r="E52" s="454"/>
      <c r="F52" s="454"/>
      <c r="G52" s="171"/>
      <c r="H52" s="177"/>
      <c r="I52" s="177"/>
      <c r="J52" s="177"/>
      <c r="K52" s="171"/>
      <c r="L52" s="177"/>
      <c r="M52" s="177"/>
      <c r="N52" s="455" t="s">
        <v>635</v>
      </c>
      <c r="O52" s="454"/>
      <c r="P52" s="454"/>
      <c r="Q52" s="454"/>
      <c r="R52" s="454"/>
      <c r="S52" s="178"/>
    </row>
    <row r="53" spans="1:19" ht="13.8" hidden="1">
      <c r="A53" s="171"/>
      <c r="B53" s="179"/>
      <c r="C53" s="179"/>
      <c r="D53" s="179"/>
      <c r="E53" s="179"/>
      <c r="F53" s="179"/>
      <c r="G53" s="171"/>
      <c r="H53" s="177"/>
      <c r="I53" s="177"/>
      <c r="J53" s="177"/>
      <c r="K53" s="171"/>
      <c r="L53" s="177"/>
      <c r="M53" s="177"/>
      <c r="N53" s="455" t="s">
        <v>636</v>
      </c>
      <c r="O53" s="455"/>
      <c r="P53" s="455"/>
      <c r="Q53" s="455"/>
      <c r="R53" s="455"/>
      <c r="S53" s="178"/>
    </row>
    <row r="54" spans="1:19" ht="13.8" hidden="1">
      <c r="A54" s="171"/>
      <c r="B54" s="456" t="s">
        <v>637</v>
      </c>
      <c r="C54" s="456"/>
      <c r="D54" s="456"/>
      <c r="E54" s="456"/>
      <c r="F54" s="180"/>
      <c r="G54" s="171"/>
      <c r="H54" s="171"/>
      <c r="I54" s="171"/>
      <c r="J54" s="171"/>
      <c r="K54" s="171"/>
      <c r="L54" s="181"/>
      <c r="M54" s="181"/>
      <c r="N54" s="457" t="s">
        <v>638</v>
      </c>
      <c r="O54" s="457"/>
      <c r="P54" s="457"/>
      <c r="Q54" s="457"/>
      <c r="R54" s="457"/>
      <c r="S54" s="178"/>
    </row>
    <row r="55" spans="1:19" ht="13.8" hidden="1">
      <c r="A55" s="171"/>
      <c r="B55" s="182"/>
      <c r="C55" s="182"/>
      <c r="D55" s="182"/>
      <c r="E55" s="183"/>
      <c r="F55" s="171"/>
      <c r="G55" s="171"/>
      <c r="H55" s="184"/>
      <c r="I55" s="184"/>
      <c r="J55" s="183"/>
      <c r="K55" s="184"/>
      <c r="L55" s="185"/>
      <c r="M55" s="186"/>
      <c r="N55" s="184"/>
      <c r="O55" s="171"/>
      <c r="P55" s="171"/>
      <c r="Q55" s="171"/>
      <c r="R55" s="171"/>
      <c r="S55" s="178"/>
    </row>
    <row r="56" spans="1:19" ht="13.8" hidden="1">
      <c r="A56" s="171"/>
      <c r="B56" s="182"/>
      <c r="C56" s="182"/>
      <c r="D56" s="182"/>
      <c r="E56" s="183"/>
      <c r="F56" s="171"/>
      <c r="G56" s="171"/>
      <c r="H56" s="187"/>
      <c r="I56" s="187"/>
      <c r="J56" s="183"/>
      <c r="K56" s="184"/>
      <c r="L56" s="188"/>
      <c r="M56" s="186"/>
      <c r="N56" s="184"/>
      <c r="O56" s="171"/>
      <c r="P56" s="171"/>
      <c r="Q56" s="171"/>
      <c r="R56" s="171"/>
      <c r="S56" s="178"/>
    </row>
    <row r="57" spans="1:19" ht="13.8" hidden="1">
      <c r="A57" s="171"/>
      <c r="B57" s="189"/>
      <c r="C57" s="189"/>
      <c r="D57" s="189"/>
      <c r="E57" s="189"/>
      <c r="F57" s="171"/>
      <c r="G57" s="171"/>
      <c r="H57" s="187"/>
      <c r="I57" s="187"/>
      <c r="J57" s="183"/>
      <c r="K57" s="184"/>
      <c r="L57" s="190"/>
      <c r="M57" s="186"/>
      <c r="N57" s="184"/>
      <c r="O57" s="171"/>
      <c r="P57" s="171"/>
      <c r="Q57" s="171"/>
      <c r="R57" s="171"/>
      <c r="S57" s="178"/>
    </row>
    <row r="58" spans="1:19" ht="13.8" hidden="1">
      <c r="A58" s="171"/>
      <c r="B58" s="191"/>
      <c r="C58" s="191"/>
      <c r="D58" s="191"/>
      <c r="E58" s="191"/>
      <c r="F58" s="191"/>
      <c r="G58" s="171"/>
      <c r="H58" s="192"/>
      <c r="I58" s="192"/>
      <c r="J58" s="184"/>
      <c r="K58" s="184"/>
      <c r="L58" s="190"/>
      <c r="M58" s="186"/>
      <c r="N58" s="184"/>
      <c r="O58" s="171"/>
      <c r="P58" s="171"/>
      <c r="Q58" s="171"/>
      <c r="R58" s="171"/>
      <c r="S58" s="178"/>
    </row>
    <row r="59" spans="1:19" ht="13.8" hidden="1">
      <c r="A59" s="171"/>
      <c r="B59" s="183"/>
      <c r="C59" s="183"/>
      <c r="D59" s="183"/>
      <c r="E59" s="182"/>
      <c r="F59" s="171"/>
      <c r="G59" s="171"/>
      <c r="H59" s="171"/>
      <c r="I59" s="171"/>
      <c r="J59" s="171"/>
      <c r="K59" s="171"/>
      <c r="L59" s="171"/>
      <c r="M59" s="193"/>
      <c r="N59" s="184"/>
      <c r="O59" s="171"/>
      <c r="P59" s="171"/>
      <c r="Q59" s="171"/>
      <c r="R59" s="171"/>
      <c r="S59" s="178"/>
    </row>
    <row r="60" spans="1:19" ht="13.8" hidden="1">
      <c r="A60" s="171"/>
      <c r="B60" s="457" t="s">
        <v>639</v>
      </c>
      <c r="C60" s="457"/>
      <c r="D60" s="457"/>
      <c r="E60" s="457"/>
      <c r="F60" s="171"/>
      <c r="G60" s="171"/>
      <c r="H60" s="171"/>
      <c r="I60" s="171"/>
      <c r="J60" s="171"/>
      <c r="K60" s="171"/>
      <c r="L60" s="171"/>
      <c r="M60" s="181"/>
      <c r="N60" s="457" t="s">
        <v>640</v>
      </c>
      <c r="O60" s="457"/>
      <c r="P60" s="457"/>
      <c r="Q60" s="457"/>
      <c r="R60" s="457"/>
      <c r="S60" s="178"/>
    </row>
    <row r="61" spans="1:19" ht="13.8" hidden="1">
      <c r="A61" s="171"/>
      <c r="B61" s="194" t="s">
        <v>641</v>
      </c>
      <c r="C61" s="187"/>
      <c r="D61" s="194"/>
      <c r="E61" s="184"/>
      <c r="F61" s="171"/>
      <c r="G61" s="171"/>
      <c r="H61" s="171"/>
      <c r="I61" s="171"/>
      <c r="J61" s="171"/>
      <c r="K61" s="171"/>
      <c r="L61" s="171"/>
      <c r="M61" s="171"/>
      <c r="N61" s="171"/>
      <c r="O61" s="171"/>
      <c r="P61" s="171"/>
      <c r="Q61" s="171"/>
      <c r="R61" s="171"/>
      <c r="S61" s="178"/>
    </row>
    <row r="62" spans="1:19" ht="13.8" hidden="1">
      <c r="A62" s="171"/>
      <c r="B62" s="194" t="s">
        <v>642</v>
      </c>
      <c r="C62" s="187"/>
      <c r="D62" s="194"/>
      <c r="E62" s="184"/>
      <c r="F62" s="171"/>
      <c r="G62" s="171"/>
      <c r="H62" s="171"/>
      <c r="I62" s="171"/>
      <c r="J62" s="171"/>
      <c r="K62" s="171"/>
      <c r="L62" s="171"/>
      <c r="M62" s="171"/>
      <c r="N62" s="171"/>
      <c r="O62" s="171"/>
      <c r="P62" s="171"/>
      <c r="Q62" s="171"/>
      <c r="R62" s="171"/>
      <c r="S62" s="178"/>
    </row>
  </sheetData>
  <mergeCells count="54">
    <mergeCell ref="N53:R53"/>
    <mergeCell ref="B54:E54"/>
    <mergeCell ref="N54:R54"/>
    <mergeCell ref="B60:E60"/>
    <mergeCell ref="N60:R60"/>
    <mergeCell ref="L46:N46"/>
    <mergeCell ref="L47:N47"/>
    <mergeCell ref="L48:N48"/>
    <mergeCell ref="A51:R51"/>
    <mergeCell ref="B52:F52"/>
    <mergeCell ref="N52:R52"/>
    <mergeCell ref="L45:N45"/>
    <mergeCell ref="B32:R32"/>
    <mergeCell ref="B33:R33"/>
    <mergeCell ref="B34:R34"/>
    <mergeCell ref="B35:R35"/>
    <mergeCell ref="B36:R36"/>
    <mergeCell ref="B38:R38"/>
    <mergeCell ref="B39:R39"/>
    <mergeCell ref="A41:E41"/>
    <mergeCell ref="F41:J41"/>
    <mergeCell ref="A42:E42"/>
    <mergeCell ref="L43:N43"/>
    <mergeCell ref="B37:R37"/>
    <mergeCell ref="B31:R31"/>
    <mergeCell ref="B20:R20"/>
    <mergeCell ref="B21:R21"/>
    <mergeCell ref="B22:R22"/>
    <mergeCell ref="B23:R23"/>
    <mergeCell ref="B24:R24"/>
    <mergeCell ref="B25:R25"/>
    <mergeCell ref="B26:R26"/>
    <mergeCell ref="B27:R27"/>
    <mergeCell ref="B28:R28"/>
    <mergeCell ref="B29:R29"/>
    <mergeCell ref="B30:R30"/>
    <mergeCell ref="B19:R19"/>
    <mergeCell ref="B8:R8"/>
    <mergeCell ref="B9:R9"/>
    <mergeCell ref="B10:R10"/>
    <mergeCell ref="B11:R11"/>
    <mergeCell ref="B12:R12"/>
    <mergeCell ref="B13:R13"/>
    <mergeCell ref="B14:R14"/>
    <mergeCell ref="B15:R15"/>
    <mergeCell ref="B16:R16"/>
    <mergeCell ref="B17:R17"/>
    <mergeCell ref="B18:R18"/>
    <mergeCell ref="B7:R7"/>
    <mergeCell ref="A1:S1"/>
    <mergeCell ref="A3:R3"/>
    <mergeCell ref="A4:S4"/>
    <mergeCell ref="A5:E5"/>
    <mergeCell ref="B6:R6"/>
  </mergeCells>
  <printOptions horizontalCentered="1"/>
  <pageMargins left="0.69444444444444442" right="0.55555555555555558" top="0.55555555555555558" bottom="0.55555555555555558" header="0.31496062992125984" footer="0.31496062992125984"/>
  <pageSetup paperSize="9" scale="94" fitToHeight="0" orientation="portrait" blackAndWhite="1" r:id="rId1"/>
  <headerFooter>
    <oddFooter>&amp;C&amp;P</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1254E-1B00-47EB-9D67-F45999D7FCAD}">
  <sheetPr>
    <pageSetUpPr fitToPage="1"/>
  </sheetPr>
  <dimension ref="A1:W47"/>
  <sheetViews>
    <sheetView view="pageBreakPreview" topLeftCell="B1" zoomScaleNormal="100" zoomScaleSheetLayoutView="100" workbookViewId="0">
      <selection activeCell="E16" sqref="E16"/>
    </sheetView>
  </sheetViews>
  <sheetFormatPr defaultColWidth="9" defaultRowHeight="10.8" outlineLevelRow="1" outlineLevelCol="1"/>
  <cols>
    <col min="1" max="1" width="9" style="178" hidden="1" customWidth="1" outlineLevel="1"/>
    <col min="2" max="2" width="6" style="178" bestFit="1" customWidth="1" collapsed="1"/>
    <col min="3" max="3" width="57" style="178" bestFit="1" customWidth="1"/>
    <col min="4" max="4" width="9.5" style="178" customWidth="1"/>
    <col min="5" max="5" width="11.125" style="178" customWidth="1" outlineLevel="1"/>
    <col min="6" max="6" width="1.5" style="178" hidden="1" customWidth="1" outlineLevel="1"/>
    <col min="7" max="7" width="35.375" style="178" customWidth="1"/>
    <col min="8" max="10" width="17.5" style="178" customWidth="1"/>
    <col min="11" max="11" width="27.625" style="256" customWidth="1"/>
    <col min="12" max="13" width="9" style="178"/>
    <col min="14" max="14" width="15.625" style="178" bestFit="1" customWidth="1"/>
    <col min="15" max="16" width="9" style="178"/>
    <col min="17" max="17" width="14.375" style="178" customWidth="1"/>
    <col min="18" max="16384" width="9" style="178"/>
  </cols>
  <sheetData>
    <row r="1" spans="1:17" ht="26.25" customHeight="1">
      <c r="B1" s="459" t="s">
        <v>643</v>
      </c>
      <c r="C1" s="459"/>
      <c r="D1" s="459"/>
      <c r="E1" s="459"/>
      <c r="F1" s="459"/>
      <c r="G1" s="459"/>
      <c r="H1" s="459"/>
      <c r="I1" s="459"/>
      <c r="J1" s="459"/>
      <c r="K1" s="459"/>
    </row>
    <row r="2" spans="1:17" ht="21.75" customHeight="1">
      <c r="B2" s="460" t="s">
        <v>592</v>
      </c>
      <c r="C2" s="460"/>
      <c r="D2" s="460"/>
      <c r="E2" s="460"/>
      <c r="F2" s="460"/>
      <c r="G2" s="460"/>
      <c r="H2" s="460"/>
      <c r="I2" s="460"/>
      <c r="J2" s="460"/>
      <c r="K2" s="460"/>
      <c r="N2" s="178">
        <v>11006051666</v>
      </c>
    </row>
    <row r="3" spans="1:17" ht="23.25" customHeight="1">
      <c r="B3" s="460" t="s">
        <v>644</v>
      </c>
      <c r="C3" s="460"/>
      <c r="D3" s="460"/>
      <c r="E3" s="460"/>
      <c r="F3" s="460"/>
      <c r="G3" s="460"/>
      <c r="H3" s="460"/>
      <c r="I3" s="460"/>
      <c r="J3" s="460"/>
      <c r="K3" s="460"/>
      <c r="N3" s="178">
        <v>717816512</v>
      </c>
    </row>
    <row r="4" spans="1:17" ht="17.25" customHeight="1" thickBot="1">
      <c r="J4" s="195" t="s">
        <v>182</v>
      </c>
      <c r="K4" s="196"/>
      <c r="N4" s="178">
        <v>405605944.52545452</v>
      </c>
    </row>
    <row r="5" spans="1:17" ht="25.5" customHeight="1" thickTop="1">
      <c r="B5" s="197" t="s">
        <v>3</v>
      </c>
      <c r="C5" s="198" t="s">
        <v>321</v>
      </c>
      <c r="D5" s="198" t="s">
        <v>173</v>
      </c>
      <c r="E5" s="198" t="s">
        <v>22</v>
      </c>
      <c r="F5" s="198" t="s">
        <v>9</v>
      </c>
      <c r="G5" s="199" t="s">
        <v>322</v>
      </c>
      <c r="H5" s="198" t="s">
        <v>645</v>
      </c>
      <c r="I5" s="198" t="s">
        <v>390</v>
      </c>
      <c r="J5" s="198" t="s">
        <v>646</v>
      </c>
      <c r="K5" s="200" t="s">
        <v>647</v>
      </c>
      <c r="N5" s="178">
        <v>598040423</v>
      </c>
    </row>
    <row r="6" spans="1:17" ht="12.75" hidden="1" customHeight="1" outlineLevel="1">
      <c r="B6" s="201">
        <v>0</v>
      </c>
      <c r="C6" s="202" t="s">
        <v>648</v>
      </c>
      <c r="D6" s="203" t="s">
        <v>649</v>
      </c>
      <c r="E6" s="204"/>
      <c r="F6" s="205"/>
      <c r="G6" s="203" t="str">
        <f>D7&amp;" + "&amp;D8</f>
        <v>Gbt + Gđo</v>
      </c>
      <c r="H6" s="206">
        <f>H7+H8</f>
        <v>0</v>
      </c>
      <c r="I6" s="206">
        <f>I7+I8</f>
        <v>0</v>
      </c>
      <c r="J6" s="206">
        <f>SUM(J7:J8)</f>
        <v>0</v>
      </c>
      <c r="K6" s="207"/>
    </row>
    <row r="7" spans="1:17" ht="12.75" hidden="1" customHeight="1" outlineLevel="1">
      <c r="A7" s="178">
        <v>1</v>
      </c>
      <c r="B7" s="208" t="str">
        <f>"1."&amp;A7</f>
        <v>1.1</v>
      </c>
      <c r="C7" s="209" t="s">
        <v>648</v>
      </c>
      <c r="D7" s="210" t="s">
        <v>650</v>
      </c>
      <c r="E7" s="211"/>
      <c r="F7" s="212"/>
      <c r="G7" s="210" t="s">
        <v>651</v>
      </c>
      <c r="H7" s="213"/>
      <c r="I7" s="213"/>
      <c r="J7" s="213"/>
      <c r="K7" s="207"/>
    </row>
    <row r="8" spans="1:17" ht="13.2" hidden="1" outlineLevel="1">
      <c r="A8" s="178">
        <f>1+A7</f>
        <v>2</v>
      </c>
      <c r="B8" s="208" t="str">
        <f>"1."&amp;A8</f>
        <v>1.2</v>
      </c>
      <c r="C8" s="209" t="s">
        <v>652</v>
      </c>
      <c r="D8" s="210" t="s">
        <v>653</v>
      </c>
      <c r="E8" s="211">
        <v>2.5000000000000001E-2</v>
      </c>
      <c r="F8" s="212"/>
      <c r="G8" s="210" t="str">
        <f>"Tạm tính: "&amp;E8*100&amp;"% x "&amp;D7</f>
        <v>Tạm tính: 2,5% x Gbt</v>
      </c>
      <c r="H8" s="213"/>
      <c r="I8" s="213"/>
      <c r="J8" s="213"/>
      <c r="K8" s="207"/>
    </row>
    <row r="9" spans="1:17" ht="22.5" customHeight="1" collapsed="1">
      <c r="B9" s="201">
        <f>1+B6</f>
        <v>1</v>
      </c>
      <c r="C9" s="202" t="s">
        <v>629</v>
      </c>
      <c r="D9" s="203" t="str">
        <f>"Gxd"&amp;A9</f>
        <v>Gxd</v>
      </c>
      <c r="E9" s="204"/>
      <c r="F9" s="205"/>
      <c r="G9" s="203" t="s">
        <v>654</v>
      </c>
      <c r="H9" s="214">
        <f>ROUND(J9/1.1,0)</f>
        <v>5715261253</v>
      </c>
      <c r="I9" s="206">
        <f>J9-H9</f>
        <v>571526125</v>
      </c>
      <c r="J9" s="206">
        <f>'THKP hạng mục'!H21</f>
        <v>6286787378</v>
      </c>
      <c r="K9" s="207"/>
      <c r="N9" s="215">
        <f>J9+J14+J15+J16+J17+J18+J19+J20+J21+J25</f>
        <v>7682952171</v>
      </c>
    </row>
    <row r="10" spans="1:17" ht="13.2" hidden="1" outlineLevel="1">
      <c r="B10" s="201">
        <f>1+B9</f>
        <v>2</v>
      </c>
      <c r="C10" s="202" t="s">
        <v>632</v>
      </c>
      <c r="D10" s="203" t="s">
        <v>655</v>
      </c>
      <c r="E10" s="204"/>
      <c r="F10" s="205"/>
      <c r="G10" s="203" t="str">
        <f>D11&amp;" + "&amp;D12</f>
        <v>Gqlda1 + Gqlda2</v>
      </c>
      <c r="H10" s="206"/>
      <c r="I10" s="206"/>
      <c r="J10" s="206"/>
      <c r="K10" s="207"/>
    </row>
    <row r="11" spans="1:17" ht="13.2" hidden="1" outlineLevel="1">
      <c r="A11" s="178">
        <v>1</v>
      </c>
      <c r="B11" s="208" t="str">
        <f>$B$10&amp;"."&amp;A11</f>
        <v>2.1</v>
      </c>
      <c r="C11" s="209" t="s">
        <v>632</v>
      </c>
      <c r="D11" s="210" t="str">
        <f>$D$10&amp;A11</f>
        <v>Gqlda1</v>
      </c>
      <c r="E11" s="211">
        <v>2.9360000000000001E-2</v>
      </c>
      <c r="F11" s="212"/>
      <c r="G11" s="210" t="str">
        <f>E11*100&amp;"% x "&amp;"("&amp;D9&amp;")"</f>
        <v>2,936% x (Gxd)</v>
      </c>
      <c r="H11" s="213"/>
      <c r="I11" s="213"/>
      <c r="J11" s="213"/>
      <c r="K11" s="216" t="s">
        <v>656</v>
      </c>
    </row>
    <row r="12" spans="1:17" ht="13.2" hidden="1" outlineLevel="1">
      <c r="A12" s="178">
        <v>2</v>
      </c>
      <c r="B12" s="208" t="str">
        <f>$B$10&amp;"."&amp;A12</f>
        <v>2.2</v>
      </c>
      <c r="C12" s="209" t="s">
        <v>657</v>
      </c>
      <c r="D12" s="210" t="str">
        <f>$D$10&amp;A12</f>
        <v>Gqlda2</v>
      </c>
      <c r="E12" s="211">
        <v>0.2</v>
      </c>
      <c r="F12" s="212"/>
      <c r="G12" s="210" t="str">
        <f>E12*100&amp;"% x "&amp;"("&amp;D10&amp;")"</f>
        <v>20% x (Gqlda)</v>
      </c>
      <c r="H12" s="213"/>
      <c r="I12" s="213"/>
      <c r="J12" s="213"/>
      <c r="K12" s="207" t="s">
        <v>658</v>
      </c>
    </row>
    <row r="13" spans="1:17" ht="17.399999999999999" customHeight="1" collapsed="1">
      <c r="B13" s="201">
        <v>2</v>
      </c>
      <c r="C13" s="202" t="s">
        <v>633</v>
      </c>
      <c r="D13" s="203" t="s">
        <v>659</v>
      </c>
      <c r="E13" s="204"/>
      <c r="F13" s="205"/>
      <c r="G13" s="203" t="str">
        <f>"Gtv1 + Gtv2 + … + "&amp;D20</f>
        <v>Gtv1 + Gtv2 + … + Gtv7</v>
      </c>
      <c r="H13" s="206">
        <f>SUM(H14:H20)</f>
        <v>1152893737</v>
      </c>
      <c r="I13" s="206">
        <f>SUM(I14:I20)</f>
        <v>115289374</v>
      </c>
      <c r="J13" s="206">
        <f>SUM(J14:J20)</f>
        <v>1268183111</v>
      </c>
      <c r="K13" s="207"/>
    </row>
    <row r="14" spans="1:17" s="217" customFormat="1" ht="26.4">
      <c r="A14" s="217">
        <v>1</v>
      </c>
      <c r="B14" s="218" t="str">
        <f>$B$13&amp;"."&amp;A14</f>
        <v>2.1</v>
      </c>
      <c r="C14" s="219" t="s">
        <v>660</v>
      </c>
      <c r="D14" s="220" t="str">
        <f>$D$13&amp;A14</f>
        <v>Gtv1</v>
      </c>
      <c r="E14" s="221"/>
      <c r="F14" s="222"/>
      <c r="G14" s="223" t="s">
        <v>661</v>
      </c>
      <c r="H14" s="224">
        <f>ROUND(J14/1.1,0)</f>
        <v>313850909</v>
      </c>
      <c r="I14" s="224">
        <f>J14-H14</f>
        <v>31385091</v>
      </c>
      <c r="J14" s="224">
        <v>345236000</v>
      </c>
      <c r="K14" s="225"/>
      <c r="N14" s="226">
        <f>+J16+J14</f>
        <v>533148075</v>
      </c>
      <c r="Q14" s="226">
        <v>9986179408</v>
      </c>
    </row>
    <row r="15" spans="1:17" ht="26.4">
      <c r="A15" s="178">
        <f>1+A14</f>
        <v>2</v>
      </c>
      <c r="B15" s="208" t="str">
        <f>$B$13&amp;"."&amp;A15</f>
        <v>2.2</v>
      </c>
      <c r="C15" s="209" t="s">
        <v>662</v>
      </c>
      <c r="D15" s="227" t="str">
        <f>$D$13&amp;A15</f>
        <v>Gtv2</v>
      </c>
      <c r="E15" s="211"/>
      <c r="F15" s="212"/>
      <c r="G15" s="223" t="s">
        <v>661</v>
      </c>
      <c r="H15" s="224">
        <f>ROUND(J15/1.1,0)</f>
        <v>12672298</v>
      </c>
      <c r="I15" s="224">
        <f>J15-H15</f>
        <v>1267230</v>
      </c>
      <c r="J15" s="224">
        <v>13939528</v>
      </c>
      <c r="K15" s="216"/>
      <c r="Q15" s="215"/>
    </row>
    <row r="16" spans="1:17" ht="18" customHeight="1">
      <c r="A16" s="178">
        <f>1+A15</f>
        <v>3</v>
      </c>
      <c r="B16" s="208" t="str">
        <f>$B$13&amp;"."&amp;A16</f>
        <v>2.3</v>
      </c>
      <c r="C16" s="209" t="s">
        <v>663</v>
      </c>
      <c r="D16" s="227" t="str">
        <f>$D$13&amp;A16</f>
        <v>Gtv3</v>
      </c>
      <c r="E16" s="211">
        <f>ROUND(Sheet1!N25/100,5)</f>
        <v>2.989E-2</v>
      </c>
      <c r="F16" s="212"/>
      <c r="G16" s="210" t="str">
        <f>E16*100&amp;"% x "&amp;$D$9</f>
        <v>2,989% x Gxd</v>
      </c>
      <c r="H16" s="224">
        <f>ROUND(E16*H9,0)</f>
        <v>170829159</v>
      </c>
      <c r="I16" s="224">
        <f>ROUND(H16*0.1,0)</f>
        <v>17082916</v>
      </c>
      <c r="J16" s="213">
        <f>ROUND(H16+I16,0)</f>
        <v>187912075</v>
      </c>
      <c r="K16" s="216"/>
      <c r="N16" s="228" t="e">
        <f>#REF!-(J21+J13+J9)</f>
        <v>#REF!</v>
      </c>
      <c r="Q16" s="215"/>
    </row>
    <row r="17" spans="1:23" ht="18" customHeight="1">
      <c r="A17" s="178" t="e">
        <f>1+#REF!</f>
        <v>#REF!</v>
      </c>
      <c r="B17" s="208" t="s">
        <v>664</v>
      </c>
      <c r="C17" s="209" t="s">
        <v>665</v>
      </c>
      <c r="D17" s="227" t="s">
        <v>666</v>
      </c>
      <c r="E17" s="211">
        <f>ROUND(Sheet1!N65/100,5)</f>
        <v>3.46E-3</v>
      </c>
      <c r="F17" s="212"/>
      <c r="G17" s="210" t="str">
        <f>E17*100&amp;"% x "&amp;$D$9</f>
        <v>0,346% x Gxd</v>
      </c>
      <c r="H17" s="213">
        <f>ROUND(E17*$H$9,0)</f>
        <v>19774804</v>
      </c>
      <c r="I17" s="213">
        <f>ROUND(H17*10%,0)</f>
        <v>1977480</v>
      </c>
      <c r="J17" s="213">
        <f>ROUND(H17+I17,0)</f>
        <v>21752284</v>
      </c>
      <c r="K17" s="216" t="s">
        <v>667</v>
      </c>
      <c r="N17" s="215">
        <f>N18-K30</f>
        <v>14000000000</v>
      </c>
      <c r="Q17" s="215">
        <v>23261756</v>
      </c>
    </row>
    <row r="18" spans="1:23" ht="18" customHeight="1">
      <c r="A18" s="178" t="e">
        <f>1+A17</f>
        <v>#REF!</v>
      </c>
      <c r="B18" s="208" t="s">
        <v>668</v>
      </c>
      <c r="C18" s="209" t="s">
        <v>669</v>
      </c>
      <c r="D18" s="227" t="s">
        <v>670</v>
      </c>
      <c r="E18" s="211">
        <f>ROUND(Sheet1!N75/100,5)</f>
        <v>3.2030000000000003E-2</v>
      </c>
      <c r="F18" s="212"/>
      <c r="G18" s="210" t="str">
        <f>E18*100&amp;"% x "&amp;$D$9</f>
        <v>3,203% x Gxd</v>
      </c>
      <c r="H18" s="213">
        <f>ROUND(E18*$H$9,0)</f>
        <v>183059818</v>
      </c>
      <c r="I18" s="213">
        <f>ROUND(10%*H18,0)</f>
        <v>18305982</v>
      </c>
      <c r="J18" s="213">
        <f>ROUND(H18+I18,0)</f>
        <v>201365800</v>
      </c>
      <c r="K18" s="216" t="s">
        <v>667</v>
      </c>
      <c r="N18" s="178">
        <v>14000000000</v>
      </c>
      <c r="Q18" s="215">
        <v>947218</v>
      </c>
    </row>
    <row r="19" spans="1:23" ht="26.4" outlineLevel="1">
      <c r="A19" s="178" t="e">
        <f>1+A18</f>
        <v>#REF!</v>
      </c>
      <c r="B19" s="208" t="s">
        <v>671</v>
      </c>
      <c r="C19" s="209" t="s">
        <v>672</v>
      </c>
      <c r="D19" s="227" t="s">
        <v>673</v>
      </c>
      <c r="E19" s="211"/>
      <c r="F19" s="212"/>
      <c r="G19" s="223" t="s">
        <v>661</v>
      </c>
      <c r="H19" s="229">
        <f>ROUND(J19/1.1,0)</f>
        <v>347216931</v>
      </c>
      <c r="I19" s="229">
        <f>ROUND(H19*0.1,0)</f>
        <v>34721693</v>
      </c>
      <c r="J19" s="229">
        <v>381938624</v>
      </c>
      <c r="K19" s="207"/>
      <c r="Q19" s="215">
        <v>262167168</v>
      </c>
    </row>
    <row r="20" spans="1:23" ht="18" customHeight="1" outlineLevel="1">
      <c r="A20" s="178" t="e">
        <f>1+A19</f>
        <v>#REF!</v>
      </c>
      <c r="B20" s="208" t="s">
        <v>674</v>
      </c>
      <c r="C20" s="209" t="s">
        <v>675</v>
      </c>
      <c r="D20" s="227" t="s">
        <v>676</v>
      </c>
      <c r="E20" s="211"/>
      <c r="F20" s="212"/>
      <c r="G20" s="210" t="s">
        <v>677</v>
      </c>
      <c r="H20" s="213">
        <f>ROUND(J20/1.1,0)</f>
        <v>105489818</v>
      </c>
      <c r="I20" s="213">
        <f>ROUND(H20*0.1,0)</f>
        <v>10548982</v>
      </c>
      <c r="J20" s="213">
        <v>116038800</v>
      </c>
      <c r="K20" s="207"/>
      <c r="Q20" s="215"/>
    </row>
    <row r="21" spans="1:23" ht="18" customHeight="1">
      <c r="B21" s="201">
        <f>1+B13</f>
        <v>3</v>
      </c>
      <c r="C21" s="202" t="s">
        <v>385</v>
      </c>
      <c r="D21" s="203" t="s">
        <v>678</v>
      </c>
      <c r="E21" s="204"/>
      <c r="F21" s="205"/>
      <c r="G21" s="203" t="s">
        <v>679</v>
      </c>
      <c r="H21" s="206">
        <f>SUM(H22:H24)</f>
        <v>42864459</v>
      </c>
      <c r="I21" s="206">
        <f>SUM(I22:I24)</f>
        <v>4286446</v>
      </c>
      <c r="J21" s="206">
        <f>SUM(J22:J24)</f>
        <v>51912849</v>
      </c>
      <c r="K21" s="207"/>
      <c r="N21" s="215">
        <f>N18-(J9+J13+J21)</f>
        <v>6393116662</v>
      </c>
      <c r="Q21" s="215">
        <v>262167168</v>
      </c>
    </row>
    <row r="22" spans="1:23" ht="18" customHeight="1">
      <c r="A22" s="178">
        <v>2</v>
      </c>
      <c r="B22" s="208" t="s">
        <v>680</v>
      </c>
      <c r="C22" s="209" t="s">
        <v>712</v>
      </c>
      <c r="D22" s="210" t="s">
        <v>681</v>
      </c>
      <c r="E22" s="211">
        <v>1.9000000000000001E-4</v>
      </c>
      <c r="F22" s="212"/>
      <c r="G22" s="210" t="str">
        <f>E22*100&amp;"% x "&amp;D28</f>
        <v>0,019% x TMDT</v>
      </c>
      <c r="H22" s="213"/>
      <c r="I22" s="213"/>
      <c r="J22" s="213">
        <f>ROUND(E22*N29,0)</f>
        <v>1361944</v>
      </c>
      <c r="K22" s="216" t="s">
        <v>682</v>
      </c>
      <c r="N22" s="178">
        <v>571845126.09179878</v>
      </c>
      <c r="Q22" s="215">
        <v>319857326</v>
      </c>
    </row>
    <row r="23" spans="1:23" ht="18" customHeight="1">
      <c r="B23" s="208" t="s">
        <v>683</v>
      </c>
      <c r="C23" s="209" t="s">
        <v>684</v>
      </c>
      <c r="D23" s="210" t="s">
        <v>685</v>
      </c>
      <c r="E23" s="211">
        <f>ROUND(7.5/1000,6)</f>
        <v>7.4999999999999997E-3</v>
      </c>
      <c r="F23" s="212"/>
      <c r="G23" s="210" t="str">
        <f>E23*100&amp;"% x "&amp;$D$9</f>
        <v>0,75% x Gxd</v>
      </c>
      <c r="H23" s="213">
        <f>ROUND(E23*H9,0)</f>
        <v>42864459</v>
      </c>
      <c r="I23" s="213">
        <f>ROUND(H23*0.1,0)</f>
        <v>4286446</v>
      </c>
      <c r="J23" s="213">
        <f>ROUND(H23+I23,0)</f>
        <v>47150905</v>
      </c>
      <c r="K23" s="216" t="s">
        <v>686</v>
      </c>
      <c r="Q23" s="215"/>
    </row>
    <row r="24" spans="1:23" ht="26.4">
      <c r="B24" s="208" t="s">
        <v>687</v>
      </c>
      <c r="C24" s="209" t="s">
        <v>711</v>
      </c>
      <c r="D24" s="210" t="s">
        <v>688</v>
      </c>
      <c r="E24" s="211"/>
      <c r="F24" s="212"/>
      <c r="G24" s="210"/>
      <c r="H24" s="213"/>
      <c r="I24" s="213"/>
      <c r="J24" s="213">
        <v>3400000</v>
      </c>
      <c r="K24" s="216" t="s">
        <v>713</v>
      </c>
      <c r="Q24" s="215"/>
    </row>
    <row r="25" spans="1:23" ht="18" customHeight="1">
      <c r="B25" s="201">
        <f>1+B21</f>
        <v>4</v>
      </c>
      <c r="C25" s="202" t="s">
        <v>392</v>
      </c>
      <c r="D25" s="203" t="s">
        <v>689</v>
      </c>
      <c r="E25" s="204"/>
      <c r="F25" s="205"/>
      <c r="G25" s="203" t="s">
        <v>690</v>
      </c>
      <c r="H25" s="206">
        <f>H26</f>
        <v>69153485</v>
      </c>
      <c r="I25" s="206">
        <f>I26</f>
        <v>6915349</v>
      </c>
      <c r="J25" s="206">
        <f>J26</f>
        <v>76068833</v>
      </c>
      <c r="K25" s="207"/>
      <c r="N25" s="215">
        <f>+J26-N26</f>
        <v>-1</v>
      </c>
      <c r="Q25" s="215">
        <v>317072872</v>
      </c>
    </row>
    <row r="26" spans="1:23" ht="18" customHeight="1">
      <c r="A26" s="178">
        <v>1</v>
      </c>
      <c r="B26" s="208" t="str">
        <f>$B$25&amp;"."&amp;A26</f>
        <v>4.1</v>
      </c>
      <c r="C26" s="209" t="s">
        <v>691</v>
      </c>
      <c r="D26" s="210" t="s">
        <v>692</v>
      </c>
      <c r="E26" s="230"/>
      <c r="F26" s="212"/>
      <c r="G26" s="210" t="s">
        <v>693</v>
      </c>
      <c r="H26" s="213">
        <f>ROUND(J26/1.1,0)</f>
        <v>69153485</v>
      </c>
      <c r="I26" s="213">
        <f>ROUND(H26*0.1,0)</f>
        <v>6915349</v>
      </c>
      <c r="J26" s="213">
        <f>ROUND(1%*(J9+J13+J21),0)</f>
        <v>76068833</v>
      </c>
      <c r="K26" s="216" t="s">
        <v>694</v>
      </c>
      <c r="N26" s="215">
        <f>+I26+H26</f>
        <v>76068834</v>
      </c>
      <c r="Q26" s="215">
        <v>2310620</v>
      </c>
    </row>
    <row r="27" spans="1:23" ht="24" hidden="1" customHeight="1" outlineLevel="1">
      <c r="A27" s="178">
        <v>2</v>
      </c>
      <c r="B27" s="208" t="str">
        <f>$B$25&amp;"."&amp;A27</f>
        <v>4.2</v>
      </c>
      <c r="C27" s="209" t="s">
        <v>695</v>
      </c>
      <c r="D27" s="210" t="s">
        <v>696</v>
      </c>
      <c r="E27" s="211"/>
      <c r="F27" s="212"/>
      <c r="G27" s="210"/>
      <c r="H27" s="213">
        <f>ROUND(E27*N37,0)</f>
        <v>0</v>
      </c>
      <c r="I27" s="213">
        <f>H27*0.1</f>
        <v>0</v>
      </c>
      <c r="J27" s="229"/>
      <c r="K27" s="231"/>
      <c r="Q27" s="215">
        <v>0</v>
      </c>
    </row>
    <row r="28" spans="1:23" ht="21" customHeight="1" collapsed="1">
      <c r="B28" s="201"/>
      <c r="C28" s="203" t="s">
        <v>318</v>
      </c>
      <c r="D28" s="232" t="s">
        <v>697</v>
      </c>
      <c r="E28" s="204"/>
      <c r="F28" s="205"/>
      <c r="G28" s="203" t="str">
        <f>CONCATENATE(D9," + ",D10," + ",D13," + ",D21," + ",D25)</f>
        <v>Gxd + Gqlda + Gtv + Gk + Gdp</v>
      </c>
      <c r="H28" s="206">
        <f>ROUND(H25+H21+H13+H9,0)</f>
        <v>6980172934</v>
      </c>
      <c r="I28" s="206">
        <f>ROUND(I25+I21+I13+I9,0)</f>
        <v>698017294</v>
      </c>
      <c r="J28" s="206">
        <f>ROUND(J25+J21+J13+J9,0)</f>
        <v>7682952171</v>
      </c>
      <c r="K28" s="233"/>
      <c r="Q28" s="178">
        <v>109461385</v>
      </c>
    </row>
    <row r="29" spans="1:23" ht="18.75" customHeight="1" thickBot="1">
      <c r="B29" s="234"/>
      <c r="C29" s="235" t="s">
        <v>319</v>
      </c>
      <c r="D29" s="235"/>
      <c r="E29" s="236"/>
      <c r="F29" s="237"/>
      <c r="G29" s="235" t="s">
        <v>95</v>
      </c>
      <c r="H29" s="238"/>
      <c r="I29" s="238"/>
      <c r="J29" s="238">
        <f>ROUNDDOWN(J28,-3)</f>
        <v>7682952000</v>
      </c>
      <c r="K29" s="239"/>
      <c r="N29" s="240">
        <v>7168126832.0000525</v>
      </c>
      <c r="Q29" s="178">
        <v>0</v>
      </c>
    </row>
    <row r="30" spans="1:23" ht="15" thickTop="1">
      <c r="B30" s="461"/>
      <c r="C30" s="461"/>
      <c r="D30" s="461"/>
      <c r="E30" s="461"/>
      <c r="F30" s="461"/>
      <c r="G30" s="461"/>
      <c r="H30" s="461"/>
      <c r="I30" s="461"/>
      <c r="J30" s="461"/>
      <c r="K30" s="241"/>
      <c r="N30" s="215">
        <f>+J28-N29</f>
        <v>514825338.99994755</v>
      </c>
      <c r="Q30" s="178">
        <v>109461385</v>
      </c>
    </row>
    <row r="31" spans="1:23" s="183" customFormat="1" ht="18" customHeight="1">
      <c r="B31" s="458" t="s">
        <v>698</v>
      </c>
      <c r="C31" s="458"/>
      <c r="D31" s="458" t="s">
        <v>699</v>
      </c>
      <c r="E31" s="458"/>
      <c r="F31" s="458"/>
      <c r="G31" s="458"/>
      <c r="H31" s="458"/>
      <c r="I31" s="458"/>
      <c r="J31" s="458"/>
      <c r="K31" s="458"/>
      <c r="N31" s="194"/>
      <c r="Q31" s="183">
        <v>109461385</v>
      </c>
      <c r="R31" s="242"/>
      <c r="S31" s="243"/>
      <c r="U31" s="244"/>
      <c r="V31" s="244"/>
      <c r="W31" s="244"/>
    </row>
    <row r="32" spans="1:23" s="183" customFormat="1" ht="18" customHeight="1">
      <c r="B32" s="458" t="s">
        <v>700</v>
      </c>
      <c r="C32" s="458"/>
      <c r="D32" s="462" t="s">
        <v>635</v>
      </c>
      <c r="E32" s="458"/>
      <c r="F32" s="458"/>
      <c r="G32" s="458"/>
      <c r="H32" s="458"/>
      <c r="I32" s="458"/>
      <c r="J32" s="458"/>
      <c r="K32" s="458"/>
      <c r="Q32" s="183">
        <v>0</v>
      </c>
      <c r="R32" s="245"/>
      <c r="S32" s="243"/>
      <c r="U32" s="244"/>
      <c r="V32" s="244"/>
      <c r="W32" s="244"/>
    </row>
    <row r="33" spans="2:23" s="183" customFormat="1" ht="18" customHeight="1">
      <c r="B33" s="458" t="s">
        <v>701</v>
      </c>
      <c r="C33" s="458"/>
      <c r="D33" s="463" t="s">
        <v>702</v>
      </c>
      <c r="E33" s="463"/>
      <c r="F33" s="464" t="s">
        <v>703</v>
      </c>
      <c r="G33" s="464"/>
      <c r="H33" s="246"/>
      <c r="I33" s="247" t="s">
        <v>704</v>
      </c>
      <c r="K33" s="248" t="s">
        <v>705</v>
      </c>
      <c r="Q33" s="183">
        <v>11055809934</v>
      </c>
      <c r="R33" s="242"/>
      <c r="S33" s="243"/>
      <c r="U33" s="244"/>
      <c r="V33" s="244"/>
      <c r="W33" s="244"/>
    </row>
    <row r="34" spans="2:23" s="183" customFormat="1" ht="18" customHeight="1">
      <c r="B34" s="458"/>
      <c r="C34" s="458"/>
      <c r="D34" s="247"/>
      <c r="E34" s="247"/>
      <c r="F34" s="249"/>
      <c r="G34" s="250"/>
      <c r="H34" s="247"/>
      <c r="I34" s="251"/>
      <c r="J34" s="252"/>
      <c r="R34" s="242"/>
      <c r="S34" s="243"/>
      <c r="U34" s="244"/>
      <c r="V34" s="244"/>
      <c r="W34" s="244"/>
    </row>
    <row r="35" spans="2:23" s="183" customFormat="1" ht="14.25" customHeight="1">
      <c r="B35" s="248"/>
      <c r="C35" s="253"/>
      <c r="D35" s="247"/>
      <c r="E35" s="247"/>
      <c r="F35" s="249"/>
      <c r="G35" s="250"/>
      <c r="H35" s="247"/>
      <c r="I35" s="251"/>
      <c r="J35" s="252"/>
      <c r="R35" s="242"/>
      <c r="U35" s="244"/>
      <c r="V35" s="244"/>
      <c r="W35" s="244"/>
    </row>
    <row r="36" spans="2:23" s="183" customFormat="1" ht="14.25" customHeight="1">
      <c r="B36" s="248"/>
      <c r="C36" s="253"/>
      <c r="D36" s="247"/>
      <c r="E36" s="247"/>
      <c r="F36" s="249"/>
      <c r="G36" s="250"/>
      <c r="H36" s="247"/>
      <c r="I36" s="250"/>
      <c r="J36" s="252"/>
      <c r="R36" s="254"/>
      <c r="U36" s="244"/>
      <c r="V36" s="244"/>
      <c r="W36" s="244"/>
    </row>
    <row r="37" spans="2:23" s="183" customFormat="1" ht="28.5" customHeight="1">
      <c r="B37" s="248"/>
      <c r="C37" s="253"/>
      <c r="D37" s="247"/>
      <c r="E37" s="247"/>
      <c r="F37" s="249"/>
      <c r="G37" s="250"/>
      <c r="H37" s="247"/>
      <c r="I37" s="250"/>
      <c r="J37" s="252"/>
      <c r="R37" s="242"/>
      <c r="U37" s="244"/>
      <c r="V37" s="244"/>
      <c r="W37" s="244"/>
    </row>
    <row r="38" spans="2:23" s="183" customFormat="1" ht="19.5" customHeight="1">
      <c r="B38" s="458" t="s">
        <v>706</v>
      </c>
      <c r="C38" s="458"/>
      <c r="D38" s="463" t="s">
        <v>707</v>
      </c>
      <c r="E38" s="463"/>
      <c r="F38" s="464" t="s">
        <v>639</v>
      </c>
      <c r="G38" s="464"/>
      <c r="H38" s="246"/>
      <c r="I38" s="247" t="s">
        <v>708</v>
      </c>
      <c r="K38" s="248" t="s">
        <v>640</v>
      </c>
      <c r="R38" s="242"/>
      <c r="U38" s="244"/>
      <c r="V38" s="244"/>
      <c r="W38" s="244"/>
    </row>
    <row r="39" spans="2:23" s="242" customFormat="1" ht="14.25" customHeight="1">
      <c r="B39" s="248"/>
      <c r="C39" s="253"/>
      <c r="D39" s="247"/>
      <c r="E39" s="250"/>
      <c r="F39" s="465" t="s">
        <v>709</v>
      </c>
      <c r="G39" s="465"/>
      <c r="H39" s="465"/>
      <c r="I39" s="250"/>
      <c r="J39" s="253"/>
      <c r="U39" s="255"/>
      <c r="V39" s="255"/>
      <c r="W39" s="255"/>
    </row>
    <row r="40" spans="2:23" ht="13.2">
      <c r="D40" s="217"/>
      <c r="E40" s="217"/>
      <c r="F40" s="465" t="s">
        <v>642</v>
      </c>
      <c r="G40" s="466"/>
      <c r="H40" s="217"/>
      <c r="I40" s="217"/>
    </row>
    <row r="45" spans="2:23">
      <c r="K45" s="257"/>
    </row>
    <row r="46" spans="2:23">
      <c r="K46" s="258"/>
    </row>
    <row r="47" spans="2:23">
      <c r="K47" s="259"/>
    </row>
  </sheetData>
  <mergeCells count="17">
    <mergeCell ref="B38:C38"/>
    <mergeCell ref="D38:E38"/>
    <mergeCell ref="F38:G38"/>
    <mergeCell ref="F39:H39"/>
    <mergeCell ref="F40:G40"/>
    <mergeCell ref="B34:C34"/>
    <mergeCell ref="B1:K1"/>
    <mergeCell ref="B2:K2"/>
    <mergeCell ref="B3:K3"/>
    <mergeCell ref="B30:J30"/>
    <mergeCell ref="B31:C31"/>
    <mergeCell ref="D31:K31"/>
    <mergeCell ref="B32:C32"/>
    <mergeCell ref="D32:K32"/>
    <mergeCell ref="B33:C33"/>
    <mergeCell ref="D33:E33"/>
    <mergeCell ref="F33:G33"/>
  </mergeCells>
  <printOptions horizontalCentered="1"/>
  <pageMargins left="0.19685039370078741" right="0.19685039370078741" top="0.74803149606299213" bottom="0.11811023622047245" header="0" footer="0"/>
  <pageSetup paperSize="9" scale="80" fitToWidth="0" orientation="landscape" blackAndWhite="1" cellComments="atEnd" useFirstPageNumber="1" r:id="rId1"/>
  <headerFooter alignWithMargins="0">
    <oddFooter>&amp;C&amp;P</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23"/>
  <sheetViews>
    <sheetView workbookViewId="0">
      <selection activeCell="J10" sqref="J10"/>
    </sheetView>
  </sheetViews>
  <sheetFormatPr defaultColWidth="10" defaultRowHeight="15" customHeight="1"/>
  <cols>
    <col min="1" max="1" width="6.625" style="267" customWidth="1"/>
    <col min="2" max="2" width="64.75" style="267" bestFit="1" customWidth="1"/>
    <col min="3" max="3" width="13.375" style="267" customWidth="1"/>
    <col min="4" max="4" width="36.625" style="267" customWidth="1"/>
    <col min="5" max="7" width="10" style="267" hidden="1" customWidth="1"/>
    <col min="8" max="8" width="25" style="267" customWidth="1"/>
    <col min="9" max="14" width="10" style="267" customWidth="1"/>
    <col min="15" max="26" width="10" style="267"/>
    <col min="27" max="16384" width="10" style="26"/>
  </cols>
  <sheetData>
    <row r="1" spans="1:10" ht="26.25" customHeight="1">
      <c r="A1" s="467" t="s">
        <v>320</v>
      </c>
      <c r="B1" s="468"/>
      <c r="C1" s="468"/>
      <c r="D1" s="468"/>
      <c r="E1" s="468"/>
      <c r="F1" s="468"/>
      <c r="G1" s="468"/>
      <c r="H1" s="468"/>
    </row>
    <row r="2" spans="1:10" ht="32.25" customHeight="1">
      <c r="A2" s="469" t="str">
        <f>'Công trình'!A2</f>
        <v>CÔNG TRÌNH : DUY TU NẠO VÉT KÊNH NHIÊU LỘC - THỊ NGHÈ (ĐOẠN TỪ CẦU LÊ VĂN SỸ ĐẾN NGÃ 3 SÔNG SÀI GÒN)</v>
      </c>
      <c r="B2" s="468"/>
      <c r="C2" s="468"/>
      <c r="D2" s="468"/>
      <c r="E2" s="468"/>
      <c r="F2" s="468"/>
      <c r="G2" s="468"/>
      <c r="H2" s="468"/>
    </row>
    <row r="3" spans="1:10" ht="37.5" customHeight="1">
      <c r="A3" s="470" t="str">
        <f>'Công trình'!E6</f>
        <v>NẠO VÉT</v>
      </c>
      <c r="B3" s="468"/>
      <c r="C3" s="468"/>
      <c r="D3" s="468"/>
      <c r="E3" s="468"/>
      <c r="F3" s="468"/>
      <c r="G3" s="468"/>
      <c r="H3" s="468"/>
    </row>
    <row r="4" spans="1:10" ht="26.25" customHeight="1">
      <c r="A4" s="268" t="s">
        <v>3</v>
      </c>
      <c r="B4" s="269" t="s">
        <v>321</v>
      </c>
      <c r="C4" s="269" t="s">
        <v>173</v>
      </c>
      <c r="D4" s="269" t="s">
        <v>322</v>
      </c>
      <c r="E4" s="269"/>
      <c r="F4" s="269"/>
      <c r="G4" s="269" t="s">
        <v>9</v>
      </c>
      <c r="H4" s="269" t="s">
        <v>232</v>
      </c>
    </row>
    <row r="5" spans="1:10" ht="16.5" customHeight="1">
      <c r="A5" s="270" t="s">
        <v>323</v>
      </c>
      <c r="B5" s="271" t="s">
        <v>324</v>
      </c>
      <c r="C5" s="272"/>
      <c r="D5" s="272"/>
      <c r="E5" s="273"/>
      <c r="F5" s="273"/>
      <c r="G5" s="274"/>
      <c r="H5" s="275"/>
    </row>
    <row r="6" spans="1:10" ht="16.5" customHeight="1">
      <c r="A6" s="276" t="s">
        <v>325</v>
      </c>
      <c r="B6" s="277" t="s">
        <v>326</v>
      </c>
      <c r="C6" s="278" t="s">
        <v>327</v>
      </c>
      <c r="D6" s="272" t="str">
        <f>C7</f>
        <v>A1</v>
      </c>
      <c r="E6" s="279"/>
      <c r="F6" s="279"/>
      <c r="G6" s="280"/>
      <c r="H6" s="281">
        <f>ROUND(H7,0)</f>
        <v>0</v>
      </c>
    </row>
    <row r="7" spans="1:10" ht="16.5" customHeight="1">
      <c r="A7" s="270"/>
      <c r="B7" s="271" t="s">
        <v>329</v>
      </c>
      <c r="C7" s="272" t="s">
        <v>328</v>
      </c>
      <c r="D7" s="272" t="s">
        <v>335</v>
      </c>
      <c r="E7" s="273"/>
      <c r="F7" s="273"/>
      <c r="G7" s="274"/>
      <c r="H7" s="275"/>
    </row>
    <row r="8" spans="1:10" ht="16.5" customHeight="1">
      <c r="A8" s="276" t="s">
        <v>330</v>
      </c>
      <c r="B8" s="277" t="s">
        <v>331</v>
      </c>
      <c r="C8" s="278" t="s">
        <v>332</v>
      </c>
      <c r="D8" s="272" t="str">
        <f>C9</f>
        <v>B1</v>
      </c>
      <c r="E8" s="279"/>
      <c r="F8" s="279"/>
      <c r="G8" s="280"/>
      <c r="H8" s="281">
        <f>ROUND(H9,0)</f>
        <v>539879329</v>
      </c>
    </row>
    <row r="9" spans="1:10" ht="16.5" customHeight="1">
      <c r="A9" s="270"/>
      <c r="B9" s="271" t="s">
        <v>334</v>
      </c>
      <c r="C9" s="272" t="s">
        <v>333</v>
      </c>
      <c r="D9" s="272" t="s">
        <v>335</v>
      </c>
      <c r="E9" s="273"/>
      <c r="F9" s="273"/>
      <c r="G9" s="274"/>
      <c r="H9" s="275">
        <f>ROUND('Giá tổng hợp'!J16,0)</f>
        <v>539879329</v>
      </c>
      <c r="J9" s="598" t="s">
        <v>808</v>
      </c>
    </row>
    <row r="10" spans="1:10" ht="16.5" customHeight="1">
      <c r="A10" s="276" t="s">
        <v>336</v>
      </c>
      <c r="B10" s="277" t="s">
        <v>337</v>
      </c>
      <c r="C10" s="278" t="s">
        <v>338</v>
      </c>
      <c r="D10" s="272" t="str">
        <f>C11</f>
        <v>C1</v>
      </c>
      <c r="E10" s="279"/>
      <c r="F10" s="279"/>
      <c r="G10" s="280"/>
      <c r="H10" s="281">
        <f>ROUND(H11,0)</f>
        <v>4450220602</v>
      </c>
    </row>
    <row r="11" spans="1:10" ht="16.5" customHeight="1">
      <c r="A11" s="270"/>
      <c r="B11" s="271" t="s">
        <v>334</v>
      </c>
      <c r="C11" s="272" t="s">
        <v>339</v>
      </c>
      <c r="D11" s="272" t="s">
        <v>335</v>
      </c>
      <c r="E11" s="273"/>
      <c r="F11" s="273"/>
      <c r="G11" s="274"/>
      <c r="H11" s="275">
        <f>ROUND('Giá tổng hợp'!K16,0)</f>
        <v>4450220602</v>
      </c>
    </row>
    <row r="12" spans="1:10" ht="16.5" customHeight="1">
      <c r="A12" s="282" t="str">
        <f>""</f>
        <v/>
      </c>
      <c r="B12" s="283" t="s">
        <v>340</v>
      </c>
      <c r="C12" s="284" t="s">
        <v>341</v>
      </c>
      <c r="D12" s="272" t="s">
        <v>342</v>
      </c>
      <c r="E12" s="285"/>
      <c r="F12" s="285"/>
      <c r="G12" s="286"/>
      <c r="H12" s="287">
        <f>ROUND(H6+H8+H10,0)</f>
        <v>4990099931</v>
      </c>
    </row>
    <row r="13" spans="1:10" ht="16.5" customHeight="1">
      <c r="A13" s="270" t="s">
        <v>343</v>
      </c>
      <c r="B13" s="271" t="s">
        <v>344</v>
      </c>
      <c r="C13" s="272" t="str">
        <f>""</f>
        <v/>
      </c>
      <c r="D13" s="272" t="str">
        <f>""</f>
        <v/>
      </c>
      <c r="E13" s="273"/>
      <c r="F13" s="273"/>
      <c r="G13" s="288"/>
      <c r="H13" s="275"/>
    </row>
    <row r="14" spans="1:10" ht="16.5" customHeight="1">
      <c r="A14" s="270" t="s">
        <v>325</v>
      </c>
      <c r="B14" s="271" t="s">
        <v>345</v>
      </c>
      <c r="C14" s="272" t="s">
        <v>346</v>
      </c>
      <c r="D14" s="272" t="str">
        <f>"T x "&amp;HSXL!C$14</f>
        <v>T x 5,3%</v>
      </c>
      <c r="E14" s="273"/>
      <c r="F14" s="273"/>
      <c r="G14" s="288" t="str">
        <f>HSXL!C$14</f>
        <v>5,3%</v>
      </c>
      <c r="H14" s="275">
        <f>ROUND(H12*HSXL!D$14,0)</f>
        <v>264475296</v>
      </c>
    </row>
    <row r="15" spans="1:10" ht="16.5" customHeight="1">
      <c r="A15" s="270" t="s">
        <v>330</v>
      </c>
      <c r="B15" s="271" t="s">
        <v>347</v>
      </c>
      <c r="C15" s="272" t="s">
        <v>348</v>
      </c>
      <c r="D15" s="272" t="str">
        <f>"T x "&amp;HSXL!C$18</f>
        <v>T x 2,3%</v>
      </c>
      <c r="E15" s="273"/>
      <c r="F15" s="273"/>
      <c r="G15" s="288" t="str">
        <f>HSXL!C$18</f>
        <v>2,3%</v>
      </c>
      <c r="H15" s="275">
        <f>ROUND(H12*HSXL!D$18,0)</f>
        <v>114772298</v>
      </c>
    </row>
    <row r="16" spans="1:10" ht="16.5" customHeight="1">
      <c r="A16" s="270" t="s">
        <v>336</v>
      </c>
      <c r="B16" s="271" t="s">
        <v>349</v>
      </c>
      <c r="C16" s="272" t="s">
        <v>350</v>
      </c>
      <c r="D16" s="272" t="str">
        <f>"T x "&amp;HSXL!C$13</f>
        <v>T x 2%</v>
      </c>
      <c r="E16" s="273"/>
      <c r="F16" s="273"/>
      <c r="G16" s="288" t="str">
        <f>HSXL!C$13</f>
        <v>2%</v>
      </c>
      <c r="H16" s="275">
        <f>ROUND(H12*HSXL!D$13,0)</f>
        <v>99801999</v>
      </c>
    </row>
    <row r="17" spans="1:8" ht="16.5" customHeight="1">
      <c r="A17" s="282" t="str">
        <f>""</f>
        <v/>
      </c>
      <c r="B17" s="283" t="s">
        <v>351</v>
      </c>
      <c r="C17" s="284" t="s">
        <v>352</v>
      </c>
      <c r="D17" s="272" t="s">
        <v>353</v>
      </c>
      <c r="E17" s="285"/>
      <c r="F17" s="285"/>
      <c r="G17" s="286"/>
      <c r="H17" s="287">
        <f>ROUND(SUM(H14:H16),0)</f>
        <v>479049593</v>
      </c>
    </row>
    <row r="18" spans="1:8" ht="16.5" customHeight="1">
      <c r="A18" s="270" t="s">
        <v>354</v>
      </c>
      <c r="B18" s="271" t="s">
        <v>355</v>
      </c>
      <c r="C18" s="272" t="s">
        <v>356</v>
      </c>
      <c r="D18" s="272" t="str">
        <f>"(T+GT) x "&amp;HSXL!C$16</f>
        <v>(T+GT) x 4,5%</v>
      </c>
      <c r="E18" s="273"/>
      <c r="F18" s="273"/>
      <c r="G18" s="288" t="str">
        <f>HSXL!C$16</f>
        <v>4,5%</v>
      </c>
      <c r="H18" s="275">
        <f>ROUND((H12+H17)*HSXL!D$16,0)</f>
        <v>246111729</v>
      </c>
    </row>
    <row r="19" spans="1:8" ht="16.5" customHeight="1">
      <c r="A19" s="270" t="str">
        <f>""</f>
        <v/>
      </c>
      <c r="B19" s="271" t="s">
        <v>357</v>
      </c>
      <c r="C19" s="272" t="s">
        <v>358</v>
      </c>
      <c r="D19" s="272" t="s">
        <v>359</v>
      </c>
      <c r="E19" s="273"/>
      <c r="F19" s="273"/>
      <c r="G19" s="288"/>
      <c r="H19" s="275">
        <f>ROUND(H12+H17+H18,0)</f>
        <v>5715261253</v>
      </c>
    </row>
    <row r="20" spans="1:8" ht="16.5" customHeight="1">
      <c r="A20" s="270" t="s">
        <v>360</v>
      </c>
      <c r="B20" s="271" t="s">
        <v>361</v>
      </c>
      <c r="C20" s="272" t="s">
        <v>362</v>
      </c>
      <c r="D20" s="272" t="str">
        <f>"G x "&amp;HSXL!C$17</f>
        <v>G x 10%</v>
      </c>
      <c r="E20" s="289">
        <f>G20</f>
        <v>0.1</v>
      </c>
      <c r="F20" s="273"/>
      <c r="G20" s="290">
        <f>HSXL!D$17</f>
        <v>0.1</v>
      </c>
      <c r="H20" s="275">
        <f>ROUND(E20*H19,0)</f>
        <v>571526125</v>
      </c>
    </row>
    <row r="21" spans="1:8" ht="16.5" customHeight="1">
      <c r="A21" s="282" t="s">
        <v>363</v>
      </c>
      <c r="B21" s="283" t="s">
        <v>364</v>
      </c>
      <c r="C21" s="284" t="s">
        <v>365</v>
      </c>
      <c r="D21" s="272" t="s">
        <v>366</v>
      </c>
      <c r="E21" s="285"/>
      <c r="F21" s="285"/>
      <c r="G21" s="291"/>
      <c r="H21" s="287">
        <f>ROUND(H19+H20,0)</f>
        <v>6286787378</v>
      </c>
    </row>
    <row r="22" spans="1:8" ht="16.5" customHeight="1">
      <c r="A22" s="420"/>
      <c r="B22" s="421" t="s">
        <v>319</v>
      </c>
      <c r="C22" s="421"/>
      <c r="D22" s="422"/>
      <c r="E22" s="423"/>
      <c r="F22" s="423"/>
      <c r="G22" s="424"/>
      <c r="H22" s="425">
        <f>ROUND(H21,-3)</f>
        <v>6286787000</v>
      </c>
    </row>
    <row r="23" spans="1:8" ht="30" hidden="1" customHeight="1">
      <c r="A23" s="471" t="s">
        <v>367</v>
      </c>
      <c r="B23" s="472"/>
      <c r="C23" s="473"/>
      <c r="D23" s="474"/>
      <c r="E23" s="475"/>
      <c r="F23" s="475"/>
      <c r="G23" s="476"/>
      <c r="H23" s="477"/>
    </row>
  </sheetData>
  <mergeCells count="4">
    <mergeCell ref="A1:H1"/>
    <mergeCell ref="A2:H2"/>
    <mergeCell ref="A3:H3"/>
    <mergeCell ref="A23:H23"/>
  </mergeCells>
  <printOptions horizontalCentered="1"/>
  <pageMargins left="0.55118110236220474" right="0.55118110236220474" top="0.70866141732283472" bottom="0.55118110236220474" header="0.39370078740157483" footer="0.39370078740157483"/>
  <pageSetup paperSize="9" fitToHeight="0" orientation="landscape" blackAndWhite="1" r:id="rId1"/>
  <headerFooter>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7"/>
  <sheetViews>
    <sheetView workbookViewId="0">
      <selection activeCell="E8" sqref="E8"/>
    </sheetView>
  </sheetViews>
  <sheetFormatPr defaultColWidth="10" defaultRowHeight="15" customHeight="1"/>
  <cols>
    <col min="1" max="1" width="5.5" style="292" customWidth="1"/>
    <col min="2" max="2" width="12.125" style="292" customWidth="1"/>
    <col min="3" max="3" width="37.625" style="292" customWidth="1"/>
    <col min="4" max="4" width="9.375" style="292" customWidth="1"/>
    <col min="5" max="5" width="13.375" style="292" customWidth="1"/>
    <col min="6" max="8" width="14.25" style="292" customWidth="1"/>
    <col min="9" max="11" width="15.5" style="292" customWidth="1"/>
    <col min="12" max="12" width="14.125" style="292" hidden="1" customWidth="1"/>
    <col min="13" max="14" width="10" style="292" customWidth="1"/>
    <col min="15" max="26" width="10" style="292"/>
    <col min="27" max="16384" width="10" style="42"/>
  </cols>
  <sheetData>
    <row r="1" spans="1:12" ht="26.25" customHeight="1">
      <c r="A1" s="467" t="s">
        <v>315</v>
      </c>
      <c r="B1" s="478"/>
      <c r="C1" s="478"/>
      <c r="D1" s="478"/>
      <c r="E1" s="478"/>
      <c r="F1" s="478"/>
      <c r="G1" s="478"/>
      <c r="H1" s="478"/>
      <c r="I1" s="478"/>
      <c r="J1" s="478"/>
      <c r="K1" s="478"/>
      <c r="L1" s="478"/>
    </row>
    <row r="2" spans="1:12" ht="30" customHeight="1">
      <c r="A2" s="469" t="str">
        <f>'Công trình'!A2</f>
        <v>CÔNG TRÌNH : DUY TU NẠO VÉT KÊNH NHIÊU LỘC - THỊ NGHÈ (ĐOẠN TỪ CẦU LÊ VĂN SỸ ĐẾN NGÃ 3 SÔNG SÀI GÒN)</v>
      </c>
      <c r="B2" s="478"/>
      <c r="C2" s="478"/>
      <c r="D2" s="478"/>
      <c r="E2" s="478"/>
      <c r="F2" s="478"/>
      <c r="G2" s="478"/>
      <c r="H2" s="478"/>
      <c r="I2" s="478"/>
      <c r="J2" s="478"/>
      <c r="K2" s="478"/>
      <c r="L2" s="478"/>
    </row>
    <row r="3" spans="1:12" ht="37.5" hidden="1" customHeight="1">
      <c r="A3" s="470" t="str">
        <f>'Công trình'!E6</f>
        <v>NẠO VÉT</v>
      </c>
      <c r="B3" s="478"/>
      <c r="C3" s="478"/>
      <c r="D3" s="478"/>
      <c r="E3" s="478"/>
      <c r="F3" s="478"/>
      <c r="G3" s="478"/>
      <c r="H3" s="478"/>
      <c r="I3" s="478"/>
      <c r="J3" s="478"/>
      <c r="K3" s="478"/>
      <c r="L3" s="478"/>
    </row>
    <row r="4" spans="1:12" ht="18.75" customHeight="1">
      <c r="A4" s="479" t="s">
        <v>3</v>
      </c>
      <c r="B4" s="481" t="s">
        <v>4</v>
      </c>
      <c r="C4" s="481" t="s">
        <v>316</v>
      </c>
      <c r="D4" s="481" t="s">
        <v>6</v>
      </c>
      <c r="E4" s="481" t="s">
        <v>13</v>
      </c>
      <c r="F4" s="483" t="s">
        <v>24</v>
      </c>
      <c r="G4" s="483"/>
      <c r="H4" s="484"/>
      <c r="I4" s="483" t="s">
        <v>232</v>
      </c>
      <c r="J4" s="483"/>
      <c r="K4" s="484"/>
      <c r="L4" s="481" t="s">
        <v>317</v>
      </c>
    </row>
    <row r="5" spans="1:12" ht="18.75" customHeight="1">
      <c r="A5" s="480"/>
      <c r="B5" s="482"/>
      <c r="C5" s="482"/>
      <c r="D5" s="482"/>
      <c r="E5" s="482"/>
      <c r="F5" s="293" t="s">
        <v>32</v>
      </c>
      <c r="G5" s="293" t="s">
        <v>34</v>
      </c>
      <c r="H5" s="293" t="s">
        <v>35</v>
      </c>
      <c r="I5" s="293" t="s">
        <v>32</v>
      </c>
      <c r="J5" s="293" t="s">
        <v>34</v>
      </c>
      <c r="K5" s="293" t="s">
        <v>35</v>
      </c>
      <c r="L5" s="482"/>
    </row>
    <row r="6" spans="1:12" ht="13.8">
      <c r="A6" s="270">
        <f>'Công trình'!A7</f>
        <v>1</v>
      </c>
      <c r="B6" s="274" t="str">
        <f>'Công trình'!D7</f>
        <v>AB.11111</v>
      </c>
      <c r="C6" s="294" t="str">
        <f>'Công trình'!E7</f>
        <v>Nạo vét bùn bằng thủ công</v>
      </c>
      <c r="D6" s="274" t="str">
        <f>'Công trình'!F7</f>
        <v>m3</v>
      </c>
      <c r="E6" s="295">
        <f>ROUND('Công trình'!O7,4)</f>
        <v>2255</v>
      </c>
      <c r="F6" s="275">
        <f>'Công trình'!P7+'Công trình'!Q7</f>
        <v>0</v>
      </c>
      <c r="G6" s="275">
        <f>'Đơn giá chi tiết'!J$6</f>
        <v>211893</v>
      </c>
      <c r="H6" s="275">
        <f>'Công trình'!S7</f>
        <v>0</v>
      </c>
      <c r="I6" s="275">
        <f t="shared" ref="I6:I15" si="0">ROUND(E6*F6,0)</f>
        <v>0</v>
      </c>
      <c r="J6" s="275">
        <f t="shared" ref="J6:J15" si="1">ROUND(E6*G6,0)</f>
        <v>477818715</v>
      </c>
      <c r="K6" s="275">
        <f t="shared" ref="K6:K15" si="2">ROUND(E6*H6,0)</f>
        <v>0</v>
      </c>
      <c r="L6" s="275">
        <f t="shared" ref="L6:L15" si="3">ROUND((I6+J6+K6),0)</f>
        <v>477818715</v>
      </c>
    </row>
    <row r="7" spans="1:12" ht="41.4">
      <c r="A7" s="270">
        <f>'Công trình'!A8</f>
        <v>2</v>
      </c>
      <c r="B7" s="274" t="str">
        <f>'Công trình'!D8</f>
        <v>AB.81111VD</v>
      </c>
      <c r="C7" s="294" t="str">
        <f>'Công trình'!E8</f>
        <v>Nạo vét kênh mương bằng máy đào gầu dây 0,4m3, chiều cao đổ đất &lt;= 3m, bùn đặc lắng đọng dưới 3 năm</v>
      </c>
      <c r="D7" s="274" t="str">
        <f>'Công trình'!F8</f>
        <v>100m3</v>
      </c>
      <c r="E7" s="295">
        <v>12</v>
      </c>
      <c r="F7" s="275">
        <f>'Công trình'!P8+'Công trình'!Q8</f>
        <v>0</v>
      </c>
      <c r="G7" s="275">
        <f>'Đơn giá chi tiết'!J$9</f>
        <v>202130</v>
      </c>
      <c r="H7" s="275">
        <f>'Đơn giá chi tiết'!J$11</f>
        <v>978209</v>
      </c>
      <c r="I7" s="275">
        <f t="shared" si="0"/>
        <v>0</v>
      </c>
      <c r="J7" s="275">
        <f t="shared" si="1"/>
        <v>2425560</v>
      </c>
      <c r="K7" s="275">
        <f t="shared" si="2"/>
        <v>11738508</v>
      </c>
      <c r="L7" s="275">
        <f t="shared" si="3"/>
        <v>14164068</v>
      </c>
    </row>
    <row r="8" spans="1:12" ht="27.6">
      <c r="A8" s="270">
        <f>'Công trình'!A9</f>
        <v>3</v>
      </c>
      <c r="B8" s="274" t="str">
        <f>'Công trình'!D9</f>
        <v>AB.91111</v>
      </c>
      <c r="C8" s="294" t="str">
        <f>'Công trình'!E9</f>
        <v>Vận chuyển 1km đầu, đi đổ bằng tàu kéo 75cv + phao thép 60T</v>
      </c>
      <c r="D8" s="274" t="str">
        <f>'Công trình'!F9</f>
        <v>100m3</v>
      </c>
      <c r="E8" s="295">
        <f>ROUND('Công trình'!O9,4)</f>
        <v>336.01</v>
      </c>
      <c r="F8" s="275">
        <f>'Công trình'!P9+'Công trình'!Q9</f>
        <v>0</v>
      </c>
      <c r="G8" s="275">
        <f>'Công trình'!R9</f>
        <v>0</v>
      </c>
      <c r="H8" s="275">
        <f>'Đơn giá chi tiết'!J$17</f>
        <v>343452</v>
      </c>
      <c r="I8" s="275">
        <f t="shared" si="0"/>
        <v>0</v>
      </c>
      <c r="J8" s="275">
        <f t="shared" si="1"/>
        <v>0</v>
      </c>
      <c r="K8" s="275">
        <f t="shared" si="2"/>
        <v>115403307</v>
      </c>
      <c r="L8" s="275">
        <f t="shared" si="3"/>
        <v>115403307</v>
      </c>
    </row>
    <row r="9" spans="1:12" ht="41.4">
      <c r="A9" s="270">
        <f>'Công trình'!A10</f>
        <v>4</v>
      </c>
      <c r="B9" s="274" t="str">
        <f>'Công trình'!D10</f>
        <v>AB.91121</v>
      </c>
      <c r="C9" s="294" t="str">
        <f>'Công trình'!E10</f>
        <v>Vận chuyển đất, cát đổ đi bằng tàu kéo 360CV, sà lan 400 tấn, vận chuyển 1 km tiếp theo, cự ly &lt;= 6km</v>
      </c>
      <c r="D9" s="274" t="str">
        <f>'Công trình'!F10</f>
        <v>100m3</v>
      </c>
      <c r="E9" s="295">
        <f>ROUND('Công trình'!O10,4)</f>
        <v>336.01</v>
      </c>
      <c r="F9" s="275">
        <f>'Công trình'!P10+'Công trình'!Q10</f>
        <v>0</v>
      </c>
      <c r="G9" s="275">
        <f>'Công trình'!R10</f>
        <v>0</v>
      </c>
      <c r="H9" s="275">
        <f>'Đơn giá chi tiết'!J$22</f>
        <v>555370</v>
      </c>
      <c r="I9" s="275">
        <f t="shared" si="0"/>
        <v>0</v>
      </c>
      <c r="J9" s="275">
        <f t="shared" si="1"/>
        <v>0</v>
      </c>
      <c r="K9" s="275">
        <f t="shared" si="2"/>
        <v>186609874</v>
      </c>
      <c r="L9" s="275">
        <f t="shared" si="3"/>
        <v>186609874</v>
      </c>
    </row>
    <row r="10" spans="1:12" ht="41.4">
      <c r="A10" s="270">
        <f>'Công trình'!A11</f>
        <v>5</v>
      </c>
      <c r="B10" s="274" t="str">
        <f>'Công trình'!D11</f>
        <v>AB.81151</v>
      </c>
      <c r="C10" s="294" t="str">
        <f>'Công trình'!E11</f>
        <v>Đào xúc bùn lên xà lan 400T bằng máy đào gầu dây &lt;1,25m3, (máy đào đứng trên phao thép trọng tải 60T)</v>
      </c>
      <c r="D10" s="274" t="str">
        <f>'Công trình'!F11</f>
        <v>100m3</v>
      </c>
      <c r="E10" s="295">
        <f>ROUND('Công trình'!O11,4)</f>
        <v>336.01</v>
      </c>
      <c r="F10" s="275">
        <f>'Công trình'!P11+'Công trình'!Q11</f>
        <v>0</v>
      </c>
      <c r="G10" s="275">
        <f>'Đơn giá chi tiết'!J$27</f>
        <v>88740</v>
      </c>
      <c r="H10" s="275">
        <f>'Đơn giá chi tiết'!J$29</f>
        <v>1007960</v>
      </c>
      <c r="I10" s="275">
        <f t="shared" si="0"/>
        <v>0</v>
      </c>
      <c r="J10" s="275">
        <f t="shared" si="1"/>
        <v>29817527</v>
      </c>
      <c r="K10" s="275">
        <f t="shared" si="2"/>
        <v>338684640</v>
      </c>
      <c r="L10" s="275">
        <f t="shared" si="3"/>
        <v>368502167</v>
      </c>
    </row>
    <row r="11" spans="1:12" ht="41.4">
      <c r="A11" s="270">
        <f>'Công trình'!A12</f>
        <v>6</v>
      </c>
      <c r="B11" s="274" t="str">
        <f>'Công trình'!D12</f>
        <v>AB.91111</v>
      </c>
      <c r="C11" s="294" t="str">
        <f>'Công trình'!E12</f>
        <v>Vận chuyển đất, bùn đổ đi bằng tàu kéo 360CV, sà lan 400 tấn, vận chuyển 1 km đầu</v>
      </c>
      <c r="D11" s="274" t="str">
        <f>'Công trình'!F12</f>
        <v>100m3</v>
      </c>
      <c r="E11" s="295">
        <f>ROUND('Công trình'!O12,4)</f>
        <v>336.01</v>
      </c>
      <c r="F11" s="275">
        <f>'Công trình'!P12+'Công trình'!Q12</f>
        <v>0</v>
      </c>
      <c r="G11" s="275">
        <f>'Công trình'!R12</f>
        <v>0</v>
      </c>
      <c r="H11" s="275">
        <f>'Đơn giá chi tiết'!J$36</f>
        <v>634088</v>
      </c>
      <c r="I11" s="275">
        <f t="shared" si="0"/>
        <v>0</v>
      </c>
      <c r="J11" s="275">
        <f t="shared" si="1"/>
        <v>0</v>
      </c>
      <c r="K11" s="275">
        <f t="shared" si="2"/>
        <v>213059909</v>
      </c>
      <c r="L11" s="275">
        <f t="shared" si="3"/>
        <v>213059909</v>
      </c>
    </row>
    <row r="12" spans="1:12" ht="41.4">
      <c r="A12" s="270">
        <f>'Công trình'!A13</f>
        <v>7</v>
      </c>
      <c r="B12" s="274" t="str">
        <f>'Công trình'!D13</f>
        <v>AB.91121</v>
      </c>
      <c r="C12" s="294" t="str">
        <f>'Công trình'!E13</f>
        <v>Vận chuyển đất, bùn đổ đi bằng tàu kéo 360CV, sà lan 400 tấn, vận chuyển 1 km tiếp theo, cự ly &lt;= 6km</v>
      </c>
      <c r="D12" s="274" t="str">
        <f>'Công trình'!F13</f>
        <v>100m3</v>
      </c>
      <c r="E12" s="295">
        <f>ROUND('Công trình'!O13,4)</f>
        <v>336.01</v>
      </c>
      <c r="F12" s="275">
        <f>'Công trình'!P13+'Công trình'!Q13</f>
        <v>0</v>
      </c>
      <c r="G12" s="275">
        <f>'Công trình'!R13</f>
        <v>0</v>
      </c>
      <c r="H12" s="275">
        <f>'Đơn giá chi tiết'!J$41</f>
        <v>2698247</v>
      </c>
      <c r="I12" s="275">
        <f t="shared" si="0"/>
        <v>0</v>
      </c>
      <c r="J12" s="275">
        <f t="shared" si="1"/>
        <v>0</v>
      </c>
      <c r="K12" s="275">
        <f t="shared" si="2"/>
        <v>906637974</v>
      </c>
      <c r="L12" s="275">
        <f t="shared" si="3"/>
        <v>906637974</v>
      </c>
    </row>
    <row r="13" spans="1:12" ht="41.4">
      <c r="A13" s="270">
        <f>'Công trình'!A14</f>
        <v>8</v>
      </c>
      <c r="B13" s="274" t="str">
        <f>'Công trình'!D14</f>
        <v>AB.91122</v>
      </c>
      <c r="C13" s="294" t="str">
        <f>'Công trình'!E14</f>
        <v>Vận chuyển đất, bùn đổ đi bằng tàu kéo 360CV, sà lan 400 tấn, vận chuyển 1 km tiếp theo, cự ly từ 6 - 20km</v>
      </c>
      <c r="D13" s="274" t="str">
        <f>'Công trình'!F14</f>
        <v>100m3</v>
      </c>
      <c r="E13" s="295">
        <f>ROUND('Công trình'!O14,4)</f>
        <v>336.01</v>
      </c>
      <c r="F13" s="275">
        <f>'Công trình'!P14+'Công trình'!Q14</f>
        <v>0</v>
      </c>
      <c r="G13" s="275">
        <f>'Công trình'!R14</f>
        <v>0</v>
      </c>
      <c r="H13" s="275">
        <f>'Đơn giá chi tiết'!J$46</f>
        <v>6705145</v>
      </c>
      <c r="I13" s="275">
        <f t="shared" si="0"/>
        <v>0</v>
      </c>
      <c r="J13" s="275">
        <f t="shared" si="1"/>
        <v>0</v>
      </c>
      <c r="K13" s="275">
        <f t="shared" si="2"/>
        <v>2252995771</v>
      </c>
      <c r="L13" s="275">
        <f t="shared" si="3"/>
        <v>2252995771</v>
      </c>
    </row>
    <row r="14" spans="1:12" ht="41.4">
      <c r="A14" s="270">
        <f>'Công trình'!A15</f>
        <v>9</v>
      </c>
      <c r="B14" s="274" t="str">
        <f>'Công trình'!D15</f>
        <v>AB.91123</v>
      </c>
      <c r="C14" s="294" t="str">
        <f>'Công trình'!E15</f>
        <v>Vận chuyển đất, bùn đổ đi bằng tàu kéo 360CV, sà lan 400 tấn, vận chuyển 1 km tiếp theo, cự ly &gt; 20km</v>
      </c>
      <c r="D14" s="274" t="str">
        <f>'Công trình'!F15</f>
        <v>100m3</v>
      </c>
      <c r="E14" s="295">
        <f>ROUND('Công trình'!O15,4)</f>
        <v>336.01</v>
      </c>
      <c r="F14" s="275">
        <f>'Công trình'!P15+'Công trình'!Q15</f>
        <v>0</v>
      </c>
      <c r="G14" s="275">
        <f>'Công trình'!R15</f>
        <v>0</v>
      </c>
      <c r="H14" s="275">
        <f>'Đơn giá chi tiết'!J$51</f>
        <v>279269</v>
      </c>
      <c r="I14" s="275">
        <f t="shared" si="0"/>
        <v>0</v>
      </c>
      <c r="J14" s="275">
        <f t="shared" si="1"/>
        <v>0</v>
      </c>
      <c r="K14" s="275">
        <f t="shared" si="2"/>
        <v>93837177</v>
      </c>
      <c r="L14" s="275">
        <f t="shared" si="3"/>
        <v>93837177</v>
      </c>
    </row>
    <row r="15" spans="1:12" ht="41.4">
      <c r="A15" s="270">
        <f>'Công trình'!A16</f>
        <v>10</v>
      </c>
      <c r="B15" s="274" t="str">
        <f>'Công trình'!D16</f>
        <v>AB.81151</v>
      </c>
      <c r="C15" s="294" t="str">
        <f>'Công trình'!E16</f>
        <v>Vận chuyển đất từ sà lan 400T lên bờ bằng máy đào gầu dây 1,2m3, chiều cao đổ đất &lt;= 3m, bùn đặc</v>
      </c>
      <c r="D15" s="274" t="str">
        <f>'Công trình'!F16</f>
        <v>100m3</v>
      </c>
      <c r="E15" s="295">
        <f>ROUND('Công trình'!O16,4)</f>
        <v>336.01</v>
      </c>
      <c r="F15" s="275">
        <f>'Công trình'!P16+'Công trình'!Q16</f>
        <v>0</v>
      </c>
      <c r="G15" s="275">
        <f>'Đơn giá chi tiết'!J$56</f>
        <v>88740</v>
      </c>
      <c r="H15" s="275">
        <f>'Đơn giá chi tiết'!J$58</f>
        <v>985844</v>
      </c>
      <c r="I15" s="275">
        <f t="shared" si="0"/>
        <v>0</v>
      </c>
      <c r="J15" s="275">
        <f t="shared" si="1"/>
        <v>29817527</v>
      </c>
      <c r="K15" s="275">
        <f t="shared" si="2"/>
        <v>331253442</v>
      </c>
      <c r="L15" s="275">
        <f t="shared" si="3"/>
        <v>361070969</v>
      </c>
    </row>
    <row r="16" spans="1:12" ht="13.8">
      <c r="A16" s="270"/>
      <c r="B16" s="274"/>
      <c r="C16" s="296" t="s">
        <v>318</v>
      </c>
      <c r="D16" s="297"/>
      <c r="E16" s="298"/>
      <c r="F16" s="298"/>
      <c r="G16" s="298"/>
      <c r="H16" s="298"/>
      <c r="I16" s="299">
        <f>ROUND(SUM(I6:I15),0)</f>
        <v>0</v>
      </c>
      <c r="J16" s="299">
        <f>ROUND(SUM(J6:J15),0)</f>
        <v>539879329</v>
      </c>
      <c r="K16" s="299">
        <f>ROUND(SUM(K6:K15),0)</f>
        <v>4450220602</v>
      </c>
      <c r="L16" s="299">
        <f>ROUND(SUM(L6:L15),0)</f>
        <v>4990099931</v>
      </c>
    </row>
    <row r="17" spans="1:12" ht="13.8">
      <c r="A17" s="300"/>
      <c r="B17" s="301"/>
      <c r="C17" s="301" t="s">
        <v>319</v>
      </c>
      <c r="D17" s="301"/>
      <c r="E17" s="302"/>
      <c r="F17" s="302"/>
      <c r="G17" s="302"/>
      <c r="H17" s="302"/>
      <c r="I17" s="303">
        <f>ROUND(I16,-3)</f>
        <v>0</v>
      </c>
      <c r="J17" s="303">
        <f>ROUND(J16,-3)</f>
        <v>539879000</v>
      </c>
      <c r="K17" s="303">
        <f>ROUND(K16,-3)</f>
        <v>4450221000</v>
      </c>
      <c r="L17" s="303">
        <f>ROUND(L16,-3)</f>
        <v>4990100000</v>
      </c>
    </row>
  </sheetData>
  <mergeCells count="11">
    <mergeCell ref="A1:L1"/>
    <mergeCell ref="A2:L2"/>
    <mergeCell ref="A3:L3"/>
    <mergeCell ref="A4:A5"/>
    <mergeCell ref="B4:B5"/>
    <mergeCell ref="C4:C5"/>
    <mergeCell ref="D4:D5"/>
    <mergeCell ref="E4:E5"/>
    <mergeCell ref="F4:H4"/>
    <mergeCell ref="I4:K4"/>
    <mergeCell ref="L4:L5"/>
  </mergeCells>
  <printOptions horizontalCentered="1"/>
  <pageMargins left="0.55118110236220474" right="0.55118110236220474" top="0.70866141732283472" bottom="0.55118110236220474" header="0.39370078740157483" footer="0.39370078740157483"/>
  <pageSetup paperSize="9" scale="99" fitToHeight="0" orientation="landscape" blackAndWhite="1" r:id="rId1"/>
  <headerFoot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26"/>
  <sheetViews>
    <sheetView workbookViewId="0">
      <pane ySplit="4" topLeftCell="A5" activePane="bottomLeft" state="frozen"/>
      <selection activeCell="B17" sqref="B17:R17"/>
      <selection pane="bottomLeft" activeCell="F22" sqref="F22"/>
    </sheetView>
  </sheetViews>
  <sheetFormatPr defaultColWidth="10" defaultRowHeight="15" customHeight="1"/>
  <cols>
    <col min="1" max="1" width="10" style="267" customWidth="1"/>
    <col min="2" max="2" width="12.5" style="267" customWidth="1"/>
    <col min="3" max="3" width="48.375" style="267" customWidth="1"/>
    <col min="4" max="4" width="11.625" style="267" customWidth="1"/>
    <col min="5" max="5" width="15" style="267" hidden="1" customWidth="1"/>
    <col min="6" max="6" width="15" style="267" customWidth="1"/>
    <col min="7" max="7" width="9.125" style="267" hidden="1" customWidth="1"/>
    <col min="8" max="8" width="8.375" style="267" hidden="1" customWidth="1"/>
    <col min="9" max="9" width="15" style="267" hidden="1" customWidth="1"/>
    <col min="10" max="11" width="33.375" style="267" hidden="1" customWidth="1"/>
    <col min="12" max="13" width="10" style="267" customWidth="1"/>
    <col min="14" max="26" width="10" style="267"/>
    <col min="27" max="16384" width="10" style="26"/>
  </cols>
  <sheetData>
    <row r="1" spans="1:11" ht="26.25" customHeight="1">
      <c r="A1" s="467" t="s">
        <v>81</v>
      </c>
      <c r="B1" s="468"/>
      <c r="C1" s="468"/>
      <c r="D1" s="468"/>
      <c r="E1" s="468"/>
      <c r="F1" s="468"/>
      <c r="G1" s="468"/>
      <c r="H1" s="468"/>
      <c r="I1" s="468"/>
      <c r="J1" s="468"/>
      <c r="K1" s="468"/>
    </row>
    <row r="2" spans="1:11" ht="30" customHeight="1">
      <c r="A2" s="469" t="str">
        <f>'Công trình'!A2</f>
        <v>CÔNG TRÌNH : DUY TU NẠO VÉT KÊNH NHIÊU LỘC - THỊ NGHÈ (ĐOẠN TỪ CẦU LÊ VĂN SỸ ĐẾN NGÃ 3 SÔNG SÀI GÒN)</v>
      </c>
      <c r="B2" s="468"/>
      <c r="C2" s="468"/>
      <c r="D2" s="468"/>
      <c r="E2" s="468"/>
      <c r="F2" s="468"/>
      <c r="G2" s="468"/>
      <c r="H2" s="468"/>
      <c r="I2" s="468"/>
      <c r="J2" s="468"/>
      <c r="K2" s="468"/>
    </row>
    <row r="4" spans="1:11" ht="26.25" customHeight="1">
      <c r="A4" s="268" t="s">
        <v>3</v>
      </c>
      <c r="B4" s="269" t="s">
        <v>4</v>
      </c>
      <c r="C4" s="269" t="s">
        <v>82</v>
      </c>
      <c r="D4" s="269" t="s">
        <v>6</v>
      </c>
      <c r="E4" s="269" t="s">
        <v>83</v>
      </c>
      <c r="F4" s="269" t="s">
        <v>84</v>
      </c>
      <c r="G4" s="269" t="s">
        <v>9</v>
      </c>
      <c r="H4" s="269" t="s">
        <v>85</v>
      </c>
      <c r="I4" s="269" t="s">
        <v>86</v>
      </c>
      <c r="J4" s="269" t="s">
        <v>87</v>
      </c>
      <c r="K4" s="269" t="s">
        <v>88</v>
      </c>
    </row>
    <row r="5" spans="1:11" ht="10.8">
      <c r="A5" s="304" t="s">
        <v>89</v>
      </c>
      <c r="B5" s="305"/>
      <c r="C5" s="305" t="s">
        <v>90</v>
      </c>
      <c r="D5" s="305"/>
      <c r="E5" s="306"/>
      <c r="F5" s="307"/>
      <c r="G5" s="306"/>
      <c r="H5" s="308"/>
      <c r="I5" s="306"/>
      <c r="J5" s="308"/>
      <c r="K5" s="309"/>
    </row>
    <row r="6" spans="1:11" ht="13.8">
      <c r="A6" s="270">
        <v>1</v>
      </c>
      <c r="B6" s="272" t="s">
        <v>91</v>
      </c>
      <c r="C6" s="271" t="s">
        <v>92</v>
      </c>
      <c r="D6" s="272" t="s">
        <v>93</v>
      </c>
      <c r="E6" s="310">
        <v>195231</v>
      </c>
      <c r="F6" s="311">
        <f>'Nhân công'!S8</f>
        <v>225418</v>
      </c>
      <c r="G6" s="310">
        <v>1</v>
      </c>
      <c r="H6" s="274" t="b">
        <v>1</v>
      </c>
      <c r="I6" s="310"/>
      <c r="J6" s="273" t="s">
        <v>94</v>
      </c>
      <c r="K6" s="294" t="s">
        <v>95</v>
      </c>
    </row>
    <row r="7" spans="1:11" ht="13.8">
      <c r="A7" s="312">
        <v>2</v>
      </c>
      <c r="B7" s="313" t="s">
        <v>96</v>
      </c>
      <c r="C7" s="314" t="s">
        <v>97</v>
      </c>
      <c r="D7" s="313" t="s">
        <v>93</v>
      </c>
      <c r="E7" s="315">
        <v>212856</v>
      </c>
      <c r="F7" s="316">
        <f>'Nhân công'!S9</f>
        <v>246500</v>
      </c>
      <c r="G7" s="315">
        <v>1</v>
      </c>
      <c r="H7" s="317" t="b">
        <v>1</v>
      </c>
      <c r="I7" s="315"/>
      <c r="J7" s="318" t="s">
        <v>98</v>
      </c>
      <c r="K7" s="319" t="s">
        <v>95</v>
      </c>
    </row>
    <row r="8" spans="1:11" ht="10.8">
      <c r="A8" s="304" t="s">
        <v>99</v>
      </c>
      <c r="B8" s="305"/>
      <c r="C8" s="305" t="s">
        <v>100</v>
      </c>
      <c r="D8" s="305"/>
      <c r="E8" s="306"/>
      <c r="F8" s="307"/>
      <c r="G8" s="306"/>
      <c r="H8" s="308"/>
      <c r="I8" s="306"/>
      <c r="J8" s="308"/>
      <c r="K8" s="309"/>
    </row>
    <row r="9" spans="1:11" ht="13.8">
      <c r="A9" s="270">
        <v>1</v>
      </c>
      <c r="B9" s="272" t="s">
        <v>101</v>
      </c>
      <c r="C9" s="271" t="s">
        <v>102</v>
      </c>
      <c r="D9" s="272" t="s">
        <v>103</v>
      </c>
      <c r="E9" s="310">
        <v>0</v>
      </c>
      <c r="F9" s="320">
        <f>Máy!K6</f>
        <v>1992824</v>
      </c>
      <c r="G9" s="310">
        <v>1</v>
      </c>
      <c r="H9" s="274" t="b">
        <v>1</v>
      </c>
      <c r="I9" s="310"/>
      <c r="J9" s="273" t="s">
        <v>104</v>
      </c>
      <c r="K9" s="294" t="s">
        <v>95</v>
      </c>
    </row>
    <row r="10" spans="1:11" ht="13.8">
      <c r="A10" s="270">
        <v>2</v>
      </c>
      <c r="B10" s="272" t="s">
        <v>105</v>
      </c>
      <c r="C10" s="271" t="s">
        <v>106</v>
      </c>
      <c r="D10" s="272" t="s">
        <v>103</v>
      </c>
      <c r="E10" s="310">
        <v>0</v>
      </c>
      <c r="F10" s="320">
        <f>Máy!K16</f>
        <v>3565793</v>
      </c>
      <c r="G10" s="310">
        <v>1</v>
      </c>
      <c r="H10" s="274" t="b">
        <v>1</v>
      </c>
      <c r="I10" s="310"/>
      <c r="J10" s="273" t="s">
        <v>107</v>
      </c>
      <c r="K10" s="294" t="s">
        <v>95</v>
      </c>
    </row>
    <row r="11" spans="1:11" ht="13.8">
      <c r="A11" s="270">
        <v>3</v>
      </c>
      <c r="B11" s="272" t="s">
        <v>108</v>
      </c>
      <c r="C11" s="271" t="s">
        <v>109</v>
      </c>
      <c r="D11" s="272" t="s">
        <v>103</v>
      </c>
      <c r="E11" s="310">
        <v>0</v>
      </c>
      <c r="F11" s="320">
        <f>Máy!K26</f>
        <v>115189</v>
      </c>
      <c r="G11" s="310">
        <v>1.9</v>
      </c>
      <c r="H11" s="274" t="b">
        <v>1</v>
      </c>
      <c r="I11" s="310"/>
      <c r="J11" s="273" t="s">
        <v>110</v>
      </c>
      <c r="K11" s="294" t="s">
        <v>95</v>
      </c>
    </row>
    <row r="12" spans="1:11" ht="13.8">
      <c r="A12" s="270">
        <v>4</v>
      </c>
      <c r="B12" s="272" t="s">
        <v>108</v>
      </c>
      <c r="C12" s="271" t="s">
        <v>109</v>
      </c>
      <c r="D12" s="272" t="s">
        <v>103</v>
      </c>
      <c r="E12" s="310">
        <v>0</v>
      </c>
      <c r="F12" s="320">
        <f>Máy!K26</f>
        <v>115189</v>
      </c>
      <c r="G12" s="310">
        <v>1</v>
      </c>
      <c r="H12" s="274" t="b">
        <v>1</v>
      </c>
      <c r="I12" s="310"/>
      <c r="J12" s="273" t="s">
        <v>110</v>
      </c>
      <c r="K12" s="294" t="s">
        <v>95</v>
      </c>
    </row>
    <row r="13" spans="1:11" ht="13.8">
      <c r="A13" s="270">
        <v>5</v>
      </c>
      <c r="B13" s="272" t="s">
        <v>108</v>
      </c>
      <c r="C13" s="271" t="s">
        <v>111</v>
      </c>
      <c r="D13" s="272" t="s">
        <v>103</v>
      </c>
      <c r="E13" s="310">
        <v>0</v>
      </c>
      <c r="F13" s="320">
        <f>Máy!K31</f>
        <v>115189</v>
      </c>
      <c r="G13" s="310">
        <v>1</v>
      </c>
      <c r="H13" s="274" t="b">
        <v>1</v>
      </c>
      <c r="I13" s="310"/>
      <c r="J13" s="273" t="s">
        <v>110</v>
      </c>
      <c r="K13" s="294" t="s">
        <v>95</v>
      </c>
    </row>
    <row r="14" spans="1:11" ht="13.8">
      <c r="A14" s="270">
        <v>6</v>
      </c>
      <c r="B14" s="272" t="s">
        <v>108</v>
      </c>
      <c r="C14" s="271" t="s">
        <v>112</v>
      </c>
      <c r="D14" s="272" t="s">
        <v>103</v>
      </c>
      <c r="E14" s="310">
        <v>0</v>
      </c>
      <c r="F14" s="320">
        <f>Máy!K36</f>
        <v>115189</v>
      </c>
      <c r="G14" s="310">
        <v>1</v>
      </c>
      <c r="H14" s="274" t="b">
        <v>1</v>
      </c>
      <c r="I14" s="310"/>
      <c r="J14" s="273" t="s">
        <v>110</v>
      </c>
      <c r="K14" s="294" t="s">
        <v>95</v>
      </c>
    </row>
    <row r="15" spans="1:11" ht="13.8">
      <c r="A15" s="270">
        <v>7</v>
      </c>
      <c r="B15" s="272" t="s">
        <v>113</v>
      </c>
      <c r="C15" s="271" t="s">
        <v>114</v>
      </c>
      <c r="D15" s="272" t="s">
        <v>103</v>
      </c>
      <c r="E15" s="310">
        <v>0</v>
      </c>
      <c r="F15" s="320">
        <f>Máy!K41</f>
        <v>677592</v>
      </c>
      <c r="G15" s="310">
        <v>1</v>
      </c>
      <c r="H15" s="274" t="b">
        <v>1</v>
      </c>
      <c r="I15" s="310"/>
      <c r="J15" s="273" t="s">
        <v>115</v>
      </c>
      <c r="K15" s="294" t="s">
        <v>95</v>
      </c>
    </row>
    <row r="16" spans="1:11" ht="13.8">
      <c r="A16" s="270">
        <v>8</v>
      </c>
      <c r="B16" s="272" t="s">
        <v>116</v>
      </c>
      <c r="C16" s="271" t="s">
        <v>117</v>
      </c>
      <c r="D16" s="272" t="s">
        <v>103</v>
      </c>
      <c r="E16" s="310">
        <v>0</v>
      </c>
      <c r="F16" s="320">
        <f>Máy!K46</f>
        <v>891221</v>
      </c>
      <c r="G16" s="310">
        <v>1</v>
      </c>
      <c r="H16" s="274" t="b">
        <v>1</v>
      </c>
      <c r="I16" s="310"/>
      <c r="J16" s="273" t="s">
        <v>118</v>
      </c>
      <c r="K16" s="294" t="s">
        <v>95</v>
      </c>
    </row>
    <row r="17" spans="1:11" ht="13.8">
      <c r="A17" s="270">
        <v>9</v>
      </c>
      <c r="B17" s="272" t="s">
        <v>116</v>
      </c>
      <c r="C17" s="271" t="s">
        <v>117</v>
      </c>
      <c r="D17" s="272" t="s">
        <v>103</v>
      </c>
      <c r="E17" s="310">
        <v>0</v>
      </c>
      <c r="F17" s="320">
        <f>Máy!K46</f>
        <v>891221</v>
      </c>
      <c r="G17" s="310">
        <v>5</v>
      </c>
      <c r="H17" s="274" t="b">
        <v>1</v>
      </c>
      <c r="I17" s="310"/>
      <c r="J17" s="273" t="s">
        <v>118</v>
      </c>
      <c r="K17" s="294" t="s">
        <v>95</v>
      </c>
    </row>
    <row r="18" spans="1:11" ht="13.8">
      <c r="A18" s="270">
        <v>10</v>
      </c>
      <c r="B18" s="272" t="s">
        <v>116</v>
      </c>
      <c r="C18" s="271" t="s">
        <v>117</v>
      </c>
      <c r="D18" s="272" t="s">
        <v>103</v>
      </c>
      <c r="E18" s="310">
        <v>0</v>
      </c>
      <c r="F18" s="320">
        <f>Máy!K46</f>
        <v>891221</v>
      </c>
      <c r="G18" s="310">
        <v>14</v>
      </c>
      <c r="H18" s="274" t="b">
        <v>1</v>
      </c>
      <c r="I18" s="310"/>
      <c r="J18" s="273" t="s">
        <v>118</v>
      </c>
      <c r="K18" s="294" t="s">
        <v>95</v>
      </c>
    </row>
    <row r="19" spans="1:11" ht="13.8">
      <c r="A19" s="270">
        <v>11</v>
      </c>
      <c r="B19" s="272" t="s">
        <v>116</v>
      </c>
      <c r="C19" s="271" t="s">
        <v>117</v>
      </c>
      <c r="D19" s="272" t="s">
        <v>103</v>
      </c>
      <c r="E19" s="310">
        <v>0</v>
      </c>
      <c r="F19" s="320">
        <f>Máy!K46</f>
        <v>891221</v>
      </c>
      <c r="G19" s="310">
        <v>0.6</v>
      </c>
      <c r="H19" s="274" t="b">
        <v>1</v>
      </c>
      <c r="I19" s="310"/>
      <c r="J19" s="273" t="s">
        <v>118</v>
      </c>
      <c r="K19" s="294" t="s">
        <v>95</v>
      </c>
    </row>
    <row r="20" spans="1:11" ht="13.8">
      <c r="A20" s="270">
        <v>12</v>
      </c>
      <c r="B20" s="272" t="s">
        <v>116</v>
      </c>
      <c r="C20" s="271" t="s">
        <v>119</v>
      </c>
      <c r="D20" s="272" t="s">
        <v>103</v>
      </c>
      <c r="E20" s="310">
        <v>0</v>
      </c>
      <c r="F20" s="320">
        <f>Máy!K51</f>
        <v>891221</v>
      </c>
      <c r="G20" s="310">
        <v>1</v>
      </c>
      <c r="H20" s="274" t="b">
        <v>1</v>
      </c>
      <c r="I20" s="310"/>
      <c r="J20" s="273" t="s">
        <v>118</v>
      </c>
      <c r="K20" s="294" t="s">
        <v>95</v>
      </c>
    </row>
    <row r="21" spans="1:11" ht="13.8">
      <c r="A21" s="270">
        <v>13</v>
      </c>
      <c r="B21" s="272" t="s">
        <v>120</v>
      </c>
      <c r="C21" s="271" t="s">
        <v>121</v>
      </c>
      <c r="D21" s="272" t="s">
        <v>103</v>
      </c>
      <c r="E21" s="310">
        <v>0</v>
      </c>
      <c r="F21" s="320">
        <v>5854397</v>
      </c>
      <c r="G21" s="310">
        <v>1</v>
      </c>
      <c r="H21" s="274" t="b">
        <v>1</v>
      </c>
      <c r="I21" s="310"/>
      <c r="J21" s="273" t="s">
        <v>122</v>
      </c>
      <c r="K21" s="294" t="s">
        <v>95</v>
      </c>
    </row>
    <row r="22" spans="1:11" ht="13.8">
      <c r="A22" s="270">
        <v>14</v>
      </c>
      <c r="B22" s="272" t="s">
        <v>120</v>
      </c>
      <c r="C22" s="271" t="s">
        <v>121</v>
      </c>
      <c r="D22" s="272" t="s">
        <v>103</v>
      </c>
      <c r="E22" s="310">
        <v>0</v>
      </c>
      <c r="F22" s="320">
        <f>F21</f>
        <v>5854397</v>
      </c>
      <c r="G22" s="310">
        <v>14</v>
      </c>
      <c r="H22" s="274" t="b">
        <v>1</v>
      </c>
      <c r="I22" s="310"/>
      <c r="J22" s="273" t="s">
        <v>122</v>
      </c>
      <c r="K22" s="294" t="s">
        <v>95</v>
      </c>
    </row>
    <row r="23" spans="1:11" ht="13.8">
      <c r="A23" s="270">
        <v>15</v>
      </c>
      <c r="B23" s="272" t="s">
        <v>120</v>
      </c>
      <c r="C23" s="271" t="s">
        <v>121</v>
      </c>
      <c r="D23" s="272" t="s">
        <v>103</v>
      </c>
      <c r="E23" s="310">
        <v>0</v>
      </c>
      <c r="F23" s="320">
        <f>F21</f>
        <v>5854397</v>
      </c>
      <c r="G23" s="310">
        <v>5</v>
      </c>
      <c r="H23" s="274" t="b">
        <v>1</v>
      </c>
      <c r="I23" s="310"/>
      <c r="J23" s="273" t="s">
        <v>122</v>
      </c>
      <c r="K23" s="294" t="s">
        <v>95</v>
      </c>
    </row>
    <row r="24" spans="1:11" ht="13.8">
      <c r="A24" s="270">
        <v>16</v>
      </c>
      <c r="B24" s="272" t="s">
        <v>120</v>
      </c>
      <c r="C24" s="271" t="s">
        <v>121</v>
      </c>
      <c r="D24" s="272" t="s">
        <v>103</v>
      </c>
      <c r="E24" s="310">
        <v>0</v>
      </c>
      <c r="F24" s="320">
        <f>F21</f>
        <v>5854397</v>
      </c>
      <c r="G24" s="310">
        <v>0.6</v>
      </c>
      <c r="H24" s="274" t="b">
        <v>1</v>
      </c>
      <c r="I24" s="310"/>
      <c r="J24" s="273" t="s">
        <v>122</v>
      </c>
      <c r="K24" s="294" t="s">
        <v>95</v>
      </c>
    </row>
    <row r="25" spans="1:11" ht="13.8">
      <c r="A25" s="270">
        <v>17</v>
      </c>
      <c r="B25" s="272" t="s">
        <v>123</v>
      </c>
      <c r="C25" s="271" t="s">
        <v>124</v>
      </c>
      <c r="D25" s="272" t="s">
        <v>103</v>
      </c>
      <c r="E25" s="310">
        <v>0</v>
      </c>
      <c r="F25" s="320">
        <v>3538558</v>
      </c>
      <c r="G25" s="310">
        <v>1.9</v>
      </c>
      <c r="H25" s="274" t="b">
        <v>1</v>
      </c>
      <c r="I25" s="310"/>
      <c r="J25" s="273" t="s">
        <v>125</v>
      </c>
      <c r="K25" s="294" t="s">
        <v>95</v>
      </c>
    </row>
    <row r="26" spans="1:11" ht="13.8">
      <c r="A26" s="312">
        <v>18</v>
      </c>
      <c r="B26" s="313" t="s">
        <v>123</v>
      </c>
      <c r="C26" s="314" t="s">
        <v>124</v>
      </c>
      <c r="D26" s="313" t="s">
        <v>103</v>
      </c>
      <c r="E26" s="315">
        <v>0</v>
      </c>
      <c r="F26" s="316">
        <f>F25</f>
        <v>3538558</v>
      </c>
      <c r="G26" s="315">
        <v>1</v>
      </c>
      <c r="H26" s="317" t="b">
        <v>1</v>
      </c>
      <c r="I26" s="315"/>
      <c r="J26" s="318" t="s">
        <v>125</v>
      </c>
      <c r="K26" s="319" t="s">
        <v>95</v>
      </c>
    </row>
  </sheetData>
  <mergeCells count="2">
    <mergeCell ref="A1:K1"/>
    <mergeCell ref="A2:K2"/>
  </mergeCells>
  <printOptions horizontalCentered="1"/>
  <pageMargins left="0.70866141732283472" right="0.55118110236220474" top="0.55118110236220474" bottom="0.55118110236220474" header="0.39370078740157483" footer="0.39370078740157483"/>
  <pageSetup paperSize="9" fitToHeight="0" orientation="portrait" blackAndWhite="1" r:id="rId1"/>
  <headerFooter>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
  <sheetViews>
    <sheetView topLeftCell="A25" workbookViewId="0">
      <selection activeCell="D34" sqref="D34"/>
    </sheetView>
  </sheetViews>
  <sheetFormatPr defaultColWidth="10" defaultRowHeight="15" customHeight="1"/>
  <cols>
    <col min="1" max="1" width="10" style="42" customWidth="1"/>
    <col min="2" max="2" width="48.375" style="42" customWidth="1"/>
    <col min="3" max="3" width="11.625" style="42" customWidth="1"/>
    <col min="4" max="4" width="15" style="42" customWidth="1"/>
    <col min="5" max="5" width="38.375" style="42" customWidth="1"/>
    <col min="6" max="7" width="10" style="42" customWidth="1"/>
    <col min="8" max="16384" width="10" style="42"/>
  </cols>
  <sheetData>
    <row r="1" spans="1:5" ht="26.25" customHeight="1">
      <c r="A1" s="430" t="s">
        <v>126</v>
      </c>
      <c r="B1" s="486"/>
      <c r="C1" s="486"/>
      <c r="D1" s="486"/>
    </row>
    <row r="2" spans="1:5" ht="32.25" customHeight="1">
      <c r="A2" s="443" t="str">
        <f>'Công trình'!A2</f>
        <v>CÔNG TRÌNH : DUY TU NẠO VÉT KÊNH NHIÊU LỘC - THỊ NGHÈ (ĐOẠN TỪ CẦU LÊ VĂN SỸ ĐẾN NGÃ 3 SÔNG SÀI GÒN)</v>
      </c>
      <c r="B2" s="486"/>
      <c r="C2" s="486"/>
      <c r="D2" s="486"/>
    </row>
    <row r="3" spans="1:5" s="43" customFormat="1" ht="37.5" customHeight="1">
      <c r="A3" s="490" t="s">
        <v>127</v>
      </c>
      <c r="B3" s="491"/>
      <c r="C3" s="491"/>
      <c r="D3" s="491"/>
    </row>
    <row r="4" spans="1:5" s="44" customFormat="1" ht="26.25" customHeight="1">
      <c r="A4" s="27" t="s">
        <v>3</v>
      </c>
      <c r="B4" s="441" t="s">
        <v>128</v>
      </c>
      <c r="C4" s="442"/>
      <c r="D4" s="3" t="s">
        <v>129</v>
      </c>
    </row>
    <row r="5" spans="1:5" ht="15" hidden="1" customHeight="1">
      <c r="A5" s="45">
        <v>1</v>
      </c>
      <c r="B5" s="488" t="s">
        <v>130</v>
      </c>
      <c r="C5" s="489"/>
      <c r="D5" s="46">
        <v>0</v>
      </c>
    </row>
    <row r="6" spans="1:5" ht="15" customHeight="1">
      <c r="A6" s="45">
        <v>1</v>
      </c>
      <c r="B6" s="488" t="s">
        <v>131</v>
      </c>
      <c r="C6" s="489"/>
      <c r="D6" s="46">
        <v>2350000</v>
      </c>
      <c r="E6" s="485"/>
    </row>
    <row r="7" spans="1:5" ht="15" customHeight="1">
      <c r="A7" s="47">
        <v>2</v>
      </c>
      <c r="B7" s="492" t="s">
        <v>132</v>
      </c>
      <c r="C7" s="493"/>
      <c r="D7" s="48">
        <v>26</v>
      </c>
      <c r="E7" s="486"/>
    </row>
    <row r="8" spans="1:5" s="43" customFormat="1" ht="37.5" customHeight="1">
      <c r="A8" s="490" t="s">
        <v>133</v>
      </c>
      <c r="B8" s="491"/>
      <c r="C8" s="491"/>
      <c r="D8" s="491"/>
    </row>
    <row r="9" spans="1:5" s="44" customFormat="1" ht="26.25" customHeight="1">
      <c r="A9" s="27" t="s">
        <v>3</v>
      </c>
      <c r="B9" s="441" t="s">
        <v>134</v>
      </c>
      <c r="C9" s="442"/>
      <c r="D9" s="3" t="s">
        <v>135</v>
      </c>
    </row>
    <row r="10" spans="1:5" ht="15" customHeight="1">
      <c r="A10" s="45">
        <v>1</v>
      </c>
      <c r="B10" s="488" t="s">
        <v>136</v>
      </c>
      <c r="C10" s="489"/>
      <c r="D10" s="49">
        <v>0</v>
      </c>
    </row>
    <row r="11" spans="1:5" ht="15" customHeight="1">
      <c r="A11" s="45">
        <v>2</v>
      </c>
      <c r="B11" s="488" t="s">
        <v>137</v>
      </c>
      <c r="C11" s="489"/>
      <c r="D11" s="49">
        <v>0</v>
      </c>
    </row>
    <row r="12" spans="1:5" ht="15" customHeight="1">
      <c r="A12" s="45">
        <v>3</v>
      </c>
      <c r="B12" s="488" t="s">
        <v>138</v>
      </c>
      <c r="C12" s="489"/>
      <c r="D12" s="49">
        <v>0</v>
      </c>
    </row>
    <row r="13" spans="1:5" ht="15" customHeight="1">
      <c r="A13" s="45">
        <v>4</v>
      </c>
      <c r="B13" s="488" t="s">
        <v>139</v>
      </c>
      <c r="C13" s="489"/>
      <c r="D13" s="49">
        <v>0</v>
      </c>
    </row>
    <row r="14" spans="1:5" ht="15" customHeight="1">
      <c r="A14" s="45">
        <v>5</v>
      </c>
      <c r="B14" s="488" t="s">
        <v>140</v>
      </c>
      <c r="C14" s="489"/>
      <c r="D14" s="49">
        <v>0</v>
      </c>
    </row>
    <row r="15" spans="1:5" ht="15" customHeight="1">
      <c r="A15" s="45">
        <v>6</v>
      </c>
      <c r="B15" s="488" t="s">
        <v>141</v>
      </c>
      <c r="C15" s="489"/>
      <c r="D15" s="49">
        <v>0</v>
      </c>
    </row>
    <row r="16" spans="1:5" ht="15" customHeight="1">
      <c r="A16" s="45">
        <v>7</v>
      </c>
      <c r="B16" s="488" t="s">
        <v>142</v>
      </c>
      <c r="C16" s="489"/>
      <c r="D16" s="49">
        <v>0</v>
      </c>
    </row>
    <row r="17" spans="1:5" ht="15" customHeight="1">
      <c r="A17" s="45">
        <v>8</v>
      </c>
      <c r="B17" s="488" t="s">
        <v>143</v>
      </c>
      <c r="C17" s="489"/>
      <c r="D17" s="49">
        <v>0</v>
      </c>
    </row>
    <row r="18" spans="1:5" ht="15" customHeight="1">
      <c r="A18" s="45">
        <v>9</v>
      </c>
      <c r="B18" s="488" t="s">
        <v>144</v>
      </c>
      <c r="C18" s="489"/>
      <c r="D18" s="49">
        <v>0</v>
      </c>
    </row>
    <row r="19" spans="1:5" ht="15" customHeight="1">
      <c r="A19" s="47">
        <v>10</v>
      </c>
      <c r="B19" s="492" t="s">
        <v>145</v>
      </c>
      <c r="C19" s="493"/>
      <c r="D19" s="50">
        <v>0</v>
      </c>
    </row>
    <row r="20" spans="1:5" s="43" customFormat="1" ht="37.5" customHeight="1">
      <c r="A20" s="490" t="s">
        <v>146</v>
      </c>
      <c r="B20" s="491"/>
      <c r="C20" s="491"/>
      <c r="D20" s="491"/>
    </row>
    <row r="21" spans="1:5" s="44" customFormat="1" ht="26.25" customHeight="1">
      <c r="A21" s="27" t="s">
        <v>3</v>
      </c>
      <c r="B21" s="3" t="s">
        <v>147</v>
      </c>
      <c r="C21" s="3" t="s">
        <v>6</v>
      </c>
      <c r="D21" s="3" t="s">
        <v>14</v>
      </c>
    </row>
    <row r="22" spans="1:5" ht="15" customHeight="1">
      <c r="A22" s="45">
        <v>1</v>
      </c>
      <c r="B22" s="36" t="s">
        <v>148</v>
      </c>
      <c r="C22" s="51" t="s">
        <v>149</v>
      </c>
      <c r="D22" s="52">
        <v>9764</v>
      </c>
      <c r="E22" s="487" t="s">
        <v>150</v>
      </c>
    </row>
    <row r="23" spans="1:5" ht="15" customHeight="1">
      <c r="A23" s="45">
        <v>2</v>
      </c>
      <c r="B23" s="36" t="s">
        <v>151</v>
      </c>
      <c r="C23" s="51" t="s">
        <v>149</v>
      </c>
      <c r="D23" s="52">
        <v>10500</v>
      </c>
      <c r="E23" s="486"/>
    </row>
    <row r="24" spans="1:5" ht="15" customHeight="1">
      <c r="A24" s="45">
        <v>3</v>
      </c>
      <c r="B24" s="36" t="s">
        <v>152</v>
      </c>
      <c r="C24" s="51" t="s">
        <v>153</v>
      </c>
      <c r="D24" s="52">
        <v>1685</v>
      </c>
      <c r="E24" s="487" t="s">
        <v>154</v>
      </c>
    </row>
    <row r="25" spans="1:5" ht="15" customHeight="1">
      <c r="A25" s="47">
        <v>4</v>
      </c>
      <c r="B25" s="41" t="s">
        <v>155</v>
      </c>
      <c r="C25" s="53" t="s">
        <v>149</v>
      </c>
      <c r="D25" s="54">
        <v>11273</v>
      </c>
      <c r="E25" s="486"/>
    </row>
    <row r="26" spans="1:5" s="43" customFormat="1" ht="37.5" customHeight="1">
      <c r="A26" s="490" t="s">
        <v>156</v>
      </c>
      <c r="B26" s="491"/>
      <c r="C26" s="491"/>
      <c r="D26" s="491"/>
    </row>
    <row r="27" spans="1:5" s="44" customFormat="1" ht="26.25" customHeight="1">
      <c r="A27" s="27" t="s">
        <v>3</v>
      </c>
      <c r="B27" s="441" t="s">
        <v>157</v>
      </c>
      <c r="C27" s="442"/>
      <c r="D27" s="3" t="s">
        <v>9</v>
      </c>
    </row>
    <row r="28" spans="1:5" ht="15" customHeight="1">
      <c r="A28" s="45">
        <v>1</v>
      </c>
      <c r="B28" s="488" t="s">
        <v>158</v>
      </c>
      <c r="C28" s="489"/>
      <c r="D28" s="55">
        <v>1.03</v>
      </c>
    </row>
    <row r="29" spans="1:5" ht="15" customHeight="1">
      <c r="A29" s="45">
        <v>2</v>
      </c>
      <c r="B29" s="488" t="s">
        <v>159</v>
      </c>
      <c r="C29" s="489"/>
      <c r="D29" s="55">
        <v>1</v>
      </c>
    </row>
    <row r="30" spans="1:5" ht="15" customHeight="1">
      <c r="A30" s="45">
        <v>3</v>
      </c>
      <c r="B30" s="488" t="s">
        <v>160</v>
      </c>
      <c r="C30" s="489"/>
      <c r="D30" s="55">
        <v>1.05</v>
      </c>
    </row>
    <row r="31" spans="1:5" ht="15" customHeight="1">
      <c r="A31" s="47">
        <v>4</v>
      </c>
      <c r="B31" s="492" t="s">
        <v>161</v>
      </c>
      <c r="C31" s="493"/>
      <c r="D31" s="56">
        <v>1.02</v>
      </c>
    </row>
    <row r="32" spans="1:5" s="43" customFormat="1" ht="37.5" customHeight="1">
      <c r="A32" s="490" t="s">
        <v>162</v>
      </c>
      <c r="B32" s="491"/>
      <c r="C32" s="491"/>
      <c r="D32" s="491"/>
    </row>
    <row r="33" spans="1:4" s="44" customFormat="1" ht="26.25" customHeight="1">
      <c r="A33" s="27" t="s">
        <v>3</v>
      </c>
      <c r="B33" s="441" t="s">
        <v>147</v>
      </c>
      <c r="C33" s="442"/>
      <c r="D33" s="3" t="s">
        <v>129</v>
      </c>
    </row>
    <row r="34" spans="1:4" ht="15" customHeight="1">
      <c r="A34" s="45">
        <v>1</v>
      </c>
      <c r="B34" s="488" t="s">
        <v>163</v>
      </c>
      <c r="C34" s="489"/>
      <c r="D34" s="46">
        <v>30</v>
      </c>
    </row>
    <row r="35" spans="1:4" ht="15" customHeight="1">
      <c r="A35" s="47">
        <v>2</v>
      </c>
      <c r="B35" s="492" t="s">
        <v>164</v>
      </c>
      <c r="C35" s="493"/>
      <c r="D35" s="50">
        <v>0.1</v>
      </c>
    </row>
    <row r="36" spans="1:4" s="43" customFormat="1" ht="37.5" customHeight="1">
      <c r="A36" s="490" t="s">
        <v>165</v>
      </c>
      <c r="B36" s="491"/>
      <c r="C36" s="491"/>
      <c r="D36" s="491"/>
    </row>
    <row r="37" spans="1:4" s="44" customFormat="1" ht="26.25" customHeight="1">
      <c r="A37" s="27" t="s">
        <v>3</v>
      </c>
      <c r="B37" s="441" t="s">
        <v>166</v>
      </c>
      <c r="C37" s="442"/>
      <c r="D37" s="3" t="s">
        <v>167</v>
      </c>
    </row>
    <row r="38" spans="1:4" ht="15" customHeight="1">
      <c r="A38" s="45">
        <v>1</v>
      </c>
      <c r="B38" s="488" t="s">
        <v>168</v>
      </c>
      <c r="C38" s="489"/>
      <c r="D38" s="46">
        <v>0</v>
      </c>
    </row>
    <row r="39" spans="1:4" ht="15" customHeight="1">
      <c r="A39" s="45">
        <v>2</v>
      </c>
      <c r="B39" s="488" t="s">
        <v>169</v>
      </c>
      <c r="C39" s="489"/>
      <c r="D39" s="46">
        <v>0</v>
      </c>
    </row>
    <row r="40" spans="1:4" ht="15" customHeight="1">
      <c r="A40" s="47">
        <v>3</v>
      </c>
      <c r="B40" s="492" t="s">
        <v>170</v>
      </c>
      <c r="C40" s="493"/>
      <c r="D40" s="48">
        <v>3</v>
      </c>
    </row>
    <row r="41" spans="1:4" s="43" customFormat="1" ht="37.5" customHeight="1">
      <c r="A41" s="490" t="s">
        <v>171</v>
      </c>
      <c r="B41" s="491"/>
      <c r="C41" s="491"/>
      <c r="D41" s="491"/>
    </row>
    <row r="42" spans="1:4" s="44" customFormat="1" ht="26.25" customHeight="1">
      <c r="A42" s="27" t="s">
        <v>3</v>
      </c>
      <c r="B42" s="441" t="s">
        <v>172</v>
      </c>
      <c r="C42" s="442"/>
      <c r="D42" s="3" t="s">
        <v>173</v>
      </c>
    </row>
    <row r="43" spans="1:4" ht="15" customHeight="1">
      <c r="A43" s="45">
        <v>1</v>
      </c>
      <c r="B43" s="488" t="s">
        <v>174</v>
      </c>
      <c r="C43" s="489"/>
      <c r="D43" s="51" t="s">
        <v>175</v>
      </c>
    </row>
    <row r="44" spans="1:4" ht="15" customHeight="1">
      <c r="A44" s="45">
        <v>2</v>
      </c>
      <c r="B44" s="488" t="s">
        <v>176</v>
      </c>
      <c r="C44" s="489"/>
      <c r="D44" s="51" t="s">
        <v>177</v>
      </c>
    </row>
    <row r="45" spans="1:4" ht="15" customHeight="1">
      <c r="A45" s="47">
        <v>3</v>
      </c>
      <c r="B45" s="492" t="s">
        <v>178</v>
      </c>
      <c r="C45" s="493"/>
      <c r="D45" s="53" t="s">
        <v>179</v>
      </c>
    </row>
  </sheetData>
  <mergeCells count="43">
    <mergeCell ref="A1:D1"/>
    <mergeCell ref="A2:D2"/>
    <mergeCell ref="B4:C4"/>
    <mergeCell ref="B5:C5"/>
    <mergeCell ref="B6:C6"/>
    <mergeCell ref="B7:C7"/>
    <mergeCell ref="A3:D3"/>
    <mergeCell ref="B9:C9"/>
    <mergeCell ref="B10:C10"/>
    <mergeCell ref="B11:C11"/>
    <mergeCell ref="B17:C17"/>
    <mergeCell ref="B18:C18"/>
    <mergeCell ref="B19:C19"/>
    <mergeCell ref="A8:D8"/>
    <mergeCell ref="A20:D20"/>
    <mergeCell ref="B12:C12"/>
    <mergeCell ref="B13:C13"/>
    <mergeCell ref="B14:C14"/>
    <mergeCell ref="B15:C15"/>
    <mergeCell ref="B16:C16"/>
    <mergeCell ref="B44:C44"/>
    <mergeCell ref="B45:C45"/>
    <mergeCell ref="A41:D41"/>
    <mergeCell ref="B37:C37"/>
    <mergeCell ref="B38:C38"/>
    <mergeCell ref="B39:C39"/>
    <mergeCell ref="B40:C40"/>
    <mergeCell ref="E6:E7"/>
    <mergeCell ref="E22:E23"/>
    <mergeCell ref="E24:E25"/>
    <mergeCell ref="B42:C42"/>
    <mergeCell ref="B43:C43"/>
    <mergeCell ref="A36:D36"/>
    <mergeCell ref="A26:D26"/>
    <mergeCell ref="B33:C33"/>
    <mergeCell ref="B34:C34"/>
    <mergeCell ref="B35:C35"/>
    <mergeCell ref="A32:D32"/>
    <mergeCell ref="B27:C27"/>
    <mergeCell ref="B28:C28"/>
    <mergeCell ref="B29:C29"/>
    <mergeCell ref="B30:C30"/>
    <mergeCell ref="B31:C31"/>
  </mergeCells>
  <pageMargins left="1.1875" right="0" top="0.80208333333333337" bottom="0.80208333333333337" header="0.40625" footer="0.40625"/>
  <pageSetup orientation="landscape" blackAndWhite="1" r:id="rId1"/>
  <headerFooter>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4"/>
  <sheetViews>
    <sheetView workbookViewId="0">
      <selection activeCell="C25" sqref="C25"/>
    </sheetView>
  </sheetViews>
  <sheetFormatPr defaultColWidth="10" defaultRowHeight="15" customHeight="1"/>
  <cols>
    <col min="1" max="1" width="5.5" style="292" customWidth="1"/>
    <col min="2" max="2" width="12.5" style="292" hidden="1" customWidth="1"/>
    <col min="3" max="3" width="36.625" style="292" customWidth="1"/>
    <col min="4" max="4" width="11.625" style="292" customWidth="1"/>
    <col min="5" max="5" width="9.125" style="292" customWidth="1"/>
    <col min="6" max="7" width="15" style="292" customWidth="1"/>
    <col min="8" max="18" width="15" style="292" hidden="1" customWidth="1"/>
    <col min="19" max="19" width="15" style="292" customWidth="1"/>
    <col min="20" max="20" width="16.625" style="321" hidden="1" customWidth="1"/>
    <col min="21" max="22" width="10" style="292" customWidth="1"/>
    <col min="23" max="26" width="10" style="292"/>
    <col min="27" max="16384" width="10" style="42"/>
  </cols>
  <sheetData>
    <row r="1" spans="1:20" ht="26.25" customHeight="1">
      <c r="A1" s="467" t="s">
        <v>180</v>
      </c>
      <c r="B1" s="478"/>
      <c r="C1" s="478"/>
      <c r="D1" s="478"/>
      <c r="E1" s="478"/>
      <c r="F1" s="478"/>
      <c r="G1" s="478"/>
      <c r="H1" s="478"/>
      <c r="I1" s="478"/>
      <c r="J1" s="478"/>
      <c r="K1" s="478"/>
      <c r="L1" s="478"/>
      <c r="M1" s="478"/>
      <c r="N1" s="478"/>
      <c r="O1" s="478"/>
      <c r="P1" s="478"/>
      <c r="Q1" s="478"/>
      <c r="R1" s="478"/>
      <c r="S1" s="478"/>
    </row>
    <row r="2" spans="1:20" ht="15" hidden="1" customHeight="1">
      <c r="A2" s="503" t="s">
        <v>181</v>
      </c>
      <c r="B2" s="478"/>
      <c r="C2" s="478"/>
      <c r="D2" s="478"/>
      <c r="E2" s="478"/>
      <c r="F2" s="478"/>
      <c r="G2" s="478"/>
      <c r="H2" s="478"/>
      <c r="I2" s="478"/>
      <c r="J2" s="478"/>
      <c r="K2" s="478"/>
      <c r="L2" s="478"/>
      <c r="M2" s="478"/>
      <c r="N2" s="478"/>
      <c r="O2" s="478"/>
      <c r="P2" s="478"/>
      <c r="Q2" s="478"/>
      <c r="R2" s="478"/>
      <c r="S2" s="478"/>
    </row>
    <row r="3" spans="1:20" ht="32.25" customHeight="1">
      <c r="A3" s="469" t="str">
        <f>'Công trình'!A2</f>
        <v>CÔNG TRÌNH : DUY TU NẠO VÉT KÊNH NHIÊU LỘC - THỊ NGHÈ (ĐOẠN TỪ CẦU LÊ VĂN SỸ ĐẾN NGÃ 3 SÔNG SÀI GÒN)</v>
      </c>
      <c r="B3" s="478"/>
      <c r="C3" s="478"/>
      <c r="D3" s="478"/>
      <c r="E3" s="478"/>
      <c r="F3" s="478"/>
      <c r="G3" s="478"/>
      <c r="H3" s="478"/>
      <c r="I3" s="478"/>
      <c r="J3" s="478"/>
      <c r="K3" s="478"/>
      <c r="L3" s="478"/>
      <c r="M3" s="478"/>
      <c r="N3" s="478"/>
      <c r="O3" s="478"/>
      <c r="P3" s="478"/>
      <c r="Q3" s="478"/>
      <c r="R3" s="478"/>
      <c r="S3" s="478"/>
    </row>
    <row r="4" spans="1:20" ht="22.5" customHeight="1">
      <c r="A4" s="504" t="s">
        <v>182</v>
      </c>
      <c r="B4" s="478"/>
      <c r="C4" s="478"/>
      <c r="D4" s="478"/>
      <c r="E4" s="478"/>
      <c r="F4" s="478"/>
      <c r="G4" s="478"/>
      <c r="H4" s="478"/>
      <c r="I4" s="478"/>
      <c r="J4" s="478"/>
      <c r="K4" s="478"/>
      <c r="L4" s="478"/>
      <c r="M4" s="478"/>
      <c r="N4" s="478"/>
      <c r="O4" s="478"/>
      <c r="P4" s="478"/>
      <c r="Q4" s="478"/>
      <c r="R4" s="478"/>
      <c r="S4" s="478"/>
    </row>
    <row r="5" spans="1:20" ht="27.75" customHeight="1">
      <c r="A5" s="505" t="s">
        <v>3</v>
      </c>
      <c r="B5" s="496" t="s">
        <v>4</v>
      </c>
      <c r="C5" s="496" t="s">
        <v>183</v>
      </c>
      <c r="D5" s="496" t="s">
        <v>6</v>
      </c>
      <c r="E5" s="496" t="s">
        <v>184</v>
      </c>
      <c r="F5" s="496" t="s">
        <v>185</v>
      </c>
      <c r="G5" s="496" t="s">
        <v>186</v>
      </c>
      <c r="H5" s="496" t="s">
        <v>187</v>
      </c>
      <c r="I5" s="494" t="s">
        <v>188</v>
      </c>
      <c r="J5" s="494"/>
      <c r="K5" s="494"/>
      <c r="L5" s="494"/>
      <c r="M5" s="494"/>
      <c r="N5" s="494"/>
      <c r="O5" s="494"/>
      <c r="P5" s="494"/>
      <c r="Q5" s="494"/>
      <c r="R5" s="495"/>
      <c r="S5" s="496" t="s">
        <v>189</v>
      </c>
      <c r="T5" s="501" t="s">
        <v>190</v>
      </c>
    </row>
    <row r="6" spans="1:20" ht="8.4" customHeight="1">
      <c r="A6" s="506"/>
      <c r="B6" s="497"/>
      <c r="C6" s="497"/>
      <c r="D6" s="497"/>
      <c r="E6" s="497"/>
      <c r="F6" s="497"/>
      <c r="G6" s="497"/>
      <c r="H6" s="497"/>
      <c r="I6" s="322" t="str">
        <f>"Lưu động 
("&amp;'Đầu vào'!D10*100&amp;"% LTC)"</f>
        <v>Lưu động 
(0% LTC)</v>
      </c>
      <c r="J6" s="322" t="str">
        <f>"Không ổn định S.X 
("&amp;'Đầu vào'!D11*100&amp;"% LCB)"</f>
        <v>Không ổn định S.X 
(0% LCB)</v>
      </c>
      <c r="K6" s="322" t="str">
        <f>"Lương phụ nghỉ lễ, tết 
("&amp;'Đầu vào'!D12*100&amp;"% LCB)"</f>
        <v>Lương phụ nghỉ lễ, tết 
(0% LCB)</v>
      </c>
      <c r="L6" s="322" t="str">
        <f>"Khoán trực tiếp 
("&amp;'Đầu vào'!D13*100&amp;"% LCB)"</f>
        <v>Khoán trực tiếp 
(0% LCB)</v>
      </c>
      <c r="M6" s="322" t="str">
        <f>"Khu vực 
("&amp;'Đầu vào'!D14*100&amp;"% LTC)"</f>
        <v>Khu vực 
(0% LTC)</v>
      </c>
      <c r="N6" s="322" t="str">
        <f>"Độc hại 
("&amp;'Đầu vào'!D15*100&amp;"% LTC)"</f>
        <v>Độc hại 
(0% LTC)</v>
      </c>
      <c r="O6" s="322" t="str">
        <f>"Thu hút 
("&amp;'Đầu vào'!D16*100&amp;"% LCB)"</f>
        <v>Thu hút 
(0% LCB)</v>
      </c>
      <c r="P6" s="322" t="str">
        <f>"Trách nhiệm 
("&amp;'Đầu vào'!D17*100&amp;"% LTC)"</f>
        <v>Trách nhiệm 
(0% LTC)</v>
      </c>
      <c r="Q6" s="322" t="str">
        <f>"Bảo hiểm 
("&amp;'Đầu vào'!D18*100&amp;"% LCB)"</f>
        <v>Bảo hiểm 
(0% LCB)</v>
      </c>
      <c r="R6" s="322" t="str">
        <f>"Vùng sâu, vùng xa 
("&amp;'Đầu vào'!D19*100&amp;"% LCB)"</f>
        <v>Vùng sâu, vùng xa 
(0% LCB)</v>
      </c>
      <c r="S6" s="497"/>
      <c r="T6" s="501"/>
    </row>
    <row r="7" spans="1:20" ht="19.8" customHeight="1">
      <c r="A7" s="507"/>
      <c r="B7" s="498"/>
      <c r="C7" s="498"/>
      <c r="D7" s="498"/>
      <c r="E7" s="498"/>
      <c r="F7" s="498"/>
      <c r="G7" s="498"/>
      <c r="H7" s="498"/>
      <c r="I7" s="323">
        <f>'Đầu vào'!D10</f>
        <v>0</v>
      </c>
      <c r="J7" s="323">
        <f>'Đầu vào'!D11</f>
        <v>0</v>
      </c>
      <c r="K7" s="323">
        <f>'Đầu vào'!D12</f>
        <v>0</v>
      </c>
      <c r="L7" s="323">
        <f>'Đầu vào'!D13</f>
        <v>0</v>
      </c>
      <c r="M7" s="323">
        <f>'Đầu vào'!D14</f>
        <v>0</v>
      </c>
      <c r="N7" s="323">
        <f>'Đầu vào'!D15</f>
        <v>0</v>
      </c>
      <c r="O7" s="323">
        <f>'Đầu vào'!D16</f>
        <v>0</v>
      </c>
      <c r="P7" s="323">
        <f>'Đầu vào'!D17</f>
        <v>0</v>
      </c>
      <c r="Q7" s="323">
        <f>'Đầu vào'!D18</f>
        <v>0</v>
      </c>
      <c r="R7" s="323">
        <f>'Đầu vào'!D19</f>
        <v>0</v>
      </c>
      <c r="S7" s="498"/>
      <c r="T7" s="502"/>
    </row>
    <row r="8" spans="1:20" ht="13.8">
      <c r="A8" s="324">
        <v>1</v>
      </c>
      <c r="B8" s="325" t="str">
        <f>'Giá tháng'!B6</f>
        <v>N24.0005</v>
      </c>
      <c r="C8" s="326" t="str">
        <f>'Giá tháng'!C6</f>
        <v>Nhân công 3,0/7, nhóm 1</v>
      </c>
      <c r="D8" s="327" t="str">
        <f>'Giá tháng'!D6</f>
        <v>công</v>
      </c>
      <c r="E8" s="328">
        <f>ROUND(T8,'Đầu vào'!D40)</f>
        <v>1.39</v>
      </c>
      <c r="F8" s="329">
        <v>246500</v>
      </c>
      <c r="G8" s="330">
        <v>1.52</v>
      </c>
      <c r="H8" s="329">
        <f>ROUND(E8*F8/G8,'Đầu vào'!D38)</f>
        <v>225418</v>
      </c>
      <c r="I8" s="329"/>
      <c r="J8" s="329">
        <f>ROUND(J7*H8,'Đầu vào'!D38)</f>
        <v>0</v>
      </c>
      <c r="K8" s="329">
        <f>ROUND(K7*H8,'Đầu vào'!D38)</f>
        <v>0</v>
      </c>
      <c r="L8" s="329">
        <f>ROUND(L7*H8,'Đầu vào'!D38)</f>
        <v>0</v>
      </c>
      <c r="M8" s="329"/>
      <c r="N8" s="329"/>
      <c r="O8" s="329">
        <f>ROUND(O7*H8,'Đầu vào'!D38)</f>
        <v>0</v>
      </c>
      <c r="P8" s="329"/>
      <c r="Q8" s="329">
        <f>ROUND(Q7*H8,'Đầu vào'!D38)</f>
        <v>0</v>
      </c>
      <c r="R8" s="329">
        <f>ROUND(R7*H8,'Đầu vào'!D38)</f>
        <v>0</v>
      </c>
      <c r="S8" s="329">
        <f>ROUND(SUM(H8:R8),'Đầu vào'!D39)</f>
        <v>225418</v>
      </c>
      <c r="T8" s="321">
        <v>1.39</v>
      </c>
    </row>
    <row r="9" spans="1:20" ht="13.8">
      <c r="A9" s="324">
        <v>2</v>
      </c>
      <c r="B9" s="325" t="str">
        <f>'Giá tháng'!B7</f>
        <v>N24.0008</v>
      </c>
      <c r="C9" s="326" t="str">
        <f>'Giá tháng'!C7</f>
        <v>Nhân công 3,5/7, nhóm 1</v>
      </c>
      <c r="D9" s="327" t="str">
        <f>'Giá tháng'!D7</f>
        <v>công</v>
      </c>
      <c r="E9" s="328">
        <f>ROUND(T9,'Đầu vào'!D40)</f>
        <v>1.52</v>
      </c>
      <c r="F9" s="329">
        <v>246500</v>
      </c>
      <c r="G9" s="330">
        <v>1.52</v>
      </c>
      <c r="H9" s="329">
        <f>ROUND(E9*F9/G9,'Đầu vào'!D38)</f>
        <v>246500</v>
      </c>
      <c r="I9" s="329"/>
      <c r="J9" s="329">
        <f>ROUND(J7*H9,'Đầu vào'!D38)</f>
        <v>0</v>
      </c>
      <c r="K9" s="329">
        <f>ROUND(K7*H9,'Đầu vào'!D38)</f>
        <v>0</v>
      </c>
      <c r="L9" s="329">
        <f>ROUND(L7*H9,'Đầu vào'!D38)</f>
        <v>0</v>
      </c>
      <c r="M9" s="329"/>
      <c r="N9" s="329"/>
      <c r="O9" s="329">
        <f>ROUND(O7*H9,'Đầu vào'!D38)</f>
        <v>0</v>
      </c>
      <c r="P9" s="329"/>
      <c r="Q9" s="329">
        <f>ROUND(Q7*H9,'Đầu vào'!D38)</f>
        <v>0</v>
      </c>
      <c r="R9" s="329">
        <f>ROUND(R7*H9,'Đầu vào'!D38)</f>
        <v>0</v>
      </c>
      <c r="S9" s="329">
        <f>ROUND(SUM(H9:R9),'Đầu vào'!D39)</f>
        <v>246500</v>
      </c>
      <c r="T9" s="321">
        <v>1.52</v>
      </c>
    </row>
    <row r="10" spans="1:20" ht="15" customHeight="1">
      <c r="A10" s="324">
        <v>3</v>
      </c>
      <c r="B10" s="325">
        <f>'Giá tháng'!B8</f>
        <v>0</v>
      </c>
      <c r="C10" s="326" t="s">
        <v>710</v>
      </c>
      <c r="D10" s="327" t="s">
        <v>93</v>
      </c>
      <c r="E10" s="328">
        <v>1.94</v>
      </c>
      <c r="F10" s="329">
        <v>246500</v>
      </c>
      <c r="G10" s="330">
        <v>1.52</v>
      </c>
      <c r="H10" s="329">
        <f>ROUND(E10*F10/G10,'Đầu vào'!D39)</f>
        <v>314612</v>
      </c>
      <c r="I10" s="329"/>
      <c r="J10" s="329">
        <f>ROUND(J8*H10,'Đầu vào'!D39)</f>
        <v>0</v>
      </c>
      <c r="K10" s="329">
        <f>ROUND(K8*H10,'Đầu vào'!D39)</f>
        <v>0</v>
      </c>
      <c r="L10" s="329">
        <f>ROUND(L8*H10,'Đầu vào'!D39)</f>
        <v>0</v>
      </c>
      <c r="M10" s="329"/>
      <c r="N10" s="329"/>
      <c r="O10" s="329">
        <f>ROUND(O8*H10,'Đầu vào'!D39)</f>
        <v>0</v>
      </c>
      <c r="P10" s="329"/>
      <c r="Q10" s="329">
        <f>ROUND(Q8*H10,'Đầu vào'!D39)</f>
        <v>0</v>
      </c>
      <c r="R10" s="329">
        <f>ROUND(R8*H10,'Đầu vào'!D39)</f>
        <v>0</v>
      </c>
      <c r="S10" s="329">
        <f>ROUND(SUM(H10:R10),'Đầu vào'!D40)</f>
        <v>314612</v>
      </c>
    </row>
    <row r="12" spans="1:20" ht="15" customHeight="1">
      <c r="A12" s="292" t="s">
        <v>714</v>
      </c>
    </row>
    <row r="13" spans="1:20" ht="29.4" customHeight="1">
      <c r="A13" s="426" t="s">
        <v>594</v>
      </c>
      <c r="B13" s="292" t="s">
        <v>715</v>
      </c>
      <c r="C13" s="499" t="s">
        <v>715</v>
      </c>
      <c r="D13" s="499"/>
      <c r="E13" s="499"/>
      <c r="F13" s="499"/>
      <c r="G13" s="499"/>
      <c r="H13" s="499"/>
      <c r="I13" s="499"/>
      <c r="J13" s="499"/>
      <c r="K13" s="499"/>
      <c r="L13" s="499"/>
      <c r="M13" s="499"/>
      <c r="N13" s="499"/>
      <c r="O13" s="499"/>
      <c r="P13" s="499"/>
      <c r="Q13" s="499"/>
      <c r="R13" s="499"/>
      <c r="S13" s="499"/>
    </row>
    <row r="14" spans="1:20" ht="15" customHeight="1">
      <c r="A14" s="426" t="s">
        <v>594</v>
      </c>
      <c r="B14" s="292" t="s">
        <v>716</v>
      </c>
      <c r="C14" s="500" t="s">
        <v>805</v>
      </c>
      <c r="D14" s="500"/>
      <c r="E14" s="500"/>
      <c r="F14" s="500"/>
      <c r="G14" s="500"/>
      <c r="H14" s="500"/>
      <c r="I14" s="500"/>
      <c r="J14" s="500"/>
      <c r="K14" s="500"/>
      <c r="L14" s="500"/>
      <c r="M14" s="500"/>
      <c r="N14" s="500"/>
      <c r="O14" s="500"/>
      <c r="P14" s="500"/>
      <c r="Q14" s="500"/>
      <c r="R14" s="500"/>
      <c r="S14" s="500"/>
    </row>
  </sheetData>
  <mergeCells count="17">
    <mergeCell ref="A1:S1"/>
    <mergeCell ref="A2:S2"/>
    <mergeCell ref="A3:S3"/>
    <mergeCell ref="A4:S4"/>
    <mergeCell ref="A5:A7"/>
    <mergeCell ref="B5:B7"/>
    <mergeCell ref="C5:C7"/>
    <mergeCell ref="D5:D7"/>
    <mergeCell ref="E5:E7"/>
    <mergeCell ref="F5:F7"/>
    <mergeCell ref="G5:G7"/>
    <mergeCell ref="H5:H7"/>
    <mergeCell ref="I5:R5"/>
    <mergeCell ref="S5:S7"/>
    <mergeCell ref="C13:S13"/>
    <mergeCell ref="C14:S14"/>
    <mergeCell ref="T5:T7"/>
  </mergeCells>
  <printOptions horizontalCentered="1"/>
  <pageMargins left="0.70866141732283472" right="0.55118110236220474" top="0.55118110236220474" bottom="0.55118110236220474" header="0.39370078740157483" footer="0.39370078740157483"/>
  <pageSetup paperSize="9" fitToHeight="0" orientation="portrait" blackAndWhite="1" r:id="rId1"/>
  <headerFooter>
    <oddFooter>&amp;C&amp;P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5"/>
  <sheetViews>
    <sheetView topLeftCell="A4" workbookViewId="0">
      <selection activeCell="C13" sqref="C13"/>
    </sheetView>
  </sheetViews>
  <sheetFormatPr defaultColWidth="10" defaultRowHeight="15" customHeight="1"/>
  <cols>
    <col min="1" max="1" width="10" style="42" customWidth="1"/>
    <col min="2" max="2" width="12.5" style="42" customWidth="1"/>
    <col min="3" max="3" width="45.5" style="42" customWidth="1"/>
    <col min="4" max="4" width="11.625" style="42" customWidth="1"/>
    <col min="5" max="5" width="16.625" style="42" customWidth="1"/>
    <col min="6" max="7" width="8.375" style="42" customWidth="1"/>
    <col min="8" max="8" width="16.625" style="42" customWidth="1"/>
    <col min="9" max="9" width="8.375" style="42" customWidth="1"/>
    <col min="10" max="10" width="8.375" style="42" hidden="1" customWidth="1"/>
    <col min="11" max="11" width="15" style="42" customWidth="1"/>
    <col min="12" max="13" width="10" style="42" customWidth="1"/>
    <col min="14" max="16384" width="10" style="42"/>
  </cols>
  <sheetData>
    <row r="1" spans="1:11" ht="26.25" customHeight="1">
      <c r="A1" s="430" t="s">
        <v>191</v>
      </c>
      <c r="B1" s="486"/>
      <c r="C1" s="486"/>
      <c r="D1" s="486"/>
      <c r="E1" s="486"/>
      <c r="F1" s="486"/>
      <c r="G1" s="486"/>
      <c r="H1" s="486"/>
      <c r="I1" s="486"/>
      <c r="J1" s="486"/>
      <c r="K1" s="486"/>
    </row>
    <row r="2" spans="1:11" ht="15" customHeight="1">
      <c r="A2" s="508" t="s">
        <v>192</v>
      </c>
      <c r="B2" s="486"/>
      <c r="C2" s="486"/>
      <c r="D2" s="486"/>
      <c r="E2" s="486"/>
      <c r="F2" s="486"/>
      <c r="G2" s="486"/>
      <c r="H2" s="486"/>
      <c r="I2" s="486"/>
      <c r="J2" s="486"/>
      <c r="K2" s="486"/>
    </row>
    <row r="3" spans="1:11" ht="32.25" customHeight="1">
      <c r="A3" s="443" t="str">
        <f>'Công trình'!A2</f>
        <v>CÔNG TRÌNH : DUY TU NẠO VÉT KÊNH NHIÊU LỘC - THỊ NGHÈ (ĐOẠN TỪ CẦU LÊ VĂN SỸ ĐẾN NGÃ 3 SÔNG SÀI GÒN)</v>
      </c>
      <c r="B3" s="486"/>
      <c r="C3" s="486"/>
      <c r="D3" s="486"/>
      <c r="E3" s="486"/>
      <c r="F3" s="486"/>
      <c r="G3" s="486"/>
      <c r="H3" s="486"/>
      <c r="I3" s="486"/>
      <c r="J3" s="486"/>
      <c r="K3" s="486"/>
    </row>
    <row r="4" spans="1:11" ht="22.5" customHeight="1">
      <c r="A4" s="509" t="s">
        <v>182</v>
      </c>
      <c r="B4" s="486"/>
      <c r="C4" s="486"/>
      <c r="D4" s="486"/>
      <c r="E4" s="486"/>
      <c r="F4" s="486"/>
      <c r="G4" s="486"/>
      <c r="H4" s="486"/>
      <c r="I4" s="486"/>
      <c r="J4" s="486"/>
      <c r="K4" s="486"/>
    </row>
    <row r="5" spans="1:11" ht="48.75" customHeight="1">
      <c r="A5" s="61" t="s">
        <v>3</v>
      </c>
      <c r="B5" s="62" t="s">
        <v>4</v>
      </c>
      <c r="C5" s="62" t="s">
        <v>193</v>
      </c>
      <c r="D5" s="62" t="s">
        <v>6</v>
      </c>
      <c r="E5" s="62" t="s">
        <v>194</v>
      </c>
      <c r="F5" s="62" t="s">
        <v>195</v>
      </c>
      <c r="G5" s="62" t="s">
        <v>22</v>
      </c>
      <c r="H5" s="62" t="s">
        <v>24</v>
      </c>
      <c r="I5" s="62" t="s">
        <v>9</v>
      </c>
      <c r="J5" s="62" t="s">
        <v>196</v>
      </c>
      <c r="K5" s="62" t="s">
        <v>197</v>
      </c>
    </row>
    <row r="6" spans="1:11" ht="13.8">
      <c r="A6" s="63">
        <v>1</v>
      </c>
      <c r="B6" s="64" t="str">
        <f>'Giá tháng'!B9</f>
        <v>M101.0301</v>
      </c>
      <c r="C6" s="65" t="str">
        <f>'Giá tháng'!C9</f>
        <v>Máy đào gầu dây 0,4m3</v>
      </c>
      <c r="D6" s="64" t="str">
        <f>'Giá tháng'!D9</f>
        <v>ca</v>
      </c>
      <c r="E6" s="66">
        <v>1080697000</v>
      </c>
      <c r="F6" s="67">
        <v>260</v>
      </c>
      <c r="G6" s="68"/>
      <c r="H6" s="69"/>
      <c r="I6" s="70"/>
      <c r="J6" s="70"/>
      <c r="K6" s="69">
        <f>ROUND(K7+K9+K12,'Đầu vào'!D39)</f>
        <v>1992824</v>
      </c>
    </row>
    <row r="7" spans="1:11" ht="13.8">
      <c r="A7" s="71"/>
      <c r="B7" s="72"/>
      <c r="C7" s="73" t="s">
        <v>198</v>
      </c>
      <c r="D7" s="72"/>
      <c r="E7" s="74"/>
      <c r="F7" s="75"/>
      <c r="G7" s="76"/>
      <c r="H7" s="74"/>
      <c r="I7" s="77"/>
      <c r="J7" s="77"/>
      <c r="K7" s="74">
        <f>ROUND(SUM(K8:K8),'Đầu vào'!D38)</f>
        <v>593358</v>
      </c>
    </row>
    <row r="8" spans="1:11" ht="13.8">
      <c r="A8" s="45"/>
      <c r="B8" s="57"/>
      <c r="C8" s="36" t="str">
        <f>" - "&amp;'Đầu vào'!B22</f>
        <v xml:space="preserve"> - Diezel</v>
      </c>
      <c r="D8" s="57" t="str">
        <f>'Đầu vào'!C22</f>
        <v>Lít</v>
      </c>
      <c r="E8" s="58"/>
      <c r="F8" s="78"/>
      <c r="G8" s="79">
        <v>59</v>
      </c>
      <c r="H8" s="58">
        <f>'Đầu vào'!D22</f>
        <v>9764</v>
      </c>
      <c r="I8" s="80">
        <f>'Đầu vào'!D28</f>
        <v>1.03</v>
      </c>
      <c r="J8" s="51"/>
      <c r="K8" s="58">
        <f>ROUND(G8*H8*I8,'Đầu vào'!D38)</f>
        <v>593358</v>
      </c>
    </row>
    <row r="9" spans="1:11" ht="13.8">
      <c r="A9" s="71"/>
      <c r="B9" s="72"/>
      <c r="C9" s="73" t="s">
        <v>199</v>
      </c>
      <c r="D9" s="72"/>
      <c r="E9" s="74"/>
      <c r="F9" s="75"/>
      <c r="G9" s="76"/>
      <c r="H9" s="74"/>
      <c r="I9" s="77"/>
      <c r="J9" s="77"/>
      <c r="K9" s="74">
        <f>ROUND(G10*K10,'Đầu vào'!D38)</f>
        <v>314612</v>
      </c>
    </row>
    <row r="10" spans="1:11" ht="13.8">
      <c r="A10" s="45"/>
      <c r="B10" s="57"/>
      <c r="C10" s="36" t="s">
        <v>200</v>
      </c>
      <c r="D10" s="57"/>
      <c r="E10" s="58"/>
      <c r="F10" s="78"/>
      <c r="G10" s="79">
        <v>1</v>
      </c>
      <c r="H10" s="58"/>
      <c r="I10" s="51"/>
      <c r="J10" s="51"/>
      <c r="K10" s="58">
        <f>ROUND(SUM(K11:K11),'Đầu vào'!D38)</f>
        <v>314612</v>
      </c>
    </row>
    <row r="11" spans="1:11" ht="13.8">
      <c r="A11" s="45"/>
      <c r="B11" s="57"/>
      <c r="C11" s="36" t="s">
        <v>201</v>
      </c>
      <c r="D11" s="57"/>
      <c r="E11" s="58"/>
      <c r="F11" s="78"/>
      <c r="G11" s="79">
        <v>1.94</v>
      </c>
      <c r="H11" s="58">
        <v>246500</v>
      </c>
      <c r="I11" s="80">
        <v>1.52</v>
      </c>
      <c r="J11" s="51"/>
      <c r="K11" s="58">
        <f>ROUND(IF(G11&lt;&gt;0,G11*H11/I11,H11),'Đầu vào'!D38)</f>
        <v>314612</v>
      </c>
    </row>
    <row r="12" spans="1:11" ht="13.8">
      <c r="A12" s="71"/>
      <c r="B12" s="72"/>
      <c r="C12" s="73" t="s">
        <v>202</v>
      </c>
      <c r="D12" s="72"/>
      <c r="E12" s="74"/>
      <c r="F12" s="75"/>
      <c r="G12" s="76"/>
      <c r="H12" s="74"/>
      <c r="I12" s="77"/>
      <c r="J12" s="77"/>
      <c r="K12" s="74">
        <f>SUM(K13:K15)</f>
        <v>1084854</v>
      </c>
    </row>
    <row r="13" spans="1:11" ht="13.8">
      <c r="A13" s="45"/>
      <c r="B13" s="57"/>
      <c r="C13" s="36" t="s">
        <v>203</v>
      </c>
      <c r="D13" s="57"/>
      <c r="E13" s="58"/>
      <c r="F13" s="78"/>
      <c r="G13" s="81">
        <v>0.17</v>
      </c>
      <c r="H13" s="58">
        <f>E6</f>
        <v>1080697000</v>
      </c>
      <c r="I13" s="82">
        <f>IF(E6&gt;='Đầu vào'!D34*10^6,1-'Đầu vào'!D35,1)</f>
        <v>0.9</v>
      </c>
      <c r="J13" s="51"/>
      <c r="K13" s="58">
        <f>ROUND(G13*H13*I13/F6,'Đầu vào'!D38)</f>
        <v>635949</v>
      </c>
    </row>
    <row r="14" spans="1:11" ht="13.8">
      <c r="A14" s="45"/>
      <c r="B14" s="57"/>
      <c r="C14" s="36" t="s">
        <v>204</v>
      </c>
      <c r="D14" s="57"/>
      <c r="E14" s="58"/>
      <c r="F14" s="78"/>
      <c r="G14" s="81">
        <v>5.8000000000000003E-2</v>
      </c>
      <c r="H14" s="58">
        <f>E6</f>
        <v>1080697000</v>
      </c>
      <c r="I14" s="51"/>
      <c r="J14" s="51"/>
      <c r="K14" s="58">
        <f>ROUND(G14*H14/F6,'Đầu vào'!D38)</f>
        <v>241079</v>
      </c>
    </row>
    <row r="15" spans="1:11" ht="13.8">
      <c r="A15" s="45"/>
      <c r="B15" s="57"/>
      <c r="C15" s="36" t="s">
        <v>205</v>
      </c>
      <c r="D15" s="57"/>
      <c r="E15" s="58"/>
      <c r="F15" s="78"/>
      <c r="G15" s="81">
        <v>0.05</v>
      </c>
      <c r="H15" s="58">
        <f>E6</f>
        <v>1080697000</v>
      </c>
      <c r="I15" s="51"/>
      <c r="J15" s="51"/>
      <c r="K15" s="58">
        <f>ROUND(G15*H15/F6,'Đầu vào'!D38)</f>
        <v>207826</v>
      </c>
    </row>
    <row r="16" spans="1:11" ht="13.8">
      <c r="A16" s="63">
        <v>2</v>
      </c>
      <c r="B16" s="64" t="str">
        <f>'Giá tháng'!B10</f>
        <v>M101.0303</v>
      </c>
      <c r="C16" s="65" t="str">
        <f>'Giá tháng'!C10</f>
        <v>Máy đào gầu dây 1,2m3</v>
      </c>
      <c r="D16" s="64" t="str">
        <f>'Giá tháng'!D10</f>
        <v>ca</v>
      </c>
      <c r="E16" s="66">
        <v>2208172000</v>
      </c>
      <c r="F16" s="67">
        <v>260</v>
      </c>
      <c r="G16" s="68"/>
      <c r="H16" s="69"/>
      <c r="I16" s="70"/>
      <c r="J16" s="70"/>
      <c r="K16" s="69">
        <f>ROUND(K17+K19+K22,'Đầu vào'!D39)</f>
        <v>3565793</v>
      </c>
    </row>
    <row r="17" spans="1:11" ht="13.8">
      <c r="A17" s="71"/>
      <c r="B17" s="72"/>
      <c r="C17" s="73" t="s">
        <v>198</v>
      </c>
      <c r="D17" s="72"/>
      <c r="E17" s="74"/>
      <c r="F17" s="75"/>
      <c r="G17" s="76"/>
      <c r="H17" s="74"/>
      <c r="I17" s="77"/>
      <c r="J17" s="77"/>
      <c r="K17" s="74">
        <f>ROUND(SUM(K18:K18),'Đầu vào'!D38)</f>
        <v>1136432</v>
      </c>
    </row>
    <row r="18" spans="1:11" ht="13.8">
      <c r="A18" s="45"/>
      <c r="B18" s="57"/>
      <c r="C18" s="36" t="str">
        <f>" - "&amp;'Đầu vào'!B22</f>
        <v xml:space="preserve"> - Diezel</v>
      </c>
      <c r="D18" s="57" t="str">
        <f>'Đầu vào'!C22</f>
        <v>Lít</v>
      </c>
      <c r="E18" s="58"/>
      <c r="F18" s="78"/>
      <c r="G18" s="79">
        <v>113</v>
      </c>
      <c r="H18" s="58">
        <f>'Đầu vào'!D22</f>
        <v>9764</v>
      </c>
      <c r="I18" s="80">
        <f>'Đầu vào'!D28</f>
        <v>1.03</v>
      </c>
      <c r="J18" s="51"/>
      <c r="K18" s="58">
        <f>ROUND(G18*H18*I18,'Đầu vào'!D38)</f>
        <v>1136432</v>
      </c>
    </row>
    <row r="19" spans="1:11" ht="13.8">
      <c r="A19" s="71"/>
      <c r="B19" s="72"/>
      <c r="C19" s="73" t="s">
        <v>199</v>
      </c>
      <c r="D19" s="72"/>
      <c r="E19" s="74"/>
      <c r="F19" s="75"/>
      <c r="G19" s="76"/>
      <c r="H19" s="74"/>
      <c r="I19" s="77"/>
      <c r="J19" s="77"/>
      <c r="K19" s="74">
        <f>ROUND(G20*K20,'Đầu vào'!D38)</f>
        <v>314612</v>
      </c>
    </row>
    <row r="20" spans="1:11" ht="13.8">
      <c r="A20" s="45"/>
      <c r="B20" s="57"/>
      <c r="C20" s="36" t="s">
        <v>200</v>
      </c>
      <c r="D20" s="57"/>
      <c r="E20" s="58"/>
      <c r="F20" s="78"/>
      <c r="G20" s="79">
        <v>1</v>
      </c>
      <c r="H20" s="58"/>
      <c r="I20" s="51"/>
      <c r="J20" s="51"/>
      <c r="K20" s="58">
        <f>ROUND(SUM(K21:K21),'Đầu vào'!D38)</f>
        <v>314612</v>
      </c>
    </row>
    <row r="21" spans="1:11" ht="13.8">
      <c r="A21" s="45"/>
      <c r="B21" s="57"/>
      <c r="C21" s="36" t="s">
        <v>201</v>
      </c>
      <c r="D21" s="57"/>
      <c r="E21" s="58"/>
      <c r="F21" s="78"/>
      <c r="G21" s="79">
        <v>1.94</v>
      </c>
      <c r="H21" s="58">
        <v>246500</v>
      </c>
      <c r="I21" s="80">
        <v>1.52</v>
      </c>
      <c r="J21" s="51"/>
      <c r="K21" s="58">
        <f>ROUND(IF(G21&lt;&gt;0,G21*H21/I21,H21),'Đầu vào'!D38)</f>
        <v>314612</v>
      </c>
    </row>
    <row r="22" spans="1:11" ht="13.8">
      <c r="A22" s="71"/>
      <c r="B22" s="72"/>
      <c r="C22" s="73" t="s">
        <v>202</v>
      </c>
      <c r="D22" s="72"/>
      <c r="E22" s="74"/>
      <c r="F22" s="75"/>
      <c r="G22" s="76"/>
      <c r="H22" s="74"/>
      <c r="I22" s="77"/>
      <c r="J22" s="77"/>
      <c r="K22" s="74">
        <f>SUM(K23:K25)</f>
        <v>2114749</v>
      </c>
    </row>
    <row r="23" spans="1:11" ht="13.8">
      <c r="A23" s="45"/>
      <c r="B23" s="57"/>
      <c r="C23" s="36" t="s">
        <v>203</v>
      </c>
      <c r="D23" s="57"/>
      <c r="E23" s="58"/>
      <c r="F23" s="78"/>
      <c r="G23" s="81">
        <v>0.16</v>
      </c>
      <c r="H23" s="58">
        <f>E16</f>
        <v>2208172000</v>
      </c>
      <c r="I23" s="82">
        <f>IF(E16&gt;='Đầu vào'!D34*10^6,1-'Đầu vào'!D35,1)</f>
        <v>0.9</v>
      </c>
      <c r="J23" s="51"/>
      <c r="K23" s="58">
        <f>ROUND(G23*H23*I23/F16,'Đầu vào'!D38)</f>
        <v>1222988</v>
      </c>
    </row>
    <row r="24" spans="1:11" ht="13.8">
      <c r="A24" s="45"/>
      <c r="B24" s="57"/>
      <c r="C24" s="36" t="s">
        <v>204</v>
      </c>
      <c r="D24" s="57"/>
      <c r="E24" s="58"/>
      <c r="F24" s="78"/>
      <c r="G24" s="81">
        <v>5.5E-2</v>
      </c>
      <c r="H24" s="58">
        <f>E16</f>
        <v>2208172000</v>
      </c>
      <c r="I24" s="51"/>
      <c r="J24" s="51"/>
      <c r="K24" s="58">
        <f>ROUND(G24*H24/F16,'Đầu vào'!D38)</f>
        <v>467113</v>
      </c>
    </row>
    <row r="25" spans="1:11" ht="13.8">
      <c r="A25" s="260"/>
      <c r="B25" s="261"/>
      <c r="C25" s="262" t="s">
        <v>205</v>
      </c>
      <c r="D25" s="261"/>
      <c r="E25" s="263"/>
      <c r="F25" s="264"/>
      <c r="G25" s="265">
        <v>0.05</v>
      </c>
      <c r="H25" s="263">
        <f>E16</f>
        <v>2208172000</v>
      </c>
      <c r="I25" s="266"/>
      <c r="J25" s="266"/>
      <c r="K25" s="263">
        <f>ROUND(G25*H25/F16,'Đầu vào'!D38)</f>
        <v>424648</v>
      </c>
    </row>
    <row r="26" spans="1:11" ht="13.8" hidden="1">
      <c r="A26" s="63">
        <v>3</v>
      </c>
      <c r="B26" s="64" t="str">
        <f>'Giá tháng'!B11</f>
        <v>M109.0201</v>
      </c>
      <c r="C26" s="65" t="str">
        <f>'Giá tháng'!C11</f>
        <v>Phao thép 60T</v>
      </c>
      <c r="D26" s="64" t="str">
        <f>'Giá tháng'!D11</f>
        <v>ca</v>
      </c>
      <c r="E26" s="66">
        <v>121530000</v>
      </c>
      <c r="F26" s="67">
        <v>230</v>
      </c>
      <c r="G26" s="68"/>
      <c r="H26" s="69"/>
      <c r="I26" s="70"/>
      <c r="J26" s="70"/>
      <c r="K26" s="69">
        <f>ROUND(K27,'Đầu vào'!D39)</f>
        <v>115189</v>
      </c>
    </row>
    <row r="27" spans="1:11" ht="13.8" hidden="1">
      <c r="A27" s="71"/>
      <c r="B27" s="72"/>
      <c r="C27" s="73" t="s">
        <v>202</v>
      </c>
      <c r="D27" s="72"/>
      <c r="E27" s="74"/>
      <c r="F27" s="75"/>
      <c r="G27" s="76"/>
      <c r="H27" s="74"/>
      <c r="I27" s="77"/>
      <c r="J27" s="77"/>
      <c r="K27" s="74">
        <f>SUM(K28:K30)</f>
        <v>115189</v>
      </c>
    </row>
    <row r="28" spans="1:11" ht="13.8" hidden="1">
      <c r="A28" s="45"/>
      <c r="B28" s="57"/>
      <c r="C28" s="36" t="s">
        <v>203</v>
      </c>
      <c r="D28" s="57"/>
      <c r="E28" s="58"/>
      <c r="F28" s="78"/>
      <c r="G28" s="81">
        <v>0.11</v>
      </c>
      <c r="H28" s="58">
        <f>E26</f>
        <v>121530000</v>
      </c>
      <c r="I28" s="82">
        <f>IF(E26&gt;='Đầu vào'!D34*10^6,1-'Đầu vào'!D35,1)</f>
        <v>0.9</v>
      </c>
      <c r="J28" s="51"/>
      <c r="K28" s="58">
        <f>ROUND(G28*H28*I28/F26,'Đầu vào'!D38)</f>
        <v>52311</v>
      </c>
    </row>
    <row r="29" spans="1:11" ht="13.8" hidden="1">
      <c r="A29" s="45"/>
      <c r="B29" s="57"/>
      <c r="C29" s="36" t="s">
        <v>204</v>
      </c>
      <c r="D29" s="57"/>
      <c r="E29" s="58"/>
      <c r="F29" s="78"/>
      <c r="G29" s="81">
        <v>5.8999999999999997E-2</v>
      </c>
      <c r="H29" s="58">
        <f>E26</f>
        <v>121530000</v>
      </c>
      <c r="I29" s="51"/>
      <c r="J29" s="51"/>
      <c r="K29" s="58">
        <f>ROUND(G29*H29/F26,'Đầu vào'!D38)</f>
        <v>31175</v>
      </c>
    </row>
    <row r="30" spans="1:11" ht="13.8" hidden="1">
      <c r="A30" s="45"/>
      <c r="B30" s="57"/>
      <c r="C30" s="36" t="s">
        <v>205</v>
      </c>
      <c r="D30" s="57"/>
      <c r="E30" s="58"/>
      <c r="F30" s="78"/>
      <c r="G30" s="81">
        <v>0.06</v>
      </c>
      <c r="H30" s="58">
        <f>E26</f>
        <v>121530000</v>
      </c>
      <c r="I30" s="51"/>
      <c r="J30" s="51"/>
      <c r="K30" s="58">
        <f>ROUND(G30*H30/F26,'Đầu vào'!D38)</f>
        <v>31703</v>
      </c>
    </row>
    <row r="31" spans="1:11" ht="13.8" hidden="1">
      <c r="A31" s="63">
        <v>4</v>
      </c>
      <c r="B31" s="64" t="str">
        <f>'Giá tháng'!B13</f>
        <v>M109.0201</v>
      </c>
      <c r="C31" s="65" t="str">
        <f>'Giá tháng'!C13</f>
        <v>Phao thép 60T chứa bùn</v>
      </c>
      <c r="D31" s="64" t="str">
        <f>'Giá tháng'!D13</f>
        <v>ca</v>
      </c>
      <c r="E31" s="66">
        <v>121530000</v>
      </c>
      <c r="F31" s="67">
        <v>230</v>
      </c>
      <c r="G31" s="68"/>
      <c r="H31" s="69"/>
      <c r="I31" s="70"/>
      <c r="J31" s="70"/>
      <c r="K31" s="69">
        <f>ROUND(K32,'Đầu vào'!D39)</f>
        <v>115189</v>
      </c>
    </row>
    <row r="32" spans="1:11" ht="13.8" hidden="1">
      <c r="A32" s="71"/>
      <c r="B32" s="72"/>
      <c r="C32" s="73" t="s">
        <v>202</v>
      </c>
      <c r="D32" s="72"/>
      <c r="E32" s="74"/>
      <c r="F32" s="75"/>
      <c r="G32" s="76"/>
      <c r="H32" s="74"/>
      <c r="I32" s="77"/>
      <c r="J32" s="77"/>
      <c r="K32" s="74">
        <f>SUM(K33:K35)</f>
        <v>115189</v>
      </c>
    </row>
    <row r="33" spans="1:11" ht="13.8" hidden="1">
      <c r="A33" s="45"/>
      <c r="B33" s="57"/>
      <c r="C33" s="36" t="s">
        <v>203</v>
      </c>
      <c r="D33" s="57"/>
      <c r="E33" s="58"/>
      <c r="F33" s="78"/>
      <c r="G33" s="81">
        <v>0.11</v>
      </c>
      <c r="H33" s="58">
        <f>E31</f>
        <v>121530000</v>
      </c>
      <c r="I33" s="82">
        <f>IF(E31&gt;='Đầu vào'!D34*10^6,1-'Đầu vào'!D35,1)</f>
        <v>0.9</v>
      </c>
      <c r="J33" s="51"/>
      <c r="K33" s="58">
        <f>ROUND(G33*H33*I33/F31,'Đầu vào'!D38)</f>
        <v>52311</v>
      </c>
    </row>
    <row r="34" spans="1:11" ht="13.8" hidden="1">
      <c r="A34" s="45"/>
      <c r="B34" s="57"/>
      <c r="C34" s="36" t="s">
        <v>204</v>
      </c>
      <c r="D34" s="57"/>
      <c r="E34" s="58"/>
      <c r="F34" s="78"/>
      <c r="G34" s="81">
        <v>5.8999999999999997E-2</v>
      </c>
      <c r="H34" s="58">
        <f>E31</f>
        <v>121530000</v>
      </c>
      <c r="I34" s="51"/>
      <c r="J34" s="51"/>
      <c r="K34" s="58">
        <f>ROUND(G34*H34/F31,'Đầu vào'!D38)</f>
        <v>31175</v>
      </c>
    </row>
    <row r="35" spans="1:11" ht="13.8" hidden="1">
      <c r="A35" s="45"/>
      <c r="B35" s="57"/>
      <c r="C35" s="36" t="s">
        <v>205</v>
      </c>
      <c r="D35" s="57"/>
      <c r="E35" s="58"/>
      <c r="F35" s="78"/>
      <c r="G35" s="81">
        <v>0.06</v>
      </c>
      <c r="H35" s="58">
        <f>E31</f>
        <v>121530000</v>
      </c>
      <c r="I35" s="51"/>
      <c r="J35" s="51"/>
      <c r="K35" s="58">
        <f>ROUND(G35*H35/F31,'Đầu vào'!D38)</f>
        <v>31703</v>
      </c>
    </row>
    <row r="36" spans="1:11" ht="13.8" hidden="1">
      <c r="A36" s="63">
        <v>5</v>
      </c>
      <c r="B36" s="64" t="str">
        <f>'Giá tháng'!B14</f>
        <v>M109.0201</v>
      </c>
      <c r="C36" s="65" t="str">
        <f>'Giá tháng'!C14</f>
        <v>Phao thép 60T đặt máy</v>
      </c>
      <c r="D36" s="64" t="str">
        <f>'Giá tháng'!D14</f>
        <v>ca</v>
      </c>
      <c r="E36" s="66">
        <v>121530000</v>
      </c>
      <c r="F36" s="67">
        <v>230</v>
      </c>
      <c r="G36" s="68"/>
      <c r="H36" s="69"/>
      <c r="I36" s="70"/>
      <c r="J36" s="70"/>
      <c r="K36" s="69">
        <f>ROUND(K37,'Đầu vào'!D39)</f>
        <v>115189</v>
      </c>
    </row>
    <row r="37" spans="1:11" ht="13.8" hidden="1">
      <c r="A37" s="71"/>
      <c r="B37" s="72"/>
      <c r="C37" s="73" t="s">
        <v>202</v>
      </c>
      <c r="D37" s="72"/>
      <c r="E37" s="74"/>
      <c r="F37" s="75"/>
      <c r="G37" s="76"/>
      <c r="H37" s="74"/>
      <c r="I37" s="77"/>
      <c r="J37" s="77"/>
      <c r="K37" s="74">
        <f>SUM(K38:K40)</f>
        <v>115189</v>
      </c>
    </row>
    <row r="38" spans="1:11" ht="13.8" hidden="1">
      <c r="A38" s="45"/>
      <c r="B38" s="57"/>
      <c r="C38" s="36" t="s">
        <v>203</v>
      </c>
      <c r="D38" s="57"/>
      <c r="E38" s="58"/>
      <c r="F38" s="78"/>
      <c r="G38" s="81">
        <v>0.11</v>
      </c>
      <c r="H38" s="58">
        <f>E36</f>
        <v>121530000</v>
      </c>
      <c r="I38" s="82">
        <f>IF(E36&gt;='Đầu vào'!D34*10^6,1-'Đầu vào'!D35,1)</f>
        <v>0.9</v>
      </c>
      <c r="J38" s="51"/>
      <c r="K38" s="58">
        <f>ROUND(G38*H38*I38/F36,'Đầu vào'!D38)</f>
        <v>52311</v>
      </c>
    </row>
    <row r="39" spans="1:11" ht="13.8" hidden="1">
      <c r="A39" s="45"/>
      <c r="B39" s="57"/>
      <c r="C39" s="36" t="s">
        <v>204</v>
      </c>
      <c r="D39" s="57"/>
      <c r="E39" s="58"/>
      <c r="F39" s="78"/>
      <c r="G39" s="81">
        <v>5.8999999999999997E-2</v>
      </c>
      <c r="H39" s="58">
        <f>E36</f>
        <v>121530000</v>
      </c>
      <c r="I39" s="51"/>
      <c r="J39" s="51"/>
      <c r="K39" s="58">
        <f>ROUND(G39*H39/F36,'Đầu vào'!D38)</f>
        <v>31175</v>
      </c>
    </row>
    <row r="40" spans="1:11" ht="13.8" hidden="1">
      <c r="A40" s="45"/>
      <c r="B40" s="57"/>
      <c r="C40" s="36" t="s">
        <v>205</v>
      </c>
      <c r="D40" s="57"/>
      <c r="E40" s="58"/>
      <c r="F40" s="78"/>
      <c r="G40" s="81">
        <v>0.06</v>
      </c>
      <c r="H40" s="58">
        <f>E36</f>
        <v>121530000</v>
      </c>
      <c r="I40" s="51"/>
      <c r="J40" s="51"/>
      <c r="K40" s="58">
        <f>ROUND(G40*H40/F36,'Đầu vào'!D38)</f>
        <v>31703</v>
      </c>
    </row>
    <row r="41" spans="1:11" ht="13.8" hidden="1">
      <c r="A41" s="63">
        <v>6</v>
      </c>
      <c r="B41" s="64" t="str">
        <f>'Giá tháng'!B15</f>
        <v>M109.0102</v>
      </c>
      <c r="C41" s="65" t="str">
        <f>'Giá tháng'!C15</f>
        <v>Sà lan 250T</v>
      </c>
      <c r="D41" s="64" t="str">
        <f>'Giá tháng'!D15</f>
        <v>ca</v>
      </c>
      <c r="E41" s="66">
        <v>901384000</v>
      </c>
      <c r="F41" s="67">
        <v>290</v>
      </c>
      <c r="G41" s="68"/>
      <c r="H41" s="69"/>
      <c r="I41" s="70"/>
      <c r="J41" s="70"/>
      <c r="K41" s="69">
        <f>ROUND(K42,'Đầu vào'!D39)</f>
        <v>677592</v>
      </c>
    </row>
    <row r="42" spans="1:11" ht="13.8" hidden="1">
      <c r="A42" s="71"/>
      <c r="B42" s="72"/>
      <c r="C42" s="73" t="s">
        <v>202</v>
      </c>
      <c r="D42" s="72"/>
      <c r="E42" s="74"/>
      <c r="F42" s="75"/>
      <c r="G42" s="76"/>
      <c r="H42" s="74"/>
      <c r="I42" s="77"/>
      <c r="J42" s="77"/>
      <c r="K42" s="74">
        <f>SUM(K43:K45)</f>
        <v>677592</v>
      </c>
    </row>
    <row r="43" spans="1:11" ht="13.8" hidden="1">
      <c r="A43" s="45"/>
      <c r="B43" s="57"/>
      <c r="C43" s="36" t="s">
        <v>203</v>
      </c>
      <c r="D43" s="57"/>
      <c r="E43" s="58"/>
      <c r="F43" s="78"/>
      <c r="G43" s="81">
        <v>0.11</v>
      </c>
      <c r="H43" s="58">
        <f>E41</f>
        <v>901384000</v>
      </c>
      <c r="I43" s="82">
        <f>IF(E41&gt;='Đầu vào'!D34*10^6,1-'Đầu vào'!D35,1)</f>
        <v>0.9</v>
      </c>
      <c r="J43" s="51"/>
      <c r="K43" s="58">
        <f>ROUND(G43*H43*I43/F41,'Đầu vào'!D38)</f>
        <v>307714</v>
      </c>
    </row>
    <row r="44" spans="1:11" ht="13.8" hidden="1">
      <c r="A44" s="45"/>
      <c r="B44" s="57"/>
      <c r="C44" s="36" t="s">
        <v>204</v>
      </c>
      <c r="D44" s="57"/>
      <c r="E44" s="58"/>
      <c r="F44" s="78"/>
      <c r="G44" s="81">
        <v>5.8999999999999997E-2</v>
      </c>
      <c r="H44" s="58">
        <f>E41</f>
        <v>901384000</v>
      </c>
      <c r="I44" s="51"/>
      <c r="J44" s="51"/>
      <c r="K44" s="58">
        <f>ROUND(G44*H44/F41,'Đầu vào'!D38)</f>
        <v>183385</v>
      </c>
    </row>
    <row r="45" spans="1:11" ht="13.8" hidden="1">
      <c r="A45" s="45"/>
      <c r="B45" s="57"/>
      <c r="C45" s="36" t="s">
        <v>205</v>
      </c>
      <c r="D45" s="57"/>
      <c r="E45" s="58"/>
      <c r="F45" s="78"/>
      <c r="G45" s="81">
        <v>0.06</v>
      </c>
      <c r="H45" s="58">
        <f>E41</f>
        <v>901384000</v>
      </c>
      <c r="I45" s="51"/>
      <c r="J45" s="51"/>
      <c r="K45" s="58">
        <f>ROUND(G45*H45/F41,'Đầu vào'!D38)</f>
        <v>186493</v>
      </c>
    </row>
    <row r="46" spans="1:11" ht="13.8" hidden="1">
      <c r="A46" s="63">
        <v>7</v>
      </c>
      <c r="B46" s="64" t="str">
        <f>'Giá tháng'!B16</f>
        <v>M109.0103</v>
      </c>
      <c r="C46" s="65" t="str">
        <f>'Giá tháng'!C16</f>
        <v>Sà lan 400T</v>
      </c>
      <c r="D46" s="64" t="str">
        <f>'Giá tháng'!D16</f>
        <v>ca</v>
      </c>
      <c r="E46" s="66">
        <v>1207730000</v>
      </c>
      <c r="F46" s="67">
        <v>290</v>
      </c>
      <c r="G46" s="68"/>
      <c r="H46" s="69"/>
      <c r="I46" s="70"/>
      <c r="J46" s="70"/>
      <c r="K46" s="69">
        <f>ROUND(K47,'Đầu vào'!D39)</f>
        <v>891221</v>
      </c>
    </row>
    <row r="47" spans="1:11" ht="13.8" hidden="1">
      <c r="A47" s="71"/>
      <c r="B47" s="72"/>
      <c r="C47" s="73" t="s">
        <v>202</v>
      </c>
      <c r="D47" s="72"/>
      <c r="E47" s="74"/>
      <c r="F47" s="75"/>
      <c r="G47" s="76"/>
      <c r="H47" s="74"/>
      <c r="I47" s="77"/>
      <c r="J47" s="77"/>
      <c r="K47" s="74">
        <f>SUM(K48:K50)</f>
        <v>891221</v>
      </c>
    </row>
    <row r="48" spans="1:11" ht="13.8" hidden="1">
      <c r="A48" s="45"/>
      <c r="B48" s="57"/>
      <c r="C48" s="36" t="s">
        <v>203</v>
      </c>
      <c r="D48" s="57"/>
      <c r="E48" s="58"/>
      <c r="F48" s="78"/>
      <c r="G48" s="81">
        <v>0.11</v>
      </c>
      <c r="H48" s="58">
        <f>E46</f>
        <v>1207730000</v>
      </c>
      <c r="I48" s="82">
        <f>IF(E46&gt;='Đầu vào'!D34*10^6,1-'Đầu vào'!D35,1)</f>
        <v>0.9</v>
      </c>
      <c r="J48" s="51"/>
      <c r="K48" s="58">
        <f>ROUND(G48*H48*I48/F46,'Đầu vào'!D38)</f>
        <v>412294</v>
      </c>
    </row>
    <row r="49" spans="1:11" ht="13.8" hidden="1">
      <c r="A49" s="45"/>
      <c r="B49" s="57"/>
      <c r="C49" s="36" t="s">
        <v>204</v>
      </c>
      <c r="D49" s="57"/>
      <c r="E49" s="58"/>
      <c r="F49" s="78"/>
      <c r="G49" s="81">
        <v>5.5E-2</v>
      </c>
      <c r="H49" s="58">
        <f>E46</f>
        <v>1207730000</v>
      </c>
      <c r="I49" s="51"/>
      <c r="J49" s="51"/>
      <c r="K49" s="58">
        <f>ROUND(G49*H49/F46,'Đầu vào'!D38)</f>
        <v>229052</v>
      </c>
    </row>
    <row r="50" spans="1:11" ht="13.8" hidden="1">
      <c r="A50" s="45"/>
      <c r="B50" s="57"/>
      <c r="C50" s="36" t="s">
        <v>205</v>
      </c>
      <c r="D50" s="57"/>
      <c r="E50" s="58"/>
      <c r="F50" s="78"/>
      <c r="G50" s="81">
        <v>0.06</v>
      </c>
      <c r="H50" s="58">
        <f>E46</f>
        <v>1207730000</v>
      </c>
      <c r="I50" s="51"/>
      <c r="J50" s="51"/>
      <c r="K50" s="58">
        <f>ROUND(G50*H50/F46,'Đầu vào'!D38)</f>
        <v>249875</v>
      </c>
    </row>
    <row r="51" spans="1:11" ht="13.8" hidden="1">
      <c r="A51" s="63">
        <v>8</v>
      </c>
      <c r="B51" s="64" t="str">
        <f>'Giá tháng'!B20</f>
        <v>M109.0103</v>
      </c>
      <c r="C51" s="65" t="str">
        <f>'Giá tháng'!C20</f>
        <v>Sà lan 400T nhận bùn</v>
      </c>
      <c r="D51" s="64" t="str">
        <f>'Giá tháng'!D20</f>
        <v>ca</v>
      </c>
      <c r="E51" s="66">
        <v>1207730000</v>
      </c>
      <c r="F51" s="67">
        <v>290</v>
      </c>
      <c r="G51" s="68"/>
      <c r="H51" s="69"/>
      <c r="I51" s="70"/>
      <c r="J51" s="70"/>
      <c r="K51" s="69">
        <f>ROUND(K52,'Đầu vào'!D39)</f>
        <v>891221</v>
      </c>
    </row>
    <row r="52" spans="1:11" ht="13.8" hidden="1">
      <c r="A52" s="71"/>
      <c r="B52" s="72"/>
      <c r="C52" s="73" t="s">
        <v>202</v>
      </c>
      <c r="D52" s="72"/>
      <c r="E52" s="74"/>
      <c r="F52" s="75"/>
      <c r="G52" s="76"/>
      <c r="H52" s="74"/>
      <c r="I52" s="77"/>
      <c r="J52" s="77"/>
      <c r="K52" s="74">
        <f>SUM(K53:K55)</f>
        <v>891221</v>
      </c>
    </row>
    <row r="53" spans="1:11" ht="13.8" hidden="1">
      <c r="A53" s="45"/>
      <c r="B53" s="57"/>
      <c r="C53" s="36" t="s">
        <v>203</v>
      </c>
      <c r="D53" s="57"/>
      <c r="E53" s="58"/>
      <c r="F53" s="78"/>
      <c r="G53" s="81">
        <v>0.11</v>
      </c>
      <c r="H53" s="58">
        <f>E51</f>
        <v>1207730000</v>
      </c>
      <c r="I53" s="82">
        <f>IF(E51&gt;='Đầu vào'!D34*10^6,1-'Đầu vào'!D35,1)</f>
        <v>0.9</v>
      </c>
      <c r="J53" s="51"/>
      <c r="K53" s="58">
        <f>ROUND(G53*H53*I53/F51,'Đầu vào'!D38)</f>
        <v>412294</v>
      </c>
    </row>
    <row r="54" spans="1:11" ht="13.8" hidden="1">
      <c r="A54" s="45"/>
      <c r="B54" s="57"/>
      <c r="C54" s="36" t="s">
        <v>204</v>
      </c>
      <c r="D54" s="57"/>
      <c r="E54" s="58"/>
      <c r="F54" s="78"/>
      <c r="G54" s="81">
        <v>5.5E-2</v>
      </c>
      <c r="H54" s="58">
        <f>E51</f>
        <v>1207730000</v>
      </c>
      <c r="I54" s="51"/>
      <c r="J54" s="51"/>
      <c r="K54" s="58">
        <f>ROUND(G54*H54/F51,'Đầu vào'!D38)</f>
        <v>229052</v>
      </c>
    </row>
    <row r="55" spans="1:11" ht="13.8" hidden="1">
      <c r="A55" s="45"/>
      <c r="B55" s="57"/>
      <c r="C55" s="36" t="s">
        <v>205</v>
      </c>
      <c r="D55" s="57"/>
      <c r="E55" s="58"/>
      <c r="F55" s="78"/>
      <c r="G55" s="81">
        <v>0.06</v>
      </c>
      <c r="H55" s="58">
        <f>E51</f>
        <v>1207730000</v>
      </c>
      <c r="I55" s="51"/>
      <c r="J55" s="51"/>
      <c r="K55" s="58">
        <f>ROUND(G55*H55/F51,'Đầu vào'!D38)</f>
        <v>249875</v>
      </c>
    </row>
    <row r="56" spans="1:11" ht="13.8" hidden="1">
      <c r="A56" s="63">
        <v>9</v>
      </c>
      <c r="B56" s="64" t="str">
        <f>'Giá tháng'!B21</f>
        <v>M109.0704</v>
      </c>
      <c r="C56" s="65" t="str">
        <f>'Giá tháng'!C21</f>
        <v>Tàu kéo 360CV</v>
      </c>
      <c r="D56" s="64" t="str">
        <f>'Giá tháng'!D21</f>
        <v>ca</v>
      </c>
      <c r="E56" s="66">
        <v>887000000</v>
      </c>
      <c r="F56" s="67">
        <v>260</v>
      </c>
      <c r="G56" s="68"/>
      <c r="H56" s="69"/>
      <c r="I56" s="70"/>
      <c r="J56" s="70"/>
      <c r="K56" s="69">
        <f>ROUND(K57+K59+K74,'Đầu vào'!D39)</f>
        <v>5230674</v>
      </c>
    </row>
    <row r="57" spans="1:11" ht="13.8" hidden="1">
      <c r="A57" s="71"/>
      <c r="B57" s="72"/>
      <c r="C57" s="73" t="s">
        <v>198</v>
      </c>
      <c r="D57" s="72"/>
      <c r="E57" s="74"/>
      <c r="F57" s="75"/>
      <c r="G57" s="76"/>
      <c r="H57" s="74"/>
      <c r="I57" s="77"/>
      <c r="J57" s="77"/>
      <c r="K57" s="74">
        <f>ROUND(SUM(K58:K58),'Đầu vào'!D38)</f>
        <v>2031498</v>
      </c>
    </row>
    <row r="58" spans="1:11" ht="13.8" hidden="1">
      <c r="A58" s="45"/>
      <c r="B58" s="57"/>
      <c r="C58" s="36" t="str">
        <f>" - "&amp;'Đầu vào'!B22</f>
        <v xml:space="preserve"> - Diezel</v>
      </c>
      <c r="D58" s="57" t="str">
        <f>'Đầu vào'!C22</f>
        <v>Lít</v>
      </c>
      <c r="E58" s="58"/>
      <c r="F58" s="78"/>
      <c r="G58" s="79">
        <v>202</v>
      </c>
      <c r="H58" s="58">
        <f>'Đầu vào'!D22</f>
        <v>9764</v>
      </c>
      <c r="I58" s="80">
        <f>'Đầu vào'!D28</f>
        <v>1.03</v>
      </c>
      <c r="J58" s="51"/>
      <c r="K58" s="58">
        <f>ROUND(G58*H58*I58,'Đầu vào'!D38)</f>
        <v>2031498</v>
      </c>
    </row>
    <row r="59" spans="1:11" ht="13.8" hidden="1">
      <c r="A59" s="71"/>
      <c r="B59" s="72"/>
      <c r="C59" s="73" t="s">
        <v>199</v>
      </c>
      <c r="D59" s="72"/>
      <c r="E59" s="74"/>
      <c r="F59" s="75"/>
      <c r="G59" s="76"/>
      <c r="H59" s="74"/>
      <c r="I59" s="77"/>
      <c r="J59" s="77"/>
      <c r="K59" s="74">
        <f>ROUND(G60*K60+G62*K62+G64*K64+G66*K66+G68*K68+G70*K70+G72*K72,'Đầu vào'!D38)</f>
        <v>2532220</v>
      </c>
    </row>
    <row r="60" spans="1:11" ht="13.8" hidden="1">
      <c r="A60" s="45"/>
      <c r="B60" s="57"/>
      <c r="C60" s="36" t="s">
        <v>206</v>
      </c>
      <c r="D60" s="57"/>
      <c r="E60" s="58"/>
      <c r="F60" s="78"/>
      <c r="G60" s="79">
        <v>1</v>
      </c>
      <c r="H60" s="58"/>
      <c r="I60" s="51"/>
      <c r="J60" s="51"/>
      <c r="K60" s="58">
        <f>ROUND(SUM(K61:K61),'Đầu vào'!D38)</f>
        <v>356488</v>
      </c>
    </row>
    <row r="61" spans="1:11" ht="13.8" hidden="1">
      <c r="A61" s="45"/>
      <c r="B61" s="57"/>
      <c r="C61" s="36" t="s">
        <v>201</v>
      </c>
      <c r="D61" s="57"/>
      <c r="E61" s="58"/>
      <c r="F61" s="78"/>
      <c r="G61" s="79">
        <v>1.05</v>
      </c>
      <c r="H61" s="58">
        <v>348000</v>
      </c>
      <c r="I61" s="80">
        <v>1.0249999999999999</v>
      </c>
      <c r="J61" s="51"/>
      <c r="K61" s="58">
        <f>ROUND(IF(G61&lt;&gt;0,G61*H61/I61,H61),'Đầu vào'!D38)</f>
        <v>356488</v>
      </c>
    </row>
    <row r="62" spans="1:11" ht="13.8" hidden="1">
      <c r="A62" s="45"/>
      <c r="B62" s="57"/>
      <c r="C62" s="36" t="s">
        <v>207</v>
      </c>
      <c r="D62" s="57"/>
      <c r="E62" s="58"/>
      <c r="F62" s="78"/>
      <c r="G62" s="79">
        <v>1</v>
      </c>
      <c r="H62" s="58"/>
      <c r="I62" s="51"/>
      <c r="J62" s="51"/>
      <c r="K62" s="58">
        <f>ROUND(SUM(K63:K63),'Đầu vào'!D38)</f>
        <v>339512</v>
      </c>
    </row>
    <row r="63" spans="1:11" ht="13.8" hidden="1">
      <c r="A63" s="45"/>
      <c r="B63" s="57"/>
      <c r="C63" s="36" t="s">
        <v>201</v>
      </c>
      <c r="D63" s="57"/>
      <c r="E63" s="58"/>
      <c r="F63" s="78"/>
      <c r="G63" s="79">
        <v>1</v>
      </c>
      <c r="H63" s="58">
        <v>348000</v>
      </c>
      <c r="I63" s="80">
        <v>1.0249999999999999</v>
      </c>
      <c r="J63" s="51"/>
      <c r="K63" s="58">
        <f>ROUND(IF(G63&lt;&gt;0,G63*H63/I63,H63),'Đầu vào'!D38)</f>
        <v>339512</v>
      </c>
    </row>
    <row r="64" spans="1:11" ht="13.8" hidden="1">
      <c r="A64" s="45"/>
      <c r="B64" s="57"/>
      <c r="C64" s="36" t="s">
        <v>208</v>
      </c>
      <c r="D64" s="57"/>
      <c r="E64" s="58"/>
      <c r="F64" s="78"/>
      <c r="G64" s="79">
        <v>1</v>
      </c>
      <c r="H64" s="58"/>
      <c r="I64" s="51"/>
      <c r="J64" s="51"/>
      <c r="K64" s="58">
        <f>ROUND(SUM(K65:K65),'Đầu vào'!D38)</f>
        <v>339512</v>
      </c>
    </row>
    <row r="65" spans="1:11" ht="13.8" hidden="1">
      <c r="A65" s="45"/>
      <c r="B65" s="57"/>
      <c r="C65" s="36" t="s">
        <v>201</v>
      </c>
      <c r="D65" s="57"/>
      <c r="E65" s="58"/>
      <c r="F65" s="78"/>
      <c r="G65" s="79">
        <v>1</v>
      </c>
      <c r="H65" s="58">
        <v>348000</v>
      </c>
      <c r="I65" s="80">
        <v>1.0249999999999999</v>
      </c>
      <c r="J65" s="51"/>
      <c r="K65" s="58">
        <f>ROUND(IF(G65&lt;&gt;0,G65*H65/I65,H65),'Đầu vào'!D38)</f>
        <v>339512</v>
      </c>
    </row>
    <row r="66" spans="1:11" ht="13.8" hidden="1">
      <c r="A66" s="45"/>
      <c r="B66" s="57"/>
      <c r="C66" s="36" t="s">
        <v>209</v>
      </c>
      <c r="D66" s="57"/>
      <c r="E66" s="58"/>
      <c r="F66" s="78"/>
      <c r="G66" s="79">
        <v>1</v>
      </c>
      <c r="H66" s="58"/>
      <c r="I66" s="51"/>
      <c r="J66" s="51"/>
      <c r="K66" s="58">
        <f>ROUND(SUM(K67:K67),'Đầu vào'!D38)</f>
        <v>400354</v>
      </c>
    </row>
    <row r="67" spans="1:11" ht="13.8" hidden="1">
      <c r="A67" s="45"/>
      <c r="B67" s="57"/>
      <c r="C67" s="36" t="s">
        <v>201</v>
      </c>
      <c r="D67" s="57"/>
      <c r="E67" s="58"/>
      <c r="F67" s="78"/>
      <c r="G67" s="79">
        <v>1.3</v>
      </c>
      <c r="H67" s="58">
        <v>348000</v>
      </c>
      <c r="I67" s="80">
        <v>1.1299999999999999</v>
      </c>
      <c r="J67" s="51"/>
      <c r="K67" s="58">
        <f>ROUND(IF(G67&lt;&gt;0,G67*H67/I67,H67),'Đầu vào'!D38)</f>
        <v>400354</v>
      </c>
    </row>
    <row r="68" spans="1:11" ht="13.8" hidden="1">
      <c r="A68" s="45"/>
      <c r="B68" s="57"/>
      <c r="C68" s="36" t="s">
        <v>210</v>
      </c>
      <c r="D68" s="57"/>
      <c r="E68" s="58"/>
      <c r="F68" s="78"/>
      <c r="G68" s="79">
        <v>1</v>
      </c>
      <c r="H68" s="58"/>
      <c r="I68" s="51"/>
      <c r="J68" s="51"/>
      <c r="K68" s="58">
        <f>ROUND(SUM(K69:K69),'Đầu vào'!D38)</f>
        <v>348000</v>
      </c>
    </row>
    <row r="69" spans="1:11" ht="13.8" hidden="1">
      <c r="A69" s="45"/>
      <c r="B69" s="57"/>
      <c r="C69" s="36" t="s">
        <v>201</v>
      </c>
      <c r="D69" s="57"/>
      <c r="E69" s="58"/>
      <c r="F69" s="78"/>
      <c r="G69" s="79">
        <v>1.1299999999999999</v>
      </c>
      <c r="H69" s="58">
        <v>348000</v>
      </c>
      <c r="I69" s="80">
        <v>1.1299999999999999</v>
      </c>
      <c r="J69" s="51"/>
      <c r="K69" s="58">
        <f>ROUND(IF(G69&lt;&gt;0,G69*H69/I69,H69),'Đầu vào'!D38)</f>
        <v>348000</v>
      </c>
    </row>
    <row r="70" spans="1:11" ht="13.8" hidden="1">
      <c r="A70" s="45"/>
      <c r="B70" s="57"/>
      <c r="C70" s="36" t="s">
        <v>211</v>
      </c>
      <c r="D70" s="57"/>
      <c r="E70" s="58"/>
      <c r="F70" s="78"/>
      <c r="G70" s="79">
        <v>1</v>
      </c>
      <c r="H70" s="58"/>
      <c r="I70" s="51"/>
      <c r="J70" s="51"/>
      <c r="K70" s="58">
        <f>ROUND(SUM(K71:K71),'Đầu vào'!D38)</f>
        <v>348000</v>
      </c>
    </row>
    <row r="71" spans="1:11" ht="13.8" hidden="1">
      <c r="A71" s="45"/>
      <c r="B71" s="57"/>
      <c r="C71" s="36" t="s">
        <v>201</v>
      </c>
      <c r="D71" s="57"/>
      <c r="E71" s="58"/>
      <c r="F71" s="78"/>
      <c r="G71" s="79">
        <v>1.1299999999999999</v>
      </c>
      <c r="H71" s="58">
        <v>348000</v>
      </c>
      <c r="I71" s="80">
        <v>1.1299999999999999</v>
      </c>
      <c r="J71" s="51"/>
      <c r="K71" s="58">
        <f>ROUND(IF(G71&lt;&gt;0,G71*H71/I71,H71),'Đầu vào'!D38)</f>
        <v>348000</v>
      </c>
    </row>
    <row r="72" spans="1:11" ht="13.8" hidden="1">
      <c r="A72" s="45"/>
      <c r="B72" s="57"/>
      <c r="C72" s="36" t="s">
        <v>212</v>
      </c>
      <c r="D72" s="57"/>
      <c r="E72" s="58"/>
      <c r="F72" s="78"/>
      <c r="G72" s="79">
        <v>1</v>
      </c>
      <c r="H72" s="58"/>
      <c r="I72" s="51"/>
      <c r="J72" s="51"/>
      <c r="K72" s="58">
        <f>ROUND(SUM(K73:K73),'Đầu vào'!D38)</f>
        <v>400354</v>
      </c>
    </row>
    <row r="73" spans="1:11" ht="13.8" hidden="1">
      <c r="A73" s="45"/>
      <c r="B73" s="57"/>
      <c r="C73" s="36" t="s">
        <v>201</v>
      </c>
      <c r="D73" s="57"/>
      <c r="E73" s="58"/>
      <c r="F73" s="78"/>
      <c r="G73" s="79">
        <v>1.3</v>
      </c>
      <c r="H73" s="58">
        <v>348000</v>
      </c>
      <c r="I73" s="80">
        <v>1.1299999999999999</v>
      </c>
      <c r="J73" s="51"/>
      <c r="K73" s="58">
        <f>ROUND(IF(G73&lt;&gt;0,G73*H73/I73,H73),'Đầu vào'!D38)</f>
        <v>400354</v>
      </c>
    </row>
    <row r="74" spans="1:11" ht="13.8" hidden="1">
      <c r="A74" s="71"/>
      <c r="B74" s="72"/>
      <c r="C74" s="73" t="s">
        <v>202</v>
      </c>
      <c r="D74" s="72"/>
      <c r="E74" s="74"/>
      <c r="F74" s="75"/>
      <c r="G74" s="76"/>
      <c r="H74" s="74"/>
      <c r="I74" s="77"/>
      <c r="J74" s="77"/>
      <c r="K74" s="74">
        <f>SUM(K75:K77)</f>
        <v>666956</v>
      </c>
    </row>
    <row r="75" spans="1:11" ht="13.8" hidden="1">
      <c r="A75" s="45"/>
      <c r="B75" s="57"/>
      <c r="C75" s="36" t="s">
        <v>203</v>
      </c>
      <c r="D75" s="57"/>
      <c r="E75" s="58"/>
      <c r="F75" s="78"/>
      <c r="G75" s="81">
        <v>9.5000000000000001E-2</v>
      </c>
      <c r="H75" s="58">
        <f>E56</f>
        <v>887000000</v>
      </c>
      <c r="I75" s="82">
        <f>IF(E56&gt;='Đầu vào'!D34*10^6,1-'Đầu vào'!D35,1)</f>
        <v>0.9</v>
      </c>
      <c r="J75" s="51"/>
      <c r="K75" s="58">
        <f>ROUND(G75*H75*I75/F56,'Đầu vào'!D38)</f>
        <v>291687</v>
      </c>
    </row>
    <row r="76" spans="1:11" ht="13.8" hidden="1">
      <c r="A76" s="45"/>
      <c r="B76" s="57"/>
      <c r="C76" s="36" t="s">
        <v>204</v>
      </c>
      <c r="D76" s="57"/>
      <c r="E76" s="58"/>
      <c r="F76" s="78"/>
      <c r="G76" s="81">
        <v>0.05</v>
      </c>
      <c r="H76" s="58">
        <f>E56</f>
        <v>887000000</v>
      </c>
      <c r="I76" s="51"/>
      <c r="J76" s="51"/>
      <c r="K76" s="58">
        <f>ROUND(G76*H76/F56,'Đầu vào'!D38)</f>
        <v>170577</v>
      </c>
    </row>
    <row r="77" spans="1:11" ht="13.8" hidden="1">
      <c r="A77" s="45"/>
      <c r="B77" s="57"/>
      <c r="C77" s="36" t="s">
        <v>205</v>
      </c>
      <c r="D77" s="57"/>
      <c r="E77" s="58"/>
      <c r="F77" s="78"/>
      <c r="G77" s="81">
        <v>0.06</v>
      </c>
      <c r="H77" s="58">
        <f>E56</f>
        <v>887000000</v>
      </c>
      <c r="I77" s="51"/>
      <c r="J77" s="51"/>
      <c r="K77" s="58">
        <f>ROUND(G77*H77/F56,'Đầu vào'!D38)</f>
        <v>204692</v>
      </c>
    </row>
    <row r="78" spans="1:11" ht="13.8" hidden="1">
      <c r="A78" s="63">
        <v>10</v>
      </c>
      <c r="B78" s="64" t="str">
        <f>'Giá tháng'!B25</f>
        <v>M109.0701</v>
      </c>
      <c r="C78" s="65" t="str">
        <f>'Giá tháng'!C25</f>
        <v>Tàu kéo 75CV</v>
      </c>
      <c r="D78" s="64" t="str">
        <f>'Giá tháng'!D25</f>
        <v>ca</v>
      </c>
      <c r="E78" s="66">
        <v>258000000</v>
      </c>
      <c r="F78" s="67">
        <v>260</v>
      </c>
      <c r="G78" s="68"/>
      <c r="H78" s="69"/>
      <c r="I78" s="70"/>
      <c r="J78" s="70"/>
      <c r="K78" s="69">
        <f>ROUND(K79+K81+K92,'Đầu vào'!D39)</f>
        <v>3011717</v>
      </c>
    </row>
    <row r="79" spans="1:11" ht="13.8" hidden="1">
      <c r="A79" s="71"/>
      <c r="B79" s="72"/>
      <c r="C79" s="73" t="s">
        <v>198</v>
      </c>
      <c r="D79" s="72"/>
      <c r="E79" s="74"/>
      <c r="F79" s="75"/>
      <c r="G79" s="76"/>
      <c r="H79" s="74"/>
      <c r="I79" s="77"/>
      <c r="J79" s="77"/>
      <c r="K79" s="74">
        <f>ROUND(SUM(K80:K80),'Đầu vào'!D38)</f>
        <v>683871</v>
      </c>
    </row>
    <row r="80" spans="1:11" ht="13.8" hidden="1">
      <c r="A80" s="45"/>
      <c r="B80" s="57"/>
      <c r="C80" s="36" t="str">
        <f>" - "&amp;'Đầu vào'!B22</f>
        <v xml:space="preserve"> - Diezel</v>
      </c>
      <c r="D80" s="57" t="str">
        <f>'Đầu vào'!C22</f>
        <v>Lít</v>
      </c>
      <c r="E80" s="58"/>
      <c r="F80" s="78"/>
      <c r="G80" s="79">
        <v>68</v>
      </c>
      <c r="H80" s="58">
        <f>'Đầu vào'!D22</f>
        <v>9764</v>
      </c>
      <c r="I80" s="80">
        <f>'Đầu vào'!D28</f>
        <v>1.03</v>
      </c>
      <c r="J80" s="51"/>
      <c r="K80" s="58">
        <f>ROUND(G80*H80*I80,'Đầu vào'!D38)</f>
        <v>683871</v>
      </c>
    </row>
    <row r="81" spans="1:11" ht="13.8" hidden="1">
      <c r="A81" s="71"/>
      <c r="B81" s="72"/>
      <c r="C81" s="73" t="s">
        <v>199</v>
      </c>
      <c r="D81" s="72"/>
      <c r="E81" s="74"/>
      <c r="F81" s="75"/>
      <c r="G81" s="76"/>
      <c r="H81" s="74"/>
      <c r="I81" s="77"/>
      <c r="J81" s="77"/>
      <c r="K81" s="74">
        <f>ROUND(G82*K82+G84*K84+G86*K86+G88*K88+G90*K90,'Đầu vào'!D38)</f>
        <v>2131866</v>
      </c>
    </row>
    <row r="82" spans="1:11" ht="13.8" hidden="1">
      <c r="A82" s="45"/>
      <c r="B82" s="57"/>
      <c r="C82" s="36" t="s">
        <v>213</v>
      </c>
      <c r="D82" s="57"/>
      <c r="E82" s="58"/>
      <c r="F82" s="78"/>
      <c r="G82" s="79">
        <v>1</v>
      </c>
      <c r="H82" s="58"/>
      <c r="I82" s="51"/>
      <c r="J82" s="51"/>
      <c r="K82" s="58">
        <f>ROUND(SUM(K83:K83),'Đầu vào'!D38)</f>
        <v>339512</v>
      </c>
    </row>
    <row r="83" spans="1:11" ht="13.8" hidden="1">
      <c r="A83" s="45"/>
      <c r="B83" s="57"/>
      <c r="C83" s="36" t="s">
        <v>201</v>
      </c>
      <c r="D83" s="57"/>
      <c r="E83" s="58"/>
      <c r="F83" s="78"/>
      <c r="G83" s="79">
        <v>1</v>
      </c>
      <c r="H83" s="58">
        <v>348000</v>
      </c>
      <c r="I83" s="80">
        <v>1.0249999999999999</v>
      </c>
      <c r="J83" s="51"/>
      <c r="K83" s="58">
        <f>ROUND(IF(G83&lt;&gt;0,G83*H83/I83,H83),'Đầu vào'!D38)</f>
        <v>339512</v>
      </c>
    </row>
    <row r="84" spans="1:11" ht="13.8" hidden="1">
      <c r="A84" s="45"/>
      <c r="B84" s="57"/>
      <c r="C84" s="36" t="s">
        <v>210</v>
      </c>
      <c r="D84" s="57"/>
      <c r="E84" s="58"/>
      <c r="F84" s="78"/>
      <c r="G84" s="79">
        <v>1</v>
      </c>
      <c r="H84" s="58"/>
      <c r="I84" s="51"/>
      <c r="J84" s="51"/>
      <c r="K84" s="58">
        <f>ROUND(SUM(K85:K85),'Đầu vào'!D38)</f>
        <v>348000</v>
      </c>
    </row>
    <row r="85" spans="1:11" ht="13.8" hidden="1">
      <c r="A85" s="45"/>
      <c r="B85" s="57"/>
      <c r="C85" s="36" t="s">
        <v>201</v>
      </c>
      <c r="D85" s="57"/>
      <c r="E85" s="58"/>
      <c r="F85" s="78"/>
      <c r="G85" s="79">
        <v>1.1299999999999999</v>
      </c>
      <c r="H85" s="58">
        <v>348000</v>
      </c>
      <c r="I85" s="80">
        <v>1.1299999999999999</v>
      </c>
      <c r="J85" s="51"/>
      <c r="K85" s="58">
        <f>ROUND(IF(G85&lt;&gt;0,G85*H85/I85,H85),'Đầu vào'!D38)</f>
        <v>348000</v>
      </c>
    </row>
    <row r="86" spans="1:11" ht="13.8" hidden="1">
      <c r="A86" s="45"/>
      <c r="B86" s="57"/>
      <c r="C86" s="36" t="s">
        <v>209</v>
      </c>
      <c r="D86" s="57"/>
      <c r="E86" s="58"/>
      <c r="F86" s="78"/>
      <c r="G86" s="79">
        <v>1</v>
      </c>
      <c r="H86" s="58"/>
      <c r="I86" s="51"/>
      <c r="J86" s="51"/>
      <c r="K86" s="58">
        <f>ROUND(SUM(K87:K87),'Đầu vào'!D38)</f>
        <v>400354</v>
      </c>
    </row>
    <row r="87" spans="1:11" ht="13.8" hidden="1">
      <c r="A87" s="45"/>
      <c r="B87" s="57"/>
      <c r="C87" s="36" t="s">
        <v>201</v>
      </c>
      <c r="D87" s="57"/>
      <c r="E87" s="58"/>
      <c r="F87" s="78"/>
      <c r="G87" s="79">
        <v>1.3</v>
      </c>
      <c r="H87" s="58">
        <v>348000</v>
      </c>
      <c r="I87" s="80">
        <v>1.1299999999999999</v>
      </c>
      <c r="J87" s="51"/>
      <c r="K87" s="58">
        <f>ROUND(IF(G87&lt;&gt;0,G87*H87/I87,H87),'Đầu vào'!D38)</f>
        <v>400354</v>
      </c>
    </row>
    <row r="88" spans="1:11" ht="13.8" hidden="1">
      <c r="A88" s="45"/>
      <c r="B88" s="57"/>
      <c r="C88" s="36" t="s">
        <v>214</v>
      </c>
      <c r="D88" s="57"/>
      <c r="E88" s="58"/>
      <c r="F88" s="78"/>
      <c r="G88" s="79">
        <v>1</v>
      </c>
      <c r="H88" s="58"/>
      <c r="I88" s="51"/>
      <c r="J88" s="51"/>
      <c r="K88" s="58">
        <f>ROUND(SUM(K89:K89),'Đầu vào'!D38)</f>
        <v>348000</v>
      </c>
    </row>
    <row r="89" spans="1:11" ht="13.8" hidden="1">
      <c r="A89" s="45"/>
      <c r="B89" s="57"/>
      <c r="C89" s="36" t="s">
        <v>201</v>
      </c>
      <c r="D89" s="57"/>
      <c r="E89" s="58"/>
      <c r="F89" s="78"/>
      <c r="G89" s="79">
        <v>1.1299999999999999</v>
      </c>
      <c r="H89" s="58">
        <v>348000</v>
      </c>
      <c r="I89" s="80">
        <v>1.1299999999999999</v>
      </c>
      <c r="J89" s="51"/>
      <c r="K89" s="58">
        <f>ROUND(IF(G89&lt;&gt;0,G89*H89/I89,H89),'Đầu vào'!D38)</f>
        <v>348000</v>
      </c>
    </row>
    <row r="90" spans="1:11" ht="13.8" hidden="1">
      <c r="A90" s="45"/>
      <c r="B90" s="57"/>
      <c r="C90" s="36" t="s">
        <v>211</v>
      </c>
      <c r="D90" s="57"/>
      <c r="E90" s="58"/>
      <c r="F90" s="78"/>
      <c r="G90" s="79">
        <v>2</v>
      </c>
      <c r="H90" s="58"/>
      <c r="I90" s="51"/>
      <c r="J90" s="51"/>
      <c r="K90" s="58">
        <f>ROUND(SUM(K91:K91),'Đầu vào'!D38)</f>
        <v>348000</v>
      </c>
    </row>
    <row r="91" spans="1:11" ht="13.8" hidden="1">
      <c r="A91" s="45"/>
      <c r="B91" s="57"/>
      <c r="C91" s="36" t="s">
        <v>201</v>
      </c>
      <c r="D91" s="57"/>
      <c r="E91" s="58"/>
      <c r="F91" s="78"/>
      <c r="G91" s="79">
        <v>1.1299999999999999</v>
      </c>
      <c r="H91" s="58">
        <v>348000</v>
      </c>
      <c r="I91" s="80">
        <v>1.1299999999999999</v>
      </c>
      <c r="J91" s="51"/>
      <c r="K91" s="58">
        <f>ROUND(IF(G91&lt;&gt;0,G91*H91/I91,H91),'Đầu vào'!D38)</f>
        <v>348000</v>
      </c>
    </row>
    <row r="92" spans="1:11" ht="13.8" hidden="1">
      <c r="A92" s="71"/>
      <c r="B92" s="72"/>
      <c r="C92" s="73" t="s">
        <v>202</v>
      </c>
      <c r="D92" s="72"/>
      <c r="E92" s="74"/>
      <c r="F92" s="75"/>
      <c r="G92" s="76"/>
      <c r="H92" s="74"/>
      <c r="I92" s="77"/>
      <c r="J92" s="77"/>
      <c r="K92" s="74">
        <f>SUM(K93:K95)</f>
        <v>195980</v>
      </c>
    </row>
    <row r="93" spans="1:11" ht="13.8" hidden="1">
      <c r="A93" s="45"/>
      <c r="B93" s="57"/>
      <c r="C93" s="36" t="s">
        <v>203</v>
      </c>
      <c r="D93" s="57"/>
      <c r="E93" s="58"/>
      <c r="F93" s="78"/>
      <c r="G93" s="81">
        <v>9.5000000000000001E-2</v>
      </c>
      <c r="H93" s="58">
        <f>E78</f>
        <v>258000000</v>
      </c>
      <c r="I93" s="82">
        <f>IF(E78&gt;='Đầu vào'!D34*10^6,1-'Đầu vào'!D35,1)</f>
        <v>0.9</v>
      </c>
      <c r="J93" s="51"/>
      <c r="K93" s="58">
        <f>ROUND(G93*H93*I93/F78,'Đầu vào'!D38)</f>
        <v>84842</v>
      </c>
    </row>
    <row r="94" spans="1:11" ht="13.8" hidden="1">
      <c r="A94" s="45"/>
      <c r="B94" s="57"/>
      <c r="C94" s="36" t="s">
        <v>204</v>
      </c>
      <c r="D94" s="57"/>
      <c r="E94" s="58"/>
      <c r="F94" s="78"/>
      <c r="G94" s="81">
        <v>5.1999999999999998E-2</v>
      </c>
      <c r="H94" s="58">
        <f>E78</f>
        <v>258000000</v>
      </c>
      <c r="I94" s="51"/>
      <c r="J94" s="51"/>
      <c r="K94" s="58">
        <f>ROUND(G94*H94/F78,'Đầu vào'!D38)</f>
        <v>51600</v>
      </c>
    </row>
    <row r="95" spans="1:11" ht="13.8" hidden="1">
      <c r="A95" s="47"/>
      <c r="B95" s="59"/>
      <c r="C95" s="41" t="s">
        <v>205</v>
      </c>
      <c r="D95" s="59"/>
      <c r="E95" s="60"/>
      <c r="F95" s="83"/>
      <c r="G95" s="84">
        <v>0.06</v>
      </c>
      <c r="H95" s="60">
        <f>E78</f>
        <v>258000000</v>
      </c>
      <c r="I95" s="53"/>
      <c r="J95" s="53"/>
      <c r="K95" s="60">
        <f>ROUND(G95*H95/F78,'Đầu vào'!D38)</f>
        <v>59538</v>
      </c>
    </row>
  </sheetData>
  <mergeCells count="4">
    <mergeCell ref="A1:K1"/>
    <mergeCell ref="A2:K2"/>
    <mergeCell ref="A3:K3"/>
    <mergeCell ref="A4:K4"/>
  </mergeCells>
  <pageMargins left="1.1875" right="0" top="0.80208333333333337" bottom="0.80208333333333337" header="0.40625" footer="0.40625"/>
  <pageSetup orientation="landscape" blackAndWhite="1" r:id="rId1"/>
  <headerFooter>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4"/>
  <sheetViews>
    <sheetView workbookViewId="0">
      <selection activeCell="G20" sqref="G20"/>
    </sheetView>
  </sheetViews>
  <sheetFormatPr defaultColWidth="10" defaultRowHeight="15" customHeight="1"/>
  <cols>
    <col min="1" max="1" width="4.75" style="42" customWidth="1"/>
    <col min="2" max="2" width="12.5" style="42" customWidth="1"/>
    <col min="3" max="3" width="30.25" style="42" customWidth="1"/>
    <col min="4" max="4" width="11.625" style="42" customWidth="1"/>
    <col min="5" max="5" width="15" style="42" customWidth="1"/>
    <col min="6" max="8" width="10.875" style="42" customWidth="1"/>
    <col min="9" max="9" width="10" style="42" customWidth="1"/>
    <col min="10" max="12" width="15" style="42" customWidth="1"/>
    <col min="13" max="19" width="10" style="42" hidden="1" customWidth="1"/>
    <col min="20" max="21" width="10" style="42" customWidth="1"/>
    <col min="22" max="16384" width="10" style="42"/>
  </cols>
  <sheetData>
    <row r="1" spans="1:19" ht="26.25" customHeight="1">
      <c r="A1" s="430" t="s">
        <v>215</v>
      </c>
      <c r="B1" s="486"/>
      <c r="C1" s="486"/>
      <c r="D1" s="486"/>
      <c r="E1" s="486"/>
      <c r="F1" s="486"/>
      <c r="G1" s="486"/>
      <c r="H1" s="486"/>
      <c r="I1" s="486"/>
      <c r="J1" s="486"/>
      <c r="K1" s="486"/>
      <c r="L1" s="486"/>
    </row>
    <row r="2" spans="1:19" ht="30" customHeight="1">
      <c r="A2" s="443" t="str">
        <f>'Công trình'!A2</f>
        <v>CÔNG TRÌNH : DUY TU NẠO VÉT KÊNH NHIÊU LỘC - THỊ NGHÈ (ĐOẠN TỪ CẦU LÊ VĂN SỸ ĐẾN NGÃ 3 SÔNG SÀI GÒN)</v>
      </c>
      <c r="B2" s="486"/>
      <c r="C2" s="486"/>
      <c r="D2" s="486"/>
      <c r="E2" s="486"/>
      <c r="F2" s="486"/>
      <c r="G2" s="486"/>
      <c r="H2" s="486"/>
      <c r="I2" s="486"/>
      <c r="J2" s="486"/>
      <c r="K2" s="486"/>
      <c r="L2" s="486"/>
      <c r="M2" s="510" t="s">
        <v>216</v>
      </c>
      <c r="N2" s="486"/>
      <c r="O2" s="486"/>
      <c r="P2" s="486"/>
    </row>
    <row r="3" spans="1:19" ht="37.5" customHeight="1">
      <c r="A3" s="432" t="str">
        <f>'Công trình'!E6</f>
        <v>NẠO VÉT</v>
      </c>
      <c r="B3" s="486"/>
      <c r="C3" s="486"/>
      <c r="D3" s="486"/>
      <c r="E3" s="486"/>
      <c r="F3" s="486"/>
      <c r="G3" s="486"/>
      <c r="H3" s="486"/>
      <c r="I3" s="486"/>
      <c r="J3" s="486"/>
      <c r="K3" s="486"/>
      <c r="L3" s="486"/>
      <c r="M3" s="42" t="s">
        <v>217</v>
      </c>
      <c r="N3" s="42" t="s">
        <v>218</v>
      </c>
      <c r="O3" s="42" t="s">
        <v>219</v>
      </c>
      <c r="P3" s="42" t="s">
        <v>220</v>
      </c>
      <c r="Q3" s="42" t="s">
        <v>221</v>
      </c>
      <c r="R3" s="42" t="s">
        <v>222</v>
      </c>
      <c r="S3" s="42" t="s">
        <v>223</v>
      </c>
    </row>
    <row r="4" spans="1:19" ht="18.75" customHeight="1">
      <c r="A4" s="511" t="s">
        <v>3</v>
      </c>
      <c r="B4" s="437" t="s">
        <v>224</v>
      </c>
      <c r="C4" s="437" t="s">
        <v>225</v>
      </c>
      <c r="D4" s="437" t="s">
        <v>6</v>
      </c>
      <c r="E4" s="437" t="s">
        <v>13</v>
      </c>
      <c r="F4" s="441" t="s">
        <v>226</v>
      </c>
      <c r="G4" s="441"/>
      <c r="H4" s="442"/>
      <c r="I4" s="437" t="s">
        <v>9</v>
      </c>
      <c r="J4" s="441" t="s">
        <v>227</v>
      </c>
      <c r="K4" s="441"/>
      <c r="L4" s="442"/>
    </row>
    <row r="5" spans="1:19" ht="18.75" customHeight="1">
      <c r="A5" s="512"/>
      <c r="B5" s="438"/>
      <c r="C5" s="438"/>
      <c r="D5" s="438"/>
      <c r="E5" s="438"/>
      <c r="F5" s="7" t="s">
        <v>32</v>
      </c>
      <c r="G5" s="7" t="s">
        <v>228</v>
      </c>
      <c r="H5" s="7" t="s">
        <v>39</v>
      </c>
      <c r="I5" s="438"/>
      <c r="J5" s="7" t="s">
        <v>32</v>
      </c>
      <c r="K5" s="7" t="s">
        <v>34</v>
      </c>
      <c r="L5" s="7" t="s">
        <v>39</v>
      </c>
    </row>
    <row r="6" spans="1:19" ht="13.8">
      <c r="A6" s="31">
        <f>'Công trình'!A7</f>
        <v>1</v>
      </c>
      <c r="B6" s="32" t="str">
        <f>'Công trình'!D7</f>
        <v>AB.11111</v>
      </c>
      <c r="C6" s="33" t="str">
        <f>'Công trình'!E7</f>
        <v>Nạo vét bùn bằng thủ công</v>
      </c>
      <c r="D6" s="32" t="str">
        <f>'Công trình'!F7</f>
        <v>m3</v>
      </c>
      <c r="E6" s="85">
        <f>ROUND('Công trình'!O7,4)</f>
        <v>2255</v>
      </c>
      <c r="F6" s="79"/>
      <c r="G6" s="79"/>
      <c r="H6" s="79"/>
      <c r="I6" s="86"/>
      <c r="J6" s="85"/>
      <c r="K6" s="85"/>
      <c r="L6" s="85"/>
    </row>
    <row r="7" spans="1:19" ht="13.8">
      <c r="A7" s="87"/>
      <c r="B7" s="32"/>
      <c r="C7" s="88" t="s">
        <v>229</v>
      </c>
      <c r="D7" s="89"/>
      <c r="E7" s="90"/>
      <c r="F7" s="91"/>
      <c r="G7" s="91"/>
      <c r="H7" s="91"/>
      <c r="I7" s="92"/>
      <c r="J7" s="90"/>
      <c r="K7" s="90"/>
      <c r="L7" s="90"/>
    </row>
    <row r="8" spans="1:19" ht="13.8">
      <c r="A8" s="87"/>
      <c r="B8" s="32" t="str">
        <f>'Giá tháng'!B6</f>
        <v>N24.0005</v>
      </c>
      <c r="C8" s="33" t="str">
        <f>'Giá tháng'!C6</f>
        <v>Nhân công 3,0/7, nhóm 1</v>
      </c>
      <c r="D8" s="32" t="str">
        <f>'Giá tháng'!D6</f>
        <v>công</v>
      </c>
      <c r="E8" s="85"/>
      <c r="F8" s="79"/>
      <c r="G8" s="79">
        <v>0.94</v>
      </c>
      <c r="H8" s="79"/>
      <c r="I8" s="86">
        <f>'Giá tháng'!G6</f>
        <v>1</v>
      </c>
      <c r="J8" s="85"/>
      <c r="K8" s="85">
        <f>ROUND(E6*G8*I8,4)</f>
        <v>2119.6999999999998</v>
      </c>
      <c r="L8" s="85"/>
      <c r="S8" s="93">
        <v>200</v>
      </c>
    </row>
    <row r="9" spans="1:19" ht="55.2">
      <c r="A9" s="31">
        <f>'Công trình'!A8</f>
        <v>2</v>
      </c>
      <c r="B9" s="32" t="str">
        <f>'Công trình'!D8</f>
        <v>AB.81111VD</v>
      </c>
      <c r="C9" s="33" t="str">
        <f>'Công trình'!E8</f>
        <v>Nạo vét kênh mương bằng máy đào gầu dây 0,4m3, chiều cao đổ đất &lt;= 3m, bùn đặc lắng đọng dưới 3 năm</v>
      </c>
      <c r="D9" s="32" t="str">
        <f>'Công trình'!F8</f>
        <v>100m3</v>
      </c>
      <c r="E9" s="85">
        <f>ROUND('Công trình'!O8,4)</f>
        <v>313.45999999999998</v>
      </c>
      <c r="F9" s="79"/>
      <c r="G9" s="79"/>
      <c r="H9" s="79"/>
      <c r="I9" s="86"/>
      <c r="J9" s="85"/>
      <c r="K9" s="85"/>
      <c r="L9" s="85"/>
    </row>
    <row r="10" spans="1:19" ht="13.8">
      <c r="A10" s="87"/>
      <c r="B10" s="32"/>
      <c r="C10" s="88" t="s">
        <v>229</v>
      </c>
      <c r="D10" s="89"/>
      <c r="E10" s="90"/>
      <c r="F10" s="91"/>
      <c r="G10" s="91"/>
      <c r="H10" s="91"/>
      <c r="I10" s="92"/>
      <c r="J10" s="90"/>
      <c r="K10" s="90"/>
      <c r="L10" s="90"/>
    </row>
    <row r="11" spans="1:19" ht="13.8">
      <c r="A11" s="87"/>
      <c r="B11" s="32" t="str">
        <f>'Giá tháng'!B7</f>
        <v>N24.0008</v>
      </c>
      <c r="C11" s="33" t="str">
        <f>'Giá tháng'!C7</f>
        <v>Nhân công 3,5/7, nhóm 1</v>
      </c>
      <c r="D11" s="32" t="str">
        <f>'Giá tháng'!D7</f>
        <v>công</v>
      </c>
      <c r="E11" s="85"/>
      <c r="F11" s="79"/>
      <c r="G11" s="79">
        <v>0.82</v>
      </c>
      <c r="H11" s="79"/>
      <c r="I11" s="86">
        <f>'Giá tháng'!G7</f>
        <v>1</v>
      </c>
      <c r="J11" s="85"/>
      <c r="K11" s="85">
        <f>ROUND(E9*G11*I11,4)</f>
        <v>257.03719999999998</v>
      </c>
      <c r="L11" s="85"/>
      <c r="S11" s="93">
        <v>201</v>
      </c>
    </row>
    <row r="12" spans="1:19" ht="13.8">
      <c r="A12" s="87"/>
      <c r="B12" s="32"/>
      <c r="C12" s="88" t="s">
        <v>230</v>
      </c>
      <c r="D12" s="89"/>
      <c r="E12" s="90"/>
      <c r="F12" s="91"/>
      <c r="G12" s="91"/>
      <c r="H12" s="91"/>
      <c r="I12" s="92"/>
      <c r="J12" s="90"/>
      <c r="K12" s="90"/>
      <c r="L12" s="90"/>
    </row>
    <row r="13" spans="1:19" ht="13.8">
      <c r="A13" s="87"/>
      <c r="B13" s="32" t="str">
        <f>'Giá tháng'!B9</f>
        <v>M101.0301</v>
      </c>
      <c r="C13" s="33" t="str">
        <f>'Giá tháng'!C9</f>
        <v>Máy đào gầu dây 0,4m3</v>
      </c>
      <c r="D13" s="32" t="str">
        <f>'Giá tháng'!D9</f>
        <v>ca</v>
      </c>
      <c r="E13" s="85"/>
      <c r="F13" s="79"/>
      <c r="G13" s="79"/>
      <c r="H13" s="79">
        <v>0.44</v>
      </c>
      <c r="I13" s="86">
        <f>'Giá tháng'!G9</f>
        <v>1</v>
      </c>
      <c r="J13" s="85"/>
      <c r="K13" s="85"/>
      <c r="L13" s="85">
        <f>ROUND(E9*H13*I13,4)</f>
        <v>137.92240000000001</v>
      </c>
      <c r="S13" s="93">
        <v>300</v>
      </c>
    </row>
    <row r="14" spans="1:19" ht="13.8">
      <c r="A14" s="87"/>
      <c r="B14" s="32" t="str">
        <f>'Giá tháng'!B14</f>
        <v>M109.0201</v>
      </c>
      <c r="C14" s="33" t="str">
        <f>'Giá tháng'!C14</f>
        <v>Phao thép 60T đặt máy</v>
      </c>
      <c r="D14" s="32" t="str">
        <f>'Giá tháng'!D14</f>
        <v>ca</v>
      </c>
      <c r="E14" s="85"/>
      <c r="F14" s="79"/>
      <c r="G14" s="79"/>
      <c r="H14" s="79">
        <v>0.44</v>
      </c>
      <c r="I14" s="86">
        <f>'Giá tháng'!G14</f>
        <v>1</v>
      </c>
      <c r="J14" s="85"/>
      <c r="K14" s="85"/>
      <c r="L14" s="85">
        <f>ROUND(E9*H14*I14,4)</f>
        <v>137.92240000000001</v>
      </c>
      <c r="S14" s="93">
        <v>304</v>
      </c>
    </row>
    <row r="15" spans="1:19" ht="13.8">
      <c r="A15" s="87"/>
      <c r="B15" s="32" t="str">
        <f>'Giá tháng'!B13</f>
        <v>M109.0201</v>
      </c>
      <c r="C15" s="33" t="str">
        <f>'Giá tháng'!C13</f>
        <v>Phao thép 60T chứa bùn</v>
      </c>
      <c r="D15" s="32" t="str">
        <f>'Giá tháng'!D13</f>
        <v>ca</v>
      </c>
      <c r="E15" s="85"/>
      <c r="F15" s="79"/>
      <c r="G15" s="79"/>
      <c r="H15" s="79">
        <v>0.44</v>
      </c>
      <c r="I15" s="86">
        <f>'Giá tháng'!G13</f>
        <v>1</v>
      </c>
      <c r="J15" s="85"/>
      <c r="K15" s="85"/>
      <c r="L15" s="85">
        <f>ROUND(E9*H15*I15,4)</f>
        <v>137.92240000000001</v>
      </c>
      <c r="S15" s="93">
        <v>303</v>
      </c>
    </row>
    <row r="16" spans="1:19" ht="27.6">
      <c r="A16" s="31">
        <f>'Công trình'!A9</f>
        <v>3</v>
      </c>
      <c r="B16" s="32" t="str">
        <f>'Công trình'!D9</f>
        <v>AB.91111</v>
      </c>
      <c r="C16" s="33" t="str">
        <f>'Công trình'!E9</f>
        <v>Vận chuyển 1km đầu, đi đổ bằng tàu kéo 75cv + phao thép 60T</v>
      </c>
      <c r="D16" s="32" t="str">
        <f>'Công trình'!F9</f>
        <v>100m3</v>
      </c>
      <c r="E16" s="85">
        <f>ROUND('Công trình'!O9,4)</f>
        <v>336.01</v>
      </c>
      <c r="F16" s="79"/>
      <c r="G16" s="79"/>
      <c r="H16" s="79"/>
      <c r="I16" s="86"/>
      <c r="J16" s="85"/>
      <c r="K16" s="85"/>
      <c r="L16" s="85"/>
    </row>
    <row r="17" spans="1:19" ht="13.8">
      <c r="A17" s="87"/>
      <c r="B17" s="32"/>
      <c r="C17" s="88" t="s">
        <v>230</v>
      </c>
      <c r="D17" s="89"/>
      <c r="E17" s="90"/>
      <c r="F17" s="91"/>
      <c r="G17" s="91"/>
      <c r="H17" s="91"/>
      <c r="I17" s="92"/>
      <c r="J17" s="90"/>
      <c r="K17" s="90"/>
      <c r="L17" s="90"/>
    </row>
    <row r="18" spans="1:19" ht="13.8">
      <c r="A18" s="87"/>
      <c r="B18" s="32" t="str">
        <f>'Giá tháng'!B12</f>
        <v>M109.0201</v>
      </c>
      <c r="C18" s="33" t="str">
        <f>'Giá tháng'!C12</f>
        <v>Phao thép 60T</v>
      </c>
      <c r="D18" s="32" t="str">
        <f>'Giá tháng'!D12</f>
        <v>ca</v>
      </c>
      <c r="E18" s="85"/>
      <c r="F18" s="79"/>
      <c r="G18" s="79"/>
      <c r="H18" s="79">
        <v>9.4E-2</v>
      </c>
      <c r="I18" s="86">
        <f>'Giá tháng'!G12</f>
        <v>1</v>
      </c>
      <c r="J18" s="85"/>
      <c r="K18" s="85"/>
      <c r="L18" s="85">
        <f>ROUND(E16*H18*I18,4)</f>
        <v>31.584900000000001</v>
      </c>
      <c r="S18" s="93">
        <v>302</v>
      </c>
    </row>
    <row r="19" spans="1:19" ht="13.8">
      <c r="A19" s="87"/>
      <c r="B19" s="32" t="str">
        <f>'Giá tháng'!B26</f>
        <v>M109.0701</v>
      </c>
      <c r="C19" s="33" t="str">
        <f>'Giá tháng'!C26</f>
        <v>Tàu kéo 75CV</v>
      </c>
      <c r="D19" s="32" t="str">
        <f>'Giá tháng'!D26</f>
        <v>ca</v>
      </c>
      <c r="E19" s="85"/>
      <c r="F19" s="79"/>
      <c r="G19" s="79"/>
      <c r="H19" s="79">
        <v>9.4E-2</v>
      </c>
      <c r="I19" s="86">
        <f>'Giá tháng'!G26</f>
        <v>1</v>
      </c>
      <c r="J19" s="85"/>
      <c r="K19" s="85"/>
      <c r="L19" s="85">
        <f>ROUND(E16*H19*I19,4)</f>
        <v>31.584900000000001</v>
      </c>
      <c r="S19" s="93">
        <v>309</v>
      </c>
    </row>
    <row r="20" spans="1:19" ht="55.2">
      <c r="A20" s="31">
        <f>'Công trình'!A10</f>
        <v>4</v>
      </c>
      <c r="B20" s="32" t="str">
        <f>'Công trình'!D10</f>
        <v>AB.91121</v>
      </c>
      <c r="C20" s="33" t="str">
        <f>'Công trình'!E10</f>
        <v>Vận chuyển đất, cát đổ đi bằng tàu kéo 360CV, sà lan 400 tấn, vận chuyển 1 km tiếp theo, cự ly &lt;= 6km</v>
      </c>
      <c r="D20" s="32" t="str">
        <f>'Công trình'!F10</f>
        <v>100m3</v>
      </c>
      <c r="E20" s="85">
        <f>ROUND('Công trình'!O10,4)</f>
        <v>336.01</v>
      </c>
      <c r="F20" s="79"/>
      <c r="G20" s="79"/>
      <c r="H20" s="79"/>
      <c r="I20" s="86"/>
      <c r="J20" s="85"/>
      <c r="K20" s="85"/>
      <c r="L20" s="85"/>
    </row>
    <row r="21" spans="1:19" ht="13.8">
      <c r="A21" s="87"/>
      <c r="B21" s="32"/>
      <c r="C21" s="88" t="s">
        <v>230</v>
      </c>
      <c r="D21" s="89"/>
      <c r="E21" s="90"/>
      <c r="F21" s="91"/>
      <c r="G21" s="91"/>
      <c r="H21" s="91"/>
      <c r="I21" s="92"/>
      <c r="J21" s="90"/>
      <c r="K21" s="90"/>
      <c r="L21" s="90"/>
    </row>
    <row r="22" spans="1:19" ht="13.8">
      <c r="A22" s="87"/>
      <c r="B22" s="32" t="str">
        <f>'Giá tháng'!B11</f>
        <v>M109.0201</v>
      </c>
      <c r="C22" s="33" t="str">
        <f>'Giá tháng'!C11</f>
        <v>Phao thép 60T</v>
      </c>
      <c r="D22" s="32" t="str">
        <f>'Giá tháng'!D11</f>
        <v>ca</v>
      </c>
      <c r="E22" s="85"/>
      <c r="F22" s="79"/>
      <c r="G22" s="79"/>
      <c r="H22" s="79">
        <v>0.08</v>
      </c>
      <c r="I22" s="86">
        <f>'Giá tháng'!G11</f>
        <v>1.9</v>
      </c>
      <c r="J22" s="85"/>
      <c r="K22" s="85"/>
      <c r="L22" s="85">
        <f>ROUND(E20*H22*I22,4)</f>
        <v>51.073500000000003</v>
      </c>
      <c r="S22" s="93">
        <v>302</v>
      </c>
    </row>
    <row r="23" spans="1:19" ht="13.8">
      <c r="A23" s="87"/>
      <c r="B23" s="32" t="str">
        <f>'Giá tháng'!B25</f>
        <v>M109.0701</v>
      </c>
      <c r="C23" s="33" t="str">
        <f>'Giá tháng'!C25</f>
        <v>Tàu kéo 75CV</v>
      </c>
      <c r="D23" s="32" t="str">
        <f>'Giá tháng'!D25</f>
        <v>ca</v>
      </c>
      <c r="E23" s="85"/>
      <c r="F23" s="79"/>
      <c r="G23" s="79"/>
      <c r="H23" s="79">
        <v>0.08</v>
      </c>
      <c r="I23" s="86">
        <f>'Giá tháng'!G25</f>
        <v>1.9</v>
      </c>
      <c r="J23" s="85"/>
      <c r="K23" s="85"/>
      <c r="L23" s="85">
        <f>ROUND(E20*H23*I23,4)</f>
        <v>51.073500000000003</v>
      </c>
      <c r="S23" s="93">
        <v>309</v>
      </c>
    </row>
    <row r="24" spans="1:19" ht="55.2">
      <c r="A24" s="31">
        <f>'Công trình'!A11</f>
        <v>5</v>
      </c>
      <c r="B24" s="32" t="str">
        <f>'Công trình'!D11</f>
        <v>AB.81151</v>
      </c>
      <c r="C24" s="33" t="str">
        <f>'Công trình'!E11</f>
        <v>Đào xúc bùn lên xà lan 400T bằng máy đào gầu dây &lt;1,25m3, (máy đào đứng trên phao thép trọng tải 60T)</v>
      </c>
      <c r="D24" s="32" t="str">
        <f>'Công trình'!F11</f>
        <v>100m3</v>
      </c>
      <c r="E24" s="85">
        <f>ROUND('Công trình'!O11,4)</f>
        <v>336.01</v>
      </c>
      <c r="F24" s="79"/>
      <c r="G24" s="79"/>
      <c r="H24" s="79"/>
      <c r="I24" s="86"/>
      <c r="J24" s="85"/>
      <c r="K24" s="85"/>
      <c r="L24" s="85"/>
    </row>
    <row r="25" spans="1:19" ht="13.8">
      <c r="A25" s="87"/>
      <c r="B25" s="32"/>
      <c r="C25" s="88" t="s">
        <v>229</v>
      </c>
      <c r="D25" s="89"/>
      <c r="E25" s="90"/>
      <c r="F25" s="91"/>
      <c r="G25" s="91"/>
      <c r="H25" s="91"/>
      <c r="I25" s="92"/>
      <c r="J25" s="90"/>
      <c r="K25" s="90"/>
      <c r="L25" s="90"/>
    </row>
    <row r="26" spans="1:19" ht="13.8">
      <c r="A26" s="87"/>
      <c r="B26" s="32" t="str">
        <f>'Giá tháng'!B7</f>
        <v>N24.0008</v>
      </c>
      <c r="C26" s="33" t="str">
        <f>'Giá tháng'!C7</f>
        <v>Nhân công 3,5/7, nhóm 1</v>
      </c>
      <c r="D26" s="32" t="str">
        <f>'Giá tháng'!D7</f>
        <v>công</v>
      </c>
      <c r="E26" s="85"/>
      <c r="F26" s="79"/>
      <c r="G26" s="79">
        <v>0.36</v>
      </c>
      <c r="H26" s="79"/>
      <c r="I26" s="86">
        <f>'Giá tháng'!G7</f>
        <v>1</v>
      </c>
      <c r="J26" s="85"/>
      <c r="K26" s="85">
        <f>ROUND(E24*G26*I26,4)</f>
        <v>120.9636</v>
      </c>
      <c r="L26" s="85"/>
      <c r="S26" s="93">
        <v>201</v>
      </c>
    </row>
    <row r="27" spans="1:19" ht="13.8">
      <c r="A27" s="87"/>
      <c r="B27" s="32"/>
      <c r="C27" s="88" t="s">
        <v>230</v>
      </c>
      <c r="D27" s="89"/>
      <c r="E27" s="90"/>
      <c r="F27" s="91"/>
      <c r="G27" s="91"/>
      <c r="H27" s="91"/>
      <c r="I27" s="92"/>
      <c r="J27" s="90"/>
      <c r="K27" s="90"/>
      <c r="L27" s="90"/>
    </row>
    <row r="28" spans="1:19" ht="13.8">
      <c r="A28" s="87"/>
      <c r="B28" s="32" t="str">
        <f>'Giá tháng'!B10</f>
        <v>M101.0303</v>
      </c>
      <c r="C28" s="33" t="str">
        <f>'Giá tháng'!C10</f>
        <v>Máy đào gầu dây 1,2m3</v>
      </c>
      <c r="D28" s="32" t="str">
        <f>'Giá tháng'!D10</f>
        <v>ca</v>
      </c>
      <c r="E28" s="85"/>
      <c r="F28" s="79"/>
      <c r="G28" s="79"/>
      <c r="H28" s="79">
        <v>0.192</v>
      </c>
      <c r="I28" s="86">
        <f>'Giá tháng'!G10</f>
        <v>1</v>
      </c>
      <c r="J28" s="85"/>
      <c r="K28" s="85"/>
      <c r="L28" s="85">
        <f>ROUND(E24*H28*I28,4)</f>
        <v>64.513900000000007</v>
      </c>
      <c r="S28" s="93">
        <v>301</v>
      </c>
    </row>
    <row r="29" spans="1:19" ht="13.8">
      <c r="A29" s="87"/>
      <c r="B29" s="32" t="str">
        <f>'Giá tháng'!B15</f>
        <v>M109.0102</v>
      </c>
      <c r="C29" s="33" t="str">
        <f>'Giá tháng'!C15</f>
        <v>Sà lan 250T</v>
      </c>
      <c r="D29" s="32" t="str">
        <f>'Giá tháng'!D15</f>
        <v>ca</v>
      </c>
      <c r="E29" s="85"/>
      <c r="F29" s="79"/>
      <c r="G29" s="79"/>
      <c r="H29" s="79">
        <v>0.192</v>
      </c>
      <c r="I29" s="86">
        <f>'Giá tháng'!G15</f>
        <v>1</v>
      </c>
      <c r="J29" s="85"/>
      <c r="K29" s="85"/>
      <c r="L29" s="85">
        <f>ROUND(E24*H29*I29,4)</f>
        <v>64.513900000000007</v>
      </c>
      <c r="S29" s="93">
        <v>305</v>
      </c>
    </row>
    <row r="30" spans="1:19" ht="13.8">
      <c r="A30" s="87"/>
      <c r="B30" s="32" t="str">
        <f>'Giá tháng'!B13</f>
        <v>M109.0201</v>
      </c>
      <c r="C30" s="33" t="str">
        <f>'Giá tháng'!C13</f>
        <v>Phao thép 60T chứa bùn</v>
      </c>
      <c r="D30" s="32" t="str">
        <f>'Giá tháng'!D13</f>
        <v>ca</v>
      </c>
      <c r="E30" s="85"/>
      <c r="F30" s="79"/>
      <c r="G30" s="79"/>
      <c r="H30" s="79">
        <v>0.192</v>
      </c>
      <c r="I30" s="86">
        <f>'Giá tháng'!G13</f>
        <v>1</v>
      </c>
      <c r="J30" s="85"/>
      <c r="K30" s="85"/>
      <c r="L30" s="85">
        <f>ROUND(E24*H30*I30,4)</f>
        <v>64.513900000000007</v>
      </c>
      <c r="S30" s="93">
        <v>303</v>
      </c>
    </row>
    <row r="31" spans="1:19" ht="13.8">
      <c r="A31" s="87"/>
      <c r="B31" s="32" t="str">
        <f>'Giá tháng'!B20</f>
        <v>M109.0103</v>
      </c>
      <c r="C31" s="33" t="str">
        <f>'Giá tháng'!C20</f>
        <v>Sà lan 400T nhận bùn</v>
      </c>
      <c r="D31" s="32" t="str">
        <f>'Giá tháng'!D20</f>
        <v>ca</v>
      </c>
      <c r="E31" s="85"/>
      <c r="F31" s="79"/>
      <c r="G31" s="79"/>
      <c r="H31" s="79">
        <v>0.192</v>
      </c>
      <c r="I31" s="86">
        <f>'Giá tháng'!G20</f>
        <v>1</v>
      </c>
      <c r="J31" s="85"/>
      <c r="K31" s="85"/>
      <c r="L31" s="85">
        <f>ROUND(E24*H31*I31,4)</f>
        <v>64.513900000000007</v>
      </c>
      <c r="S31" s="93">
        <v>307</v>
      </c>
    </row>
    <row r="32" spans="1:19" ht="41.4">
      <c r="A32" s="31">
        <f>'Công trình'!A12</f>
        <v>6</v>
      </c>
      <c r="B32" s="32" t="str">
        <f>'Công trình'!D12</f>
        <v>AB.91111</v>
      </c>
      <c r="C32" s="33" t="str">
        <f>'Công trình'!E12</f>
        <v>Vận chuyển đất, bùn đổ đi bằng tàu kéo 360CV, sà lan 400 tấn, vận chuyển 1 km đầu</v>
      </c>
      <c r="D32" s="32" t="str">
        <f>'Công trình'!F12</f>
        <v>100m3</v>
      </c>
      <c r="E32" s="85">
        <f>ROUND('Công trình'!O12,4)</f>
        <v>336.01</v>
      </c>
      <c r="F32" s="79"/>
      <c r="G32" s="79"/>
      <c r="H32" s="79"/>
      <c r="I32" s="86"/>
      <c r="J32" s="85"/>
      <c r="K32" s="85"/>
      <c r="L32" s="85"/>
    </row>
    <row r="33" spans="1:19" ht="13.8">
      <c r="A33" s="87"/>
      <c r="B33" s="32"/>
      <c r="C33" s="88" t="s">
        <v>230</v>
      </c>
      <c r="D33" s="89"/>
      <c r="E33" s="90"/>
      <c r="F33" s="91"/>
      <c r="G33" s="91"/>
      <c r="H33" s="91"/>
      <c r="I33" s="92"/>
      <c r="J33" s="90"/>
      <c r="K33" s="90"/>
      <c r="L33" s="90"/>
    </row>
    <row r="34" spans="1:19" ht="13.8">
      <c r="A34" s="87"/>
      <c r="B34" s="32" t="str">
        <f>'Giá tháng'!B16</f>
        <v>M109.0103</v>
      </c>
      <c r="C34" s="33" t="str">
        <f>'Giá tháng'!C16</f>
        <v>Sà lan 400T</v>
      </c>
      <c r="D34" s="32" t="str">
        <f>'Giá tháng'!D16</f>
        <v>ca</v>
      </c>
      <c r="E34" s="85"/>
      <c r="F34" s="79"/>
      <c r="G34" s="79"/>
      <c r="H34" s="79">
        <v>9.4E-2</v>
      </c>
      <c r="I34" s="86">
        <f>'Giá tháng'!G16</f>
        <v>1</v>
      </c>
      <c r="J34" s="85"/>
      <c r="K34" s="85"/>
      <c r="L34" s="85">
        <f>ROUND(E32*H34*I34,4)</f>
        <v>31.584900000000001</v>
      </c>
      <c r="S34" s="93">
        <v>306</v>
      </c>
    </row>
    <row r="35" spans="1:19" ht="13.8">
      <c r="A35" s="87"/>
      <c r="B35" s="32" t="str">
        <f>'Giá tháng'!B21</f>
        <v>M109.0704</v>
      </c>
      <c r="C35" s="33" t="str">
        <f>'Giá tháng'!C21</f>
        <v>Tàu kéo 360CV</v>
      </c>
      <c r="D35" s="32" t="str">
        <f>'Giá tháng'!D21</f>
        <v>ca</v>
      </c>
      <c r="E35" s="85"/>
      <c r="F35" s="79"/>
      <c r="G35" s="79"/>
      <c r="H35" s="79">
        <v>9.4E-2</v>
      </c>
      <c r="I35" s="86">
        <f>'Giá tháng'!G21</f>
        <v>1</v>
      </c>
      <c r="J35" s="85"/>
      <c r="K35" s="85"/>
      <c r="L35" s="85">
        <f>ROUND(E32*H35*I35,4)</f>
        <v>31.584900000000001</v>
      </c>
      <c r="S35" s="93">
        <v>308</v>
      </c>
    </row>
    <row r="36" spans="1:19" ht="55.2">
      <c r="A36" s="31">
        <f>'Công trình'!A13</f>
        <v>7</v>
      </c>
      <c r="B36" s="32" t="str">
        <f>'Công trình'!D13</f>
        <v>AB.91121</v>
      </c>
      <c r="C36" s="33" t="str">
        <f>'Công trình'!E13</f>
        <v>Vận chuyển đất, bùn đổ đi bằng tàu kéo 360CV, sà lan 400 tấn, vận chuyển 1 km tiếp theo, cự ly &lt;= 6km</v>
      </c>
      <c r="D36" s="32" t="str">
        <f>'Công trình'!F13</f>
        <v>100m3</v>
      </c>
      <c r="E36" s="85">
        <f>ROUND('Công trình'!O13,4)</f>
        <v>336.01</v>
      </c>
      <c r="F36" s="79"/>
      <c r="G36" s="79"/>
      <c r="H36" s="79"/>
      <c r="I36" s="86"/>
      <c r="J36" s="85"/>
      <c r="K36" s="85"/>
      <c r="L36" s="85"/>
    </row>
    <row r="37" spans="1:19" ht="13.8">
      <c r="A37" s="87"/>
      <c r="B37" s="32"/>
      <c r="C37" s="88" t="s">
        <v>230</v>
      </c>
      <c r="D37" s="89"/>
      <c r="E37" s="90"/>
      <c r="F37" s="91"/>
      <c r="G37" s="91"/>
      <c r="H37" s="91"/>
      <c r="I37" s="92"/>
      <c r="J37" s="90"/>
      <c r="K37" s="90"/>
      <c r="L37" s="90"/>
    </row>
    <row r="38" spans="1:19" ht="13.8">
      <c r="A38" s="87"/>
      <c r="B38" s="32" t="str">
        <f>'Giá tháng'!B17</f>
        <v>M109.0103</v>
      </c>
      <c r="C38" s="33" t="str">
        <f>'Giá tháng'!C17</f>
        <v>Sà lan 400T</v>
      </c>
      <c r="D38" s="32" t="str">
        <f>'Giá tháng'!D17</f>
        <v>ca</v>
      </c>
      <c r="E38" s="85"/>
      <c r="F38" s="79"/>
      <c r="G38" s="79"/>
      <c r="H38" s="79">
        <v>0.08</v>
      </c>
      <c r="I38" s="86">
        <f>'Giá tháng'!G17</f>
        <v>5</v>
      </c>
      <c r="J38" s="85"/>
      <c r="K38" s="85"/>
      <c r="L38" s="85">
        <f>ROUND(E36*H38*I38,4)</f>
        <v>134.404</v>
      </c>
      <c r="S38" s="93">
        <v>306</v>
      </c>
    </row>
    <row r="39" spans="1:19" ht="13.8">
      <c r="A39" s="87"/>
      <c r="B39" s="32" t="str">
        <f>'Giá tháng'!B23</f>
        <v>M109.0704</v>
      </c>
      <c r="C39" s="33" t="str">
        <f>'Giá tháng'!C23</f>
        <v>Tàu kéo 360CV</v>
      </c>
      <c r="D39" s="32" t="str">
        <f>'Giá tháng'!D23</f>
        <v>ca</v>
      </c>
      <c r="E39" s="85"/>
      <c r="F39" s="79"/>
      <c r="G39" s="79"/>
      <c r="H39" s="79">
        <v>0.08</v>
      </c>
      <c r="I39" s="86">
        <f>'Giá tháng'!G23</f>
        <v>5</v>
      </c>
      <c r="J39" s="85"/>
      <c r="K39" s="85"/>
      <c r="L39" s="85">
        <f>ROUND(E36*H39*I39,4)</f>
        <v>134.404</v>
      </c>
      <c r="S39" s="93">
        <v>308</v>
      </c>
    </row>
    <row r="40" spans="1:19" ht="55.2">
      <c r="A40" s="31">
        <f>'Công trình'!A14</f>
        <v>8</v>
      </c>
      <c r="B40" s="32" t="str">
        <f>'Công trình'!D14</f>
        <v>AB.91122</v>
      </c>
      <c r="C40" s="33" t="str">
        <f>'Công trình'!E14</f>
        <v>Vận chuyển đất, bùn đổ đi bằng tàu kéo 360CV, sà lan 400 tấn, vận chuyển 1 km tiếp theo, cự ly từ 6 - 20km</v>
      </c>
      <c r="D40" s="32" t="str">
        <f>'Công trình'!F14</f>
        <v>100m3</v>
      </c>
      <c r="E40" s="85">
        <f>ROUND('Công trình'!O14,4)</f>
        <v>336.01</v>
      </c>
      <c r="F40" s="79"/>
      <c r="G40" s="79"/>
      <c r="H40" s="79"/>
      <c r="I40" s="86"/>
      <c r="J40" s="85"/>
      <c r="K40" s="85"/>
      <c r="L40" s="85"/>
    </row>
    <row r="41" spans="1:19" ht="13.8">
      <c r="A41" s="87"/>
      <c r="B41" s="32"/>
      <c r="C41" s="88" t="s">
        <v>230</v>
      </c>
      <c r="D41" s="89"/>
      <c r="E41" s="90"/>
      <c r="F41" s="91"/>
      <c r="G41" s="91"/>
      <c r="H41" s="91"/>
      <c r="I41" s="92"/>
      <c r="J41" s="90"/>
      <c r="K41" s="90"/>
      <c r="L41" s="90"/>
    </row>
    <row r="42" spans="1:19" ht="13.8">
      <c r="A42" s="87"/>
      <c r="B42" s="32" t="str">
        <f>'Giá tháng'!B18</f>
        <v>M109.0103</v>
      </c>
      <c r="C42" s="33" t="str">
        <f>'Giá tháng'!C18</f>
        <v>Sà lan 400T</v>
      </c>
      <c r="D42" s="32" t="str">
        <f>'Giá tháng'!D18</f>
        <v>ca</v>
      </c>
      <c r="E42" s="85"/>
      <c r="F42" s="79"/>
      <c r="G42" s="79"/>
      <c r="H42" s="79">
        <v>7.0999999999999994E-2</v>
      </c>
      <c r="I42" s="86">
        <f>'Giá tháng'!G18</f>
        <v>14</v>
      </c>
      <c r="J42" s="85"/>
      <c r="K42" s="85"/>
      <c r="L42" s="85">
        <f>ROUND(E40*H42*I42,4)</f>
        <v>333.9939</v>
      </c>
      <c r="S42" s="93">
        <v>306</v>
      </c>
    </row>
    <row r="43" spans="1:19" ht="13.8">
      <c r="A43" s="87"/>
      <c r="B43" s="32" t="str">
        <f>'Giá tháng'!B22</f>
        <v>M109.0704</v>
      </c>
      <c r="C43" s="33" t="str">
        <f>'Giá tháng'!C22</f>
        <v>Tàu kéo 360CV</v>
      </c>
      <c r="D43" s="32" t="str">
        <f>'Giá tháng'!D22</f>
        <v>ca</v>
      </c>
      <c r="E43" s="85"/>
      <c r="F43" s="79"/>
      <c r="G43" s="79"/>
      <c r="H43" s="79">
        <v>7.0999999999999994E-2</v>
      </c>
      <c r="I43" s="86">
        <f>'Giá tháng'!G22</f>
        <v>14</v>
      </c>
      <c r="J43" s="85"/>
      <c r="K43" s="85"/>
      <c r="L43" s="85">
        <f>ROUND(E40*H43*I43,4)</f>
        <v>333.9939</v>
      </c>
      <c r="S43" s="93">
        <v>308</v>
      </c>
    </row>
    <row r="44" spans="1:19" ht="55.2">
      <c r="A44" s="31">
        <f>'Công trình'!A15</f>
        <v>9</v>
      </c>
      <c r="B44" s="32" t="str">
        <f>'Công trình'!D15</f>
        <v>AB.91123</v>
      </c>
      <c r="C44" s="33" t="str">
        <f>'Công trình'!E15</f>
        <v>Vận chuyển đất, bùn đổ đi bằng tàu kéo 360CV, sà lan 400 tấn, vận chuyển 1 km tiếp theo, cự ly &gt; 20km</v>
      </c>
      <c r="D44" s="32" t="str">
        <f>'Công trình'!F15</f>
        <v>100m3</v>
      </c>
      <c r="E44" s="85">
        <f>ROUND('Công trình'!O15,4)</f>
        <v>336.01</v>
      </c>
      <c r="F44" s="79"/>
      <c r="G44" s="79"/>
      <c r="H44" s="79"/>
      <c r="I44" s="86"/>
      <c r="J44" s="85"/>
      <c r="K44" s="85"/>
      <c r="L44" s="85"/>
    </row>
    <row r="45" spans="1:19" ht="13.8">
      <c r="A45" s="87"/>
      <c r="B45" s="32"/>
      <c r="C45" s="88" t="s">
        <v>230</v>
      </c>
      <c r="D45" s="89"/>
      <c r="E45" s="90"/>
      <c r="F45" s="91"/>
      <c r="G45" s="91"/>
      <c r="H45" s="91"/>
      <c r="I45" s="92"/>
      <c r="J45" s="90"/>
      <c r="K45" s="90"/>
      <c r="L45" s="90"/>
    </row>
    <row r="46" spans="1:19" ht="13.8">
      <c r="A46" s="87"/>
      <c r="B46" s="32" t="str">
        <f>'Giá tháng'!B19</f>
        <v>M109.0103</v>
      </c>
      <c r="C46" s="33" t="str">
        <f>'Giá tháng'!C19</f>
        <v>Sà lan 400T</v>
      </c>
      <c r="D46" s="32" t="str">
        <f>'Giá tháng'!D19</f>
        <v>ca</v>
      </c>
      <c r="E46" s="85"/>
      <c r="F46" s="79"/>
      <c r="G46" s="79"/>
      <c r="H46" s="79">
        <v>6.9000000000000006E-2</v>
      </c>
      <c r="I46" s="86">
        <f>'Giá tháng'!G19</f>
        <v>0.6</v>
      </c>
      <c r="J46" s="85"/>
      <c r="K46" s="85"/>
      <c r="L46" s="85">
        <f>ROUND(E44*H46*I46,4)</f>
        <v>13.9108</v>
      </c>
      <c r="S46" s="93">
        <v>306</v>
      </c>
    </row>
    <row r="47" spans="1:19" ht="13.8">
      <c r="A47" s="87"/>
      <c r="B47" s="32" t="str">
        <f>'Giá tháng'!B24</f>
        <v>M109.0704</v>
      </c>
      <c r="C47" s="33" t="str">
        <f>'Giá tháng'!C24</f>
        <v>Tàu kéo 360CV</v>
      </c>
      <c r="D47" s="32" t="str">
        <f>'Giá tháng'!D24</f>
        <v>ca</v>
      </c>
      <c r="E47" s="85"/>
      <c r="F47" s="79"/>
      <c r="G47" s="79"/>
      <c r="H47" s="79">
        <v>6.9000000000000006E-2</v>
      </c>
      <c r="I47" s="86">
        <f>'Giá tháng'!G24</f>
        <v>0.6</v>
      </c>
      <c r="J47" s="85"/>
      <c r="K47" s="85"/>
      <c r="L47" s="85">
        <f>ROUND(E44*H47*I47,4)</f>
        <v>13.9108</v>
      </c>
      <c r="S47" s="93">
        <v>308</v>
      </c>
    </row>
    <row r="48" spans="1:19" ht="41.4">
      <c r="A48" s="31">
        <f>'Công trình'!A16</f>
        <v>10</v>
      </c>
      <c r="B48" s="32" t="str">
        <f>'Công trình'!D16</f>
        <v>AB.81151</v>
      </c>
      <c r="C48" s="33" t="str">
        <f>'Công trình'!E16</f>
        <v>Vận chuyển đất từ sà lan 400T lên bờ bằng máy đào gầu dây 1,2m3, chiều cao đổ đất &lt;= 3m, bùn đặc</v>
      </c>
      <c r="D48" s="32" t="str">
        <f>'Công trình'!F16</f>
        <v>100m3</v>
      </c>
      <c r="E48" s="85">
        <f>ROUND('Công trình'!O16,4)</f>
        <v>336.01</v>
      </c>
      <c r="F48" s="79"/>
      <c r="G48" s="79"/>
      <c r="H48" s="79"/>
      <c r="I48" s="86"/>
      <c r="J48" s="85"/>
      <c r="K48" s="85"/>
      <c r="L48" s="85"/>
    </row>
    <row r="49" spans="1:19" ht="13.8">
      <c r="A49" s="87"/>
      <c r="B49" s="32"/>
      <c r="C49" s="88" t="s">
        <v>229</v>
      </c>
      <c r="D49" s="89"/>
      <c r="E49" s="90"/>
      <c r="F49" s="91"/>
      <c r="G49" s="91"/>
      <c r="H49" s="91"/>
      <c r="I49" s="92"/>
      <c r="J49" s="90"/>
      <c r="K49" s="90"/>
      <c r="L49" s="90"/>
    </row>
    <row r="50" spans="1:19" ht="13.8">
      <c r="A50" s="87"/>
      <c r="B50" s="32" t="str">
        <f>'Giá tháng'!B7</f>
        <v>N24.0008</v>
      </c>
      <c r="C50" s="33" t="str">
        <f>'Giá tháng'!C7</f>
        <v>Nhân công 3,5/7, nhóm 1</v>
      </c>
      <c r="D50" s="32" t="str">
        <f>'Giá tháng'!D7</f>
        <v>công</v>
      </c>
      <c r="E50" s="85"/>
      <c r="F50" s="79"/>
      <c r="G50" s="79">
        <v>0.36</v>
      </c>
      <c r="H50" s="79"/>
      <c r="I50" s="86">
        <f>'Giá tháng'!G7</f>
        <v>1</v>
      </c>
      <c r="J50" s="85"/>
      <c r="K50" s="85">
        <f>ROUND(E48*G50*I50,4)</f>
        <v>120.9636</v>
      </c>
      <c r="L50" s="85"/>
      <c r="S50" s="93">
        <v>201</v>
      </c>
    </row>
    <row r="51" spans="1:19" ht="13.8">
      <c r="A51" s="87"/>
      <c r="B51" s="32"/>
      <c r="C51" s="88" t="s">
        <v>230</v>
      </c>
      <c r="D51" s="89"/>
      <c r="E51" s="90"/>
      <c r="F51" s="91"/>
      <c r="G51" s="91"/>
      <c r="H51" s="91"/>
      <c r="I51" s="92"/>
      <c r="J51" s="90"/>
      <c r="K51" s="90"/>
      <c r="L51" s="90"/>
    </row>
    <row r="52" spans="1:19" ht="13.8">
      <c r="A52" s="87"/>
      <c r="B52" s="32" t="str">
        <f>'Giá tháng'!B10</f>
        <v>M101.0303</v>
      </c>
      <c r="C52" s="33" t="str">
        <f>'Giá tháng'!C10</f>
        <v>Máy đào gầu dây 1,2m3</v>
      </c>
      <c r="D52" s="32" t="str">
        <f>'Giá tháng'!D10</f>
        <v>ca</v>
      </c>
      <c r="E52" s="85"/>
      <c r="F52" s="79"/>
      <c r="G52" s="79"/>
      <c r="H52" s="79">
        <v>0.192</v>
      </c>
      <c r="I52" s="86">
        <f>'Giá tháng'!G10</f>
        <v>1</v>
      </c>
      <c r="J52" s="85"/>
      <c r="K52" s="85"/>
      <c r="L52" s="85">
        <f>ROUND(E48*H52*I52,4)</f>
        <v>64.513900000000007</v>
      </c>
      <c r="S52" s="93">
        <v>301</v>
      </c>
    </row>
    <row r="53" spans="1:19" ht="13.8">
      <c r="A53" s="87"/>
      <c r="B53" s="32" t="str">
        <f>'Giá tháng'!B15</f>
        <v>M109.0102</v>
      </c>
      <c r="C53" s="33" t="str">
        <f>'Giá tháng'!C15</f>
        <v>Sà lan 250T</v>
      </c>
      <c r="D53" s="32" t="str">
        <f>'Giá tháng'!D15</f>
        <v>ca</v>
      </c>
      <c r="E53" s="85"/>
      <c r="F53" s="79"/>
      <c r="G53" s="79"/>
      <c r="H53" s="79">
        <v>0.192</v>
      </c>
      <c r="I53" s="86">
        <f>'Giá tháng'!G15</f>
        <v>1</v>
      </c>
      <c r="J53" s="85"/>
      <c r="K53" s="85"/>
      <c r="L53" s="85">
        <f>ROUND(E48*H53*I53,4)</f>
        <v>64.513900000000007</v>
      </c>
      <c r="S53" s="93">
        <v>305</v>
      </c>
    </row>
    <row r="54" spans="1:19" ht="13.8">
      <c r="A54" s="94"/>
      <c r="B54" s="37" t="str">
        <f>'Giá tháng'!B16</f>
        <v>M109.0103</v>
      </c>
      <c r="C54" s="38" t="str">
        <f>'Giá tháng'!C16</f>
        <v>Sà lan 400T</v>
      </c>
      <c r="D54" s="37" t="str">
        <f>'Giá tháng'!D16</f>
        <v>ca</v>
      </c>
      <c r="E54" s="95"/>
      <c r="F54" s="96"/>
      <c r="G54" s="96"/>
      <c r="H54" s="96">
        <v>0.192</v>
      </c>
      <c r="I54" s="97">
        <f>'Giá tháng'!G16</f>
        <v>1</v>
      </c>
      <c r="J54" s="95"/>
      <c r="K54" s="95"/>
      <c r="L54" s="95">
        <f>ROUND(E48*H54*I54,4)</f>
        <v>64.513900000000007</v>
      </c>
      <c r="S54" s="93">
        <v>306</v>
      </c>
    </row>
  </sheetData>
  <mergeCells count="12">
    <mergeCell ref="F4:H4"/>
    <mergeCell ref="I4:I5"/>
    <mergeCell ref="J4:L4"/>
    <mergeCell ref="M2:P2"/>
    <mergeCell ref="A1:L1"/>
    <mergeCell ref="A2:L2"/>
    <mergeCell ref="A3:L3"/>
    <mergeCell ref="A4:A5"/>
    <mergeCell ref="B4:B5"/>
    <mergeCell ref="C4:C5"/>
    <mergeCell ref="D4:D5"/>
    <mergeCell ref="E4:E5"/>
  </mergeCells>
  <pageMargins left="1.1875" right="0" top="0.80208333333333337" bottom="0.80208333333333337" header="0.40625" footer="0.40625"/>
  <pageSetup orientation="landscape" blackAndWhite="1" r:id="rId1"/>
  <headerFoot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20"/>
  <sheetViews>
    <sheetView workbookViewId="0">
      <selection activeCell="J4" sqref="J1:J1048576"/>
    </sheetView>
  </sheetViews>
  <sheetFormatPr defaultColWidth="10" defaultRowHeight="15" customHeight="1"/>
  <cols>
    <col min="1" max="1" width="6.5" style="26" customWidth="1"/>
    <col min="2" max="2" width="12.5" style="26" customWidth="1"/>
    <col min="3" max="3" width="32.375" style="26" customWidth="1"/>
    <col min="4" max="4" width="11.625" style="26" customWidth="1"/>
    <col min="5" max="5" width="15" style="26" customWidth="1"/>
    <col min="6" max="9" width="15" style="26" hidden="1" customWidth="1"/>
    <col min="10" max="10" width="9.125" style="26" customWidth="1"/>
    <col min="11" max="11" width="15.875" style="26" hidden="1" customWidth="1"/>
    <col min="12" max="14" width="15" style="26" hidden="1" customWidth="1"/>
    <col min="15" max="16" width="15" style="26" customWidth="1"/>
    <col min="17" max="18" width="15" style="26" hidden="1" customWidth="1"/>
    <col min="19" max="20" width="10" style="26" hidden="1" customWidth="1"/>
    <col min="21" max="22" width="10" style="26" customWidth="1"/>
    <col min="23" max="16384" width="10" style="26"/>
  </cols>
  <sheetData>
    <row r="1" spans="1:20" ht="26.25" customHeight="1">
      <c r="A1" s="430" t="s">
        <v>231</v>
      </c>
      <c r="B1" s="513"/>
      <c r="C1" s="513"/>
      <c r="D1" s="513"/>
      <c r="E1" s="513"/>
      <c r="F1" s="513"/>
      <c r="G1" s="513"/>
      <c r="H1" s="513"/>
      <c r="I1" s="513"/>
      <c r="J1" s="513"/>
      <c r="K1" s="513"/>
      <c r="L1" s="513"/>
      <c r="M1" s="513"/>
      <c r="N1" s="513"/>
      <c r="O1" s="513"/>
      <c r="P1" s="513"/>
      <c r="Q1" s="513"/>
      <c r="R1" s="513"/>
    </row>
    <row r="2" spans="1:20" ht="30" customHeight="1">
      <c r="A2" s="443" t="str">
        <f>'Công trình'!A2</f>
        <v>CÔNG TRÌNH : DUY TU NẠO VÉT KÊNH NHIÊU LỘC - THỊ NGHÈ (ĐOẠN TỪ CẦU LÊ VĂN SỸ ĐẾN NGÃ 3 SÔNG SÀI GÒN)</v>
      </c>
      <c r="B2" s="513"/>
      <c r="C2" s="513"/>
      <c r="D2" s="513"/>
      <c r="E2" s="513"/>
      <c r="F2" s="513"/>
      <c r="G2" s="513"/>
      <c r="H2" s="513"/>
      <c r="I2" s="513"/>
      <c r="J2" s="513"/>
      <c r="K2" s="513"/>
      <c r="L2" s="513"/>
      <c r="M2" s="513"/>
      <c r="N2" s="513"/>
      <c r="O2" s="513"/>
      <c r="P2" s="513"/>
      <c r="Q2" s="513"/>
      <c r="R2" s="513"/>
    </row>
    <row r="3" spans="1:20" ht="37.5" customHeight="1">
      <c r="A3" s="432" t="str">
        <f>'Công trình'!E6</f>
        <v>NẠO VÉT</v>
      </c>
      <c r="B3" s="513"/>
      <c r="C3" s="513"/>
      <c r="D3" s="513"/>
      <c r="E3" s="513"/>
      <c r="F3" s="513"/>
      <c r="G3" s="513"/>
      <c r="H3" s="513"/>
      <c r="I3" s="513"/>
      <c r="J3" s="513"/>
      <c r="K3" s="513"/>
      <c r="L3" s="513"/>
      <c r="M3" s="513"/>
      <c r="N3" s="513"/>
      <c r="O3" s="513"/>
      <c r="P3" s="513"/>
      <c r="Q3" s="513"/>
      <c r="R3" s="513"/>
    </row>
    <row r="4" spans="1:20" ht="27.75" customHeight="1">
      <c r="A4" s="27" t="s">
        <v>3</v>
      </c>
      <c r="B4" s="3" t="s">
        <v>4</v>
      </c>
      <c r="C4" s="3" t="s">
        <v>82</v>
      </c>
      <c r="D4" s="3" t="s">
        <v>6</v>
      </c>
      <c r="E4" s="3" t="s">
        <v>13</v>
      </c>
      <c r="F4" s="3" t="s">
        <v>83</v>
      </c>
      <c r="G4" s="3" t="s">
        <v>232</v>
      </c>
      <c r="H4" s="3" t="s">
        <v>233</v>
      </c>
      <c r="I4" s="3" t="s">
        <v>232</v>
      </c>
      <c r="J4" s="3" t="s">
        <v>9</v>
      </c>
      <c r="K4" s="3" t="s">
        <v>234</v>
      </c>
      <c r="L4" s="3" t="s">
        <v>232</v>
      </c>
      <c r="M4" s="3" t="s">
        <v>235</v>
      </c>
      <c r="N4" s="3" t="s">
        <v>232</v>
      </c>
      <c r="O4" s="3" t="s">
        <v>236</v>
      </c>
      <c r="P4" s="3" t="s">
        <v>232</v>
      </c>
      <c r="Q4" s="3" t="s">
        <v>237</v>
      </c>
      <c r="R4" s="3" t="s">
        <v>238</v>
      </c>
      <c r="S4" s="26" t="s">
        <v>239</v>
      </c>
      <c r="T4" s="26" t="s">
        <v>222</v>
      </c>
    </row>
    <row r="5" spans="1:20" ht="10.8">
      <c r="A5" s="28" t="s">
        <v>89</v>
      </c>
      <c r="B5" s="29"/>
      <c r="C5" s="29" t="s">
        <v>240</v>
      </c>
      <c r="D5" s="29"/>
      <c r="E5" s="98"/>
      <c r="F5" s="99"/>
      <c r="G5" s="99"/>
      <c r="H5" s="100"/>
      <c r="I5" s="99"/>
      <c r="J5" s="30"/>
      <c r="K5" s="99"/>
      <c r="L5" s="99"/>
      <c r="M5" s="99"/>
      <c r="N5" s="99"/>
      <c r="O5" s="99"/>
      <c r="P5" s="99"/>
      <c r="Q5" s="99"/>
      <c r="R5" s="99"/>
    </row>
    <row r="6" spans="1:20" ht="13.8">
      <c r="A6" s="31">
        <v>1</v>
      </c>
      <c r="B6" s="32" t="str">
        <f>'Giá tháng'!B6</f>
        <v>N24.0005</v>
      </c>
      <c r="C6" s="33" t="str">
        <f>'Giá tháng'!C6</f>
        <v>Nhân công 3,0/7, nhóm 1</v>
      </c>
      <c r="D6" s="32" t="str">
        <f>'Giá tháng'!D6</f>
        <v>công</v>
      </c>
      <c r="E6" s="85">
        <f>ROUND(SUMIF(HaoPhiVatTu!S6:S54,200,HaoPhiVatTu!K6:K54),4)</f>
        <v>2119.6999999999998</v>
      </c>
      <c r="F6" s="58">
        <f>ROUND('Giá tháng'!E6,0)</f>
        <v>195231</v>
      </c>
      <c r="G6" s="58">
        <f>ROUND(E6*F6,0)</f>
        <v>413831151</v>
      </c>
      <c r="H6" s="101">
        <f>ROUND('Giá tháng'!F6,0)</f>
        <v>225418</v>
      </c>
      <c r="I6" s="58">
        <f>ROUND(E6*H6,0)</f>
        <v>477818535</v>
      </c>
      <c r="J6" s="34">
        <v>1</v>
      </c>
      <c r="K6" s="58">
        <f>ROUND(H6*J6,0)</f>
        <v>225418</v>
      </c>
      <c r="L6" s="58">
        <f>ROUND(E6*K6,0)</f>
        <v>477818535</v>
      </c>
      <c r="M6" s="58"/>
      <c r="N6" s="58"/>
      <c r="O6" s="58">
        <f>H6</f>
        <v>225418</v>
      </c>
      <c r="P6" s="58">
        <f>ROUND(E6*O6,0)</f>
        <v>477818535</v>
      </c>
      <c r="Q6" s="58">
        <f>ROUND(O6-F6,0)</f>
        <v>30187</v>
      </c>
      <c r="R6" s="58">
        <f>ROUND(P6-G6,0)</f>
        <v>63987384</v>
      </c>
    </row>
    <row r="7" spans="1:20" ht="13.8">
      <c r="A7" s="31">
        <v>2</v>
      </c>
      <c r="B7" s="32" t="str">
        <f>'Giá tháng'!B7</f>
        <v>N24.0008</v>
      </c>
      <c r="C7" s="33" t="str">
        <f>'Giá tháng'!C7</f>
        <v>Nhân công 3,5/7, nhóm 1</v>
      </c>
      <c r="D7" s="32" t="str">
        <f>'Giá tháng'!D7</f>
        <v>công</v>
      </c>
      <c r="E7" s="85">
        <f>ROUND(SUMIF(HaoPhiVatTu!S6:S54,201,HaoPhiVatTu!K6:K54),4)</f>
        <v>498.96440000000001</v>
      </c>
      <c r="F7" s="58">
        <f>ROUND('Giá tháng'!E7,0)</f>
        <v>212856</v>
      </c>
      <c r="G7" s="58">
        <f>ROUND(E7*F7,0)</f>
        <v>106207566</v>
      </c>
      <c r="H7" s="101">
        <f>ROUND('Giá tháng'!F7,0)</f>
        <v>246500</v>
      </c>
      <c r="I7" s="58">
        <f>ROUND(E7*H7,0)</f>
        <v>122994725</v>
      </c>
      <c r="J7" s="34">
        <v>1</v>
      </c>
      <c r="K7" s="58">
        <f>ROUND(H7*J7,0)</f>
        <v>246500</v>
      </c>
      <c r="L7" s="58">
        <f>ROUND(E7*K7,0)</f>
        <v>122994725</v>
      </c>
      <c r="M7" s="58"/>
      <c r="N7" s="58"/>
      <c r="O7" s="58">
        <f>H7</f>
        <v>246500</v>
      </c>
      <c r="P7" s="58">
        <f>ROUND(E7*O7,0)</f>
        <v>122994725</v>
      </c>
      <c r="Q7" s="58">
        <f>ROUND(O7-F7,0)</f>
        <v>33644</v>
      </c>
      <c r="R7" s="58">
        <f>ROUND(P7-G7,0)</f>
        <v>16787159</v>
      </c>
    </row>
    <row r="8" spans="1:20" ht="10.8">
      <c r="A8" s="102"/>
      <c r="B8" s="103"/>
      <c r="C8" s="104" t="s">
        <v>241</v>
      </c>
      <c r="D8" s="103"/>
      <c r="E8" s="105"/>
      <c r="F8" s="106"/>
      <c r="G8" s="106">
        <f>ROUND(SUM(G6:G7),0)</f>
        <v>520038717</v>
      </c>
      <c r="H8" s="107"/>
      <c r="I8" s="106">
        <f>ROUND(SUM(I6:I7),0)</f>
        <v>600813260</v>
      </c>
      <c r="J8" s="108"/>
      <c r="K8" s="106"/>
      <c r="L8" s="106">
        <f>ROUND(SUM(L6:L7),0)</f>
        <v>600813260</v>
      </c>
      <c r="M8" s="106"/>
      <c r="N8" s="106">
        <f>ROUND(SUM(N6:N7),0)</f>
        <v>0</v>
      </c>
      <c r="O8" s="106"/>
      <c r="P8" s="106">
        <f>ROUND(SUM(P6:P7),0)</f>
        <v>600813260</v>
      </c>
      <c r="Q8" s="106"/>
      <c r="R8" s="106">
        <f>ROUND(SUM(R6:R7),0)</f>
        <v>80774543</v>
      </c>
    </row>
    <row r="9" spans="1:20" ht="10.8">
      <c r="A9" s="28" t="s">
        <v>99</v>
      </c>
      <c r="B9" s="29"/>
      <c r="C9" s="29" t="s">
        <v>242</v>
      </c>
      <c r="D9" s="29"/>
      <c r="E9" s="98"/>
      <c r="F9" s="99"/>
      <c r="G9" s="99"/>
      <c r="H9" s="100"/>
      <c r="I9" s="99"/>
      <c r="J9" s="30"/>
      <c r="K9" s="99"/>
      <c r="L9" s="99"/>
      <c r="M9" s="99"/>
      <c r="N9" s="99"/>
      <c r="O9" s="99"/>
      <c r="P9" s="99"/>
      <c r="Q9" s="99"/>
      <c r="R9" s="99"/>
    </row>
    <row r="10" spans="1:20" ht="13.8">
      <c r="A10" s="31">
        <v>1</v>
      </c>
      <c r="B10" s="32" t="str">
        <f>'Giá tháng'!B9</f>
        <v>M101.0301</v>
      </c>
      <c r="C10" s="33" t="str">
        <f>'Giá tháng'!C9</f>
        <v>Máy đào gầu dây 0,4m3</v>
      </c>
      <c r="D10" s="32" t="str">
        <f>'Giá tháng'!D9</f>
        <v>ca</v>
      </c>
      <c r="E10" s="85">
        <f>ROUND(SUMIF(HaoPhiVatTu!S6:S54,300,HaoPhiVatTu!L6:L54),4)</f>
        <v>137.92240000000001</v>
      </c>
      <c r="F10" s="58">
        <f>ROUND('Giá tháng'!E9,0)</f>
        <v>0</v>
      </c>
      <c r="G10" s="58">
        <f t="shared" ref="G10:G19" si="0">ROUND(E10*F10,0)</f>
        <v>0</v>
      </c>
      <c r="H10" s="101">
        <f>ROUND('Giá tháng'!F9,0)</f>
        <v>1992824</v>
      </c>
      <c r="I10" s="58">
        <f t="shared" ref="I10:I19" si="1">ROUND(E10*H10,0)</f>
        <v>274855069</v>
      </c>
      <c r="J10" s="34">
        <v>1</v>
      </c>
      <c r="K10" s="58">
        <f t="shared" ref="K10:K19" si="2">ROUND(H10*J10,0)</f>
        <v>1992824</v>
      </c>
      <c r="L10" s="58">
        <f t="shared" ref="L10:L19" si="3">ROUND(E10*K10,0)</f>
        <v>274855069</v>
      </c>
      <c r="M10" s="58"/>
      <c r="N10" s="58">
        <f t="shared" ref="N10:N19" si="4">ROUND(E10*J10*M10,0)</f>
        <v>0</v>
      </c>
      <c r="O10" s="58">
        <f t="shared" ref="O10:O19" si="5">H10</f>
        <v>1992824</v>
      </c>
      <c r="P10" s="58">
        <f t="shared" ref="P10:P19" si="6">ROUND(E10*O10,0)</f>
        <v>274855069</v>
      </c>
      <c r="Q10" s="58">
        <f t="shared" ref="Q10:Q19" si="7">ROUND(O10-F10,0)</f>
        <v>1992824</v>
      </c>
      <c r="R10" s="58">
        <f t="shared" ref="R10:R19" si="8">ROUND(P10-G10,0)</f>
        <v>274855069</v>
      </c>
    </row>
    <row r="11" spans="1:20" ht="13.8">
      <c r="A11" s="31">
        <v>2</v>
      </c>
      <c r="B11" s="32" t="str">
        <f>'Giá tháng'!B10</f>
        <v>M101.0303</v>
      </c>
      <c r="C11" s="33" t="str">
        <f>'Giá tháng'!C10</f>
        <v>Máy đào gầu dây 1,2m3</v>
      </c>
      <c r="D11" s="32" t="str">
        <f>'Giá tháng'!D10</f>
        <v>ca</v>
      </c>
      <c r="E11" s="85">
        <f>ROUND(SUMIF(HaoPhiVatTu!S6:S54,301,HaoPhiVatTu!L6:L54),4)</f>
        <v>129.02780000000001</v>
      </c>
      <c r="F11" s="58">
        <f>ROUND('Giá tháng'!E10,0)</f>
        <v>0</v>
      </c>
      <c r="G11" s="58">
        <f t="shared" si="0"/>
        <v>0</v>
      </c>
      <c r="H11" s="101">
        <f>ROUND('Giá tháng'!F10,0)</f>
        <v>3565793</v>
      </c>
      <c r="I11" s="58">
        <f t="shared" si="1"/>
        <v>460086426</v>
      </c>
      <c r="J11" s="34">
        <v>1</v>
      </c>
      <c r="K11" s="58">
        <f t="shared" si="2"/>
        <v>3565793</v>
      </c>
      <c r="L11" s="58">
        <f t="shared" si="3"/>
        <v>460086426</v>
      </c>
      <c r="M11" s="58"/>
      <c r="N11" s="58">
        <f t="shared" si="4"/>
        <v>0</v>
      </c>
      <c r="O11" s="58">
        <f t="shared" si="5"/>
        <v>3565793</v>
      </c>
      <c r="P11" s="58">
        <f t="shared" si="6"/>
        <v>460086426</v>
      </c>
      <c r="Q11" s="58">
        <f t="shared" si="7"/>
        <v>3565793</v>
      </c>
      <c r="R11" s="58">
        <f t="shared" si="8"/>
        <v>460086426</v>
      </c>
    </row>
    <row r="12" spans="1:20" ht="13.8">
      <c r="A12" s="31">
        <v>3</v>
      </c>
      <c r="B12" s="32" t="str">
        <f>'Giá tháng'!B12</f>
        <v>M109.0201</v>
      </c>
      <c r="C12" s="33" t="str">
        <f>'Giá tháng'!C12</f>
        <v>Phao thép 60T</v>
      </c>
      <c r="D12" s="32" t="str">
        <f>'Giá tháng'!D12</f>
        <v>ca</v>
      </c>
      <c r="E12" s="85">
        <f>ROUND(SUMIF(HaoPhiVatTu!S6:S54,302,HaoPhiVatTu!L6:L54),4)</f>
        <v>82.6584</v>
      </c>
      <c r="F12" s="58">
        <f>ROUND('Giá tháng'!E12,0)</f>
        <v>0</v>
      </c>
      <c r="G12" s="58">
        <f t="shared" si="0"/>
        <v>0</v>
      </c>
      <c r="H12" s="101">
        <f>ROUND('Giá tháng'!F12,0)</f>
        <v>115189</v>
      </c>
      <c r="I12" s="58">
        <f t="shared" si="1"/>
        <v>9521338</v>
      </c>
      <c r="J12" s="34">
        <v>1</v>
      </c>
      <c r="K12" s="58">
        <f t="shared" si="2"/>
        <v>115189</v>
      </c>
      <c r="L12" s="58">
        <f t="shared" si="3"/>
        <v>9521338</v>
      </c>
      <c r="M12" s="58"/>
      <c r="N12" s="58">
        <f t="shared" si="4"/>
        <v>0</v>
      </c>
      <c r="O12" s="58">
        <f t="shared" si="5"/>
        <v>115189</v>
      </c>
      <c r="P12" s="58">
        <f t="shared" si="6"/>
        <v>9521338</v>
      </c>
      <c r="Q12" s="58">
        <f t="shared" si="7"/>
        <v>115189</v>
      </c>
      <c r="R12" s="58">
        <f t="shared" si="8"/>
        <v>9521338</v>
      </c>
    </row>
    <row r="13" spans="1:20" ht="13.8">
      <c r="A13" s="31">
        <v>4</v>
      </c>
      <c r="B13" s="32" t="str">
        <f>'Giá tháng'!B13</f>
        <v>M109.0201</v>
      </c>
      <c r="C13" s="33" t="str">
        <f>'Giá tháng'!C13</f>
        <v>Phao thép 60T chứa bùn</v>
      </c>
      <c r="D13" s="32" t="str">
        <f>'Giá tháng'!D13</f>
        <v>ca</v>
      </c>
      <c r="E13" s="85">
        <f>ROUND(SUMIF(HaoPhiVatTu!S6:S54,303,HaoPhiVatTu!L6:L54),4)</f>
        <v>202.43629999999999</v>
      </c>
      <c r="F13" s="58">
        <f>ROUND('Giá tháng'!E13,0)</f>
        <v>0</v>
      </c>
      <c r="G13" s="58">
        <f t="shared" si="0"/>
        <v>0</v>
      </c>
      <c r="H13" s="101">
        <f>ROUND('Giá tháng'!F13,0)</f>
        <v>115189</v>
      </c>
      <c r="I13" s="58">
        <f t="shared" si="1"/>
        <v>23318435</v>
      </c>
      <c r="J13" s="34">
        <v>1</v>
      </c>
      <c r="K13" s="58">
        <f t="shared" si="2"/>
        <v>115189</v>
      </c>
      <c r="L13" s="58">
        <f t="shared" si="3"/>
        <v>23318435</v>
      </c>
      <c r="M13" s="58"/>
      <c r="N13" s="58">
        <f t="shared" si="4"/>
        <v>0</v>
      </c>
      <c r="O13" s="58">
        <f t="shared" si="5"/>
        <v>115189</v>
      </c>
      <c r="P13" s="58">
        <f t="shared" si="6"/>
        <v>23318435</v>
      </c>
      <c r="Q13" s="58">
        <f t="shared" si="7"/>
        <v>115189</v>
      </c>
      <c r="R13" s="58">
        <f t="shared" si="8"/>
        <v>23318435</v>
      </c>
    </row>
    <row r="14" spans="1:20" ht="13.8">
      <c r="A14" s="31">
        <v>5</v>
      </c>
      <c r="B14" s="32" t="str">
        <f>'Giá tháng'!B14</f>
        <v>M109.0201</v>
      </c>
      <c r="C14" s="33" t="str">
        <f>'Giá tháng'!C14</f>
        <v>Phao thép 60T đặt máy</v>
      </c>
      <c r="D14" s="32" t="str">
        <f>'Giá tháng'!D14</f>
        <v>ca</v>
      </c>
      <c r="E14" s="85">
        <f>ROUND(SUMIF(HaoPhiVatTu!S6:S54,304,HaoPhiVatTu!L6:L54),4)</f>
        <v>137.92240000000001</v>
      </c>
      <c r="F14" s="58">
        <f>ROUND('Giá tháng'!E14,0)</f>
        <v>0</v>
      </c>
      <c r="G14" s="58">
        <f t="shared" si="0"/>
        <v>0</v>
      </c>
      <c r="H14" s="101">
        <f>ROUND('Giá tháng'!F14,0)</f>
        <v>115189</v>
      </c>
      <c r="I14" s="58">
        <f t="shared" si="1"/>
        <v>15887143</v>
      </c>
      <c r="J14" s="34">
        <v>1</v>
      </c>
      <c r="K14" s="58">
        <f t="shared" si="2"/>
        <v>115189</v>
      </c>
      <c r="L14" s="58">
        <f t="shared" si="3"/>
        <v>15887143</v>
      </c>
      <c r="M14" s="58"/>
      <c r="N14" s="58">
        <f t="shared" si="4"/>
        <v>0</v>
      </c>
      <c r="O14" s="58">
        <f t="shared" si="5"/>
        <v>115189</v>
      </c>
      <c r="P14" s="58">
        <f t="shared" si="6"/>
        <v>15887143</v>
      </c>
      <c r="Q14" s="58">
        <f t="shared" si="7"/>
        <v>115189</v>
      </c>
      <c r="R14" s="58">
        <f t="shared" si="8"/>
        <v>15887143</v>
      </c>
    </row>
    <row r="15" spans="1:20" ht="13.8">
      <c r="A15" s="31">
        <v>6</v>
      </c>
      <c r="B15" s="32" t="str">
        <f>'Giá tháng'!B15</f>
        <v>M109.0102</v>
      </c>
      <c r="C15" s="33" t="str">
        <f>'Giá tháng'!C15</f>
        <v>Sà lan 250T</v>
      </c>
      <c r="D15" s="32" t="str">
        <f>'Giá tháng'!D15</f>
        <v>ca</v>
      </c>
      <c r="E15" s="85">
        <f>ROUND(SUMIF(HaoPhiVatTu!S6:S54,305,HaoPhiVatTu!L6:L54),4)</f>
        <v>129.02780000000001</v>
      </c>
      <c r="F15" s="58">
        <f>ROUND('Giá tháng'!E15,0)</f>
        <v>0</v>
      </c>
      <c r="G15" s="58">
        <f t="shared" si="0"/>
        <v>0</v>
      </c>
      <c r="H15" s="101">
        <f>ROUND('Giá tháng'!F15,0)</f>
        <v>677592</v>
      </c>
      <c r="I15" s="58">
        <f t="shared" si="1"/>
        <v>87428205</v>
      </c>
      <c r="J15" s="34">
        <v>1</v>
      </c>
      <c r="K15" s="58">
        <f t="shared" si="2"/>
        <v>677592</v>
      </c>
      <c r="L15" s="58">
        <f t="shared" si="3"/>
        <v>87428205</v>
      </c>
      <c r="M15" s="58"/>
      <c r="N15" s="58">
        <f t="shared" si="4"/>
        <v>0</v>
      </c>
      <c r="O15" s="58">
        <f t="shared" si="5"/>
        <v>677592</v>
      </c>
      <c r="P15" s="58">
        <f t="shared" si="6"/>
        <v>87428205</v>
      </c>
      <c r="Q15" s="58">
        <f t="shared" si="7"/>
        <v>677592</v>
      </c>
      <c r="R15" s="58">
        <f t="shared" si="8"/>
        <v>87428205</v>
      </c>
    </row>
    <row r="16" spans="1:20" ht="13.8">
      <c r="A16" s="31">
        <v>7</v>
      </c>
      <c r="B16" s="32" t="str">
        <f>'Giá tháng'!B16</f>
        <v>M109.0103</v>
      </c>
      <c r="C16" s="33" t="str">
        <f>'Giá tháng'!C16</f>
        <v>Sà lan 400T</v>
      </c>
      <c r="D16" s="32" t="str">
        <f>'Giá tháng'!D16</f>
        <v>ca</v>
      </c>
      <c r="E16" s="85">
        <f>ROUND(SUMIF(HaoPhiVatTu!S6:S54,306,HaoPhiVatTu!L6:L54),4)</f>
        <v>578.40750000000003</v>
      </c>
      <c r="F16" s="58">
        <f>ROUND('Giá tháng'!E16,0)</f>
        <v>0</v>
      </c>
      <c r="G16" s="58">
        <f t="shared" si="0"/>
        <v>0</v>
      </c>
      <c r="H16" s="101">
        <f>ROUND('Giá tháng'!F16,0)</f>
        <v>891221</v>
      </c>
      <c r="I16" s="58">
        <f t="shared" si="1"/>
        <v>515488911</v>
      </c>
      <c r="J16" s="34">
        <v>1</v>
      </c>
      <c r="K16" s="58">
        <f t="shared" si="2"/>
        <v>891221</v>
      </c>
      <c r="L16" s="58">
        <f t="shared" si="3"/>
        <v>515488911</v>
      </c>
      <c r="M16" s="58"/>
      <c r="N16" s="58">
        <f t="shared" si="4"/>
        <v>0</v>
      </c>
      <c r="O16" s="58">
        <f t="shared" si="5"/>
        <v>891221</v>
      </c>
      <c r="P16" s="58">
        <f t="shared" si="6"/>
        <v>515488911</v>
      </c>
      <c r="Q16" s="58">
        <f t="shared" si="7"/>
        <v>891221</v>
      </c>
      <c r="R16" s="58">
        <f t="shared" si="8"/>
        <v>515488911</v>
      </c>
    </row>
    <row r="17" spans="1:18" ht="13.8">
      <c r="A17" s="31">
        <v>8</v>
      </c>
      <c r="B17" s="32" t="str">
        <f>'Giá tháng'!B20</f>
        <v>M109.0103</v>
      </c>
      <c r="C17" s="33" t="str">
        <f>'Giá tháng'!C20</f>
        <v>Sà lan 400T nhận bùn</v>
      </c>
      <c r="D17" s="32" t="str">
        <f>'Giá tháng'!D20</f>
        <v>ca</v>
      </c>
      <c r="E17" s="85">
        <f>ROUND(SUMIF(HaoPhiVatTu!S6:S54,307,HaoPhiVatTu!L6:L54),4)</f>
        <v>64.513900000000007</v>
      </c>
      <c r="F17" s="58">
        <f>ROUND('Giá tháng'!E20,0)</f>
        <v>0</v>
      </c>
      <c r="G17" s="58">
        <f t="shared" si="0"/>
        <v>0</v>
      </c>
      <c r="H17" s="101">
        <f>ROUND('Giá tháng'!F20,0)</f>
        <v>891221</v>
      </c>
      <c r="I17" s="58">
        <f t="shared" si="1"/>
        <v>57496142</v>
      </c>
      <c r="J17" s="34">
        <v>1</v>
      </c>
      <c r="K17" s="58">
        <f t="shared" si="2"/>
        <v>891221</v>
      </c>
      <c r="L17" s="58">
        <f t="shared" si="3"/>
        <v>57496142</v>
      </c>
      <c r="M17" s="58"/>
      <c r="N17" s="58">
        <f t="shared" si="4"/>
        <v>0</v>
      </c>
      <c r="O17" s="58">
        <f t="shared" si="5"/>
        <v>891221</v>
      </c>
      <c r="P17" s="58">
        <f t="shared" si="6"/>
        <v>57496142</v>
      </c>
      <c r="Q17" s="58">
        <f t="shared" si="7"/>
        <v>891221</v>
      </c>
      <c r="R17" s="58">
        <f t="shared" si="8"/>
        <v>57496142</v>
      </c>
    </row>
    <row r="18" spans="1:18" ht="13.8">
      <c r="A18" s="31">
        <v>9</v>
      </c>
      <c r="B18" s="32" t="str">
        <f>'Giá tháng'!B21</f>
        <v>M109.0704</v>
      </c>
      <c r="C18" s="33" t="str">
        <f>'Giá tháng'!C21</f>
        <v>Tàu kéo 360CV</v>
      </c>
      <c r="D18" s="32" t="str">
        <f>'Giá tháng'!D21</f>
        <v>ca</v>
      </c>
      <c r="E18" s="85">
        <f>ROUND(SUMIF(HaoPhiVatTu!S6:S54,308,HaoPhiVatTu!L6:L54),4)</f>
        <v>513.89359999999999</v>
      </c>
      <c r="F18" s="58">
        <f>ROUND('Giá tháng'!E21,0)</f>
        <v>0</v>
      </c>
      <c r="G18" s="58">
        <f t="shared" si="0"/>
        <v>0</v>
      </c>
      <c r="H18" s="101">
        <f>ROUND('Giá tháng'!F21,0)</f>
        <v>5854397</v>
      </c>
      <c r="I18" s="58">
        <f t="shared" si="1"/>
        <v>3008537150</v>
      </c>
      <c r="J18" s="34">
        <v>1</v>
      </c>
      <c r="K18" s="58">
        <f t="shared" si="2"/>
        <v>5854397</v>
      </c>
      <c r="L18" s="58">
        <f t="shared" si="3"/>
        <v>3008537150</v>
      </c>
      <c r="M18" s="58"/>
      <c r="N18" s="58">
        <f t="shared" si="4"/>
        <v>0</v>
      </c>
      <c r="O18" s="58">
        <f t="shared" si="5"/>
        <v>5854397</v>
      </c>
      <c r="P18" s="58">
        <f t="shared" si="6"/>
        <v>3008537150</v>
      </c>
      <c r="Q18" s="58">
        <f t="shared" si="7"/>
        <v>5854397</v>
      </c>
      <c r="R18" s="58">
        <f t="shared" si="8"/>
        <v>3008537150</v>
      </c>
    </row>
    <row r="19" spans="1:18" ht="13.8">
      <c r="A19" s="31">
        <v>10</v>
      </c>
      <c r="B19" s="32" t="str">
        <f>'Giá tháng'!B26</f>
        <v>M109.0701</v>
      </c>
      <c r="C19" s="33" t="str">
        <f>'Giá tháng'!C26</f>
        <v>Tàu kéo 75CV</v>
      </c>
      <c r="D19" s="32" t="str">
        <f>'Giá tháng'!D26</f>
        <v>ca</v>
      </c>
      <c r="E19" s="85">
        <f>ROUND(SUMIF(HaoPhiVatTu!S6:S54,309,HaoPhiVatTu!L6:L54),4)</f>
        <v>82.6584</v>
      </c>
      <c r="F19" s="58">
        <f>ROUND('Giá tháng'!E26,0)</f>
        <v>0</v>
      </c>
      <c r="G19" s="58">
        <f t="shared" si="0"/>
        <v>0</v>
      </c>
      <c r="H19" s="101">
        <f>ROUND('Giá tháng'!F26,0)</f>
        <v>3538558</v>
      </c>
      <c r="I19" s="58">
        <f t="shared" si="1"/>
        <v>292491543</v>
      </c>
      <c r="J19" s="34">
        <v>1</v>
      </c>
      <c r="K19" s="58">
        <f t="shared" si="2"/>
        <v>3538558</v>
      </c>
      <c r="L19" s="58">
        <f t="shared" si="3"/>
        <v>292491543</v>
      </c>
      <c r="M19" s="58"/>
      <c r="N19" s="58">
        <f t="shared" si="4"/>
        <v>0</v>
      </c>
      <c r="O19" s="58">
        <f t="shared" si="5"/>
        <v>3538558</v>
      </c>
      <c r="P19" s="58">
        <f t="shared" si="6"/>
        <v>292491543</v>
      </c>
      <c r="Q19" s="58">
        <f t="shared" si="7"/>
        <v>3538558</v>
      </c>
      <c r="R19" s="58">
        <f t="shared" si="8"/>
        <v>292491543</v>
      </c>
    </row>
    <row r="20" spans="1:18" ht="10.8">
      <c r="A20" s="102"/>
      <c r="B20" s="103"/>
      <c r="C20" s="104" t="s">
        <v>243</v>
      </c>
      <c r="D20" s="103"/>
      <c r="E20" s="106"/>
      <c r="F20" s="106"/>
      <c r="G20" s="106">
        <f>ROUND(SUM(G10:G19),0)</f>
        <v>0</v>
      </c>
      <c r="H20" s="107"/>
      <c r="I20" s="106">
        <f>ROUND(SUM(I10:I19),0)</f>
        <v>4745110362</v>
      </c>
      <c r="J20" s="106"/>
      <c r="K20" s="106"/>
      <c r="L20" s="106">
        <f>ROUND(SUM(L10:L19),0)</f>
        <v>4745110362</v>
      </c>
      <c r="M20" s="106"/>
      <c r="N20" s="106">
        <f>ROUND(SUM(N10:N19),0)</f>
        <v>0</v>
      </c>
      <c r="O20" s="106"/>
      <c r="P20" s="106">
        <f>ROUND(SUM(P10:P19),0)</f>
        <v>4745110362</v>
      </c>
      <c r="Q20" s="106"/>
      <c r="R20" s="106">
        <f>ROUND(SUM(R10:R19),0)</f>
        <v>4745110362</v>
      </c>
    </row>
  </sheetData>
  <mergeCells count="3">
    <mergeCell ref="A1:R1"/>
    <mergeCell ref="A2:R2"/>
    <mergeCell ref="A3:R3"/>
  </mergeCells>
  <pageMargins left="1.1875" right="0" top="0.80208333333333337" bottom="0.80208333333333337" header="0.40625" footer="0.40625"/>
  <pageSetup orientation="landscape" blackAndWhite="1" r:id="rId1"/>
  <headerFooter>
    <oddFooter>&amp;C&amp;P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10" defaultRowHeight="15" customHeight="1"/>
  <cols>
    <col min="1" max="22" width="10" style="26" customWidth="1"/>
    <col min="2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1"/>
  <sheetViews>
    <sheetView workbookViewId="0"/>
  </sheetViews>
  <sheetFormatPr defaultColWidth="10" defaultRowHeight="15" customHeight="1"/>
  <cols>
    <col min="1" max="1" width="6.125" style="122" customWidth="1"/>
    <col min="2" max="2" width="13.875" style="122" customWidth="1"/>
    <col min="3" max="3" width="24.375" style="42" customWidth="1"/>
    <col min="4" max="4" width="9.125" style="122" customWidth="1"/>
    <col min="5" max="5" width="13.125" style="122" hidden="1" customWidth="1"/>
    <col min="6" max="6" width="46.125" style="42" hidden="1" customWidth="1"/>
    <col min="7" max="7" width="8" style="42" customWidth="1"/>
    <col min="8" max="8" width="14.5" style="42" customWidth="1"/>
    <col min="9" max="9" width="9.625" style="42" customWidth="1"/>
    <col min="10" max="10" width="6.125" style="42" customWidth="1"/>
    <col min="11" max="11" width="6.5" style="42" customWidth="1"/>
    <col min="12" max="12" width="6.125" style="122" customWidth="1"/>
    <col min="13" max="13" width="5.625" style="42" customWidth="1"/>
    <col min="14" max="14" width="6.125" style="42" customWidth="1"/>
    <col min="15" max="15" width="5.625" style="42" customWidth="1"/>
    <col min="16" max="16" width="5.625" style="42" hidden="1" customWidth="1"/>
    <col min="17" max="19" width="7.125" style="122" customWidth="1"/>
    <col min="20" max="20" width="7.625" style="42" hidden="1" customWidth="1"/>
    <col min="21" max="21" width="7" style="42" hidden="1" customWidth="1"/>
    <col min="22" max="24" width="8" style="122" customWidth="1"/>
    <col min="25" max="25" width="11.625" style="122" hidden="1" customWidth="1"/>
    <col min="26" max="26" width="11.625" style="42" hidden="1" customWidth="1"/>
    <col min="27" max="27" width="11.625" style="42" customWidth="1"/>
    <col min="28" max="28" width="11.625" style="122" customWidth="1"/>
    <col min="29" max="29" width="11.625" style="42" hidden="1" customWidth="1"/>
    <col min="30" max="30" width="13.125" style="42" customWidth="1"/>
    <col min="31" max="31" width="7.875" style="42" customWidth="1"/>
    <col min="32" max="32" width="11.625" style="42" hidden="1" customWidth="1"/>
    <col min="33" max="44" width="11" style="42" hidden="1" customWidth="1"/>
    <col min="45" max="45" width="11.625" style="42" customWidth="1"/>
    <col min="46" max="46" width="17" style="42" hidden="1" customWidth="1"/>
    <col min="47" max="48" width="13.125" style="42" hidden="1" customWidth="1"/>
    <col min="49" max="49" width="17" style="42" hidden="1" customWidth="1"/>
    <col min="50" max="50" width="10" style="42" hidden="1" customWidth="1"/>
    <col min="51" max="52" width="10" style="42" customWidth="1"/>
    <col min="53" max="16384" width="10" style="42"/>
  </cols>
  <sheetData>
    <row r="1" spans="1:49" ht="26.25" customHeight="1">
      <c r="A1" s="518" t="s">
        <v>244</v>
      </c>
      <c r="B1" s="519"/>
      <c r="C1" s="486"/>
      <c r="D1" s="519"/>
      <c r="E1" s="519"/>
      <c r="F1" s="486"/>
      <c r="G1" s="486"/>
      <c r="H1" s="486"/>
      <c r="I1" s="486"/>
      <c r="J1" s="486"/>
      <c r="K1" s="486"/>
      <c r="L1" s="519"/>
      <c r="M1" s="486"/>
      <c r="N1" s="486"/>
      <c r="O1" s="486"/>
      <c r="P1" s="486"/>
      <c r="Q1" s="519"/>
      <c r="R1" s="519"/>
      <c r="S1" s="519"/>
      <c r="T1" s="486"/>
      <c r="U1" s="486"/>
      <c r="V1" s="519"/>
      <c r="W1" s="519"/>
      <c r="X1" s="519"/>
      <c r="Y1" s="519"/>
      <c r="Z1" s="486"/>
      <c r="AA1" s="486"/>
      <c r="AB1" s="519"/>
      <c r="AC1" s="486"/>
      <c r="AD1" s="486"/>
      <c r="AE1" s="486"/>
      <c r="AF1" s="486"/>
      <c r="AG1" s="486"/>
      <c r="AH1" s="486"/>
      <c r="AI1" s="486"/>
      <c r="AJ1" s="486"/>
      <c r="AK1" s="486"/>
      <c r="AL1" s="486"/>
      <c r="AM1" s="486"/>
      <c r="AN1" s="486"/>
      <c r="AO1" s="486"/>
      <c r="AP1" s="486"/>
      <c r="AQ1" s="486"/>
      <c r="AR1" s="486"/>
      <c r="AS1" s="486"/>
      <c r="AT1" s="486"/>
      <c r="AU1" s="486"/>
      <c r="AV1" s="486"/>
      <c r="AW1" s="486"/>
    </row>
    <row r="2" spans="1:49" ht="30" customHeight="1">
      <c r="A2" s="520" t="str">
        <f>'Công trình'!A2</f>
        <v>CÔNG TRÌNH : DUY TU NẠO VÉT KÊNH NHIÊU LỘC - THỊ NGHÈ (ĐOẠN TỪ CẦU LÊ VĂN SỸ ĐẾN NGÃ 3 SÔNG SÀI GÒN)</v>
      </c>
      <c r="B2" s="519"/>
      <c r="C2" s="486"/>
      <c r="D2" s="519"/>
      <c r="E2" s="519"/>
      <c r="F2" s="486"/>
      <c r="G2" s="486"/>
      <c r="H2" s="486"/>
      <c r="I2" s="486"/>
      <c r="J2" s="486"/>
      <c r="K2" s="486"/>
      <c r="L2" s="519"/>
      <c r="M2" s="486"/>
      <c r="N2" s="486"/>
      <c r="O2" s="486"/>
      <c r="P2" s="486"/>
      <c r="Q2" s="519"/>
      <c r="R2" s="519"/>
      <c r="S2" s="519"/>
      <c r="T2" s="486"/>
      <c r="U2" s="486"/>
      <c r="V2" s="519"/>
      <c r="W2" s="519"/>
      <c r="X2" s="519"/>
      <c r="Y2" s="519"/>
      <c r="Z2" s="486"/>
      <c r="AA2" s="486"/>
      <c r="AB2" s="519"/>
      <c r="AC2" s="486"/>
      <c r="AD2" s="486"/>
      <c r="AE2" s="486"/>
      <c r="AF2" s="486"/>
      <c r="AG2" s="486"/>
      <c r="AH2" s="486"/>
      <c r="AI2" s="486"/>
      <c r="AJ2" s="486"/>
      <c r="AK2" s="486"/>
      <c r="AL2" s="486"/>
      <c r="AM2" s="486"/>
      <c r="AN2" s="486"/>
      <c r="AO2" s="486"/>
      <c r="AP2" s="486"/>
      <c r="AQ2" s="486"/>
      <c r="AR2" s="486"/>
      <c r="AS2" s="486"/>
      <c r="AT2" s="486"/>
      <c r="AU2" s="486"/>
      <c r="AV2" s="486"/>
      <c r="AW2" s="486"/>
    </row>
    <row r="3" spans="1:49" ht="15" hidden="1" customHeight="1"/>
    <row r="4" spans="1:49" ht="42" customHeight="1">
      <c r="A4" s="521" t="s">
        <v>3</v>
      </c>
      <c r="B4" s="516" t="s">
        <v>4</v>
      </c>
      <c r="C4" s="435" t="s">
        <v>245</v>
      </c>
      <c r="D4" s="516" t="s">
        <v>246</v>
      </c>
      <c r="E4" s="516" t="s">
        <v>247</v>
      </c>
      <c r="F4" s="435" t="s">
        <v>248</v>
      </c>
      <c r="G4" s="435" t="s">
        <v>249</v>
      </c>
      <c r="H4" s="435" t="s">
        <v>250</v>
      </c>
      <c r="I4" s="435" t="s">
        <v>251</v>
      </c>
      <c r="J4" s="435" t="s">
        <v>252</v>
      </c>
      <c r="K4" s="435" t="s">
        <v>253</v>
      </c>
      <c r="L4" s="516" t="s">
        <v>254</v>
      </c>
      <c r="M4" s="439" t="s">
        <v>255</v>
      </c>
      <c r="N4" s="439" t="str">
        <f>""</f>
        <v/>
      </c>
      <c r="O4" s="439" t="str">
        <f>""</f>
        <v/>
      </c>
      <c r="P4" s="439" t="str">
        <f>""</f>
        <v/>
      </c>
      <c r="Q4" s="514" t="str">
        <f>""</f>
        <v/>
      </c>
      <c r="R4" s="514" t="str">
        <f>""</f>
        <v/>
      </c>
      <c r="S4" s="515" t="str">
        <f>""</f>
        <v/>
      </c>
      <c r="T4" s="435" t="s">
        <v>256</v>
      </c>
      <c r="U4" s="435" t="s">
        <v>257</v>
      </c>
      <c r="V4" s="516" t="s">
        <v>258</v>
      </c>
      <c r="W4" s="516" t="s">
        <v>259</v>
      </c>
      <c r="X4" s="516" t="s">
        <v>260</v>
      </c>
      <c r="Y4" s="516" t="s">
        <v>261</v>
      </c>
      <c r="Z4" s="435" t="s">
        <v>262</v>
      </c>
      <c r="AA4" s="435" t="s">
        <v>263</v>
      </c>
      <c r="AB4" s="516" t="s">
        <v>264</v>
      </c>
      <c r="AC4" s="435" t="s">
        <v>265</v>
      </c>
      <c r="AD4" s="435" t="s">
        <v>266</v>
      </c>
      <c r="AE4" s="435" t="s">
        <v>267</v>
      </c>
      <c r="AF4" s="435" t="s">
        <v>268</v>
      </c>
      <c r="AG4" s="435" t="s">
        <v>269</v>
      </c>
      <c r="AH4" s="435" t="s">
        <v>270</v>
      </c>
      <c r="AI4" s="435" t="s">
        <v>271</v>
      </c>
      <c r="AJ4" s="435" t="s">
        <v>272</v>
      </c>
      <c r="AK4" s="435" t="s">
        <v>273</v>
      </c>
      <c r="AL4" s="435" t="s">
        <v>274</v>
      </c>
      <c r="AM4" s="435" t="s">
        <v>275</v>
      </c>
      <c r="AN4" s="435" t="s">
        <v>276</v>
      </c>
      <c r="AO4" s="435" t="s">
        <v>277</v>
      </c>
      <c r="AP4" s="435" t="s">
        <v>278</v>
      </c>
      <c r="AQ4" s="435" t="s">
        <v>279</v>
      </c>
      <c r="AR4" s="435" t="s">
        <v>280</v>
      </c>
      <c r="AS4" s="435" t="s">
        <v>281</v>
      </c>
      <c r="AT4" s="435" t="s">
        <v>282</v>
      </c>
      <c r="AU4" s="435" t="s">
        <v>283</v>
      </c>
      <c r="AV4" s="435" t="s">
        <v>284</v>
      </c>
      <c r="AW4" s="435" t="s">
        <v>285</v>
      </c>
    </row>
    <row r="5" spans="1:49" ht="68.25" customHeight="1">
      <c r="A5" s="522" t="str">
        <f>""</f>
        <v/>
      </c>
      <c r="B5" s="517" t="str">
        <f>""</f>
        <v/>
      </c>
      <c r="C5" s="436" t="str">
        <f>""</f>
        <v/>
      </c>
      <c r="D5" s="517" t="str">
        <f>""</f>
        <v/>
      </c>
      <c r="E5" s="517" t="str">
        <f>""</f>
        <v/>
      </c>
      <c r="F5" s="436" t="str">
        <f>""</f>
        <v/>
      </c>
      <c r="G5" s="436" t="str">
        <f>""</f>
        <v/>
      </c>
      <c r="H5" s="436" t="str">
        <f>""</f>
        <v/>
      </c>
      <c r="I5" s="436" t="str">
        <f>""</f>
        <v/>
      </c>
      <c r="J5" s="436" t="str">
        <f>""</f>
        <v/>
      </c>
      <c r="K5" s="436" t="str">
        <f>""</f>
        <v/>
      </c>
      <c r="L5" s="517" t="str">
        <f>""</f>
        <v/>
      </c>
      <c r="M5" s="6" t="s">
        <v>286</v>
      </c>
      <c r="N5" s="6" t="s">
        <v>287</v>
      </c>
      <c r="O5" s="6" t="s">
        <v>288</v>
      </c>
      <c r="P5" s="6" t="s">
        <v>289</v>
      </c>
      <c r="Q5" s="109" t="s">
        <v>290</v>
      </c>
      <c r="R5" s="109" t="s">
        <v>291</v>
      </c>
      <c r="S5" s="109" t="s">
        <v>292</v>
      </c>
      <c r="T5" s="436" t="str">
        <f>""</f>
        <v/>
      </c>
      <c r="U5" s="436" t="str">
        <f>""</f>
        <v/>
      </c>
      <c r="V5" s="517" t="str">
        <f>""</f>
        <v/>
      </c>
      <c r="W5" s="517" t="str">
        <f>""</f>
        <v/>
      </c>
      <c r="X5" s="517" t="str">
        <f>""</f>
        <v/>
      </c>
      <c r="Y5" s="517" t="str">
        <f>""</f>
        <v/>
      </c>
      <c r="Z5" s="436" t="str">
        <f>""</f>
        <v/>
      </c>
      <c r="AA5" s="436" t="str">
        <f>""</f>
        <v/>
      </c>
      <c r="AB5" s="517" t="str">
        <f>""</f>
        <v/>
      </c>
      <c r="AC5" s="436" t="str">
        <f>""</f>
        <v/>
      </c>
      <c r="AD5" s="436" t="str">
        <f>""</f>
        <v/>
      </c>
      <c r="AE5" s="436" t="str">
        <f>""</f>
        <v/>
      </c>
      <c r="AF5" s="436" t="str">
        <f>""</f>
        <v/>
      </c>
      <c r="AG5" s="436" t="str">
        <f>""</f>
        <v/>
      </c>
      <c r="AH5" s="436" t="str">
        <f>""</f>
        <v/>
      </c>
      <c r="AI5" s="436" t="str">
        <f>""</f>
        <v/>
      </c>
      <c r="AJ5" s="436" t="str">
        <f>""</f>
        <v/>
      </c>
      <c r="AK5" s="436" t="str">
        <f>""</f>
        <v/>
      </c>
      <c r="AL5" s="436" t="str">
        <f>""</f>
        <v/>
      </c>
      <c r="AM5" s="436" t="str">
        <f>""</f>
        <v/>
      </c>
      <c r="AN5" s="436" t="str">
        <f>""</f>
        <v/>
      </c>
      <c r="AO5" s="436" t="str">
        <f>""</f>
        <v/>
      </c>
      <c r="AP5" s="436" t="str">
        <f>""</f>
        <v/>
      </c>
      <c r="AQ5" s="436" t="str">
        <f>""</f>
        <v/>
      </c>
      <c r="AR5" s="436" t="str">
        <f>""</f>
        <v/>
      </c>
      <c r="AS5" s="436" t="str">
        <f>""</f>
        <v/>
      </c>
      <c r="AT5" s="436" t="str">
        <f>""</f>
        <v/>
      </c>
      <c r="AU5" s="436" t="str">
        <f>""</f>
        <v/>
      </c>
      <c r="AV5" s="436" t="str">
        <f>""</f>
        <v/>
      </c>
      <c r="AW5" s="436" t="str">
        <f>""</f>
        <v/>
      </c>
    </row>
    <row r="6" spans="1:49" ht="16.5" customHeight="1">
      <c r="A6" s="110"/>
      <c r="B6" s="111"/>
      <c r="C6" s="36"/>
      <c r="D6" s="111"/>
      <c r="E6" s="112"/>
      <c r="F6" s="36"/>
      <c r="G6" s="113"/>
      <c r="H6" s="36"/>
      <c r="I6" s="114"/>
      <c r="J6" s="57"/>
      <c r="K6" s="113"/>
      <c r="L6" s="112"/>
      <c r="M6" s="85"/>
      <c r="N6" s="51"/>
      <c r="O6" s="34"/>
      <c r="P6" s="85"/>
      <c r="Q6" s="115"/>
      <c r="R6" s="115"/>
      <c r="S6" s="115"/>
      <c r="T6" s="34"/>
      <c r="U6" s="34"/>
      <c r="V6" s="115"/>
      <c r="W6" s="115"/>
      <c r="X6" s="115"/>
      <c r="Y6" s="115"/>
      <c r="Z6" s="34"/>
      <c r="AA6" s="34"/>
      <c r="AB6" s="115"/>
      <c r="AC6" s="34"/>
      <c r="AD6" s="34"/>
      <c r="AE6" s="34"/>
      <c r="AF6" s="34"/>
      <c r="AG6" s="34"/>
      <c r="AH6" s="34"/>
      <c r="AI6" s="34"/>
      <c r="AJ6" s="34"/>
      <c r="AK6" s="34"/>
      <c r="AL6" s="34"/>
      <c r="AM6" s="34"/>
      <c r="AN6" s="34"/>
      <c r="AO6" s="34"/>
      <c r="AP6" s="34"/>
      <c r="AQ6" s="34"/>
      <c r="AR6" s="34"/>
      <c r="AS6" s="58"/>
      <c r="AT6" s="34"/>
      <c r="AU6" s="34"/>
      <c r="AV6" s="34"/>
      <c r="AW6" s="34"/>
    </row>
    <row r="7" spans="1:49" ht="16.5" customHeight="1">
      <c r="A7" s="110"/>
      <c r="B7" s="111"/>
      <c r="C7" s="36"/>
      <c r="D7" s="111"/>
      <c r="E7" s="112"/>
      <c r="F7" s="36"/>
      <c r="G7" s="113"/>
      <c r="H7" s="36"/>
      <c r="I7" s="114"/>
      <c r="J7" s="57"/>
      <c r="K7" s="113"/>
      <c r="L7" s="112"/>
      <c r="M7" s="85"/>
      <c r="N7" s="51"/>
      <c r="O7" s="34"/>
      <c r="P7" s="85"/>
      <c r="Q7" s="115"/>
      <c r="R7" s="115"/>
      <c r="S7" s="115"/>
      <c r="T7" s="34"/>
      <c r="U7" s="34"/>
      <c r="V7" s="115"/>
      <c r="W7" s="115"/>
      <c r="X7" s="115"/>
      <c r="Y7" s="115"/>
      <c r="Z7" s="34"/>
      <c r="AA7" s="34"/>
      <c r="AB7" s="115"/>
      <c r="AC7" s="34"/>
      <c r="AD7" s="34"/>
      <c r="AE7" s="34"/>
      <c r="AF7" s="34"/>
      <c r="AG7" s="34"/>
      <c r="AH7" s="34"/>
      <c r="AI7" s="34"/>
      <c r="AJ7" s="34"/>
      <c r="AK7" s="34"/>
      <c r="AL7" s="34"/>
      <c r="AM7" s="34"/>
      <c r="AN7" s="34"/>
      <c r="AO7" s="34"/>
      <c r="AP7" s="34"/>
      <c r="AQ7" s="34"/>
      <c r="AR7" s="34"/>
      <c r="AS7" s="58"/>
      <c r="AT7" s="34"/>
      <c r="AU7" s="34"/>
      <c r="AV7" s="34"/>
      <c r="AW7" s="34"/>
    </row>
    <row r="8" spans="1:49" ht="16.5" customHeight="1">
      <c r="A8" s="110"/>
      <c r="B8" s="111"/>
      <c r="C8" s="36"/>
      <c r="D8" s="111"/>
      <c r="E8" s="112"/>
      <c r="F8" s="36"/>
      <c r="G8" s="113"/>
      <c r="H8" s="36"/>
      <c r="I8" s="114"/>
      <c r="J8" s="57"/>
      <c r="K8" s="113"/>
      <c r="L8" s="112"/>
      <c r="M8" s="85"/>
      <c r="N8" s="51"/>
      <c r="O8" s="34"/>
      <c r="P8" s="85"/>
      <c r="Q8" s="115"/>
      <c r="R8" s="115"/>
      <c r="S8" s="115"/>
      <c r="T8" s="34"/>
      <c r="U8" s="34"/>
      <c r="V8" s="115"/>
      <c r="W8" s="115"/>
      <c r="X8" s="115"/>
      <c r="Y8" s="115"/>
      <c r="Z8" s="34"/>
      <c r="AA8" s="34"/>
      <c r="AB8" s="115"/>
      <c r="AC8" s="34"/>
      <c r="AD8" s="34"/>
      <c r="AE8" s="34"/>
      <c r="AF8" s="34"/>
      <c r="AG8" s="34"/>
      <c r="AH8" s="34"/>
      <c r="AI8" s="34"/>
      <c r="AJ8" s="34"/>
      <c r="AK8" s="34"/>
      <c r="AL8" s="34"/>
      <c r="AM8" s="34"/>
      <c r="AN8" s="34"/>
      <c r="AO8" s="34"/>
      <c r="AP8" s="34"/>
      <c r="AQ8" s="34"/>
      <c r="AR8" s="34"/>
      <c r="AS8" s="58"/>
      <c r="AT8" s="34"/>
      <c r="AU8" s="34"/>
      <c r="AV8" s="34"/>
      <c r="AW8" s="34"/>
    </row>
    <row r="9" spans="1:49" ht="16.5" customHeight="1">
      <c r="A9" s="110"/>
      <c r="B9" s="111"/>
      <c r="C9" s="36"/>
      <c r="D9" s="111"/>
      <c r="E9" s="112"/>
      <c r="F9" s="36"/>
      <c r="G9" s="113"/>
      <c r="H9" s="36"/>
      <c r="I9" s="114"/>
      <c r="J9" s="57"/>
      <c r="K9" s="113"/>
      <c r="L9" s="112"/>
      <c r="M9" s="85"/>
      <c r="N9" s="51"/>
      <c r="O9" s="34"/>
      <c r="P9" s="85"/>
      <c r="Q9" s="115"/>
      <c r="R9" s="115"/>
      <c r="S9" s="115"/>
      <c r="T9" s="34"/>
      <c r="U9" s="34"/>
      <c r="V9" s="115"/>
      <c r="W9" s="115"/>
      <c r="X9" s="115"/>
      <c r="Y9" s="115"/>
      <c r="Z9" s="34"/>
      <c r="AA9" s="34"/>
      <c r="AB9" s="115"/>
      <c r="AC9" s="34"/>
      <c r="AD9" s="34"/>
      <c r="AE9" s="34"/>
      <c r="AF9" s="34"/>
      <c r="AG9" s="34"/>
      <c r="AH9" s="34"/>
      <c r="AI9" s="34"/>
      <c r="AJ9" s="34"/>
      <c r="AK9" s="34"/>
      <c r="AL9" s="34"/>
      <c r="AM9" s="34"/>
      <c r="AN9" s="34"/>
      <c r="AO9" s="34"/>
      <c r="AP9" s="34"/>
      <c r="AQ9" s="34"/>
      <c r="AR9" s="34"/>
      <c r="AS9" s="58"/>
      <c r="AT9" s="34"/>
      <c r="AU9" s="34"/>
      <c r="AV9" s="34"/>
      <c r="AW9" s="34"/>
    </row>
    <row r="10" spans="1:49" ht="16.5" customHeight="1">
      <c r="A10" s="110"/>
      <c r="B10" s="111"/>
      <c r="C10" s="36"/>
      <c r="D10" s="111"/>
      <c r="E10" s="112"/>
      <c r="F10" s="36"/>
      <c r="G10" s="113"/>
      <c r="H10" s="36"/>
      <c r="I10" s="114"/>
      <c r="J10" s="57"/>
      <c r="K10" s="113"/>
      <c r="L10" s="112"/>
      <c r="M10" s="85"/>
      <c r="N10" s="51"/>
      <c r="O10" s="34"/>
      <c r="P10" s="85"/>
      <c r="Q10" s="115"/>
      <c r="R10" s="115"/>
      <c r="S10" s="115"/>
      <c r="T10" s="34"/>
      <c r="U10" s="34"/>
      <c r="V10" s="115"/>
      <c r="W10" s="115"/>
      <c r="X10" s="115"/>
      <c r="Y10" s="115"/>
      <c r="Z10" s="34"/>
      <c r="AA10" s="34"/>
      <c r="AB10" s="115"/>
      <c r="AC10" s="34"/>
      <c r="AD10" s="34"/>
      <c r="AE10" s="34"/>
      <c r="AF10" s="34"/>
      <c r="AG10" s="34"/>
      <c r="AH10" s="34"/>
      <c r="AI10" s="34"/>
      <c r="AJ10" s="34"/>
      <c r="AK10" s="34"/>
      <c r="AL10" s="34"/>
      <c r="AM10" s="34"/>
      <c r="AN10" s="34"/>
      <c r="AO10" s="34"/>
      <c r="AP10" s="34"/>
      <c r="AQ10" s="34"/>
      <c r="AR10" s="34"/>
      <c r="AS10" s="58"/>
      <c r="AT10" s="34"/>
      <c r="AU10" s="34"/>
      <c r="AV10" s="34"/>
      <c r="AW10" s="34"/>
    </row>
    <row r="11" spans="1:49" ht="16.5" customHeight="1">
      <c r="A11" s="116"/>
      <c r="B11" s="117"/>
      <c r="C11" s="41"/>
      <c r="D11" s="117"/>
      <c r="E11" s="118"/>
      <c r="F11" s="41"/>
      <c r="G11" s="119"/>
      <c r="H11" s="41"/>
      <c r="I11" s="120"/>
      <c r="J11" s="59"/>
      <c r="K11" s="119"/>
      <c r="L11" s="118"/>
      <c r="M11" s="95"/>
      <c r="N11" s="53"/>
      <c r="O11" s="39"/>
      <c r="P11" s="95"/>
      <c r="Q11" s="121"/>
      <c r="R11" s="121"/>
      <c r="S11" s="121"/>
      <c r="T11" s="39"/>
      <c r="U11" s="39"/>
      <c r="V11" s="121"/>
      <c r="W11" s="121"/>
      <c r="X11" s="121"/>
      <c r="Y11" s="121"/>
      <c r="Z11" s="39"/>
      <c r="AA11" s="39"/>
      <c r="AB11" s="121"/>
      <c r="AC11" s="39"/>
      <c r="AD11" s="39"/>
      <c r="AE11" s="39"/>
      <c r="AF11" s="39"/>
      <c r="AG11" s="39"/>
      <c r="AH11" s="39"/>
      <c r="AI11" s="39"/>
      <c r="AJ11" s="39"/>
      <c r="AK11" s="39"/>
      <c r="AL11" s="39"/>
      <c r="AM11" s="39"/>
      <c r="AN11" s="39"/>
      <c r="AO11" s="39"/>
      <c r="AP11" s="39"/>
      <c r="AQ11" s="39"/>
      <c r="AR11" s="39"/>
      <c r="AS11" s="60"/>
      <c r="AT11" s="39"/>
      <c r="AU11" s="39"/>
      <c r="AV11" s="39"/>
      <c r="AW11" s="39"/>
    </row>
  </sheetData>
  <mergeCells count="45">
    <mergeCell ref="A1:AW1"/>
    <mergeCell ref="A2:AW2"/>
    <mergeCell ref="A4:A5"/>
    <mergeCell ref="B4:B5"/>
    <mergeCell ref="C4:C5"/>
    <mergeCell ref="D4:D5"/>
    <mergeCell ref="E4:E5"/>
    <mergeCell ref="F4:F5"/>
    <mergeCell ref="G4:G5"/>
    <mergeCell ref="H4:H5"/>
    <mergeCell ref="I4:I5"/>
    <mergeCell ref="J4:J5"/>
    <mergeCell ref="K4:K5"/>
    <mergeCell ref="L4:L5"/>
    <mergeCell ref="T4:T5"/>
    <mergeCell ref="U4:U5"/>
    <mergeCell ref="V4:V5"/>
    <mergeCell ref="W4:W5"/>
    <mergeCell ref="X4:X5"/>
    <mergeCell ref="Y4:Y5"/>
    <mergeCell ref="Z4:Z5"/>
    <mergeCell ref="AH4:AH5"/>
    <mergeCell ref="AI4:AI5"/>
    <mergeCell ref="AJ4:AJ5"/>
    <mergeCell ref="AA4:AA5"/>
    <mergeCell ref="AB4:AB5"/>
    <mergeCell ref="AC4:AC5"/>
    <mergeCell ref="AD4:AD5"/>
    <mergeCell ref="AE4:AE5"/>
    <mergeCell ref="AU4:AU5"/>
    <mergeCell ref="AV4:AV5"/>
    <mergeCell ref="AW4:AW5"/>
    <mergeCell ref="M4:S4"/>
    <mergeCell ref="AP4:AP5"/>
    <mergeCell ref="AQ4:AQ5"/>
    <mergeCell ref="AR4:AR5"/>
    <mergeCell ref="AS4:AS5"/>
    <mergeCell ref="AT4:AT5"/>
    <mergeCell ref="AK4:AK5"/>
    <mergeCell ref="AL4:AL5"/>
    <mergeCell ref="AM4:AM5"/>
    <mergeCell ref="AN4:AN5"/>
    <mergeCell ref="AO4:AO5"/>
    <mergeCell ref="AF4:AF5"/>
    <mergeCell ref="AG4:AG5"/>
  </mergeCells>
  <pageMargins left="1.0208333333333333" right="0" top="0.80208333333333337" bottom="0.80208333333333337" header="0.40625" footer="0.40625"/>
  <pageSetup paperSize="0" orientation="landscape" blackAndWhite="1" useFirstPageNumber="1"/>
  <headerFoot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11"/>
  <sheetViews>
    <sheetView workbookViewId="0"/>
  </sheetViews>
  <sheetFormatPr defaultColWidth="10" defaultRowHeight="15" customHeight="1"/>
  <cols>
    <col min="1" max="1" width="6.625" style="122" customWidth="1"/>
    <col min="2" max="2" width="13.125" style="122" customWidth="1"/>
    <col min="3" max="3" width="15.875" style="42" customWidth="1"/>
    <col min="4" max="4" width="6.625" style="122" customWidth="1"/>
    <col min="5" max="5" width="13.375" style="122" hidden="1" customWidth="1"/>
    <col min="6" max="6" width="46.125" style="42" hidden="1" customWidth="1"/>
    <col min="7" max="7" width="11.125" style="42" customWidth="1"/>
    <col min="8" max="8" width="5.875" style="42" customWidth="1"/>
    <col min="9" max="9" width="9.5" style="42" customWidth="1"/>
    <col min="10" max="10" width="6" style="42" customWidth="1"/>
    <col min="11" max="11" width="9.5" style="122" customWidth="1"/>
    <col min="12" max="17" width="13.375" style="42" customWidth="1"/>
    <col min="18" max="18" width="7.5" style="42" customWidth="1"/>
    <col min="19" max="19" width="13.125" style="42" customWidth="1"/>
    <col min="20" max="22" width="7.5" style="42" customWidth="1"/>
    <col min="23" max="23" width="13.125" style="42" customWidth="1"/>
    <col min="24" max="24" width="18" style="122" hidden="1" customWidth="1"/>
    <col min="25" max="27" width="13.375" style="122" hidden="1" customWidth="1"/>
    <col min="28" max="30" width="10" style="42" customWidth="1"/>
    <col min="31" max="16384" width="10" style="42"/>
  </cols>
  <sheetData>
    <row r="1" spans="1:27" ht="26.25" customHeight="1">
      <c r="A1" s="518" t="s">
        <v>293</v>
      </c>
      <c r="B1" s="519"/>
      <c r="C1" s="486"/>
      <c r="D1" s="519"/>
      <c r="E1" s="519"/>
      <c r="F1" s="486"/>
      <c r="G1" s="486"/>
      <c r="H1" s="486"/>
      <c r="I1" s="486"/>
      <c r="J1" s="486"/>
      <c r="K1" s="519"/>
      <c r="L1" s="486"/>
      <c r="M1" s="486"/>
      <c r="N1" s="486"/>
      <c r="O1" s="486"/>
      <c r="P1" s="486"/>
      <c r="Q1" s="486"/>
      <c r="R1" s="486"/>
      <c r="S1" s="486"/>
      <c r="T1" s="486"/>
      <c r="U1" s="486"/>
      <c r="V1" s="486"/>
      <c r="W1" s="486"/>
      <c r="X1" s="519"/>
      <c r="Y1" s="519"/>
      <c r="Z1" s="519"/>
      <c r="AA1" s="519"/>
    </row>
    <row r="2" spans="1:27" ht="30" customHeight="1">
      <c r="A2" s="520" t="str">
        <f>'Công trình'!A2</f>
        <v>CÔNG TRÌNH : DUY TU NẠO VÉT KÊNH NHIÊU LỘC - THỊ NGHÈ (ĐOẠN TỪ CẦU LÊ VĂN SỸ ĐẾN NGÃ 3 SÔNG SÀI GÒN)</v>
      </c>
      <c r="B2" s="519"/>
      <c r="C2" s="486"/>
      <c r="D2" s="519"/>
      <c r="E2" s="519"/>
      <c r="F2" s="486"/>
      <c r="G2" s="486"/>
      <c r="H2" s="486"/>
      <c r="I2" s="486"/>
      <c r="J2" s="486"/>
      <c r="K2" s="519"/>
      <c r="L2" s="486"/>
      <c r="M2" s="486"/>
      <c r="N2" s="486"/>
      <c r="O2" s="486"/>
      <c r="P2" s="486"/>
      <c r="Q2" s="486"/>
      <c r="R2" s="486"/>
      <c r="S2" s="486"/>
      <c r="T2" s="486"/>
      <c r="U2" s="486"/>
      <c r="V2" s="486"/>
      <c r="W2" s="486"/>
      <c r="X2" s="519"/>
      <c r="Y2" s="519"/>
      <c r="Z2" s="519"/>
      <c r="AA2" s="519"/>
    </row>
    <row r="3" spans="1:27" ht="15" hidden="1" customHeight="1"/>
    <row r="4" spans="1:27" ht="67.5" customHeight="1">
      <c r="A4" s="521" t="s">
        <v>3</v>
      </c>
      <c r="B4" s="516" t="s">
        <v>4</v>
      </c>
      <c r="C4" s="435" t="s">
        <v>294</v>
      </c>
      <c r="D4" s="516" t="s">
        <v>246</v>
      </c>
      <c r="E4" s="516" t="s">
        <v>247</v>
      </c>
      <c r="F4" s="435" t="s">
        <v>248</v>
      </c>
      <c r="G4" s="435" t="s">
        <v>295</v>
      </c>
      <c r="H4" s="435" t="s">
        <v>296</v>
      </c>
      <c r="I4" s="435" t="s">
        <v>297</v>
      </c>
      <c r="J4" s="435" t="s">
        <v>298</v>
      </c>
      <c r="K4" s="516" t="s">
        <v>299</v>
      </c>
      <c r="L4" s="439" t="s">
        <v>300</v>
      </c>
      <c r="M4" s="439" t="str">
        <f>""</f>
        <v/>
      </c>
      <c r="N4" s="440" t="str">
        <f>""</f>
        <v/>
      </c>
      <c r="O4" s="439" t="s">
        <v>301</v>
      </c>
      <c r="P4" s="439" t="str">
        <f>""</f>
        <v/>
      </c>
      <c r="Q4" s="440" t="str">
        <f>""</f>
        <v/>
      </c>
      <c r="R4" s="435" t="s">
        <v>302</v>
      </c>
      <c r="S4" s="435" t="s">
        <v>303</v>
      </c>
      <c r="T4" s="435" t="s">
        <v>304</v>
      </c>
      <c r="U4" s="435" t="s">
        <v>305</v>
      </c>
      <c r="V4" s="435" t="s">
        <v>306</v>
      </c>
      <c r="W4" s="435" t="s">
        <v>307</v>
      </c>
      <c r="X4" s="516" t="s">
        <v>308</v>
      </c>
      <c r="Y4" s="516" t="s">
        <v>283</v>
      </c>
      <c r="Z4" s="516" t="s">
        <v>284</v>
      </c>
      <c r="AA4" s="516" t="s">
        <v>285</v>
      </c>
    </row>
    <row r="5" spans="1:27" ht="28.5" customHeight="1">
      <c r="A5" s="522" t="str">
        <f>""</f>
        <v/>
      </c>
      <c r="B5" s="517" t="str">
        <f>""</f>
        <v/>
      </c>
      <c r="C5" s="436" t="str">
        <f>""</f>
        <v/>
      </c>
      <c r="D5" s="517" t="str">
        <f>""</f>
        <v/>
      </c>
      <c r="E5" s="517" t="str">
        <f>""</f>
        <v/>
      </c>
      <c r="F5" s="436" t="str">
        <f>""</f>
        <v/>
      </c>
      <c r="G5" s="436" t="str">
        <f>""</f>
        <v/>
      </c>
      <c r="H5" s="436" t="str">
        <f>""</f>
        <v/>
      </c>
      <c r="I5" s="436" t="str">
        <f>""</f>
        <v/>
      </c>
      <c r="J5" s="436" t="str">
        <f>""</f>
        <v/>
      </c>
      <c r="K5" s="517" t="str">
        <f>""</f>
        <v/>
      </c>
      <c r="L5" s="6" t="s">
        <v>309</v>
      </c>
      <c r="M5" s="6" t="s">
        <v>310</v>
      </c>
      <c r="N5" s="6" t="s">
        <v>311</v>
      </c>
      <c r="O5" s="6" t="s">
        <v>309</v>
      </c>
      <c r="P5" s="6" t="s">
        <v>310</v>
      </c>
      <c r="Q5" s="6" t="s">
        <v>311</v>
      </c>
      <c r="R5" s="436" t="str">
        <f>""</f>
        <v/>
      </c>
      <c r="S5" s="436" t="str">
        <f>""</f>
        <v/>
      </c>
      <c r="T5" s="436" t="str">
        <f>""</f>
        <v/>
      </c>
      <c r="U5" s="436" t="str">
        <f>""</f>
        <v/>
      </c>
      <c r="V5" s="436" t="str">
        <f>""</f>
        <v/>
      </c>
      <c r="W5" s="436" t="str">
        <f>""</f>
        <v/>
      </c>
      <c r="X5" s="517" t="str">
        <f>""</f>
        <v/>
      </c>
      <c r="Y5" s="517" t="str">
        <f>""</f>
        <v/>
      </c>
      <c r="Z5" s="517" t="str">
        <f>""</f>
        <v/>
      </c>
      <c r="AA5" s="517" t="str">
        <f>""</f>
        <v/>
      </c>
    </row>
    <row r="6" spans="1:27" ht="16.5" customHeight="1">
      <c r="A6" s="110"/>
      <c r="B6" s="111"/>
      <c r="C6" s="36"/>
      <c r="D6" s="111"/>
      <c r="E6" s="112"/>
      <c r="F6" s="36"/>
      <c r="G6" s="114"/>
      <c r="H6" s="35" t="b">
        <v>0</v>
      </c>
      <c r="I6" s="85"/>
      <c r="J6" s="34"/>
      <c r="K6" s="112"/>
      <c r="L6" s="123"/>
      <c r="M6" s="123"/>
      <c r="N6" s="123"/>
      <c r="O6" s="58"/>
      <c r="P6" s="58"/>
      <c r="Q6" s="58"/>
      <c r="R6" s="34"/>
      <c r="S6" s="58"/>
      <c r="T6" s="34"/>
      <c r="U6" s="34"/>
      <c r="V6" s="34"/>
      <c r="W6" s="34"/>
      <c r="X6" s="124"/>
      <c r="Y6" s="124"/>
      <c r="Z6" s="115"/>
      <c r="AA6" s="115"/>
    </row>
    <row r="7" spans="1:27" ht="16.5" customHeight="1">
      <c r="A7" s="110"/>
      <c r="B7" s="111"/>
      <c r="C7" s="36"/>
      <c r="D7" s="111"/>
      <c r="E7" s="112"/>
      <c r="F7" s="36"/>
      <c r="G7" s="114"/>
      <c r="H7" s="35" t="b">
        <v>0</v>
      </c>
      <c r="I7" s="85"/>
      <c r="J7" s="34"/>
      <c r="K7" s="112"/>
      <c r="L7" s="123"/>
      <c r="M7" s="123"/>
      <c r="N7" s="123"/>
      <c r="O7" s="58"/>
      <c r="P7" s="58"/>
      <c r="Q7" s="58"/>
      <c r="R7" s="34"/>
      <c r="S7" s="58"/>
      <c r="T7" s="34"/>
      <c r="U7" s="34"/>
      <c r="V7" s="34"/>
      <c r="W7" s="34"/>
      <c r="X7" s="124"/>
      <c r="Y7" s="124"/>
      <c r="Z7" s="115"/>
      <c r="AA7" s="115"/>
    </row>
    <row r="8" spans="1:27" ht="16.5" customHeight="1">
      <c r="A8" s="110"/>
      <c r="B8" s="111"/>
      <c r="C8" s="36"/>
      <c r="D8" s="111"/>
      <c r="E8" s="112"/>
      <c r="F8" s="36"/>
      <c r="G8" s="114"/>
      <c r="H8" s="35" t="b">
        <v>0</v>
      </c>
      <c r="I8" s="85"/>
      <c r="J8" s="34"/>
      <c r="K8" s="112"/>
      <c r="L8" s="123"/>
      <c r="M8" s="123"/>
      <c r="N8" s="123"/>
      <c r="O8" s="58"/>
      <c r="P8" s="58"/>
      <c r="Q8" s="58"/>
      <c r="R8" s="34"/>
      <c r="S8" s="58"/>
      <c r="T8" s="34"/>
      <c r="U8" s="34"/>
      <c r="V8" s="34"/>
      <c r="W8" s="34"/>
      <c r="X8" s="124"/>
      <c r="Y8" s="124"/>
      <c r="Z8" s="115"/>
      <c r="AA8" s="115"/>
    </row>
    <row r="9" spans="1:27" ht="16.5" customHeight="1">
      <c r="A9" s="110"/>
      <c r="B9" s="111"/>
      <c r="C9" s="36"/>
      <c r="D9" s="111"/>
      <c r="E9" s="112"/>
      <c r="F9" s="36"/>
      <c r="G9" s="114"/>
      <c r="H9" s="35" t="b">
        <v>0</v>
      </c>
      <c r="I9" s="85"/>
      <c r="J9" s="34"/>
      <c r="K9" s="112"/>
      <c r="L9" s="123"/>
      <c r="M9" s="123"/>
      <c r="N9" s="123"/>
      <c r="O9" s="58"/>
      <c r="P9" s="58"/>
      <c r="Q9" s="58"/>
      <c r="R9" s="34"/>
      <c r="S9" s="58"/>
      <c r="T9" s="34"/>
      <c r="U9" s="34"/>
      <c r="V9" s="34"/>
      <c r="W9" s="34"/>
      <c r="X9" s="124"/>
      <c r="Y9" s="124"/>
      <c r="Z9" s="115"/>
      <c r="AA9" s="115"/>
    </row>
    <row r="10" spans="1:27" ht="16.5" customHeight="1">
      <c r="A10" s="110"/>
      <c r="B10" s="111"/>
      <c r="C10" s="36"/>
      <c r="D10" s="111"/>
      <c r="E10" s="112"/>
      <c r="F10" s="36"/>
      <c r="G10" s="114"/>
      <c r="H10" s="35" t="b">
        <v>0</v>
      </c>
      <c r="I10" s="85"/>
      <c r="J10" s="34"/>
      <c r="K10" s="112"/>
      <c r="L10" s="123"/>
      <c r="M10" s="123"/>
      <c r="N10" s="123"/>
      <c r="O10" s="58"/>
      <c r="P10" s="58"/>
      <c r="Q10" s="58"/>
      <c r="R10" s="34"/>
      <c r="S10" s="58"/>
      <c r="T10" s="34"/>
      <c r="U10" s="34"/>
      <c r="V10" s="34"/>
      <c r="W10" s="34"/>
      <c r="X10" s="124"/>
      <c r="Y10" s="124"/>
      <c r="Z10" s="115"/>
      <c r="AA10" s="115"/>
    </row>
    <row r="11" spans="1:27" ht="16.5" customHeight="1">
      <c r="A11" s="116"/>
      <c r="B11" s="117"/>
      <c r="C11" s="41"/>
      <c r="D11" s="117"/>
      <c r="E11" s="118"/>
      <c r="F11" s="41"/>
      <c r="G11" s="120"/>
      <c r="H11" s="40" t="b">
        <v>0</v>
      </c>
      <c r="I11" s="95"/>
      <c r="J11" s="39"/>
      <c r="K11" s="118"/>
      <c r="L11" s="125"/>
      <c r="M11" s="125"/>
      <c r="N11" s="125"/>
      <c r="O11" s="60"/>
      <c r="P11" s="60"/>
      <c r="Q11" s="60"/>
      <c r="R11" s="39"/>
      <c r="S11" s="60"/>
      <c r="T11" s="39"/>
      <c r="U11" s="39"/>
      <c r="V11" s="39"/>
      <c r="W11" s="39"/>
      <c r="X11" s="126"/>
      <c r="Y11" s="126"/>
      <c r="Z11" s="121"/>
      <c r="AA11" s="121"/>
    </row>
  </sheetData>
  <mergeCells count="25">
    <mergeCell ref="A1:AA1"/>
    <mergeCell ref="A2:AA2"/>
    <mergeCell ref="A4:A5"/>
    <mergeCell ref="B4:B5"/>
    <mergeCell ref="C4:C5"/>
    <mergeCell ref="D4:D5"/>
    <mergeCell ref="E4:E5"/>
    <mergeCell ref="F4:F5"/>
    <mergeCell ref="G4:G5"/>
    <mergeCell ref="H4:H5"/>
    <mergeCell ref="I4:I5"/>
    <mergeCell ref="J4:J5"/>
    <mergeCell ref="K4:K5"/>
    <mergeCell ref="R4:R5"/>
    <mergeCell ref="S4:S5"/>
    <mergeCell ref="T4:T5"/>
    <mergeCell ref="Z4:Z5"/>
    <mergeCell ref="AA4:AA5"/>
    <mergeCell ref="L4:N4"/>
    <mergeCell ref="O4:Q4"/>
    <mergeCell ref="U4:U5"/>
    <mergeCell ref="V4:V5"/>
    <mergeCell ref="W4:W5"/>
    <mergeCell ref="X4:X5"/>
    <mergeCell ref="Y4:Y5"/>
  </mergeCells>
  <pageMargins left="0.65625" right="0" top="0.80208333333333337" bottom="0.80208333333333337" header="0.40625" footer="0.40625"/>
  <pageSetup paperSize="0" orientation="landscape" blackAndWhite="1" useFirstPageNumber="1"/>
  <headerFoot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B5476"/>
  <sheetViews>
    <sheetView tabSelected="1" topLeftCell="A586" workbookViewId="0">
      <selection activeCell="C6" sqref="C6"/>
    </sheetView>
  </sheetViews>
  <sheetFormatPr defaultColWidth="10" defaultRowHeight="15" customHeight="1"/>
  <cols>
    <col min="1" max="1" width="7.25" style="292" customWidth="1"/>
    <col min="2" max="3" width="7.25" style="427" customWidth="1"/>
    <col min="4" max="4" width="12.75" style="292" customWidth="1"/>
    <col min="5" max="5" width="31" style="292" customWidth="1"/>
    <col min="6" max="6" width="9.75" style="292" customWidth="1"/>
    <col min="7" max="7" width="12.875" style="292" customWidth="1"/>
    <col min="8" max="8" width="15" style="292" customWidth="1"/>
    <col min="9" max="9" width="8.75" style="292" customWidth="1"/>
    <col min="10" max="10" width="15" style="292" customWidth="1"/>
    <col min="11" max="12" width="10" style="292" customWidth="1"/>
    <col min="13" max="28" width="10" style="292"/>
    <col min="29" max="16384" width="10" style="42"/>
  </cols>
  <sheetData>
    <row r="1" spans="1:19" ht="26.25" customHeight="1">
      <c r="A1" s="467" t="s">
        <v>312</v>
      </c>
      <c r="B1" s="467"/>
      <c r="C1" s="467"/>
      <c r="D1" s="478"/>
      <c r="E1" s="478"/>
      <c r="F1" s="478"/>
      <c r="G1" s="478"/>
      <c r="H1" s="478"/>
      <c r="I1" s="478"/>
      <c r="J1" s="478"/>
    </row>
    <row r="2" spans="1:19" ht="32.25" customHeight="1">
      <c r="A2" s="469" t="str">
        <f>'Công trình'!A2</f>
        <v>CÔNG TRÌNH : DUY TU NẠO VÉT KÊNH NHIÊU LỘC - THỊ NGHÈ (ĐOẠN TỪ CẦU LÊ VĂN SỸ ĐẾN NGÃ 3 SÔNG SÀI GÒN)</v>
      </c>
      <c r="B2" s="469"/>
      <c r="C2" s="469"/>
      <c r="D2" s="478"/>
      <c r="E2" s="478"/>
      <c r="F2" s="478"/>
      <c r="G2" s="478"/>
      <c r="H2" s="478"/>
      <c r="I2" s="478"/>
      <c r="J2" s="478"/>
    </row>
    <row r="3" spans="1:19" ht="37.5" customHeight="1">
      <c r="A3" s="470" t="str">
        <f>'Công trình'!E6</f>
        <v>NẠO VÉT</v>
      </c>
      <c r="B3" s="470"/>
      <c r="C3" s="470"/>
      <c r="D3" s="478"/>
      <c r="E3" s="478"/>
      <c r="F3" s="478"/>
      <c r="G3" s="478"/>
      <c r="H3" s="478"/>
      <c r="I3" s="478"/>
      <c r="J3" s="478"/>
    </row>
    <row r="4" spans="1:19" ht="26.25" customHeight="1">
      <c r="A4" s="585" t="s">
        <v>3</v>
      </c>
      <c r="B4" s="585" t="s">
        <v>806</v>
      </c>
      <c r="C4" s="585" t="s">
        <v>807</v>
      </c>
      <c r="D4" s="585" t="s">
        <v>4</v>
      </c>
      <c r="E4" s="585" t="s">
        <v>313</v>
      </c>
      <c r="F4" s="585" t="s">
        <v>6</v>
      </c>
      <c r="G4" s="585" t="s">
        <v>22</v>
      </c>
      <c r="H4" s="585" t="s">
        <v>24</v>
      </c>
      <c r="I4" s="585" t="s">
        <v>9</v>
      </c>
      <c r="J4" s="586" t="s">
        <v>232</v>
      </c>
      <c r="Q4" s="427" t="e">
        <f t="shared" ref="Q4:Q5" ca="1" si="0">MAX(LOOKUP(2,1/(INDIRECT(_xlfn.CONCAT("E1:E",ROW()))="b) Nhân công"),ROW(INDIRECT(_xlfn.CONCAT("E1:E",ROW())))))</f>
        <v>#N/A</v>
      </c>
    </row>
    <row r="5" spans="1:19" ht="13.8">
      <c r="A5" s="291">
        <v>7</v>
      </c>
      <c r="B5" s="291">
        <v>1</v>
      </c>
      <c r="C5" s="291" t="str">
        <f>_xlfn.CONCAT(Table1[[#This Row],[groupid]],Table1[[#This Row],[Thành phần hao phí]])</f>
        <v>1Nạo vét bùn bằng thủ công</v>
      </c>
      <c r="D5" s="291" t="str">
        <f>'Công trình'!D7</f>
        <v>AB.11111</v>
      </c>
      <c r="E5" s="331" t="str">
        <f>'Công trình'!E7</f>
        <v>Nạo vét bùn bằng thủ công</v>
      </c>
      <c r="F5" s="291" t="str">
        <f>'Công trình'!F7</f>
        <v>m3</v>
      </c>
      <c r="G5" s="285">
        <v>1</v>
      </c>
      <c r="H5" s="287"/>
      <c r="I5" s="291"/>
      <c r="J5" s="581"/>
      <c r="L5" s="292">
        <f ca="1">INDIRECT(_xlfn.CONCAT("A",LOOKUP(2,1/(INDIRECT(_xlfn.CONCAT("A1:A",ROW()))&lt;&gt;""),ROW(INDIRECT(_xlfn.CONCAT("A1:A",ROW()))))))</f>
        <v>7</v>
      </c>
      <c r="Q5" s="427" t="e">
        <f t="shared" ca="1" si="0"/>
        <v>#N/A</v>
      </c>
    </row>
    <row r="6" spans="1:19" ht="14.4">
      <c r="A6" s="580"/>
      <c r="B6" s="291">
        <v>1</v>
      </c>
      <c r="C6" s="580" t="str">
        <f>_xlfn.CONCAT(Table1[[#This Row],[groupid]],Table1[[#This Row],[Thành phần hao phí]])</f>
        <v>1b) Nhân công</v>
      </c>
      <c r="D6" s="332"/>
      <c r="E6" s="333" t="s">
        <v>229</v>
      </c>
      <c r="F6" s="332"/>
      <c r="G6" s="334"/>
      <c r="H6" s="335"/>
      <c r="I6" s="332"/>
      <c r="J6" s="582">
        <f>ROUND(J7,0)</f>
        <v>211893</v>
      </c>
      <c r="L6" s="427" t="str">
        <f ca="1">INDIRECT(_xlfn.CONCAT("E",LOOKUP(2,1/(INDIRECT(_xlfn.CONCAT("E1:E",ROW()))&lt;&gt;""),ROW(INDIRECT(_xlfn.CONCAT("E1:E",ROW()))))))</f>
        <v>b) Nhân công</v>
      </c>
      <c r="M6" s="597" t="s">
        <v>229</v>
      </c>
      <c r="N6" s="597" t="s">
        <v>230</v>
      </c>
      <c r="P6" s="292" t="str">
        <f ca="1">_xlfn.CONCAT("E",LOOKUP(2,1/(INDIRECT(_xlfn.CONCAT("E1:E",ROW()))="b) Nhân công"),ROW(INDIRECT(_xlfn.CONCAT("E1:E",ROW())))))</f>
        <v>E6</v>
      </c>
      <c r="Q6" s="292">
        <f ca="1">MAX(LOOKUP(2,1/(INDIRECT(_xlfn.CONCAT("E1:E",ROW()))="b) Nhân công"),ROW(INDIRECT(_xlfn.CONCAT("E1:E",ROW())))))</f>
        <v>6</v>
      </c>
      <c r="R6" s="292" t="e">
        <f ca="1">LOOKUP(2,1/(INDIRECT(_xlfn.CONCAT("E1:E",ROW()))="c) Máy thi công"),ROW(INDIRECT(_xlfn.CONCAT("E1:E",ROW()))))</f>
        <v>#N/A</v>
      </c>
      <c r="S6" s="292" t="e">
        <f ca="1">MAX(Q6:R6)</f>
        <v>#N/A</v>
      </c>
    </row>
    <row r="7" spans="1:19" ht="13.8">
      <c r="A7" s="318"/>
      <c r="B7" s="291">
        <v>1</v>
      </c>
      <c r="C7" s="318" t="str">
        <f>_xlfn.CONCAT(Table1[[#This Row],[groupid]],Table1[[#This Row],[Thành phần hao phí]])</f>
        <v>1Nhân công 3,0/7, nhóm 1</v>
      </c>
      <c r="D7" s="336" t="str">
        <f>'Giá tháng'!B$6</f>
        <v>N24.0005</v>
      </c>
      <c r="E7" s="319" t="str">
        <f>'Giá tháng'!C$6</f>
        <v>Nhân công 3,0/7, nhóm 1</v>
      </c>
      <c r="F7" s="317" t="str">
        <f>'Giá tháng'!D$6</f>
        <v>công</v>
      </c>
      <c r="G7" s="337">
        <f>HaoPhiVatTu!G$8</f>
        <v>0.94</v>
      </c>
      <c r="H7" s="338">
        <f>ROUND('Tổng hợp VT'!O6,0)</f>
        <v>225418</v>
      </c>
      <c r="I7" s="339">
        <f>'Giá tháng'!G$6</f>
        <v>1</v>
      </c>
      <c r="J7" s="583">
        <f>ROUND(G7*H7*I7,0)</f>
        <v>211893</v>
      </c>
      <c r="L7" s="427">
        <f t="shared" ref="L6:L12" ca="1" si="1">INDIRECT(_xlfn.CONCAT("A",LOOKUP(2,1/(INDIRECT(_xlfn.CONCAT("A1:A",ROW()))&lt;&gt;""),ROW(INDIRECT(_xlfn.CONCAT("A1:A",ROW()))))))</f>
        <v>7</v>
      </c>
      <c r="P7" s="427" t="str">
        <f t="shared" ref="P7:P16" ca="1" si="2">_xlfn.CONCAT("E",LOOKUP(2,1/(INDIRECT(_xlfn.CONCAT("E1:E",ROW()))="b) Nhân công"),ROW(INDIRECT(_xlfn.CONCAT("E1:E",ROW())))))</f>
        <v>E6</v>
      </c>
      <c r="Q7" s="427">
        <f t="shared" ref="Q7:Q34" ca="1" si="3">MAX(LOOKUP(2,1/(INDIRECT(_xlfn.CONCAT("E1:E",ROW()))="b) Nhân công"),ROW(INDIRECT(_xlfn.CONCAT("E1:E",ROW())))))</f>
        <v>6</v>
      </c>
      <c r="R7" s="427" t="e">
        <f t="shared" ref="R7:R34" ca="1" si="4">LOOKUP(2,1/(INDIRECT(_xlfn.CONCAT("E1:E",ROW()))="c) Máy thi công"),ROW(INDIRECT(_xlfn.CONCAT("E1:E",ROW()))))</f>
        <v>#N/A</v>
      </c>
    </row>
    <row r="8" spans="1:19" ht="55.2">
      <c r="A8" s="291">
        <f>'Công trình'!A8</f>
        <v>2</v>
      </c>
      <c r="B8" s="291">
        <v>2</v>
      </c>
      <c r="C8" s="291" t="str">
        <f>_xlfn.CONCAT(Table1[[#This Row],[groupid]],Table1[[#This Row],[Thành phần hao phí]])</f>
        <v>2Nạo vét kênh mương bằng máy đào gầu dây 0,4m3, chiều cao đổ đất &lt;= 3m, bùn đặc lắng đọng dưới 3 năm</v>
      </c>
      <c r="D8" s="291" t="str">
        <f>'Công trình'!D8</f>
        <v>AB.81111VD</v>
      </c>
      <c r="E8" s="331" t="str">
        <f>'Công trình'!E8</f>
        <v>Nạo vét kênh mương bằng máy đào gầu dây 0,4m3, chiều cao đổ đất &lt;= 3m, bùn đặc lắng đọng dưới 3 năm</v>
      </c>
      <c r="F8" s="291" t="str">
        <f>'Công trình'!F8</f>
        <v>100m3</v>
      </c>
      <c r="G8" s="285">
        <v>1</v>
      </c>
      <c r="H8" s="287"/>
      <c r="I8" s="291"/>
      <c r="J8" s="581"/>
      <c r="L8" s="427">
        <f t="shared" ca="1" si="1"/>
        <v>2</v>
      </c>
      <c r="P8" s="427" t="str">
        <f t="shared" ca="1" si="2"/>
        <v>E6</v>
      </c>
      <c r="Q8" s="427">
        <f t="shared" ca="1" si="3"/>
        <v>6</v>
      </c>
      <c r="R8" s="427" t="e">
        <f t="shared" ca="1" si="4"/>
        <v>#N/A</v>
      </c>
    </row>
    <row r="9" spans="1:19" ht="14.4">
      <c r="A9" s="580"/>
      <c r="B9" s="291">
        <v>2</v>
      </c>
      <c r="C9" s="580" t="str">
        <f>_xlfn.CONCAT(Table1[[#This Row],[groupid]],Table1[[#This Row],[Thành phần hao phí]])</f>
        <v>2b) Nhân công</v>
      </c>
      <c r="D9" s="332"/>
      <c r="E9" s="333" t="s">
        <v>229</v>
      </c>
      <c r="F9" s="332"/>
      <c r="G9" s="334"/>
      <c r="H9" s="335"/>
      <c r="I9" s="332"/>
      <c r="J9" s="582">
        <f>ROUND(J10,0)</f>
        <v>202130</v>
      </c>
      <c r="L9" s="427">
        <f t="shared" ca="1" si="1"/>
        <v>2</v>
      </c>
      <c r="P9" s="427" t="str">
        <f t="shared" ca="1" si="2"/>
        <v>E9</v>
      </c>
      <c r="Q9" s="427">
        <f t="shared" ca="1" si="3"/>
        <v>9</v>
      </c>
      <c r="R9" s="427" t="e">
        <f t="shared" ca="1" si="4"/>
        <v>#N/A</v>
      </c>
    </row>
    <row r="10" spans="1:19" ht="13.8">
      <c r="A10" s="273"/>
      <c r="B10" s="291">
        <v>2</v>
      </c>
      <c r="C10" s="273" t="str">
        <f>_xlfn.CONCAT(Table1[[#This Row],[groupid]],Table1[[#This Row],[Thành phần hao phí]])</f>
        <v>2Nhân công 3,5/7, nhóm 1</v>
      </c>
      <c r="D10" s="288" t="str">
        <f>'Giá tháng'!B$7</f>
        <v>N24.0008</v>
      </c>
      <c r="E10" s="294" t="str">
        <f>'Giá tháng'!C$7</f>
        <v>Nhân công 3,5/7, nhóm 1</v>
      </c>
      <c r="F10" s="274" t="str">
        <f>'Giá tháng'!D$7</f>
        <v>công</v>
      </c>
      <c r="G10" s="340">
        <f>HaoPhiVatTu!G$11</f>
        <v>0.82</v>
      </c>
      <c r="H10" s="275">
        <f>ROUND('Tổng hợp VT'!O7,0)</f>
        <v>246500</v>
      </c>
      <c r="I10" s="341">
        <f>'Giá tháng'!G$7</f>
        <v>1</v>
      </c>
      <c r="J10" s="584">
        <f>ROUND(G10*H10*I10,0)</f>
        <v>202130</v>
      </c>
      <c r="L10" s="427">
        <f t="shared" ca="1" si="1"/>
        <v>2</v>
      </c>
      <c r="P10" s="427" t="str">
        <f t="shared" ca="1" si="2"/>
        <v>E9</v>
      </c>
      <c r="Q10" s="427">
        <f t="shared" ca="1" si="3"/>
        <v>9</v>
      </c>
      <c r="R10" s="427" t="e">
        <f t="shared" ca="1" si="4"/>
        <v>#N/A</v>
      </c>
    </row>
    <row r="11" spans="1:19" ht="14.4">
      <c r="A11" s="580"/>
      <c r="B11" s="291">
        <v>2</v>
      </c>
      <c r="C11" s="580" t="str">
        <f>_xlfn.CONCAT(Table1[[#This Row],[groupid]],Table1[[#This Row],[Thành phần hao phí]])</f>
        <v>2c) Máy thi công</v>
      </c>
      <c r="D11" s="332"/>
      <c r="E11" s="333" t="s">
        <v>230</v>
      </c>
      <c r="F11" s="332"/>
      <c r="G11" s="334"/>
      <c r="H11" s="335"/>
      <c r="I11" s="332"/>
      <c r="J11" s="582">
        <f>ROUND(J15,0)</f>
        <v>978209</v>
      </c>
      <c r="L11" s="427">
        <f t="shared" ca="1" si="1"/>
        <v>2</v>
      </c>
      <c r="P11" s="427" t="str">
        <f t="shared" ca="1" si="2"/>
        <v>E9</v>
      </c>
      <c r="Q11" s="427">
        <f t="shared" ca="1" si="3"/>
        <v>9</v>
      </c>
      <c r="R11" s="427">
        <f t="shared" ca="1" si="4"/>
        <v>11</v>
      </c>
      <c r="S11" s="292">
        <f ca="1">MAX(Q11:R11)</f>
        <v>11</v>
      </c>
    </row>
    <row r="12" spans="1:19" ht="13.8">
      <c r="A12" s="273"/>
      <c r="B12" s="291">
        <v>2</v>
      </c>
      <c r="C12" s="273" t="str">
        <f>_xlfn.CONCAT(Table1[[#This Row],[groupid]],Table1[[#This Row],[Thành phần hao phí]])</f>
        <v>2Máy đào gầu dây 0,4m3</v>
      </c>
      <c r="D12" s="288" t="str">
        <f>'Giá tháng'!B$9</f>
        <v>M101.0301</v>
      </c>
      <c r="E12" s="294" t="str">
        <f>'Giá tháng'!C$9</f>
        <v>Máy đào gầu dây 0,4m3</v>
      </c>
      <c r="F12" s="274" t="str">
        <f>'Giá tháng'!D$9</f>
        <v>ca</v>
      </c>
      <c r="G12" s="340">
        <f>HaoPhiVatTu!H$13</f>
        <v>0.44</v>
      </c>
      <c r="H12" s="275">
        <f>ROUND('Tổng hợp VT'!O10,0)</f>
        <v>1992824</v>
      </c>
      <c r="I12" s="341">
        <f>'Giá tháng'!G$9</f>
        <v>1</v>
      </c>
      <c r="J12" s="584">
        <f>ROUND(G12*H12*I12,0)</f>
        <v>876843</v>
      </c>
      <c r="L12" s="427">
        <f t="shared" ca="1" si="1"/>
        <v>2</v>
      </c>
      <c r="P12" s="427" t="str">
        <f t="shared" ca="1" si="2"/>
        <v>E9</v>
      </c>
      <c r="Q12" s="427">
        <f t="shared" ca="1" si="3"/>
        <v>9</v>
      </c>
      <c r="R12" s="427">
        <f t="shared" ca="1" si="4"/>
        <v>11</v>
      </c>
    </row>
    <row r="13" spans="1:19" ht="13.8">
      <c r="A13" s="273"/>
      <c r="B13" s="291">
        <v>2</v>
      </c>
      <c r="C13" s="273" t="str">
        <f>_xlfn.CONCAT(Table1[[#This Row],[groupid]],Table1[[#This Row],[Thành phần hao phí]])</f>
        <v>2Phao thép 60T đặt máy</v>
      </c>
      <c r="D13" s="288" t="str">
        <f>'Giá tháng'!B$14</f>
        <v>M109.0201</v>
      </c>
      <c r="E13" s="294" t="str">
        <f>'Giá tháng'!C$14</f>
        <v>Phao thép 60T đặt máy</v>
      </c>
      <c r="F13" s="274" t="str">
        <f>'Giá tháng'!D$14</f>
        <v>ca</v>
      </c>
      <c r="G13" s="340">
        <f>HaoPhiVatTu!H$14</f>
        <v>0.44</v>
      </c>
      <c r="H13" s="275">
        <f>ROUND('Tổng hợp VT'!O14,0)</f>
        <v>115189</v>
      </c>
      <c r="I13" s="341">
        <f>'Giá tháng'!G$14</f>
        <v>1</v>
      </c>
      <c r="J13" s="584">
        <f>ROUND(G13*H13*I13,0)</f>
        <v>50683</v>
      </c>
      <c r="P13" s="427" t="str">
        <f t="shared" ca="1" si="2"/>
        <v>E9</v>
      </c>
      <c r="Q13" s="427">
        <f t="shared" ca="1" si="3"/>
        <v>9</v>
      </c>
      <c r="R13" s="427">
        <f t="shared" ca="1" si="4"/>
        <v>11</v>
      </c>
    </row>
    <row r="14" spans="1:19" ht="13.8">
      <c r="A14" s="273"/>
      <c r="B14" s="291">
        <v>2</v>
      </c>
      <c r="C14" s="273" t="str">
        <f>_xlfn.CONCAT(Table1[[#This Row],[groupid]],Table1[[#This Row],[Thành phần hao phí]])</f>
        <v>2Phao thép 60T chứa bùn</v>
      </c>
      <c r="D14" s="288" t="str">
        <f>'Giá tháng'!B$13</f>
        <v>M109.0201</v>
      </c>
      <c r="E14" s="294" t="str">
        <f>'Giá tháng'!C$13</f>
        <v>Phao thép 60T chứa bùn</v>
      </c>
      <c r="F14" s="274" t="str">
        <f>'Giá tháng'!D$13</f>
        <v>ca</v>
      </c>
      <c r="G14" s="340">
        <f>HaoPhiVatTu!H$15</f>
        <v>0.44</v>
      </c>
      <c r="H14" s="275">
        <f>ROUND('Tổng hợp VT'!O13,0)</f>
        <v>115189</v>
      </c>
      <c r="I14" s="341">
        <f>'Giá tháng'!G$13</f>
        <v>1</v>
      </c>
      <c r="J14" s="584">
        <f>ROUND(G14*H14*I14,0)</f>
        <v>50683</v>
      </c>
      <c r="P14" s="427" t="str">
        <f t="shared" ca="1" si="2"/>
        <v>E9</v>
      </c>
      <c r="Q14" s="427">
        <f t="shared" ca="1" si="3"/>
        <v>9</v>
      </c>
      <c r="R14" s="427">
        <f t="shared" ca="1" si="4"/>
        <v>11</v>
      </c>
    </row>
    <row r="15" spans="1:19" ht="13.8">
      <c r="A15" s="318"/>
      <c r="B15" s="291">
        <v>2</v>
      </c>
      <c r="C15" s="318" t="str">
        <f>_xlfn.CONCAT(Table1[[#This Row],[groupid]],Table1[[#This Row],[Thành phần hao phí]])</f>
        <v>2Cộng</v>
      </c>
      <c r="D15" s="317"/>
      <c r="E15" s="319" t="s">
        <v>314</v>
      </c>
      <c r="F15" s="317"/>
      <c r="G15" s="318"/>
      <c r="H15" s="338"/>
      <c r="I15" s="317"/>
      <c r="J15" s="583">
        <f>ROUND(SUM(J12:J14),0)</f>
        <v>978209</v>
      </c>
      <c r="P15" s="427" t="str">
        <f t="shared" ca="1" si="2"/>
        <v>E9</v>
      </c>
      <c r="Q15" s="427">
        <f t="shared" ca="1" si="3"/>
        <v>9</v>
      </c>
      <c r="R15" s="427">
        <f t="shared" ca="1" si="4"/>
        <v>11</v>
      </c>
    </row>
    <row r="16" spans="1:19" ht="41.4">
      <c r="A16" s="291">
        <f>'Công trình'!A9</f>
        <v>3</v>
      </c>
      <c r="B16" s="291">
        <v>3</v>
      </c>
      <c r="C16" s="291" t="str">
        <f>_xlfn.CONCAT(Table1[[#This Row],[groupid]],Table1[[#This Row],[Thành phần hao phí]])</f>
        <v>3Vận chuyển 1km đầu, đi đổ bằng tàu kéo 75cv + phao thép 60T</v>
      </c>
      <c r="D16" s="291" t="str">
        <f>'Công trình'!D9</f>
        <v>AB.91111</v>
      </c>
      <c r="E16" s="331" t="str">
        <f>'Công trình'!E9</f>
        <v>Vận chuyển 1km đầu, đi đổ bằng tàu kéo 75cv + phao thép 60T</v>
      </c>
      <c r="F16" s="291" t="str">
        <f>'Công trình'!F9</f>
        <v>100m3</v>
      </c>
      <c r="G16" s="285">
        <v>1</v>
      </c>
      <c r="H16" s="287"/>
      <c r="I16" s="291"/>
      <c r="J16" s="581"/>
      <c r="P16" s="427" t="str">
        <f t="shared" ca="1" si="2"/>
        <v>E9</v>
      </c>
      <c r="Q16" s="427">
        <f t="shared" ca="1" si="3"/>
        <v>9</v>
      </c>
      <c r="R16" s="427">
        <f t="shared" ca="1" si="4"/>
        <v>11</v>
      </c>
    </row>
    <row r="17" spans="1:18" ht="14.4">
      <c r="A17" s="580"/>
      <c r="B17" s="291">
        <v>3</v>
      </c>
      <c r="C17" s="580" t="str">
        <f>_xlfn.CONCAT(Table1[[#This Row],[groupid]],Table1[[#This Row],[Thành phần hao phí]])</f>
        <v>3c) Máy thi công</v>
      </c>
      <c r="D17" s="332"/>
      <c r="E17" s="333" t="s">
        <v>230</v>
      </c>
      <c r="F17" s="332"/>
      <c r="G17" s="334"/>
      <c r="H17" s="335"/>
      <c r="I17" s="332"/>
      <c r="J17" s="582">
        <f>ROUND(J20,0)</f>
        <v>343452</v>
      </c>
      <c r="Q17" s="427">
        <f t="shared" ca="1" si="3"/>
        <v>9</v>
      </c>
      <c r="R17" s="427">
        <f t="shared" ca="1" si="4"/>
        <v>17</v>
      </c>
    </row>
    <row r="18" spans="1:18" ht="13.8">
      <c r="A18" s="273"/>
      <c r="B18" s="291">
        <v>3</v>
      </c>
      <c r="C18" s="273" t="str">
        <f>_xlfn.CONCAT(Table1[[#This Row],[groupid]],Table1[[#This Row],[Thành phần hao phí]])</f>
        <v>3Phao thép 60T</v>
      </c>
      <c r="D18" s="288" t="str">
        <f>'Giá tháng'!B$12</f>
        <v>M109.0201</v>
      </c>
      <c r="E18" s="294" t="str">
        <f>'Giá tháng'!C$12</f>
        <v>Phao thép 60T</v>
      </c>
      <c r="F18" s="274" t="str">
        <f>'Giá tháng'!D$12</f>
        <v>ca</v>
      </c>
      <c r="G18" s="340">
        <f>HaoPhiVatTu!H$18</f>
        <v>9.4E-2</v>
      </c>
      <c r="H18" s="275">
        <f>ROUND('Tổng hợp VT'!O12,0)</f>
        <v>115189</v>
      </c>
      <c r="I18" s="341">
        <f>'Giá tháng'!G$12</f>
        <v>1</v>
      </c>
      <c r="J18" s="584">
        <f>ROUND(G18*H18*I18,0)</f>
        <v>10828</v>
      </c>
      <c r="Q18" s="427">
        <f t="shared" ca="1" si="3"/>
        <v>9</v>
      </c>
      <c r="R18" s="427">
        <f t="shared" ca="1" si="4"/>
        <v>17</v>
      </c>
    </row>
    <row r="19" spans="1:18" ht="13.8">
      <c r="A19" s="273"/>
      <c r="B19" s="291">
        <v>3</v>
      </c>
      <c r="C19" s="273" t="str">
        <f>_xlfn.CONCAT(Table1[[#This Row],[groupid]],Table1[[#This Row],[Thành phần hao phí]])</f>
        <v>3Tàu kéo 75CV</v>
      </c>
      <c r="D19" s="288" t="str">
        <f>'Giá tháng'!B$26</f>
        <v>M109.0701</v>
      </c>
      <c r="E19" s="294" t="str">
        <f>'Giá tháng'!C$26</f>
        <v>Tàu kéo 75CV</v>
      </c>
      <c r="F19" s="274" t="str">
        <f>'Giá tháng'!D$26</f>
        <v>ca</v>
      </c>
      <c r="G19" s="340">
        <f>HaoPhiVatTu!H$19</f>
        <v>9.4E-2</v>
      </c>
      <c r="H19" s="275">
        <f>ROUND('Tổng hợp VT'!O19,0)</f>
        <v>3538558</v>
      </c>
      <c r="I19" s="341">
        <f>'Giá tháng'!G$26</f>
        <v>1</v>
      </c>
      <c r="J19" s="584">
        <f>ROUND(G19*H19*I19,0)</f>
        <v>332624</v>
      </c>
      <c r="Q19" s="427">
        <f t="shared" ca="1" si="3"/>
        <v>9</v>
      </c>
      <c r="R19" s="427">
        <f t="shared" ca="1" si="4"/>
        <v>17</v>
      </c>
    </row>
    <row r="20" spans="1:18" ht="13.8">
      <c r="A20" s="318"/>
      <c r="B20" s="291">
        <v>3</v>
      </c>
      <c r="C20" s="318" t="str">
        <f>_xlfn.CONCAT(Table1[[#This Row],[groupid]],Table1[[#This Row],[Thành phần hao phí]])</f>
        <v>3Cộng</v>
      </c>
      <c r="D20" s="317"/>
      <c r="E20" s="319" t="s">
        <v>314</v>
      </c>
      <c r="F20" s="317"/>
      <c r="G20" s="318"/>
      <c r="H20" s="338"/>
      <c r="I20" s="317"/>
      <c r="J20" s="583">
        <f>ROUND(SUM(J18:J19),0)</f>
        <v>343452</v>
      </c>
      <c r="Q20" s="427">
        <f t="shared" ca="1" si="3"/>
        <v>9</v>
      </c>
      <c r="R20" s="427">
        <f t="shared" ca="1" si="4"/>
        <v>17</v>
      </c>
    </row>
    <row r="21" spans="1:18" ht="55.2">
      <c r="A21" s="291">
        <f>'Công trình'!A10</f>
        <v>4</v>
      </c>
      <c r="B21" s="291">
        <v>4</v>
      </c>
      <c r="C21" s="291" t="str">
        <f>_xlfn.CONCAT(Table1[[#This Row],[groupid]],Table1[[#This Row],[Thành phần hao phí]])</f>
        <v>4Vận chuyển đất, cát đổ đi bằng tàu kéo 360CV, sà lan 400 tấn, vận chuyển 1 km tiếp theo, cự ly &lt;= 6km</v>
      </c>
      <c r="D21" s="291" t="str">
        <f>'Công trình'!D10</f>
        <v>AB.91121</v>
      </c>
      <c r="E21" s="331" t="str">
        <f>'Công trình'!E10</f>
        <v>Vận chuyển đất, cát đổ đi bằng tàu kéo 360CV, sà lan 400 tấn, vận chuyển 1 km tiếp theo, cự ly &lt;= 6km</v>
      </c>
      <c r="F21" s="291" t="str">
        <f>'Công trình'!F10</f>
        <v>100m3</v>
      </c>
      <c r="G21" s="285">
        <v>1</v>
      </c>
      <c r="H21" s="287"/>
      <c r="I21" s="291"/>
      <c r="J21" s="581"/>
      <c r="Q21" s="427">
        <f t="shared" ca="1" si="3"/>
        <v>9</v>
      </c>
      <c r="R21" s="427">
        <f t="shared" ca="1" si="4"/>
        <v>17</v>
      </c>
    </row>
    <row r="22" spans="1:18" ht="14.4">
      <c r="A22" s="580"/>
      <c r="B22" s="291">
        <v>4</v>
      </c>
      <c r="C22" s="580" t="str">
        <f>_xlfn.CONCAT(Table1[[#This Row],[groupid]],Table1[[#This Row],[Thành phần hao phí]])</f>
        <v>4c) Máy thi công</v>
      </c>
      <c r="D22" s="332"/>
      <c r="E22" s="333" t="s">
        <v>230</v>
      </c>
      <c r="F22" s="332"/>
      <c r="G22" s="334"/>
      <c r="H22" s="335"/>
      <c r="I22" s="332"/>
      <c r="J22" s="582">
        <f>ROUND(J25,0)</f>
        <v>555370</v>
      </c>
      <c r="Q22" s="427">
        <f t="shared" ca="1" si="3"/>
        <v>9</v>
      </c>
      <c r="R22" s="427">
        <f t="shared" ca="1" si="4"/>
        <v>22</v>
      </c>
    </row>
    <row r="23" spans="1:18" ht="13.8">
      <c r="A23" s="273"/>
      <c r="B23" s="291">
        <v>4</v>
      </c>
      <c r="C23" s="273" t="str">
        <f>_xlfn.CONCAT(Table1[[#This Row],[groupid]],Table1[[#This Row],[Thành phần hao phí]])</f>
        <v>4Phao thép 60T</v>
      </c>
      <c r="D23" s="288" t="str">
        <f>'Giá tháng'!B$11</f>
        <v>M109.0201</v>
      </c>
      <c r="E23" s="294" t="str">
        <f>'Giá tháng'!C$11</f>
        <v>Phao thép 60T</v>
      </c>
      <c r="F23" s="274" t="str">
        <f>'Giá tháng'!D$11</f>
        <v>ca</v>
      </c>
      <c r="G23" s="340">
        <f>HaoPhiVatTu!H$22</f>
        <v>0.08</v>
      </c>
      <c r="H23" s="275">
        <f>ROUND('Tổng hợp VT'!O12,0)</f>
        <v>115189</v>
      </c>
      <c r="I23" s="341">
        <f>'Giá tháng'!G$11</f>
        <v>1.9</v>
      </c>
      <c r="J23" s="584">
        <f>ROUND(G23*H23*I23,0)</f>
        <v>17509</v>
      </c>
      <c r="Q23" s="427">
        <f t="shared" ca="1" si="3"/>
        <v>9</v>
      </c>
      <c r="R23" s="427">
        <f t="shared" ca="1" si="4"/>
        <v>22</v>
      </c>
    </row>
    <row r="24" spans="1:18" ht="13.8">
      <c r="A24" s="273"/>
      <c r="B24" s="291">
        <v>4</v>
      </c>
      <c r="C24" s="273" t="str">
        <f>_xlfn.CONCAT(Table1[[#This Row],[groupid]],Table1[[#This Row],[Thành phần hao phí]])</f>
        <v>4Tàu kéo 75CV</v>
      </c>
      <c r="D24" s="288" t="str">
        <f>'Giá tháng'!B$25</f>
        <v>M109.0701</v>
      </c>
      <c r="E24" s="294" t="str">
        <f>'Giá tháng'!C$25</f>
        <v>Tàu kéo 75CV</v>
      </c>
      <c r="F24" s="274" t="str">
        <f>'Giá tháng'!D$25</f>
        <v>ca</v>
      </c>
      <c r="G24" s="340">
        <f>HaoPhiVatTu!H$23</f>
        <v>0.08</v>
      </c>
      <c r="H24" s="275">
        <f>ROUND('Tổng hợp VT'!O19,0)</f>
        <v>3538558</v>
      </c>
      <c r="I24" s="341">
        <f>'Giá tháng'!G$25</f>
        <v>1.9</v>
      </c>
      <c r="J24" s="584">
        <f>ROUND(G24*H24*I24,0)</f>
        <v>537861</v>
      </c>
      <c r="Q24" s="427">
        <f t="shared" ca="1" si="3"/>
        <v>9</v>
      </c>
      <c r="R24" s="427">
        <f t="shared" ca="1" si="4"/>
        <v>22</v>
      </c>
    </row>
    <row r="25" spans="1:18" ht="13.8">
      <c r="A25" s="318"/>
      <c r="B25" s="291">
        <v>4</v>
      </c>
      <c r="C25" s="318" t="str">
        <f>_xlfn.CONCAT(Table1[[#This Row],[groupid]],Table1[[#This Row],[Thành phần hao phí]])</f>
        <v>4Cộng</v>
      </c>
      <c r="D25" s="317"/>
      <c r="E25" s="319" t="s">
        <v>314</v>
      </c>
      <c r="F25" s="317"/>
      <c r="G25" s="318"/>
      <c r="H25" s="338"/>
      <c r="I25" s="317"/>
      <c r="J25" s="583">
        <f>ROUND(SUM(J23:J24),0)</f>
        <v>555370</v>
      </c>
      <c r="Q25" s="427">
        <f t="shared" ca="1" si="3"/>
        <v>9</v>
      </c>
      <c r="R25" s="427">
        <f t="shared" ca="1" si="4"/>
        <v>22</v>
      </c>
    </row>
    <row r="26" spans="1:18" ht="55.2">
      <c r="A26" s="291">
        <f>'Công trình'!A11</f>
        <v>5</v>
      </c>
      <c r="B26" s="291">
        <v>5</v>
      </c>
      <c r="C26" s="291" t="str">
        <f>_xlfn.CONCAT(Table1[[#This Row],[groupid]],Table1[[#This Row],[Thành phần hao phí]])</f>
        <v>5Đào xúc bùn lên xà lan 400T bằng máy đào gầu dây &lt;1,25m3, (máy đào đứng trên phao thép trọng tải 60T)</v>
      </c>
      <c r="D26" s="291" t="str">
        <f>'Công trình'!D11</f>
        <v>AB.81151</v>
      </c>
      <c r="E26" s="331" t="str">
        <f>'Công trình'!E11</f>
        <v>Đào xúc bùn lên xà lan 400T bằng máy đào gầu dây &lt;1,25m3, (máy đào đứng trên phao thép trọng tải 60T)</v>
      </c>
      <c r="F26" s="291" t="str">
        <f>'Công trình'!F11</f>
        <v>100m3</v>
      </c>
      <c r="G26" s="285">
        <v>1</v>
      </c>
      <c r="H26" s="287"/>
      <c r="I26" s="291"/>
      <c r="J26" s="581"/>
      <c r="Q26" s="427">
        <f t="shared" ca="1" si="3"/>
        <v>9</v>
      </c>
      <c r="R26" s="427">
        <f t="shared" ca="1" si="4"/>
        <v>22</v>
      </c>
    </row>
    <row r="27" spans="1:18" ht="14.4">
      <c r="A27" s="580"/>
      <c r="B27" s="291">
        <v>5</v>
      </c>
      <c r="C27" s="580" t="str">
        <f>_xlfn.CONCAT(Table1[[#This Row],[groupid]],Table1[[#This Row],[Thành phần hao phí]])</f>
        <v>5b) Nhân công</v>
      </c>
      <c r="D27" s="332"/>
      <c r="E27" s="333" t="s">
        <v>229</v>
      </c>
      <c r="F27" s="332"/>
      <c r="G27" s="334"/>
      <c r="H27" s="335"/>
      <c r="I27" s="332"/>
      <c r="J27" s="582">
        <f>ROUND(J28,0)</f>
        <v>88740</v>
      </c>
      <c r="Q27" s="427">
        <f t="shared" ca="1" si="3"/>
        <v>27</v>
      </c>
      <c r="R27" s="427">
        <f t="shared" ca="1" si="4"/>
        <v>22</v>
      </c>
    </row>
    <row r="28" spans="1:18" ht="13.8">
      <c r="A28" s="273"/>
      <c r="B28" s="291">
        <v>5</v>
      </c>
      <c r="C28" s="273" t="str">
        <f>_xlfn.CONCAT(Table1[[#This Row],[groupid]],Table1[[#This Row],[Thành phần hao phí]])</f>
        <v>5Nhân công 3,5/7, nhóm 1</v>
      </c>
      <c r="D28" s="288" t="str">
        <f>'Giá tháng'!B$7</f>
        <v>N24.0008</v>
      </c>
      <c r="E28" s="294" t="str">
        <f>'Giá tháng'!C$7</f>
        <v>Nhân công 3,5/7, nhóm 1</v>
      </c>
      <c r="F28" s="274" t="str">
        <f>'Giá tháng'!D$7</f>
        <v>công</v>
      </c>
      <c r="G28" s="340">
        <f>HaoPhiVatTu!G$26</f>
        <v>0.36</v>
      </c>
      <c r="H28" s="275">
        <f>ROUND('Tổng hợp VT'!O7,0)</f>
        <v>246500</v>
      </c>
      <c r="I28" s="341">
        <f>'Giá tháng'!G$7</f>
        <v>1</v>
      </c>
      <c r="J28" s="584">
        <f>ROUND(G28*H28*I28,0)</f>
        <v>88740</v>
      </c>
      <c r="Q28" s="427">
        <f t="shared" ca="1" si="3"/>
        <v>27</v>
      </c>
      <c r="R28" s="427">
        <f t="shared" ca="1" si="4"/>
        <v>22</v>
      </c>
    </row>
    <row r="29" spans="1:18" ht="14.4">
      <c r="A29" s="580"/>
      <c r="B29" s="291">
        <v>5</v>
      </c>
      <c r="C29" s="580" t="str">
        <f>_xlfn.CONCAT(Table1[[#This Row],[groupid]],Table1[[#This Row],[Thành phần hao phí]])</f>
        <v>5c) Máy thi công</v>
      </c>
      <c r="D29" s="332"/>
      <c r="E29" s="333" t="s">
        <v>230</v>
      </c>
      <c r="F29" s="332"/>
      <c r="G29" s="334"/>
      <c r="H29" s="335"/>
      <c r="I29" s="332"/>
      <c r="J29" s="582">
        <f>ROUND(J34,0)</f>
        <v>1007960</v>
      </c>
      <c r="Q29" s="427">
        <f t="shared" ca="1" si="3"/>
        <v>27</v>
      </c>
      <c r="R29" s="427">
        <f t="shared" ca="1" si="4"/>
        <v>29</v>
      </c>
    </row>
    <row r="30" spans="1:18" ht="13.8">
      <c r="A30" s="273"/>
      <c r="B30" s="291">
        <v>5</v>
      </c>
      <c r="C30" s="273" t="str">
        <f>_xlfn.CONCAT(Table1[[#This Row],[groupid]],Table1[[#This Row],[Thành phần hao phí]])</f>
        <v>5Máy đào gầu dây 1,2m3</v>
      </c>
      <c r="D30" s="288" t="str">
        <f>'Giá tháng'!B$10</f>
        <v>M101.0303</v>
      </c>
      <c r="E30" s="294" t="str">
        <f>'Giá tháng'!C$10</f>
        <v>Máy đào gầu dây 1,2m3</v>
      </c>
      <c r="F30" s="274" t="str">
        <f>'Giá tháng'!D$10</f>
        <v>ca</v>
      </c>
      <c r="G30" s="340">
        <f>HaoPhiVatTu!H$28</f>
        <v>0.192</v>
      </c>
      <c r="H30" s="275">
        <f>ROUND('Tổng hợp VT'!O11,0)</f>
        <v>3565793</v>
      </c>
      <c r="I30" s="341">
        <f>'Giá tháng'!G$10</f>
        <v>1</v>
      </c>
      <c r="J30" s="584">
        <f>ROUND(G30*H30*I30,0)</f>
        <v>684632</v>
      </c>
      <c r="Q30" s="427">
        <f t="shared" ca="1" si="3"/>
        <v>27</v>
      </c>
      <c r="R30" s="427">
        <f t="shared" ca="1" si="4"/>
        <v>29</v>
      </c>
    </row>
    <row r="31" spans="1:18" ht="13.8">
      <c r="A31" s="273"/>
      <c r="B31" s="291">
        <v>5</v>
      </c>
      <c r="C31" s="273" t="str">
        <f>_xlfn.CONCAT(Table1[[#This Row],[groupid]],Table1[[#This Row],[Thành phần hao phí]])</f>
        <v>5Sà lan 250T</v>
      </c>
      <c r="D31" s="288" t="str">
        <f>'Giá tháng'!B$15</f>
        <v>M109.0102</v>
      </c>
      <c r="E31" s="294" t="str">
        <f>'Giá tháng'!C$15</f>
        <v>Sà lan 250T</v>
      </c>
      <c r="F31" s="274" t="str">
        <f>'Giá tháng'!D$15</f>
        <v>ca</v>
      </c>
      <c r="G31" s="340">
        <f>HaoPhiVatTu!H$29</f>
        <v>0.192</v>
      </c>
      <c r="H31" s="275">
        <f>ROUND('Tổng hợp VT'!O15,0)</f>
        <v>677592</v>
      </c>
      <c r="I31" s="341">
        <f>'Giá tháng'!G$15</f>
        <v>1</v>
      </c>
      <c r="J31" s="584">
        <f>ROUND(G31*H31*I31,0)</f>
        <v>130098</v>
      </c>
      <c r="Q31" s="427">
        <f t="shared" ca="1" si="3"/>
        <v>27</v>
      </c>
      <c r="R31" s="427">
        <f t="shared" ca="1" si="4"/>
        <v>29</v>
      </c>
    </row>
    <row r="32" spans="1:18" ht="13.8">
      <c r="A32" s="273"/>
      <c r="B32" s="291">
        <v>5</v>
      </c>
      <c r="C32" s="273" t="str">
        <f>_xlfn.CONCAT(Table1[[#This Row],[groupid]],Table1[[#This Row],[Thành phần hao phí]])</f>
        <v>5Phao thép 60T chứa bùn</v>
      </c>
      <c r="D32" s="288" t="str">
        <f>'Giá tháng'!B$13</f>
        <v>M109.0201</v>
      </c>
      <c r="E32" s="294" t="str">
        <f>'Giá tháng'!C$13</f>
        <v>Phao thép 60T chứa bùn</v>
      </c>
      <c r="F32" s="274" t="str">
        <f>'Giá tháng'!D$13</f>
        <v>ca</v>
      </c>
      <c r="G32" s="340">
        <f>HaoPhiVatTu!H$30</f>
        <v>0.192</v>
      </c>
      <c r="H32" s="275">
        <f>ROUND('Tổng hợp VT'!O13,0)</f>
        <v>115189</v>
      </c>
      <c r="I32" s="341">
        <f>'Giá tháng'!G$13</f>
        <v>1</v>
      </c>
      <c r="J32" s="584">
        <f>ROUND(G32*H32*I32,0)</f>
        <v>22116</v>
      </c>
      <c r="Q32" s="427">
        <f t="shared" ca="1" si="3"/>
        <v>27</v>
      </c>
      <c r="R32" s="427">
        <f t="shared" ca="1" si="4"/>
        <v>29</v>
      </c>
    </row>
    <row r="33" spans="1:18" ht="13.8">
      <c r="A33" s="273"/>
      <c r="B33" s="291">
        <v>5</v>
      </c>
      <c r="C33" s="273" t="str">
        <f>_xlfn.CONCAT(Table1[[#This Row],[groupid]],Table1[[#This Row],[Thành phần hao phí]])</f>
        <v>5Sà lan 400T nhận bùn</v>
      </c>
      <c r="D33" s="288" t="str">
        <f>'Giá tháng'!B$20</f>
        <v>M109.0103</v>
      </c>
      <c r="E33" s="294" t="str">
        <f>'Giá tháng'!C$20</f>
        <v>Sà lan 400T nhận bùn</v>
      </c>
      <c r="F33" s="274" t="str">
        <f>'Giá tháng'!D$20</f>
        <v>ca</v>
      </c>
      <c r="G33" s="340">
        <f>HaoPhiVatTu!H$31</f>
        <v>0.192</v>
      </c>
      <c r="H33" s="275">
        <f>ROUND('Tổng hợp VT'!O17,0)</f>
        <v>891221</v>
      </c>
      <c r="I33" s="341">
        <f>'Giá tháng'!G$20</f>
        <v>1</v>
      </c>
      <c r="J33" s="584">
        <f>ROUND(G33*H33*I33,0)</f>
        <v>171114</v>
      </c>
      <c r="Q33" s="427">
        <f t="shared" ca="1" si="3"/>
        <v>27</v>
      </c>
      <c r="R33" s="427">
        <f t="shared" ca="1" si="4"/>
        <v>29</v>
      </c>
    </row>
    <row r="34" spans="1:18" ht="13.8">
      <c r="A34" s="318"/>
      <c r="B34" s="291">
        <v>5</v>
      </c>
      <c r="C34" s="318" t="str">
        <f>_xlfn.CONCAT(Table1[[#This Row],[groupid]],Table1[[#This Row],[Thành phần hao phí]])</f>
        <v>5Cộng</v>
      </c>
      <c r="D34" s="317"/>
      <c r="E34" s="319" t="s">
        <v>314</v>
      </c>
      <c r="F34" s="317"/>
      <c r="G34" s="318"/>
      <c r="H34" s="338"/>
      <c r="I34" s="317"/>
      <c r="J34" s="583">
        <f>ROUND(SUM(J30:J33),0)</f>
        <v>1007960</v>
      </c>
      <c r="Q34" s="427">
        <f t="shared" ca="1" si="3"/>
        <v>27</v>
      </c>
      <c r="R34" s="427">
        <f t="shared" ca="1" si="4"/>
        <v>29</v>
      </c>
    </row>
    <row r="35" spans="1:18" ht="41.4">
      <c r="A35" s="291">
        <f>'Công trình'!A12</f>
        <v>6</v>
      </c>
      <c r="B35" s="291">
        <v>6</v>
      </c>
      <c r="C35" s="291" t="str">
        <f>_xlfn.CONCAT(Table1[[#This Row],[groupid]],Table1[[#This Row],[Thành phần hao phí]])</f>
        <v>6Vận chuyển đất, bùn đổ đi bằng tàu kéo 360CV, sà lan 400 tấn, vận chuyển 1 km đầu</v>
      </c>
      <c r="D35" s="291" t="str">
        <f>'Công trình'!D12</f>
        <v>AB.91111</v>
      </c>
      <c r="E35" s="331" t="str">
        <f>'Công trình'!E12</f>
        <v>Vận chuyển đất, bùn đổ đi bằng tàu kéo 360CV, sà lan 400 tấn, vận chuyển 1 km đầu</v>
      </c>
      <c r="F35" s="291" t="str">
        <f>'Công trình'!F12</f>
        <v>100m3</v>
      </c>
      <c r="G35" s="285">
        <v>1</v>
      </c>
      <c r="H35" s="287"/>
      <c r="I35" s="291"/>
      <c r="J35" s="581"/>
    </row>
    <row r="36" spans="1:18" ht="14.4">
      <c r="A36" s="580"/>
      <c r="B36" s="291">
        <v>6</v>
      </c>
      <c r="C36" s="580" t="str">
        <f>_xlfn.CONCAT(Table1[[#This Row],[groupid]],Table1[[#This Row],[Thành phần hao phí]])</f>
        <v>6c) Máy thi công</v>
      </c>
      <c r="D36" s="332"/>
      <c r="E36" s="333" t="s">
        <v>230</v>
      </c>
      <c r="F36" s="332"/>
      <c r="G36" s="334"/>
      <c r="H36" s="335"/>
      <c r="I36" s="332"/>
      <c r="J36" s="582">
        <f>ROUND(J39,0)</f>
        <v>634088</v>
      </c>
    </row>
    <row r="37" spans="1:18" ht="13.8">
      <c r="A37" s="273"/>
      <c r="B37" s="291">
        <v>6</v>
      </c>
      <c r="C37" s="273" t="str">
        <f>_xlfn.CONCAT(Table1[[#This Row],[groupid]],Table1[[#This Row],[Thành phần hao phí]])</f>
        <v>6Sà lan 400T</v>
      </c>
      <c r="D37" s="288" t="str">
        <f>'Giá tháng'!B$16</f>
        <v>M109.0103</v>
      </c>
      <c r="E37" s="294" t="str">
        <f>'Giá tháng'!C$16</f>
        <v>Sà lan 400T</v>
      </c>
      <c r="F37" s="274" t="str">
        <f>'Giá tháng'!D$16</f>
        <v>ca</v>
      </c>
      <c r="G37" s="340">
        <f>HaoPhiVatTu!H$34</f>
        <v>9.4E-2</v>
      </c>
      <c r="H37" s="275">
        <f>ROUND('Tổng hợp VT'!O16,0)</f>
        <v>891221</v>
      </c>
      <c r="I37" s="341">
        <f>'Giá tháng'!G$16</f>
        <v>1</v>
      </c>
      <c r="J37" s="584">
        <f>ROUND(G37*H37*I37,0)</f>
        <v>83775</v>
      </c>
    </row>
    <row r="38" spans="1:18" ht="13.8">
      <c r="A38" s="273"/>
      <c r="B38" s="291">
        <v>6</v>
      </c>
      <c r="C38" s="273" t="str">
        <f>_xlfn.CONCAT(Table1[[#This Row],[groupid]],Table1[[#This Row],[Thành phần hao phí]])</f>
        <v>6Tàu kéo 360CV</v>
      </c>
      <c r="D38" s="288" t="str">
        <f>'Giá tháng'!B$21</f>
        <v>M109.0704</v>
      </c>
      <c r="E38" s="294" t="str">
        <f>'Giá tháng'!C$21</f>
        <v>Tàu kéo 360CV</v>
      </c>
      <c r="F38" s="274" t="str">
        <f>'Giá tháng'!D$21</f>
        <v>ca</v>
      </c>
      <c r="G38" s="340">
        <f>HaoPhiVatTu!H$35</f>
        <v>9.4E-2</v>
      </c>
      <c r="H38" s="275">
        <f>ROUND('Tổng hợp VT'!O18,0)</f>
        <v>5854397</v>
      </c>
      <c r="I38" s="341">
        <f>'Giá tháng'!G$21</f>
        <v>1</v>
      </c>
      <c r="J38" s="584">
        <f>ROUND(G38*H38*I38,0)</f>
        <v>550313</v>
      </c>
    </row>
    <row r="39" spans="1:18" ht="13.8">
      <c r="A39" s="318"/>
      <c r="B39" s="291">
        <v>6</v>
      </c>
      <c r="C39" s="318" t="str">
        <f>_xlfn.CONCAT(Table1[[#This Row],[groupid]],Table1[[#This Row],[Thành phần hao phí]])</f>
        <v>6Cộng</v>
      </c>
      <c r="D39" s="317"/>
      <c r="E39" s="319" t="s">
        <v>314</v>
      </c>
      <c r="F39" s="317"/>
      <c r="G39" s="318"/>
      <c r="H39" s="338"/>
      <c r="I39" s="317"/>
      <c r="J39" s="583">
        <f>ROUND(SUM(J37:J38),0)</f>
        <v>634088</v>
      </c>
    </row>
    <row r="40" spans="1:18" ht="55.2">
      <c r="A40" s="291">
        <f>'Công trình'!A13</f>
        <v>7</v>
      </c>
      <c r="B40" s="291">
        <v>7</v>
      </c>
      <c r="C40" s="291" t="str">
        <f>_xlfn.CONCAT(Table1[[#This Row],[groupid]],Table1[[#This Row],[Thành phần hao phí]])</f>
        <v>7Vận chuyển đất, bùn đổ đi bằng tàu kéo 360CV, sà lan 400 tấn, vận chuyển 1 km tiếp theo, cự ly &lt;= 6km</v>
      </c>
      <c r="D40" s="291" t="str">
        <f>'Công trình'!D13</f>
        <v>AB.91121</v>
      </c>
      <c r="E40" s="331" t="str">
        <f>'Công trình'!E13</f>
        <v>Vận chuyển đất, bùn đổ đi bằng tàu kéo 360CV, sà lan 400 tấn, vận chuyển 1 km tiếp theo, cự ly &lt;= 6km</v>
      </c>
      <c r="F40" s="291" t="str">
        <f>'Công trình'!F13</f>
        <v>100m3</v>
      </c>
      <c r="G40" s="285">
        <v>1</v>
      </c>
      <c r="H40" s="287"/>
      <c r="I40" s="291"/>
      <c r="J40" s="581"/>
    </row>
    <row r="41" spans="1:18" ht="14.4">
      <c r="A41" s="580"/>
      <c r="B41" s="291">
        <v>7</v>
      </c>
      <c r="C41" s="580" t="str">
        <f>_xlfn.CONCAT(Table1[[#This Row],[groupid]],Table1[[#This Row],[Thành phần hao phí]])</f>
        <v>7c) Máy thi công</v>
      </c>
      <c r="D41" s="332"/>
      <c r="E41" s="333" t="s">
        <v>230</v>
      </c>
      <c r="F41" s="332"/>
      <c r="G41" s="334"/>
      <c r="H41" s="335"/>
      <c r="I41" s="332"/>
      <c r="J41" s="582">
        <f>ROUND(J44,0)</f>
        <v>2698247</v>
      </c>
    </row>
    <row r="42" spans="1:18" ht="13.8">
      <c r="A42" s="273"/>
      <c r="B42" s="291">
        <v>7</v>
      </c>
      <c r="C42" s="273" t="str">
        <f>_xlfn.CONCAT(Table1[[#This Row],[groupid]],Table1[[#This Row],[Thành phần hao phí]])</f>
        <v>7Sà lan 400T</v>
      </c>
      <c r="D42" s="288" t="str">
        <f>'Giá tháng'!B$17</f>
        <v>M109.0103</v>
      </c>
      <c r="E42" s="294" t="str">
        <f>'Giá tháng'!C$17</f>
        <v>Sà lan 400T</v>
      </c>
      <c r="F42" s="274" t="str">
        <f>'Giá tháng'!D$17</f>
        <v>ca</v>
      </c>
      <c r="G42" s="340">
        <f>HaoPhiVatTu!H$38</f>
        <v>0.08</v>
      </c>
      <c r="H42" s="275">
        <f>ROUND('Tổng hợp VT'!O16,0)</f>
        <v>891221</v>
      </c>
      <c r="I42" s="341">
        <f>'Giá tháng'!G$17</f>
        <v>5</v>
      </c>
      <c r="J42" s="584">
        <f>ROUND(G42*H42*I42,0)</f>
        <v>356488</v>
      </c>
    </row>
    <row r="43" spans="1:18" ht="13.8">
      <c r="A43" s="273"/>
      <c r="B43" s="291">
        <v>7</v>
      </c>
      <c r="C43" s="273" t="str">
        <f>_xlfn.CONCAT(Table1[[#This Row],[groupid]],Table1[[#This Row],[Thành phần hao phí]])</f>
        <v>7Tàu kéo 360CV</v>
      </c>
      <c r="D43" s="288" t="str">
        <f>'Giá tháng'!B$23</f>
        <v>M109.0704</v>
      </c>
      <c r="E43" s="294" t="str">
        <f>'Giá tháng'!C$23</f>
        <v>Tàu kéo 360CV</v>
      </c>
      <c r="F43" s="274" t="str">
        <f>'Giá tháng'!D$23</f>
        <v>ca</v>
      </c>
      <c r="G43" s="340">
        <f>HaoPhiVatTu!H$39</f>
        <v>0.08</v>
      </c>
      <c r="H43" s="275">
        <f>ROUND('Tổng hợp VT'!O18,0)</f>
        <v>5854397</v>
      </c>
      <c r="I43" s="341">
        <f>'Giá tháng'!G$23</f>
        <v>5</v>
      </c>
      <c r="J43" s="584">
        <f>ROUND(G43*H43*I43,0)</f>
        <v>2341759</v>
      </c>
    </row>
    <row r="44" spans="1:18" ht="13.8">
      <c r="A44" s="318"/>
      <c r="B44" s="291">
        <v>7</v>
      </c>
      <c r="C44" s="318" t="str">
        <f>_xlfn.CONCAT(Table1[[#This Row],[groupid]],Table1[[#This Row],[Thành phần hao phí]])</f>
        <v>7Cộng</v>
      </c>
      <c r="D44" s="317"/>
      <c r="E44" s="319" t="s">
        <v>314</v>
      </c>
      <c r="F44" s="317"/>
      <c r="G44" s="318"/>
      <c r="H44" s="338"/>
      <c r="I44" s="317"/>
      <c r="J44" s="583">
        <f>ROUND(SUM(J42:J43),0)</f>
        <v>2698247</v>
      </c>
    </row>
    <row r="45" spans="1:18" ht="55.2">
      <c r="A45" s="291">
        <f>'Công trình'!A14</f>
        <v>8</v>
      </c>
      <c r="B45" s="291">
        <v>8</v>
      </c>
      <c r="C45" s="291" t="str">
        <f>_xlfn.CONCAT(Table1[[#This Row],[groupid]],Table1[[#This Row],[Thành phần hao phí]])</f>
        <v>8Vận chuyển đất, bùn đổ đi bằng tàu kéo 360CV, sà lan 400 tấn, vận chuyển 1 km tiếp theo, cự ly từ 6 - 20km</v>
      </c>
      <c r="D45" s="291" t="str">
        <f>'Công trình'!D14</f>
        <v>AB.91122</v>
      </c>
      <c r="E45" s="331" t="str">
        <f>'Công trình'!E14</f>
        <v>Vận chuyển đất, bùn đổ đi bằng tàu kéo 360CV, sà lan 400 tấn, vận chuyển 1 km tiếp theo, cự ly từ 6 - 20km</v>
      </c>
      <c r="F45" s="291" t="str">
        <f>'Công trình'!F14</f>
        <v>100m3</v>
      </c>
      <c r="G45" s="285">
        <v>1</v>
      </c>
      <c r="H45" s="287"/>
      <c r="I45" s="291"/>
      <c r="J45" s="581"/>
    </row>
    <row r="46" spans="1:18" ht="14.4">
      <c r="A46" s="580"/>
      <c r="B46" s="291">
        <v>8</v>
      </c>
      <c r="C46" s="580" t="str">
        <f>_xlfn.CONCAT(Table1[[#This Row],[groupid]],Table1[[#This Row],[Thành phần hao phí]])</f>
        <v>8c) Máy thi công</v>
      </c>
      <c r="D46" s="332"/>
      <c r="E46" s="333" t="s">
        <v>230</v>
      </c>
      <c r="F46" s="332"/>
      <c r="G46" s="334"/>
      <c r="H46" s="335"/>
      <c r="I46" s="332"/>
      <c r="J46" s="582">
        <f>ROUND(J49,0)</f>
        <v>6705145</v>
      </c>
    </row>
    <row r="47" spans="1:18" ht="13.8">
      <c r="A47" s="273"/>
      <c r="B47" s="291">
        <v>8</v>
      </c>
      <c r="C47" s="273" t="str">
        <f>_xlfn.CONCAT(Table1[[#This Row],[groupid]],Table1[[#This Row],[Thành phần hao phí]])</f>
        <v>8Sà lan 400T</v>
      </c>
      <c r="D47" s="288" t="str">
        <f>'Giá tháng'!B$18</f>
        <v>M109.0103</v>
      </c>
      <c r="E47" s="294" t="str">
        <f>'Giá tháng'!C$18</f>
        <v>Sà lan 400T</v>
      </c>
      <c r="F47" s="274" t="str">
        <f>'Giá tháng'!D$18</f>
        <v>ca</v>
      </c>
      <c r="G47" s="340">
        <f>HaoPhiVatTu!H$42</f>
        <v>7.0999999999999994E-2</v>
      </c>
      <c r="H47" s="275">
        <f>ROUND('Tổng hợp VT'!O16,0)</f>
        <v>891221</v>
      </c>
      <c r="I47" s="341">
        <f>'Giá tháng'!G$18</f>
        <v>14</v>
      </c>
      <c r="J47" s="584">
        <f>ROUND(G47*H47*I47,0)</f>
        <v>885874</v>
      </c>
    </row>
    <row r="48" spans="1:18" ht="13.8">
      <c r="A48" s="273"/>
      <c r="B48" s="291">
        <v>8</v>
      </c>
      <c r="C48" s="273" t="str">
        <f>_xlfn.CONCAT(Table1[[#This Row],[groupid]],Table1[[#This Row],[Thành phần hao phí]])</f>
        <v>8Tàu kéo 360CV</v>
      </c>
      <c r="D48" s="288" t="str">
        <f>'Giá tháng'!B$22</f>
        <v>M109.0704</v>
      </c>
      <c r="E48" s="294" t="str">
        <f>'Giá tháng'!C$22</f>
        <v>Tàu kéo 360CV</v>
      </c>
      <c r="F48" s="274" t="str">
        <f>'Giá tháng'!D$22</f>
        <v>ca</v>
      </c>
      <c r="G48" s="340">
        <f>HaoPhiVatTu!H$43</f>
        <v>7.0999999999999994E-2</v>
      </c>
      <c r="H48" s="275">
        <f>ROUND('Tổng hợp VT'!O18,0)</f>
        <v>5854397</v>
      </c>
      <c r="I48" s="341">
        <f>'Giá tháng'!G$22</f>
        <v>14</v>
      </c>
      <c r="J48" s="584">
        <f>ROUND(G48*H48*I48,0)</f>
        <v>5819271</v>
      </c>
    </row>
    <row r="49" spans="1:10" ht="13.8">
      <c r="A49" s="318"/>
      <c r="B49" s="291">
        <v>8</v>
      </c>
      <c r="C49" s="318" t="str">
        <f>_xlfn.CONCAT(Table1[[#This Row],[groupid]],Table1[[#This Row],[Thành phần hao phí]])</f>
        <v>8Cộng</v>
      </c>
      <c r="D49" s="317"/>
      <c r="E49" s="319" t="s">
        <v>314</v>
      </c>
      <c r="F49" s="317"/>
      <c r="G49" s="318"/>
      <c r="H49" s="338"/>
      <c r="I49" s="317"/>
      <c r="J49" s="583">
        <f>ROUND(SUM(J47:J48),0)</f>
        <v>6705145</v>
      </c>
    </row>
    <row r="50" spans="1:10" ht="55.2">
      <c r="A50" s="291">
        <f>'Công trình'!A15</f>
        <v>9</v>
      </c>
      <c r="B50" s="291">
        <v>9</v>
      </c>
      <c r="C50" s="291" t="str">
        <f>_xlfn.CONCAT(Table1[[#This Row],[groupid]],Table1[[#This Row],[Thành phần hao phí]])</f>
        <v>9Vận chuyển đất, bùn đổ đi bằng tàu kéo 360CV, sà lan 400 tấn, vận chuyển 1 km tiếp theo, cự ly &gt; 20km</v>
      </c>
      <c r="D50" s="291" t="str">
        <f>'Công trình'!D15</f>
        <v>AB.91123</v>
      </c>
      <c r="E50" s="331" t="str">
        <f>'Công trình'!E15</f>
        <v>Vận chuyển đất, bùn đổ đi bằng tàu kéo 360CV, sà lan 400 tấn, vận chuyển 1 km tiếp theo, cự ly &gt; 20km</v>
      </c>
      <c r="F50" s="291" t="str">
        <f>'Công trình'!F15</f>
        <v>100m3</v>
      </c>
      <c r="G50" s="285">
        <v>1</v>
      </c>
      <c r="H50" s="287"/>
      <c r="I50" s="291"/>
      <c r="J50" s="581"/>
    </row>
    <row r="51" spans="1:10" ht="14.4">
      <c r="A51" s="580"/>
      <c r="B51" s="291">
        <v>9</v>
      </c>
      <c r="C51" s="580" t="str">
        <f>_xlfn.CONCAT(Table1[[#This Row],[groupid]],Table1[[#This Row],[Thành phần hao phí]])</f>
        <v>9c) Máy thi công</v>
      </c>
      <c r="D51" s="332"/>
      <c r="E51" s="333" t="s">
        <v>230</v>
      </c>
      <c r="F51" s="332"/>
      <c r="G51" s="334"/>
      <c r="H51" s="335"/>
      <c r="I51" s="332"/>
      <c r="J51" s="582">
        <f>ROUND(J54,0)</f>
        <v>279269</v>
      </c>
    </row>
    <row r="52" spans="1:10" ht="13.8">
      <c r="A52" s="273"/>
      <c r="B52" s="291">
        <v>9</v>
      </c>
      <c r="C52" s="273" t="str">
        <f>_xlfn.CONCAT(Table1[[#This Row],[groupid]],Table1[[#This Row],[Thành phần hao phí]])</f>
        <v>9Sà lan 400T</v>
      </c>
      <c r="D52" s="288" t="str">
        <f>'Giá tháng'!B$19</f>
        <v>M109.0103</v>
      </c>
      <c r="E52" s="294" t="str">
        <f>'Giá tháng'!C$19</f>
        <v>Sà lan 400T</v>
      </c>
      <c r="F52" s="274" t="str">
        <f>'Giá tháng'!D$19</f>
        <v>ca</v>
      </c>
      <c r="G52" s="340">
        <f>HaoPhiVatTu!H$46</f>
        <v>6.9000000000000006E-2</v>
      </c>
      <c r="H52" s="275">
        <f>ROUND('Tổng hợp VT'!O16,0)</f>
        <v>891221</v>
      </c>
      <c r="I52" s="341">
        <f>'Giá tháng'!G$19</f>
        <v>0.6</v>
      </c>
      <c r="J52" s="584">
        <f>ROUND(G52*H52*I52,0)</f>
        <v>36897</v>
      </c>
    </row>
    <row r="53" spans="1:10" ht="13.8">
      <c r="A53" s="273"/>
      <c r="B53" s="291">
        <v>9</v>
      </c>
      <c r="C53" s="273" t="str">
        <f>_xlfn.CONCAT(Table1[[#This Row],[groupid]],Table1[[#This Row],[Thành phần hao phí]])</f>
        <v>9Tàu kéo 360CV</v>
      </c>
      <c r="D53" s="288" t="str">
        <f>'Giá tháng'!B$24</f>
        <v>M109.0704</v>
      </c>
      <c r="E53" s="294" t="str">
        <f>'Giá tháng'!C$24</f>
        <v>Tàu kéo 360CV</v>
      </c>
      <c r="F53" s="274" t="str">
        <f>'Giá tháng'!D$24</f>
        <v>ca</v>
      </c>
      <c r="G53" s="340">
        <f>HaoPhiVatTu!H$47</f>
        <v>6.9000000000000006E-2</v>
      </c>
      <c r="H53" s="275">
        <f>ROUND('Tổng hợp VT'!O18,0)</f>
        <v>5854397</v>
      </c>
      <c r="I53" s="341">
        <f>'Giá tháng'!G$24</f>
        <v>0.6</v>
      </c>
      <c r="J53" s="584">
        <f>ROUND(G53*H53*I53,0)</f>
        <v>242372</v>
      </c>
    </row>
    <row r="54" spans="1:10" ht="13.8">
      <c r="A54" s="318"/>
      <c r="B54" s="291">
        <v>9</v>
      </c>
      <c r="C54" s="318" t="str">
        <f>_xlfn.CONCAT(Table1[[#This Row],[groupid]],Table1[[#This Row],[Thành phần hao phí]])</f>
        <v>9Cộng</v>
      </c>
      <c r="D54" s="317"/>
      <c r="E54" s="319" t="s">
        <v>314</v>
      </c>
      <c r="F54" s="317"/>
      <c r="G54" s="318"/>
      <c r="H54" s="338"/>
      <c r="I54" s="317"/>
      <c r="J54" s="583">
        <f>ROUND(SUM(J52:J53),0)</f>
        <v>279269</v>
      </c>
    </row>
    <row r="55" spans="1:10" ht="55.2">
      <c r="A55" s="291">
        <f>'Công trình'!A16</f>
        <v>10</v>
      </c>
      <c r="B55" s="291">
        <v>10</v>
      </c>
      <c r="C55" s="291" t="str">
        <f>_xlfn.CONCAT(Table1[[#This Row],[groupid]],Table1[[#This Row],[Thành phần hao phí]])</f>
        <v>10Vận chuyển đất từ sà lan 400T lên bờ bằng máy đào gầu dây 1,2m3, chiều cao đổ đất &lt;= 3m, bùn đặc</v>
      </c>
      <c r="D55" s="291" t="str">
        <f>'Công trình'!D16</f>
        <v>AB.81151</v>
      </c>
      <c r="E55" s="331" t="str">
        <f>'Công trình'!E16</f>
        <v>Vận chuyển đất từ sà lan 400T lên bờ bằng máy đào gầu dây 1,2m3, chiều cao đổ đất &lt;= 3m, bùn đặc</v>
      </c>
      <c r="F55" s="291" t="str">
        <f>'Công trình'!F16</f>
        <v>100m3</v>
      </c>
      <c r="G55" s="285">
        <v>1</v>
      </c>
      <c r="H55" s="287"/>
      <c r="I55" s="291"/>
      <c r="J55" s="581"/>
    </row>
    <row r="56" spans="1:10" ht="14.4">
      <c r="A56" s="580"/>
      <c r="B56" s="291">
        <v>10</v>
      </c>
      <c r="C56" s="580" t="str">
        <f>_xlfn.CONCAT(Table1[[#This Row],[groupid]],Table1[[#This Row],[Thành phần hao phí]])</f>
        <v>10b) Nhân công</v>
      </c>
      <c r="D56" s="332"/>
      <c r="E56" s="333" t="s">
        <v>229</v>
      </c>
      <c r="F56" s="332"/>
      <c r="G56" s="334"/>
      <c r="H56" s="335"/>
      <c r="I56" s="332"/>
      <c r="J56" s="582">
        <f>ROUND(J57,0)</f>
        <v>88740</v>
      </c>
    </row>
    <row r="57" spans="1:10" ht="13.8">
      <c r="A57" s="273"/>
      <c r="B57" s="291">
        <v>10</v>
      </c>
      <c r="C57" s="273" t="str">
        <f>_xlfn.CONCAT(Table1[[#This Row],[groupid]],Table1[[#This Row],[Thành phần hao phí]])</f>
        <v>10Nhân công 3,5/7, nhóm 1</v>
      </c>
      <c r="D57" s="288" t="str">
        <f>'Giá tháng'!B$7</f>
        <v>N24.0008</v>
      </c>
      <c r="E57" s="294" t="str">
        <f>'Giá tháng'!C$7</f>
        <v>Nhân công 3,5/7, nhóm 1</v>
      </c>
      <c r="F57" s="274" t="str">
        <f>'Giá tháng'!D$7</f>
        <v>công</v>
      </c>
      <c r="G57" s="340">
        <f>HaoPhiVatTu!G$50</f>
        <v>0.36</v>
      </c>
      <c r="H57" s="275">
        <f>ROUND('Tổng hợp VT'!O7,0)</f>
        <v>246500</v>
      </c>
      <c r="I57" s="341">
        <f>'Giá tháng'!G$7</f>
        <v>1</v>
      </c>
      <c r="J57" s="584">
        <f>ROUND(G57*H57*I57,0)</f>
        <v>88740</v>
      </c>
    </row>
    <row r="58" spans="1:10" ht="14.4">
      <c r="A58" s="580"/>
      <c r="B58" s="291">
        <v>10</v>
      </c>
      <c r="C58" s="580" t="str">
        <f>_xlfn.CONCAT(Table1[[#This Row],[groupid]],Table1[[#This Row],[Thành phần hao phí]])</f>
        <v>10c) Máy thi công</v>
      </c>
      <c r="D58" s="332"/>
      <c r="E58" s="333" t="s">
        <v>230</v>
      </c>
      <c r="F58" s="332"/>
      <c r="G58" s="334"/>
      <c r="H58" s="335"/>
      <c r="I58" s="332"/>
      <c r="J58" s="582">
        <f>ROUND(J62,0)</f>
        <v>985844</v>
      </c>
    </row>
    <row r="59" spans="1:10" ht="13.8">
      <c r="A59" s="273"/>
      <c r="B59" s="291">
        <v>10</v>
      </c>
      <c r="C59" s="273" t="str">
        <f>_xlfn.CONCAT(Table1[[#This Row],[groupid]],Table1[[#This Row],[Thành phần hao phí]])</f>
        <v>10Máy đào gầu dây 1,2m3</v>
      </c>
      <c r="D59" s="288" t="str">
        <f>'Giá tháng'!B$10</f>
        <v>M101.0303</v>
      </c>
      <c r="E59" s="294" t="str">
        <f>'Giá tháng'!C$10</f>
        <v>Máy đào gầu dây 1,2m3</v>
      </c>
      <c r="F59" s="274" t="str">
        <f>'Giá tháng'!D$10</f>
        <v>ca</v>
      </c>
      <c r="G59" s="340">
        <f>HaoPhiVatTu!H$52</f>
        <v>0.192</v>
      </c>
      <c r="H59" s="275">
        <f>ROUND('Tổng hợp VT'!O11,0)</f>
        <v>3565793</v>
      </c>
      <c r="I59" s="341">
        <f>'Giá tháng'!G$10</f>
        <v>1</v>
      </c>
      <c r="J59" s="584">
        <f>ROUND(G59*H59*I59,0)</f>
        <v>684632</v>
      </c>
    </row>
    <row r="60" spans="1:10" ht="13.8">
      <c r="A60" s="273"/>
      <c r="B60" s="291">
        <v>10</v>
      </c>
      <c r="C60" s="273" t="str">
        <f>_xlfn.CONCAT(Table1[[#This Row],[groupid]],Table1[[#This Row],[Thành phần hao phí]])</f>
        <v>10Sà lan 250T</v>
      </c>
      <c r="D60" s="288" t="str">
        <f>'Giá tháng'!B$15</f>
        <v>M109.0102</v>
      </c>
      <c r="E60" s="294" t="str">
        <f>'Giá tháng'!C$15</f>
        <v>Sà lan 250T</v>
      </c>
      <c r="F60" s="274" t="str">
        <f>'Giá tháng'!D$15</f>
        <v>ca</v>
      </c>
      <c r="G60" s="340">
        <f>HaoPhiVatTu!H$53</f>
        <v>0.192</v>
      </c>
      <c r="H60" s="275">
        <f>ROUND('Tổng hợp VT'!O15,0)</f>
        <v>677592</v>
      </c>
      <c r="I60" s="341">
        <f>'Giá tháng'!G$15</f>
        <v>1</v>
      </c>
      <c r="J60" s="584">
        <f>ROUND(G60*H60*I60,0)</f>
        <v>130098</v>
      </c>
    </row>
    <row r="61" spans="1:10" ht="13.8">
      <c r="A61" s="273"/>
      <c r="B61" s="291">
        <v>10</v>
      </c>
      <c r="C61" s="273" t="str">
        <f>_xlfn.CONCAT(Table1[[#This Row],[groupid]],Table1[[#This Row],[Thành phần hao phí]])</f>
        <v>10Sà lan 400T</v>
      </c>
      <c r="D61" s="288" t="str">
        <f>'Giá tháng'!B$16</f>
        <v>M109.0103</v>
      </c>
      <c r="E61" s="294" t="str">
        <f>'Giá tháng'!C$16</f>
        <v>Sà lan 400T</v>
      </c>
      <c r="F61" s="274" t="str">
        <f>'Giá tháng'!D$16</f>
        <v>ca</v>
      </c>
      <c r="G61" s="340">
        <f>HaoPhiVatTu!H$54</f>
        <v>0.192</v>
      </c>
      <c r="H61" s="275">
        <f>ROUND('Tổng hợp VT'!O16,0)</f>
        <v>891221</v>
      </c>
      <c r="I61" s="341">
        <f>'Giá tháng'!G$16</f>
        <v>1</v>
      </c>
      <c r="J61" s="584">
        <f>ROUND(G61*H61*I61,0)</f>
        <v>171114</v>
      </c>
    </row>
    <row r="62" spans="1:10" ht="13.8">
      <c r="A62" s="587"/>
      <c r="B62" s="291">
        <v>10</v>
      </c>
      <c r="C62" s="587" t="str">
        <f>_xlfn.CONCAT(Table1[[#This Row],[groupid]],Table1[[#This Row],[Thành phần hao phí]])</f>
        <v>10Cộng</v>
      </c>
      <c r="D62" s="588"/>
      <c r="E62" s="589" t="s">
        <v>314</v>
      </c>
      <c r="F62" s="588"/>
      <c r="G62" s="587"/>
      <c r="H62" s="590"/>
      <c r="I62" s="588"/>
      <c r="J62" s="591">
        <f>ROUND(SUM(J59:J61),0)</f>
        <v>985844</v>
      </c>
    </row>
    <row r="63" spans="1:10" ht="15" customHeight="1">
      <c r="A63" s="273">
        <v>11</v>
      </c>
      <c r="B63" s="291">
        <v>11</v>
      </c>
      <c r="C63" s="592" t="str">
        <f>_xlfn.CONCAT(Table1[[#This Row],[groupid]],Table1[[#This Row],[Thành phần hao phí]])</f>
        <v>110</v>
      </c>
      <c r="D63" s="288">
        <f>'Công trình'!D24</f>
        <v>0</v>
      </c>
      <c r="E63" s="294">
        <f>'Công trình'!E24</f>
        <v>0</v>
      </c>
      <c r="F63" s="274">
        <f>'Công trình'!F24</f>
        <v>0</v>
      </c>
      <c r="G63" s="340">
        <v>1</v>
      </c>
      <c r="H63" s="275"/>
      <c r="I63" s="341"/>
      <c r="J63" s="584"/>
    </row>
    <row r="64" spans="1:10" ht="15" customHeight="1">
      <c r="A64" s="273"/>
      <c r="B64" s="291">
        <v>11</v>
      </c>
      <c r="C64" s="592" t="str">
        <f>_xlfn.CONCAT(Table1[[#This Row],[groupid]],Table1[[#This Row],[Thành phần hao phí]])</f>
        <v>11b) Nhân công</v>
      </c>
      <c r="D64" s="288"/>
      <c r="E64" s="294" t="s">
        <v>229</v>
      </c>
      <c r="F64" s="274"/>
      <c r="G64" s="340"/>
      <c r="H64" s="275"/>
      <c r="I64" s="341"/>
      <c r="J64" s="584">
        <f>ROUND(J65,0)</f>
        <v>243933</v>
      </c>
    </row>
    <row r="65" spans="1:10" ht="15" customHeight="1">
      <c r="A65" s="273"/>
      <c r="B65" s="291">
        <v>11</v>
      </c>
      <c r="C65" s="592" t="str">
        <f>_xlfn.CONCAT(Table1[[#This Row],[groupid]],Table1[[#This Row],[Thành phần hao phí]])</f>
        <v>11Nhân công 3,5/7, nhóm 1</v>
      </c>
      <c r="D65" s="288" t="str">
        <f>'Giá tháng'!B$7</f>
        <v>N24.0008</v>
      </c>
      <c r="E65" s="294" t="str">
        <f>'Giá tháng'!C$7</f>
        <v>Nhân công 3,5/7, nhóm 1</v>
      </c>
      <c r="F65" s="274" t="str">
        <f>'Giá tháng'!D$7</f>
        <v>công</v>
      </c>
      <c r="G65" s="340">
        <f>HaoPhiVatTu!G$50</f>
        <v>0.36</v>
      </c>
      <c r="H65" s="275">
        <f>ROUND('Tổng hợp VT'!O15,0)</f>
        <v>677592</v>
      </c>
      <c r="I65" s="341">
        <f>'Giá tháng'!G$7</f>
        <v>1</v>
      </c>
      <c r="J65" s="584">
        <f>ROUND(G65*H65*I65,0)</f>
        <v>243933</v>
      </c>
    </row>
    <row r="66" spans="1:10" ht="15" customHeight="1">
      <c r="A66" s="273"/>
      <c r="B66" s="291">
        <v>11</v>
      </c>
      <c r="C66" s="592" t="str">
        <f>_xlfn.CONCAT(Table1[[#This Row],[groupid]],Table1[[#This Row],[Thành phần hao phí]])</f>
        <v>11c) Máy thi công</v>
      </c>
      <c r="D66" s="288"/>
      <c r="E66" s="294" t="s">
        <v>230</v>
      </c>
      <c r="F66" s="274"/>
      <c r="G66" s="340"/>
      <c r="H66" s="275"/>
      <c r="I66" s="341"/>
      <c r="J66" s="584">
        <f>ROUND(J70,0)</f>
        <v>679403</v>
      </c>
    </row>
    <row r="67" spans="1:10" ht="15" customHeight="1">
      <c r="A67" s="273"/>
      <c r="B67" s="291">
        <v>11</v>
      </c>
      <c r="C67" s="592" t="str">
        <f>_xlfn.CONCAT(Table1[[#This Row],[groupid]],Table1[[#This Row],[Thành phần hao phí]])</f>
        <v>11Máy đào gầu dây 1,2m3</v>
      </c>
      <c r="D67" s="288" t="str">
        <f>'Giá tháng'!B$10</f>
        <v>M101.0303</v>
      </c>
      <c r="E67" s="294" t="str">
        <f>'Giá tháng'!C$10</f>
        <v>Máy đào gầu dây 1,2m3</v>
      </c>
      <c r="F67" s="274" t="str">
        <f>'Giá tháng'!D$10</f>
        <v>ca</v>
      </c>
      <c r="G67" s="340">
        <f>HaoPhiVatTu!H$52</f>
        <v>0.192</v>
      </c>
      <c r="H67" s="275">
        <f>ROUND('Tổng hợp VT'!O19,0)</f>
        <v>3538558</v>
      </c>
      <c r="I67" s="341">
        <f>'Giá tháng'!G$10</f>
        <v>1</v>
      </c>
      <c r="J67" s="584">
        <f>ROUND(G67*H67*I67,0)</f>
        <v>679403</v>
      </c>
    </row>
    <row r="68" spans="1:10" ht="15" customHeight="1">
      <c r="A68" s="273"/>
      <c r="B68" s="291">
        <v>11</v>
      </c>
      <c r="C68" s="592" t="str">
        <f>_xlfn.CONCAT(Table1[[#This Row],[groupid]],Table1[[#This Row],[Thành phần hao phí]])</f>
        <v>11Sà lan 250T</v>
      </c>
      <c r="D68" s="288" t="str">
        <f>'Giá tháng'!B$15</f>
        <v>M109.0102</v>
      </c>
      <c r="E68" s="294" t="str">
        <f>'Giá tháng'!C$15</f>
        <v>Sà lan 250T</v>
      </c>
      <c r="F68" s="274" t="str">
        <f>'Giá tháng'!D$15</f>
        <v>ca</v>
      </c>
      <c r="G68" s="340">
        <f>HaoPhiVatTu!H$53</f>
        <v>0.192</v>
      </c>
      <c r="H68" s="275">
        <f>ROUND('Tổng hợp VT'!O23,0)</f>
        <v>0</v>
      </c>
      <c r="I68" s="341">
        <f>'Giá tháng'!G$15</f>
        <v>1</v>
      </c>
      <c r="J68" s="584">
        <f>ROUND(G68*H68*I68,0)</f>
        <v>0</v>
      </c>
    </row>
    <row r="69" spans="1:10" ht="15" customHeight="1">
      <c r="A69" s="273"/>
      <c r="B69" s="291">
        <v>11</v>
      </c>
      <c r="C69" s="592" t="str">
        <f>_xlfn.CONCAT(Table1[[#This Row],[groupid]],Table1[[#This Row],[Thành phần hao phí]])</f>
        <v>11Sà lan 400T</v>
      </c>
      <c r="D69" s="288" t="str">
        <f>'Giá tháng'!B$16</f>
        <v>M109.0103</v>
      </c>
      <c r="E69" s="294" t="str">
        <f>'Giá tháng'!C$16</f>
        <v>Sà lan 400T</v>
      </c>
      <c r="F69" s="274" t="str">
        <f>'Giá tháng'!D$16</f>
        <v>ca</v>
      </c>
      <c r="G69" s="340">
        <f>HaoPhiVatTu!H$54</f>
        <v>0.192</v>
      </c>
      <c r="H69" s="275">
        <f>ROUND('Tổng hợp VT'!O24,0)</f>
        <v>0</v>
      </c>
      <c r="I69" s="341">
        <f>'Giá tháng'!G$16</f>
        <v>1</v>
      </c>
      <c r="J69" s="584">
        <f>ROUND(G69*H69*I69,0)</f>
        <v>0</v>
      </c>
    </row>
    <row r="70" spans="1:10" ht="15" customHeight="1">
      <c r="A70" s="587"/>
      <c r="B70" s="291">
        <v>11</v>
      </c>
      <c r="C70" s="593" t="str">
        <f>_xlfn.CONCAT(Table1[[#This Row],[groupid]],Table1[[#This Row],[Thành phần hao phí]])</f>
        <v>11Cộng</v>
      </c>
      <c r="D70" s="594"/>
      <c r="E70" s="589" t="s">
        <v>314</v>
      </c>
      <c r="F70" s="588"/>
      <c r="G70" s="595"/>
      <c r="H70" s="590"/>
      <c r="I70" s="596"/>
      <c r="J70" s="591">
        <f>ROUND(SUM(J67:J69),0)</f>
        <v>679403</v>
      </c>
    </row>
    <row r="71" spans="1:10" ht="15" customHeight="1">
      <c r="A71" s="273">
        <v>12</v>
      </c>
      <c r="B71" s="291">
        <v>12</v>
      </c>
      <c r="C71" s="592" t="str">
        <f>_xlfn.CONCAT(Table1[[#This Row],[groupid]],Table1[[#This Row],[Thành phần hao phí]])</f>
        <v>120</v>
      </c>
      <c r="D71" s="288">
        <f>'Công trình'!D32</f>
        <v>0</v>
      </c>
      <c r="E71" s="294">
        <f>'Công trình'!E32</f>
        <v>0</v>
      </c>
      <c r="F71" s="274">
        <f>'Công trình'!F32</f>
        <v>0</v>
      </c>
      <c r="G71" s="340">
        <v>1</v>
      </c>
      <c r="H71" s="275"/>
      <c r="I71" s="341"/>
      <c r="J71" s="584"/>
    </row>
    <row r="72" spans="1:10" ht="15" customHeight="1">
      <c r="A72" s="273"/>
      <c r="B72" s="291">
        <v>12</v>
      </c>
      <c r="C72" s="592" t="str">
        <f>_xlfn.CONCAT(Table1[[#This Row],[groupid]],Table1[[#This Row],[Thành phần hao phí]])</f>
        <v>12b) Nhân công</v>
      </c>
      <c r="D72" s="288"/>
      <c r="E72" s="294" t="s">
        <v>229</v>
      </c>
      <c r="F72" s="274"/>
      <c r="G72" s="340"/>
      <c r="H72" s="275"/>
      <c r="I72" s="341"/>
      <c r="J72" s="584">
        <f>ROUND(J73,0)</f>
        <v>0</v>
      </c>
    </row>
    <row r="73" spans="1:10" ht="15" customHeight="1">
      <c r="A73" s="273"/>
      <c r="B73" s="291">
        <v>12</v>
      </c>
      <c r="C73" s="592" t="str">
        <f>_xlfn.CONCAT(Table1[[#This Row],[groupid]],Table1[[#This Row],[Thành phần hao phí]])</f>
        <v>12Nhân công 3,5/7, nhóm 1</v>
      </c>
      <c r="D73" s="288" t="str">
        <f>'Giá tháng'!B$7</f>
        <v>N24.0008</v>
      </c>
      <c r="E73" s="294" t="str">
        <f>'Giá tháng'!C$7</f>
        <v>Nhân công 3,5/7, nhóm 1</v>
      </c>
      <c r="F73" s="274" t="str">
        <f>'Giá tháng'!D$7</f>
        <v>công</v>
      </c>
      <c r="G73" s="340">
        <f>HaoPhiVatTu!G$50</f>
        <v>0.36</v>
      </c>
      <c r="H73" s="275">
        <f>ROUND('Tổng hợp VT'!O23,0)</f>
        <v>0</v>
      </c>
      <c r="I73" s="341">
        <f>'Giá tháng'!G$7</f>
        <v>1</v>
      </c>
      <c r="J73" s="584">
        <f>ROUND(G73*H73*I73,0)</f>
        <v>0</v>
      </c>
    </row>
    <row r="74" spans="1:10" ht="15" customHeight="1">
      <c r="A74" s="273"/>
      <c r="B74" s="291">
        <v>12</v>
      </c>
      <c r="C74" s="592" t="str">
        <f>_xlfn.CONCAT(Table1[[#This Row],[groupid]],Table1[[#This Row],[Thành phần hao phí]])</f>
        <v>12c) Máy thi công</v>
      </c>
      <c r="D74" s="288"/>
      <c r="E74" s="294" t="s">
        <v>230</v>
      </c>
      <c r="F74" s="274"/>
      <c r="G74" s="340"/>
      <c r="H74" s="275"/>
      <c r="I74" s="341"/>
      <c r="J74" s="584">
        <f>ROUND(J78,0)</f>
        <v>0</v>
      </c>
    </row>
    <row r="75" spans="1:10" ht="15" customHeight="1">
      <c r="A75" s="273"/>
      <c r="B75" s="291">
        <v>12</v>
      </c>
      <c r="C75" s="592" t="str">
        <f>_xlfn.CONCAT(Table1[[#This Row],[groupid]],Table1[[#This Row],[Thành phần hao phí]])</f>
        <v>12Máy đào gầu dây 1,2m3</v>
      </c>
      <c r="D75" s="288" t="str">
        <f>'Giá tháng'!B$10</f>
        <v>M101.0303</v>
      </c>
      <c r="E75" s="294" t="str">
        <f>'Giá tháng'!C$10</f>
        <v>Máy đào gầu dây 1,2m3</v>
      </c>
      <c r="F75" s="274" t="str">
        <f>'Giá tháng'!D$10</f>
        <v>ca</v>
      </c>
      <c r="G75" s="340">
        <f>HaoPhiVatTu!H$52</f>
        <v>0.192</v>
      </c>
      <c r="H75" s="275">
        <f>ROUND('Tổng hợp VT'!O27,0)</f>
        <v>0</v>
      </c>
      <c r="I75" s="341">
        <f>'Giá tháng'!G$10</f>
        <v>1</v>
      </c>
      <c r="J75" s="584">
        <f>ROUND(G75*H75*I75,0)</f>
        <v>0</v>
      </c>
    </row>
    <row r="76" spans="1:10" ht="15" customHeight="1">
      <c r="A76" s="273"/>
      <c r="B76" s="291">
        <v>12</v>
      </c>
      <c r="C76" s="592" t="str">
        <f>_xlfn.CONCAT(Table1[[#This Row],[groupid]],Table1[[#This Row],[Thành phần hao phí]])</f>
        <v>12Sà lan 250T</v>
      </c>
      <c r="D76" s="288" t="str">
        <f>'Giá tháng'!B$15</f>
        <v>M109.0102</v>
      </c>
      <c r="E76" s="294" t="str">
        <f>'Giá tháng'!C$15</f>
        <v>Sà lan 250T</v>
      </c>
      <c r="F76" s="274" t="str">
        <f>'Giá tháng'!D$15</f>
        <v>ca</v>
      </c>
      <c r="G76" s="340">
        <f>HaoPhiVatTu!H$53</f>
        <v>0.192</v>
      </c>
      <c r="H76" s="275">
        <f>ROUND('Tổng hợp VT'!O31,0)</f>
        <v>0</v>
      </c>
      <c r="I76" s="341">
        <f>'Giá tháng'!G$15</f>
        <v>1</v>
      </c>
      <c r="J76" s="584">
        <f>ROUND(G76*H76*I76,0)</f>
        <v>0</v>
      </c>
    </row>
    <row r="77" spans="1:10" ht="15" customHeight="1">
      <c r="A77" s="273"/>
      <c r="B77" s="291">
        <v>12</v>
      </c>
      <c r="C77" s="592" t="str">
        <f>_xlfn.CONCAT(Table1[[#This Row],[groupid]],Table1[[#This Row],[Thành phần hao phí]])</f>
        <v>12Sà lan 400T</v>
      </c>
      <c r="D77" s="288" t="str">
        <f>'Giá tháng'!B$16</f>
        <v>M109.0103</v>
      </c>
      <c r="E77" s="294" t="str">
        <f>'Giá tháng'!C$16</f>
        <v>Sà lan 400T</v>
      </c>
      <c r="F77" s="274" t="str">
        <f>'Giá tháng'!D$16</f>
        <v>ca</v>
      </c>
      <c r="G77" s="340">
        <f>HaoPhiVatTu!H$54</f>
        <v>0.192</v>
      </c>
      <c r="H77" s="275">
        <f>ROUND('Tổng hợp VT'!O32,0)</f>
        <v>0</v>
      </c>
      <c r="I77" s="341">
        <f>'Giá tháng'!G$16</f>
        <v>1</v>
      </c>
      <c r="J77" s="584">
        <f>ROUND(G77*H77*I77,0)</f>
        <v>0</v>
      </c>
    </row>
    <row r="78" spans="1:10" ht="15" customHeight="1">
      <c r="A78" s="587"/>
      <c r="B78" s="291">
        <v>12</v>
      </c>
      <c r="C78" s="593" t="str">
        <f>_xlfn.CONCAT(Table1[[#This Row],[groupid]],Table1[[#This Row],[Thành phần hao phí]])</f>
        <v>12Cộng</v>
      </c>
      <c r="D78" s="594"/>
      <c r="E78" s="589" t="s">
        <v>314</v>
      </c>
      <c r="F78" s="588"/>
      <c r="G78" s="595"/>
      <c r="H78" s="590"/>
      <c r="I78" s="596"/>
      <c r="J78" s="591">
        <f>ROUND(SUM(J75:J77),0)</f>
        <v>0</v>
      </c>
    </row>
    <row r="79" spans="1:10" ht="15" customHeight="1">
      <c r="A79" s="273">
        <v>13</v>
      </c>
      <c r="B79" s="291">
        <v>13</v>
      </c>
      <c r="C79" s="592" t="str">
        <f>_xlfn.CONCAT(Table1[[#This Row],[groupid]],Table1[[#This Row],[Thành phần hao phí]])</f>
        <v>130</v>
      </c>
      <c r="D79" s="288">
        <f>'Công trình'!D40</f>
        <v>0</v>
      </c>
      <c r="E79" s="294">
        <f>'Công trình'!E40</f>
        <v>0</v>
      </c>
      <c r="F79" s="274">
        <f>'Công trình'!F40</f>
        <v>0</v>
      </c>
      <c r="G79" s="340">
        <v>1</v>
      </c>
      <c r="H79" s="275"/>
      <c r="I79" s="341"/>
      <c r="J79" s="584"/>
    </row>
    <row r="80" spans="1:10" ht="15" customHeight="1">
      <c r="A80" s="273"/>
      <c r="B80" s="291">
        <v>13</v>
      </c>
      <c r="C80" s="592" t="str">
        <f>_xlfn.CONCAT(Table1[[#This Row],[groupid]],Table1[[#This Row],[Thành phần hao phí]])</f>
        <v>13b) Nhân công</v>
      </c>
      <c r="D80" s="288"/>
      <c r="E80" s="294" t="s">
        <v>229</v>
      </c>
      <c r="F80" s="274"/>
      <c r="G80" s="340"/>
      <c r="H80" s="275"/>
      <c r="I80" s="341"/>
      <c r="J80" s="584">
        <f>ROUND(J81,0)</f>
        <v>0</v>
      </c>
    </row>
    <row r="81" spans="1:10" ht="15" customHeight="1">
      <c r="A81" s="273"/>
      <c r="B81" s="291">
        <v>13</v>
      </c>
      <c r="C81" s="592" t="str">
        <f>_xlfn.CONCAT(Table1[[#This Row],[groupid]],Table1[[#This Row],[Thành phần hao phí]])</f>
        <v>13Nhân công 3,5/7, nhóm 1</v>
      </c>
      <c r="D81" s="288" t="str">
        <f>'Giá tháng'!B$7</f>
        <v>N24.0008</v>
      </c>
      <c r="E81" s="294" t="str">
        <f>'Giá tháng'!C$7</f>
        <v>Nhân công 3,5/7, nhóm 1</v>
      </c>
      <c r="F81" s="274" t="str">
        <f>'Giá tháng'!D$7</f>
        <v>công</v>
      </c>
      <c r="G81" s="340">
        <f>HaoPhiVatTu!G$50</f>
        <v>0.36</v>
      </c>
      <c r="H81" s="275">
        <f>ROUND('Tổng hợp VT'!O31,0)</f>
        <v>0</v>
      </c>
      <c r="I81" s="341">
        <f>'Giá tháng'!G$7</f>
        <v>1</v>
      </c>
      <c r="J81" s="584">
        <f>ROUND(G81*H81*I81,0)</f>
        <v>0</v>
      </c>
    </row>
    <row r="82" spans="1:10" ht="15" customHeight="1">
      <c r="A82" s="273"/>
      <c r="B82" s="291">
        <v>13</v>
      </c>
      <c r="C82" s="592" t="str">
        <f>_xlfn.CONCAT(Table1[[#This Row],[groupid]],Table1[[#This Row],[Thành phần hao phí]])</f>
        <v>13c) Máy thi công</v>
      </c>
      <c r="D82" s="288"/>
      <c r="E82" s="294" t="s">
        <v>230</v>
      </c>
      <c r="F82" s="274"/>
      <c r="G82" s="340"/>
      <c r="H82" s="275"/>
      <c r="I82" s="341"/>
      <c r="J82" s="584">
        <f>ROUND(J86,0)</f>
        <v>0</v>
      </c>
    </row>
    <row r="83" spans="1:10" ht="15" customHeight="1">
      <c r="A83" s="273"/>
      <c r="B83" s="291">
        <v>13</v>
      </c>
      <c r="C83" s="592" t="str">
        <f>_xlfn.CONCAT(Table1[[#This Row],[groupid]],Table1[[#This Row],[Thành phần hao phí]])</f>
        <v>13Máy đào gầu dây 1,2m3</v>
      </c>
      <c r="D83" s="288" t="str">
        <f>'Giá tháng'!B$10</f>
        <v>M101.0303</v>
      </c>
      <c r="E83" s="294" t="str">
        <f>'Giá tháng'!C$10</f>
        <v>Máy đào gầu dây 1,2m3</v>
      </c>
      <c r="F83" s="274" t="str">
        <f>'Giá tháng'!D$10</f>
        <v>ca</v>
      </c>
      <c r="G83" s="340">
        <f>HaoPhiVatTu!H$52</f>
        <v>0.192</v>
      </c>
      <c r="H83" s="275">
        <f>ROUND('Tổng hợp VT'!O35,0)</f>
        <v>0</v>
      </c>
      <c r="I83" s="341">
        <f>'Giá tháng'!G$10</f>
        <v>1</v>
      </c>
      <c r="J83" s="584">
        <f>ROUND(G83*H83*I83,0)</f>
        <v>0</v>
      </c>
    </row>
    <row r="84" spans="1:10" ht="15" customHeight="1">
      <c r="A84" s="273"/>
      <c r="B84" s="291">
        <v>13</v>
      </c>
      <c r="C84" s="592" t="str">
        <f>_xlfn.CONCAT(Table1[[#This Row],[groupid]],Table1[[#This Row],[Thành phần hao phí]])</f>
        <v>13Sà lan 250T</v>
      </c>
      <c r="D84" s="288" t="str">
        <f>'Giá tháng'!B$15</f>
        <v>M109.0102</v>
      </c>
      <c r="E84" s="294" t="str">
        <f>'Giá tháng'!C$15</f>
        <v>Sà lan 250T</v>
      </c>
      <c r="F84" s="274" t="str">
        <f>'Giá tháng'!D$15</f>
        <v>ca</v>
      </c>
      <c r="G84" s="340">
        <f>HaoPhiVatTu!H$53</f>
        <v>0.192</v>
      </c>
      <c r="H84" s="275">
        <f>ROUND('Tổng hợp VT'!O39,0)</f>
        <v>0</v>
      </c>
      <c r="I84" s="341">
        <f>'Giá tháng'!G$15</f>
        <v>1</v>
      </c>
      <c r="J84" s="584">
        <f>ROUND(G84*H84*I84,0)</f>
        <v>0</v>
      </c>
    </row>
    <row r="85" spans="1:10" ht="15" customHeight="1">
      <c r="A85" s="273"/>
      <c r="B85" s="291">
        <v>13</v>
      </c>
      <c r="C85" s="592" t="str">
        <f>_xlfn.CONCAT(Table1[[#This Row],[groupid]],Table1[[#This Row],[Thành phần hao phí]])</f>
        <v>13Sà lan 400T</v>
      </c>
      <c r="D85" s="288" t="str">
        <f>'Giá tháng'!B$16</f>
        <v>M109.0103</v>
      </c>
      <c r="E85" s="294" t="str">
        <f>'Giá tháng'!C$16</f>
        <v>Sà lan 400T</v>
      </c>
      <c r="F85" s="274" t="str">
        <f>'Giá tháng'!D$16</f>
        <v>ca</v>
      </c>
      <c r="G85" s="340">
        <f>HaoPhiVatTu!H$54</f>
        <v>0.192</v>
      </c>
      <c r="H85" s="275">
        <f>ROUND('Tổng hợp VT'!O40,0)</f>
        <v>0</v>
      </c>
      <c r="I85" s="341">
        <f>'Giá tháng'!G$16</f>
        <v>1</v>
      </c>
      <c r="J85" s="584">
        <f>ROUND(G85*H85*I85,0)</f>
        <v>0</v>
      </c>
    </row>
    <row r="86" spans="1:10" ht="15" customHeight="1">
      <c r="A86" s="587"/>
      <c r="B86" s="291">
        <v>13</v>
      </c>
      <c r="C86" s="593" t="str">
        <f>_xlfn.CONCAT(Table1[[#This Row],[groupid]],Table1[[#This Row],[Thành phần hao phí]])</f>
        <v>13Cộng</v>
      </c>
      <c r="D86" s="594"/>
      <c r="E86" s="589" t="s">
        <v>314</v>
      </c>
      <c r="F86" s="588"/>
      <c r="G86" s="595"/>
      <c r="H86" s="590"/>
      <c r="I86" s="596"/>
      <c r="J86" s="591">
        <f>ROUND(SUM(J83:J85),0)</f>
        <v>0</v>
      </c>
    </row>
    <row r="87" spans="1:10" ht="15" customHeight="1">
      <c r="A87" s="273">
        <v>14</v>
      </c>
      <c r="B87" s="291">
        <v>14</v>
      </c>
      <c r="C87" s="592" t="str">
        <f>_xlfn.CONCAT(Table1[[#This Row],[groupid]],Table1[[#This Row],[Thành phần hao phí]])</f>
        <v>140</v>
      </c>
      <c r="D87" s="288">
        <f>'Công trình'!D48</f>
        <v>0</v>
      </c>
      <c r="E87" s="294">
        <f>'Công trình'!E48</f>
        <v>0</v>
      </c>
      <c r="F87" s="274">
        <f>'Công trình'!F48</f>
        <v>0</v>
      </c>
      <c r="G87" s="340">
        <v>1</v>
      </c>
      <c r="H87" s="275"/>
      <c r="I87" s="341"/>
      <c r="J87" s="584"/>
    </row>
    <row r="88" spans="1:10" ht="15" customHeight="1">
      <c r="A88" s="273"/>
      <c r="B88" s="291">
        <v>14</v>
      </c>
      <c r="C88" s="592" t="str">
        <f>_xlfn.CONCAT(Table1[[#This Row],[groupid]],Table1[[#This Row],[Thành phần hao phí]])</f>
        <v>14b) Nhân công</v>
      </c>
      <c r="D88" s="288"/>
      <c r="E88" s="294" t="s">
        <v>229</v>
      </c>
      <c r="F88" s="274"/>
      <c r="G88" s="340"/>
      <c r="H88" s="275"/>
      <c r="I88" s="341"/>
      <c r="J88" s="584">
        <f>ROUND(J89,0)</f>
        <v>0</v>
      </c>
    </row>
    <row r="89" spans="1:10" ht="15" customHeight="1">
      <c r="A89" s="273"/>
      <c r="B89" s="291">
        <v>14</v>
      </c>
      <c r="C89" s="592" t="str">
        <f>_xlfn.CONCAT(Table1[[#This Row],[groupid]],Table1[[#This Row],[Thành phần hao phí]])</f>
        <v>14Nhân công 3,5/7, nhóm 1</v>
      </c>
      <c r="D89" s="288" t="str">
        <f>'Giá tháng'!B$7</f>
        <v>N24.0008</v>
      </c>
      <c r="E89" s="294" t="str">
        <f>'Giá tháng'!C$7</f>
        <v>Nhân công 3,5/7, nhóm 1</v>
      </c>
      <c r="F89" s="274" t="str">
        <f>'Giá tháng'!D$7</f>
        <v>công</v>
      </c>
      <c r="G89" s="340">
        <f>HaoPhiVatTu!G$50</f>
        <v>0.36</v>
      </c>
      <c r="H89" s="275">
        <f>ROUND('Tổng hợp VT'!O39,0)</f>
        <v>0</v>
      </c>
      <c r="I89" s="341">
        <f>'Giá tháng'!G$7</f>
        <v>1</v>
      </c>
      <c r="J89" s="584">
        <f>ROUND(G89*H89*I89,0)</f>
        <v>0</v>
      </c>
    </row>
    <row r="90" spans="1:10" ht="15" customHeight="1">
      <c r="A90" s="273"/>
      <c r="B90" s="291">
        <v>14</v>
      </c>
      <c r="C90" s="592" t="str">
        <f>_xlfn.CONCAT(Table1[[#This Row],[groupid]],Table1[[#This Row],[Thành phần hao phí]])</f>
        <v>14c) Máy thi công</v>
      </c>
      <c r="D90" s="288"/>
      <c r="E90" s="294" t="s">
        <v>230</v>
      </c>
      <c r="F90" s="274"/>
      <c r="G90" s="340"/>
      <c r="H90" s="275"/>
      <c r="I90" s="341"/>
      <c r="J90" s="584">
        <f>ROUND(J94,0)</f>
        <v>0</v>
      </c>
    </row>
    <row r="91" spans="1:10" ht="15" customHeight="1">
      <c r="A91" s="273"/>
      <c r="B91" s="291">
        <v>14</v>
      </c>
      <c r="C91" s="592" t="str">
        <f>_xlfn.CONCAT(Table1[[#This Row],[groupid]],Table1[[#This Row],[Thành phần hao phí]])</f>
        <v>14Máy đào gầu dây 1,2m3</v>
      </c>
      <c r="D91" s="288" t="str">
        <f>'Giá tháng'!B$10</f>
        <v>M101.0303</v>
      </c>
      <c r="E91" s="294" t="str">
        <f>'Giá tháng'!C$10</f>
        <v>Máy đào gầu dây 1,2m3</v>
      </c>
      <c r="F91" s="274" t="str">
        <f>'Giá tháng'!D$10</f>
        <v>ca</v>
      </c>
      <c r="G91" s="340">
        <f>HaoPhiVatTu!H$52</f>
        <v>0.192</v>
      </c>
      <c r="H91" s="275">
        <f>ROUND('Tổng hợp VT'!O43,0)</f>
        <v>0</v>
      </c>
      <c r="I91" s="341">
        <f>'Giá tháng'!G$10</f>
        <v>1</v>
      </c>
      <c r="J91" s="584">
        <f>ROUND(G91*H91*I91,0)</f>
        <v>0</v>
      </c>
    </row>
    <row r="92" spans="1:10" ht="15" customHeight="1">
      <c r="A92" s="273"/>
      <c r="B92" s="291">
        <v>14</v>
      </c>
      <c r="C92" s="592" t="str">
        <f>_xlfn.CONCAT(Table1[[#This Row],[groupid]],Table1[[#This Row],[Thành phần hao phí]])</f>
        <v>14Sà lan 250T</v>
      </c>
      <c r="D92" s="288" t="str">
        <f>'Giá tháng'!B$15</f>
        <v>M109.0102</v>
      </c>
      <c r="E92" s="294" t="str">
        <f>'Giá tháng'!C$15</f>
        <v>Sà lan 250T</v>
      </c>
      <c r="F92" s="274" t="str">
        <f>'Giá tháng'!D$15</f>
        <v>ca</v>
      </c>
      <c r="G92" s="340">
        <f>HaoPhiVatTu!H$53</f>
        <v>0.192</v>
      </c>
      <c r="H92" s="275">
        <f>ROUND('Tổng hợp VT'!O47,0)</f>
        <v>0</v>
      </c>
      <c r="I92" s="341">
        <f>'Giá tháng'!G$15</f>
        <v>1</v>
      </c>
      <c r="J92" s="584">
        <f>ROUND(G92*H92*I92,0)</f>
        <v>0</v>
      </c>
    </row>
    <row r="93" spans="1:10" ht="15" customHeight="1">
      <c r="A93" s="273"/>
      <c r="B93" s="291">
        <v>14</v>
      </c>
      <c r="C93" s="592" t="str">
        <f>_xlfn.CONCAT(Table1[[#This Row],[groupid]],Table1[[#This Row],[Thành phần hao phí]])</f>
        <v>14Sà lan 400T</v>
      </c>
      <c r="D93" s="288" t="str">
        <f>'Giá tháng'!B$16</f>
        <v>M109.0103</v>
      </c>
      <c r="E93" s="294" t="str">
        <f>'Giá tháng'!C$16</f>
        <v>Sà lan 400T</v>
      </c>
      <c r="F93" s="274" t="str">
        <f>'Giá tháng'!D$16</f>
        <v>ca</v>
      </c>
      <c r="G93" s="340">
        <f>HaoPhiVatTu!H$54</f>
        <v>0.192</v>
      </c>
      <c r="H93" s="275">
        <f>ROUND('Tổng hợp VT'!O48,0)</f>
        <v>0</v>
      </c>
      <c r="I93" s="341">
        <f>'Giá tháng'!G$16</f>
        <v>1</v>
      </c>
      <c r="J93" s="584">
        <f>ROUND(G93*H93*I93,0)</f>
        <v>0</v>
      </c>
    </row>
    <row r="94" spans="1:10" ht="15" customHeight="1">
      <c r="A94" s="587"/>
      <c r="B94" s="291">
        <v>14</v>
      </c>
      <c r="C94" s="593" t="str">
        <f>_xlfn.CONCAT(Table1[[#This Row],[groupid]],Table1[[#This Row],[Thành phần hao phí]])</f>
        <v>14Cộng</v>
      </c>
      <c r="D94" s="594"/>
      <c r="E94" s="589" t="s">
        <v>314</v>
      </c>
      <c r="F94" s="588"/>
      <c r="G94" s="595"/>
      <c r="H94" s="590"/>
      <c r="I94" s="596"/>
      <c r="J94" s="591">
        <f>ROUND(SUM(J91:J93),0)</f>
        <v>0</v>
      </c>
    </row>
    <row r="95" spans="1:10" ht="15" customHeight="1">
      <c r="A95" s="273">
        <v>15</v>
      </c>
      <c r="B95" s="291">
        <v>15</v>
      </c>
      <c r="C95" s="592" t="str">
        <f>_xlfn.CONCAT(Table1[[#This Row],[groupid]],Table1[[#This Row],[Thành phần hao phí]])</f>
        <v>150</v>
      </c>
      <c r="D95" s="288">
        <f>'Công trình'!D56</f>
        <v>0</v>
      </c>
      <c r="E95" s="294">
        <f>'Công trình'!E56</f>
        <v>0</v>
      </c>
      <c r="F95" s="274">
        <f>'Công trình'!F56</f>
        <v>0</v>
      </c>
      <c r="G95" s="340">
        <v>1</v>
      </c>
      <c r="H95" s="275"/>
      <c r="I95" s="341"/>
      <c r="J95" s="584"/>
    </row>
    <row r="96" spans="1:10" ht="15" customHeight="1">
      <c r="A96" s="273"/>
      <c r="B96" s="291">
        <v>15</v>
      </c>
      <c r="C96" s="592" t="str">
        <f>_xlfn.CONCAT(Table1[[#This Row],[groupid]],Table1[[#This Row],[Thành phần hao phí]])</f>
        <v>15b) Nhân công</v>
      </c>
      <c r="D96" s="288"/>
      <c r="E96" s="294" t="s">
        <v>229</v>
      </c>
      <c r="F96" s="274"/>
      <c r="G96" s="340"/>
      <c r="H96" s="275"/>
      <c r="I96" s="341"/>
      <c r="J96" s="584">
        <f>ROUND(J97,0)</f>
        <v>0</v>
      </c>
    </row>
    <row r="97" spans="1:10" ht="15" customHeight="1">
      <c r="A97" s="273"/>
      <c r="B97" s="291">
        <v>15</v>
      </c>
      <c r="C97" s="592" t="str">
        <f>_xlfn.CONCAT(Table1[[#This Row],[groupid]],Table1[[#This Row],[Thành phần hao phí]])</f>
        <v>15Nhân công 3,5/7, nhóm 1</v>
      </c>
      <c r="D97" s="288" t="str">
        <f>'Giá tháng'!B$7</f>
        <v>N24.0008</v>
      </c>
      <c r="E97" s="294" t="str">
        <f>'Giá tháng'!C$7</f>
        <v>Nhân công 3,5/7, nhóm 1</v>
      </c>
      <c r="F97" s="274" t="str">
        <f>'Giá tháng'!D$7</f>
        <v>công</v>
      </c>
      <c r="G97" s="340">
        <f>HaoPhiVatTu!G$50</f>
        <v>0.36</v>
      </c>
      <c r="H97" s="275">
        <f>ROUND('Tổng hợp VT'!O47,0)</f>
        <v>0</v>
      </c>
      <c r="I97" s="341">
        <f>'Giá tháng'!G$7</f>
        <v>1</v>
      </c>
      <c r="J97" s="584">
        <f>ROUND(G97*H97*I97,0)</f>
        <v>0</v>
      </c>
    </row>
    <row r="98" spans="1:10" ht="15" customHeight="1">
      <c r="A98" s="273"/>
      <c r="B98" s="291">
        <v>15</v>
      </c>
      <c r="C98" s="592" t="str">
        <f>_xlfn.CONCAT(Table1[[#This Row],[groupid]],Table1[[#This Row],[Thành phần hao phí]])</f>
        <v>15c) Máy thi công</v>
      </c>
      <c r="D98" s="288"/>
      <c r="E98" s="294" t="s">
        <v>230</v>
      </c>
      <c r="F98" s="274"/>
      <c r="G98" s="340"/>
      <c r="H98" s="275"/>
      <c r="I98" s="341"/>
      <c r="J98" s="584">
        <f>ROUND(J102,0)</f>
        <v>0</v>
      </c>
    </row>
    <row r="99" spans="1:10" ht="15" customHeight="1">
      <c r="A99" s="273"/>
      <c r="B99" s="291">
        <v>15</v>
      </c>
      <c r="C99" s="592" t="str">
        <f>_xlfn.CONCAT(Table1[[#This Row],[groupid]],Table1[[#This Row],[Thành phần hao phí]])</f>
        <v>15Máy đào gầu dây 1,2m3</v>
      </c>
      <c r="D99" s="288" t="str">
        <f>'Giá tháng'!B$10</f>
        <v>M101.0303</v>
      </c>
      <c r="E99" s="294" t="str">
        <f>'Giá tháng'!C$10</f>
        <v>Máy đào gầu dây 1,2m3</v>
      </c>
      <c r="F99" s="274" t="str">
        <f>'Giá tháng'!D$10</f>
        <v>ca</v>
      </c>
      <c r="G99" s="340">
        <f>HaoPhiVatTu!H$52</f>
        <v>0.192</v>
      </c>
      <c r="H99" s="275">
        <f>ROUND('Tổng hợp VT'!O51,0)</f>
        <v>0</v>
      </c>
      <c r="I99" s="341">
        <f>'Giá tháng'!G$10</f>
        <v>1</v>
      </c>
      <c r="J99" s="584">
        <f>ROUND(G99*H99*I99,0)</f>
        <v>0</v>
      </c>
    </row>
    <row r="100" spans="1:10" ht="15" customHeight="1">
      <c r="A100" s="273"/>
      <c r="B100" s="291">
        <v>15</v>
      </c>
      <c r="C100" s="592" t="str">
        <f>_xlfn.CONCAT(Table1[[#This Row],[groupid]],Table1[[#This Row],[Thành phần hao phí]])</f>
        <v>15Sà lan 250T</v>
      </c>
      <c r="D100" s="288" t="str">
        <f>'Giá tháng'!B$15</f>
        <v>M109.0102</v>
      </c>
      <c r="E100" s="294" t="str">
        <f>'Giá tháng'!C$15</f>
        <v>Sà lan 250T</v>
      </c>
      <c r="F100" s="274" t="str">
        <f>'Giá tháng'!D$15</f>
        <v>ca</v>
      </c>
      <c r="G100" s="340">
        <f>HaoPhiVatTu!H$53</f>
        <v>0.192</v>
      </c>
      <c r="H100" s="275">
        <f>ROUND('Tổng hợp VT'!O55,0)</f>
        <v>0</v>
      </c>
      <c r="I100" s="341">
        <f>'Giá tháng'!G$15</f>
        <v>1</v>
      </c>
      <c r="J100" s="584">
        <f>ROUND(G100*H100*I100,0)</f>
        <v>0</v>
      </c>
    </row>
    <row r="101" spans="1:10" ht="15" customHeight="1">
      <c r="A101" s="273"/>
      <c r="B101" s="291">
        <v>15</v>
      </c>
      <c r="C101" s="592" t="str">
        <f>_xlfn.CONCAT(Table1[[#This Row],[groupid]],Table1[[#This Row],[Thành phần hao phí]])</f>
        <v>15Sà lan 400T</v>
      </c>
      <c r="D101" s="288" t="str">
        <f>'Giá tháng'!B$16</f>
        <v>M109.0103</v>
      </c>
      <c r="E101" s="294" t="str">
        <f>'Giá tháng'!C$16</f>
        <v>Sà lan 400T</v>
      </c>
      <c r="F101" s="274" t="str">
        <f>'Giá tháng'!D$16</f>
        <v>ca</v>
      </c>
      <c r="G101" s="340">
        <f>HaoPhiVatTu!H$54</f>
        <v>0.192</v>
      </c>
      <c r="H101" s="275">
        <f>ROUND('Tổng hợp VT'!O56,0)</f>
        <v>0</v>
      </c>
      <c r="I101" s="341">
        <f>'Giá tháng'!G$16</f>
        <v>1</v>
      </c>
      <c r="J101" s="584">
        <f>ROUND(G101*H101*I101,0)</f>
        <v>0</v>
      </c>
    </row>
    <row r="102" spans="1:10" ht="15" customHeight="1">
      <c r="A102" s="587"/>
      <c r="B102" s="291">
        <v>15</v>
      </c>
      <c r="C102" s="593" t="str">
        <f>_xlfn.CONCAT(Table1[[#This Row],[groupid]],Table1[[#This Row],[Thành phần hao phí]])</f>
        <v>15Cộng</v>
      </c>
      <c r="D102" s="594"/>
      <c r="E102" s="589" t="s">
        <v>314</v>
      </c>
      <c r="F102" s="588"/>
      <c r="G102" s="595"/>
      <c r="H102" s="590"/>
      <c r="I102" s="596"/>
      <c r="J102" s="591">
        <f>ROUND(SUM(J99:J101),0)</f>
        <v>0</v>
      </c>
    </row>
    <row r="103" spans="1:10" ht="15" customHeight="1">
      <c r="A103" s="273">
        <v>16</v>
      </c>
      <c r="B103" s="291">
        <v>16</v>
      </c>
      <c r="C103" s="592" t="str">
        <f>_xlfn.CONCAT(Table1[[#This Row],[groupid]],Table1[[#This Row],[Thành phần hao phí]])</f>
        <v>160</v>
      </c>
      <c r="D103" s="288">
        <f>'Công trình'!D64</f>
        <v>0</v>
      </c>
      <c r="E103" s="294">
        <f>'Công trình'!E64</f>
        <v>0</v>
      </c>
      <c r="F103" s="274">
        <f>'Công trình'!F64</f>
        <v>0</v>
      </c>
      <c r="G103" s="340">
        <v>1</v>
      </c>
      <c r="H103" s="275"/>
      <c r="I103" s="341"/>
      <c r="J103" s="584"/>
    </row>
    <row r="104" spans="1:10" ht="15" customHeight="1">
      <c r="A104" s="273"/>
      <c r="B104" s="291">
        <v>16</v>
      </c>
      <c r="C104" s="592" t="str">
        <f>_xlfn.CONCAT(Table1[[#This Row],[groupid]],Table1[[#This Row],[Thành phần hao phí]])</f>
        <v>16b) Nhân công</v>
      </c>
      <c r="D104" s="288"/>
      <c r="E104" s="294" t="s">
        <v>229</v>
      </c>
      <c r="F104" s="274"/>
      <c r="G104" s="340"/>
      <c r="H104" s="275"/>
      <c r="I104" s="341"/>
      <c r="J104" s="584">
        <f>ROUND(J105,0)</f>
        <v>0</v>
      </c>
    </row>
    <row r="105" spans="1:10" ht="15" customHeight="1">
      <c r="A105" s="273"/>
      <c r="B105" s="291">
        <v>16</v>
      </c>
      <c r="C105" s="592" t="str">
        <f>_xlfn.CONCAT(Table1[[#This Row],[groupid]],Table1[[#This Row],[Thành phần hao phí]])</f>
        <v>16Nhân công 3,5/7, nhóm 1</v>
      </c>
      <c r="D105" s="288" t="str">
        <f>'Giá tháng'!B$7</f>
        <v>N24.0008</v>
      </c>
      <c r="E105" s="294" t="str">
        <f>'Giá tháng'!C$7</f>
        <v>Nhân công 3,5/7, nhóm 1</v>
      </c>
      <c r="F105" s="274" t="str">
        <f>'Giá tháng'!D$7</f>
        <v>công</v>
      </c>
      <c r="G105" s="340">
        <f>HaoPhiVatTu!G$50</f>
        <v>0.36</v>
      </c>
      <c r="H105" s="275">
        <f>ROUND('Tổng hợp VT'!O55,0)</f>
        <v>0</v>
      </c>
      <c r="I105" s="341">
        <f>'Giá tháng'!G$7</f>
        <v>1</v>
      </c>
      <c r="J105" s="584">
        <f>ROUND(G105*H105*I105,0)</f>
        <v>0</v>
      </c>
    </row>
    <row r="106" spans="1:10" ht="15" customHeight="1">
      <c r="A106" s="273"/>
      <c r="B106" s="291">
        <v>16</v>
      </c>
      <c r="C106" s="592" t="str">
        <f>_xlfn.CONCAT(Table1[[#This Row],[groupid]],Table1[[#This Row],[Thành phần hao phí]])</f>
        <v>16c) Máy thi công</v>
      </c>
      <c r="D106" s="288"/>
      <c r="E106" s="294" t="s">
        <v>230</v>
      </c>
      <c r="F106" s="274"/>
      <c r="G106" s="340"/>
      <c r="H106" s="275"/>
      <c r="I106" s="341"/>
      <c r="J106" s="584">
        <f>ROUND(J110,0)</f>
        <v>0</v>
      </c>
    </row>
    <row r="107" spans="1:10" ht="15" customHeight="1">
      <c r="A107" s="273"/>
      <c r="B107" s="291">
        <v>16</v>
      </c>
      <c r="C107" s="592" t="str">
        <f>_xlfn.CONCAT(Table1[[#This Row],[groupid]],Table1[[#This Row],[Thành phần hao phí]])</f>
        <v>16Máy đào gầu dây 1,2m3</v>
      </c>
      <c r="D107" s="288" t="str">
        <f>'Giá tháng'!B$10</f>
        <v>M101.0303</v>
      </c>
      <c r="E107" s="294" t="str">
        <f>'Giá tháng'!C$10</f>
        <v>Máy đào gầu dây 1,2m3</v>
      </c>
      <c r="F107" s="274" t="str">
        <f>'Giá tháng'!D$10</f>
        <v>ca</v>
      </c>
      <c r="G107" s="340">
        <f>HaoPhiVatTu!H$52</f>
        <v>0.192</v>
      </c>
      <c r="H107" s="275">
        <f>ROUND('Tổng hợp VT'!O59,0)</f>
        <v>0</v>
      </c>
      <c r="I107" s="341">
        <f>'Giá tháng'!G$10</f>
        <v>1</v>
      </c>
      <c r="J107" s="584">
        <f>ROUND(G107*H107*I107,0)</f>
        <v>0</v>
      </c>
    </row>
    <row r="108" spans="1:10" ht="15" customHeight="1">
      <c r="A108" s="273"/>
      <c r="B108" s="291">
        <v>16</v>
      </c>
      <c r="C108" s="592" t="str">
        <f>_xlfn.CONCAT(Table1[[#This Row],[groupid]],Table1[[#This Row],[Thành phần hao phí]])</f>
        <v>16Sà lan 250T</v>
      </c>
      <c r="D108" s="288" t="str">
        <f>'Giá tháng'!B$15</f>
        <v>M109.0102</v>
      </c>
      <c r="E108" s="294" t="str">
        <f>'Giá tháng'!C$15</f>
        <v>Sà lan 250T</v>
      </c>
      <c r="F108" s="274" t="str">
        <f>'Giá tháng'!D$15</f>
        <v>ca</v>
      </c>
      <c r="G108" s="340">
        <f>HaoPhiVatTu!H$53</f>
        <v>0.192</v>
      </c>
      <c r="H108" s="275">
        <f>ROUND('Tổng hợp VT'!O63,0)</f>
        <v>0</v>
      </c>
      <c r="I108" s="341">
        <f>'Giá tháng'!G$15</f>
        <v>1</v>
      </c>
      <c r="J108" s="584">
        <f>ROUND(G108*H108*I108,0)</f>
        <v>0</v>
      </c>
    </row>
    <row r="109" spans="1:10" ht="15" customHeight="1">
      <c r="A109" s="273"/>
      <c r="B109" s="291">
        <v>16</v>
      </c>
      <c r="C109" s="592" t="str">
        <f>_xlfn.CONCAT(Table1[[#This Row],[groupid]],Table1[[#This Row],[Thành phần hao phí]])</f>
        <v>16Sà lan 400T</v>
      </c>
      <c r="D109" s="288" t="str">
        <f>'Giá tháng'!B$16</f>
        <v>M109.0103</v>
      </c>
      <c r="E109" s="294" t="str">
        <f>'Giá tháng'!C$16</f>
        <v>Sà lan 400T</v>
      </c>
      <c r="F109" s="274" t="str">
        <f>'Giá tháng'!D$16</f>
        <v>ca</v>
      </c>
      <c r="G109" s="340">
        <f>HaoPhiVatTu!H$54</f>
        <v>0.192</v>
      </c>
      <c r="H109" s="275">
        <f>ROUND('Tổng hợp VT'!O64,0)</f>
        <v>0</v>
      </c>
      <c r="I109" s="341">
        <f>'Giá tháng'!G$16</f>
        <v>1</v>
      </c>
      <c r="J109" s="584">
        <f>ROUND(G109*H109*I109,0)</f>
        <v>0</v>
      </c>
    </row>
    <row r="110" spans="1:10" ht="15" customHeight="1">
      <c r="A110" s="587"/>
      <c r="B110" s="291">
        <v>16</v>
      </c>
      <c r="C110" s="593" t="str">
        <f>_xlfn.CONCAT(Table1[[#This Row],[groupid]],Table1[[#This Row],[Thành phần hao phí]])</f>
        <v>16Cộng</v>
      </c>
      <c r="D110" s="594"/>
      <c r="E110" s="589" t="s">
        <v>314</v>
      </c>
      <c r="F110" s="588"/>
      <c r="G110" s="595"/>
      <c r="H110" s="590"/>
      <c r="I110" s="596"/>
      <c r="J110" s="591">
        <f>ROUND(SUM(J107:J109),0)</f>
        <v>0</v>
      </c>
    </row>
    <row r="111" spans="1:10" ht="15" customHeight="1">
      <c r="A111" s="273">
        <v>17</v>
      </c>
      <c r="B111" s="291">
        <v>17</v>
      </c>
      <c r="C111" s="592" t="str">
        <f>_xlfn.CONCAT(Table1[[#This Row],[groupid]],Table1[[#This Row],[Thành phần hao phí]])</f>
        <v>170</v>
      </c>
      <c r="D111" s="288">
        <f>'Công trình'!D72</f>
        <v>0</v>
      </c>
      <c r="E111" s="294">
        <f>'Công trình'!E72</f>
        <v>0</v>
      </c>
      <c r="F111" s="274">
        <f>'Công trình'!F72</f>
        <v>0</v>
      </c>
      <c r="G111" s="340">
        <v>1</v>
      </c>
      <c r="H111" s="275"/>
      <c r="I111" s="341"/>
      <c r="J111" s="584"/>
    </row>
    <row r="112" spans="1:10" ht="15" customHeight="1">
      <c r="A112" s="273"/>
      <c r="B112" s="291">
        <v>17</v>
      </c>
      <c r="C112" s="592" t="str">
        <f>_xlfn.CONCAT(Table1[[#This Row],[groupid]],Table1[[#This Row],[Thành phần hao phí]])</f>
        <v>17b) Nhân công</v>
      </c>
      <c r="D112" s="288"/>
      <c r="E112" s="294" t="s">
        <v>229</v>
      </c>
      <c r="F112" s="274"/>
      <c r="G112" s="340"/>
      <c r="H112" s="275"/>
      <c r="I112" s="341"/>
      <c r="J112" s="584">
        <f>ROUND(J113,0)</f>
        <v>0</v>
      </c>
    </row>
    <row r="113" spans="1:10" ht="15" customHeight="1">
      <c r="A113" s="273"/>
      <c r="B113" s="291">
        <v>17</v>
      </c>
      <c r="C113" s="592" t="str">
        <f>_xlfn.CONCAT(Table1[[#This Row],[groupid]],Table1[[#This Row],[Thành phần hao phí]])</f>
        <v>17Nhân công 3,5/7, nhóm 1</v>
      </c>
      <c r="D113" s="288" t="str">
        <f>'Giá tháng'!B$7</f>
        <v>N24.0008</v>
      </c>
      <c r="E113" s="294" t="str">
        <f>'Giá tháng'!C$7</f>
        <v>Nhân công 3,5/7, nhóm 1</v>
      </c>
      <c r="F113" s="274" t="str">
        <f>'Giá tháng'!D$7</f>
        <v>công</v>
      </c>
      <c r="G113" s="340">
        <f>HaoPhiVatTu!G$50</f>
        <v>0.36</v>
      </c>
      <c r="H113" s="275">
        <f>ROUND('Tổng hợp VT'!O63,0)</f>
        <v>0</v>
      </c>
      <c r="I113" s="341">
        <f>'Giá tháng'!G$7</f>
        <v>1</v>
      </c>
      <c r="J113" s="584">
        <f>ROUND(G113*H113*I113,0)</f>
        <v>0</v>
      </c>
    </row>
    <row r="114" spans="1:10" ht="15" customHeight="1">
      <c r="A114" s="273"/>
      <c r="B114" s="291">
        <v>17</v>
      </c>
      <c r="C114" s="592" t="str">
        <f>_xlfn.CONCAT(Table1[[#This Row],[groupid]],Table1[[#This Row],[Thành phần hao phí]])</f>
        <v>17c) Máy thi công</v>
      </c>
      <c r="D114" s="288"/>
      <c r="E114" s="294" t="s">
        <v>230</v>
      </c>
      <c r="F114" s="274"/>
      <c r="G114" s="340"/>
      <c r="H114" s="275"/>
      <c r="I114" s="341"/>
      <c r="J114" s="584">
        <f>ROUND(J118,0)</f>
        <v>0</v>
      </c>
    </row>
    <row r="115" spans="1:10" ht="15" customHeight="1">
      <c r="A115" s="273"/>
      <c r="B115" s="291">
        <v>17</v>
      </c>
      <c r="C115" s="592" t="str">
        <f>_xlfn.CONCAT(Table1[[#This Row],[groupid]],Table1[[#This Row],[Thành phần hao phí]])</f>
        <v>17Máy đào gầu dây 1,2m3</v>
      </c>
      <c r="D115" s="288" t="str">
        <f>'Giá tháng'!B$10</f>
        <v>M101.0303</v>
      </c>
      <c r="E115" s="294" t="str">
        <f>'Giá tháng'!C$10</f>
        <v>Máy đào gầu dây 1,2m3</v>
      </c>
      <c r="F115" s="274" t="str">
        <f>'Giá tháng'!D$10</f>
        <v>ca</v>
      </c>
      <c r="G115" s="340">
        <f>HaoPhiVatTu!H$52</f>
        <v>0.192</v>
      </c>
      <c r="H115" s="275">
        <f>ROUND('Tổng hợp VT'!O67,0)</f>
        <v>0</v>
      </c>
      <c r="I115" s="341">
        <f>'Giá tháng'!G$10</f>
        <v>1</v>
      </c>
      <c r="J115" s="584">
        <f>ROUND(G115*H115*I115,0)</f>
        <v>0</v>
      </c>
    </row>
    <row r="116" spans="1:10" ht="15" customHeight="1">
      <c r="A116" s="273"/>
      <c r="B116" s="291">
        <v>17</v>
      </c>
      <c r="C116" s="592" t="str">
        <f>_xlfn.CONCAT(Table1[[#This Row],[groupid]],Table1[[#This Row],[Thành phần hao phí]])</f>
        <v>17Sà lan 250T</v>
      </c>
      <c r="D116" s="288" t="str">
        <f>'Giá tháng'!B$15</f>
        <v>M109.0102</v>
      </c>
      <c r="E116" s="294" t="str">
        <f>'Giá tháng'!C$15</f>
        <v>Sà lan 250T</v>
      </c>
      <c r="F116" s="274" t="str">
        <f>'Giá tháng'!D$15</f>
        <v>ca</v>
      </c>
      <c r="G116" s="340">
        <f>HaoPhiVatTu!H$53</f>
        <v>0.192</v>
      </c>
      <c r="H116" s="275">
        <f>ROUND('Tổng hợp VT'!O71,0)</f>
        <v>0</v>
      </c>
      <c r="I116" s="341">
        <f>'Giá tháng'!G$15</f>
        <v>1</v>
      </c>
      <c r="J116" s="584">
        <f>ROUND(G116*H116*I116,0)</f>
        <v>0</v>
      </c>
    </row>
    <row r="117" spans="1:10" ht="15" customHeight="1">
      <c r="A117" s="273"/>
      <c r="B117" s="291">
        <v>17</v>
      </c>
      <c r="C117" s="592" t="str">
        <f>_xlfn.CONCAT(Table1[[#This Row],[groupid]],Table1[[#This Row],[Thành phần hao phí]])</f>
        <v>17Sà lan 400T</v>
      </c>
      <c r="D117" s="288" t="str">
        <f>'Giá tháng'!B$16</f>
        <v>M109.0103</v>
      </c>
      <c r="E117" s="294" t="str">
        <f>'Giá tháng'!C$16</f>
        <v>Sà lan 400T</v>
      </c>
      <c r="F117" s="274" t="str">
        <f>'Giá tháng'!D$16</f>
        <v>ca</v>
      </c>
      <c r="G117" s="340">
        <f>HaoPhiVatTu!H$54</f>
        <v>0.192</v>
      </c>
      <c r="H117" s="275">
        <f>ROUND('Tổng hợp VT'!O72,0)</f>
        <v>0</v>
      </c>
      <c r="I117" s="341">
        <f>'Giá tháng'!G$16</f>
        <v>1</v>
      </c>
      <c r="J117" s="584">
        <f>ROUND(G117*H117*I117,0)</f>
        <v>0</v>
      </c>
    </row>
    <row r="118" spans="1:10" ht="15" customHeight="1">
      <c r="A118" s="587"/>
      <c r="B118" s="291">
        <v>17</v>
      </c>
      <c r="C118" s="593" t="str">
        <f>_xlfn.CONCAT(Table1[[#This Row],[groupid]],Table1[[#This Row],[Thành phần hao phí]])</f>
        <v>17Cộng</v>
      </c>
      <c r="D118" s="594"/>
      <c r="E118" s="589" t="s">
        <v>314</v>
      </c>
      <c r="F118" s="588"/>
      <c r="G118" s="595"/>
      <c r="H118" s="590"/>
      <c r="I118" s="596"/>
      <c r="J118" s="591">
        <f>ROUND(SUM(J115:J117),0)</f>
        <v>0</v>
      </c>
    </row>
    <row r="119" spans="1:10" ht="15" customHeight="1">
      <c r="A119" s="587">
        <v>1</v>
      </c>
      <c r="B119" s="291">
        <v>1</v>
      </c>
      <c r="C119" s="593" t="str">
        <f>_xlfn.CONCAT(Table1[[#This Row],[groupid]],Table1[[#This Row],[Thành phần hao phí]])</f>
        <v>1Nạo vét bùn bằng thủ công</v>
      </c>
      <c r="D119" s="594" t="s">
        <v>44</v>
      </c>
      <c r="E119" s="589" t="s">
        <v>45</v>
      </c>
      <c r="F119" s="588" t="s">
        <v>46</v>
      </c>
      <c r="G119" s="595">
        <v>1</v>
      </c>
      <c r="H119" s="590"/>
      <c r="I119" s="596"/>
      <c r="J119" s="591"/>
    </row>
    <row r="120" spans="1:10" ht="15" customHeight="1">
      <c r="A120" s="587"/>
      <c r="B120" s="291">
        <v>1</v>
      </c>
      <c r="C120" s="593" t="str">
        <f>_xlfn.CONCAT(Table1[[#This Row],[groupid]],Table1[[#This Row],[Thành phần hao phí]])</f>
        <v>1b) Nhân công</v>
      </c>
      <c r="D120" s="594"/>
      <c r="E120" s="589" t="s">
        <v>229</v>
      </c>
      <c r="F120" s="588"/>
      <c r="G120" s="595"/>
      <c r="H120" s="590"/>
      <c r="I120" s="596"/>
      <c r="J120" s="591">
        <v>211893</v>
      </c>
    </row>
    <row r="121" spans="1:10" ht="15" customHeight="1">
      <c r="A121" s="587"/>
      <c r="B121" s="291">
        <v>1</v>
      </c>
      <c r="C121" s="593" t="str">
        <f>_xlfn.CONCAT(Table1[[#This Row],[groupid]],Table1[[#This Row],[Thành phần hao phí]])</f>
        <v>1Nhân công 3,0/7, nhóm 1</v>
      </c>
      <c r="D121" s="594" t="s">
        <v>91</v>
      </c>
      <c r="E121" s="589" t="s">
        <v>92</v>
      </c>
      <c r="F121" s="588" t="s">
        <v>93</v>
      </c>
      <c r="G121" s="595">
        <v>0.94</v>
      </c>
      <c r="H121" s="590">
        <v>225418</v>
      </c>
      <c r="I121" s="596">
        <v>1</v>
      </c>
      <c r="J121" s="591">
        <v>211893</v>
      </c>
    </row>
    <row r="122" spans="1:10" ht="15" customHeight="1">
      <c r="A122" s="587">
        <v>2</v>
      </c>
      <c r="B122" s="291">
        <v>2</v>
      </c>
      <c r="C122" s="593" t="str">
        <f>_xlfn.CONCAT(Table1[[#This Row],[groupid]],Table1[[#This Row],[Thành phần hao phí]])</f>
        <v>2Nạo vét kênh mương bằng máy đào gầu dây 0,4m3, chiều cao đổ đất &lt;= 3m, bùn đặc lắng đọng dưới 3 năm</v>
      </c>
      <c r="D122" s="594" t="s">
        <v>52</v>
      </c>
      <c r="E122" s="589" t="s">
        <v>53</v>
      </c>
      <c r="F122" s="588" t="s">
        <v>54</v>
      </c>
      <c r="G122" s="595">
        <v>1</v>
      </c>
      <c r="H122" s="590"/>
      <c r="I122" s="596"/>
      <c r="J122" s="591"/>
    </row>
    <row r="123" spans="1:10" ht="15" customHeight="1">
      <c r="A123" s="587"/>
      <c r="B123" s="291">
        <v>2</v>
      </c>
      <c r="C123" s="593" t="str">
        <f>_xlfn.CONCAT(Table1[[#This Row],[groupid]],Table1[[#This Row],[Thành phần hao phí]])</f>
        <v>2b) Nhân công</v>
      </c>
      <c r="D123" s="594"/>
      <c r="E123" s="589" t="s">
        <v>229</v>
      </c>
      <c r="F123" s="588"/>
      <c r="G123" s="595"/>
      <c r="H123" s="590"/>
      <c r="I123" s="596"/>
      <c r="J123" s="591">
        <v>202130</v>
      </c>
    </row>
    <row r="124" spans="1:10" ht="15" customHeight="1">
      <c r="A124" s="587"/>
      <c r="B124" s="291">
        <v>2</v>
      </c>
      <c r="C124" s="593" t="str">
        <f>_xlfn.CONCAT(Table1[[#This Row],[groupid]],Table1[[#This Row],[Thành phần hao phí]])</f>
        <v>2Nhân công 3,5/7, nhóm 1</v>
      </c>
      <c r="D124" s="594" t="s">
        <v>96</v>
      </c>
      <c r="E124" s="589" t="s">
        <v>97</v>
      </c>
      <c r="F124" s="588" t="s">
        <v>93</v>
      </c>
      <c r="G124" s="595">
        <v>0.82</v>
      </c>
      <c r="H124" s="590">
        <v>246500</v>
      </c>
      <c r="I124" s="596">
        <v>1</v>
      </c>
      <c r="J124" s="591">
        <v>202130</v>
      </c>
    </row>
    <row r="125" spans="1:10" ht="15" customHeight="1">
      <c r="A125" s="587"/>
      <c r="B125" s="291">
        <v>2</v>
      </c>
      <c r="C125" s="593" t="str">
        <f>_xlfn.CONCAT(Table1[[#This Row],[groupid]],Table1[[#This Row],[Thành phần hao phí]])</f>
        <v>2c) Máy thi công</v>
      </c>
      <c r="D125" s="594"/>
      <c r="E125" s="589" t="s">
        <v>230</v>
      </c>
      <c r="F125" s="588"/>
      <c r="G125" s="595"/>
      <c r="H125" s="590"/>
      <c r="I125" s="596"/>
      <c r="J125" s="591">
        <v>978209</v>
      </c>
    </row>
    <row r="126" spans="1:10" ht="15" customHeight="1">
      <c r="A126" s="587"/>
      <c r="B126" s="291">
        <v>2</v>
      </c>
      <c r="C126" s="593" t="str">
        <f>_xlfn.CONCAT(Table1[[#This Row],[groupid]],Table1[[#This Row],[Thành phần hao phí]])</f>
        <v>2Máy đào gầu dây 0,4m3</v>
      </c>
      <c r="D126" s="594" t="s">
        <v>101</v>
      </c>
      <c r="E126" s="589" t="s">
        <v>102</v>
      </c>
      <c r="F126" s="588" t="s">
        <v>103</v>
      </c>
      <c r="G126" s="595">
        <v>0.44</v>
      </c>
      <c r="H126" s="590">
        <v>1992824</v>
      </c>
      <c r="I126" s="596">
        <v>1</v>
      </c>
      <c r="J126" s="591">
        <v>876843</v>
      </c>
    </row>
    <row r="127" spans="1:10" ht="15" customHeight="1">
      <c r="A127" s="587"/>
      <c r="B127" s="291">
        <v>2</v>
      </c>
      <c r="C127" s="593" t="str">
        <f>_xlfn.CONCAT(Table1[[#This Row],[groupid]],Table1[[#This Row],[Thành phần hao phí]])</f>
        <v>2Phao thép 60T đặt máy</v>
      </c>
      <c r="D127" s="594" t="s">
        <v>108</v>
      </c>
      <c r="E127" s="589" t="s">
        <v>112</v>
      </c>
      <c r="F127" s="588" t="s">
        <v>103</v>
      </c>
      <c r="G127" s="595">
        <v>0.44</v>
      </c>
      <c r="H127" s="590">
        <v>115189</v>
      </c>
      <c r="I127" s="596">
        <v>1</v>
      </c>
      <c r="J127" s="591">
        <v>50683</v>
      </c>
    </row>
    <row r="128" spans="1:10" ht="15" customHeight="1">
      <c r="A128" s="587"/>
      <c r="B128" s="291">
        <v>2</v>
      </c>
      <c r="C128" s="593" t="str">
        <f>_xlfn.CONCAT(Table1[[#This Row],[groupid]],Table1[[#This Row],[Thành phần hao phí]])</f>
        <v>2Phao thép 60T chứa bùn</v>
      </c>
      <c r="D128" s="594" t="s">
        <v>108</v>
      </c>
      <c r="E128" s="589" t="s">
        <v>111</v>
      </c>
      <c r="F128" s="588" t="s">
        <v>103</v>
      </c>
      <c r="G128" s="595">
        <v>0.44</v>
      </c>
      <c r="H128" s="590">
        <v>115189</v>
      </c>
      <c r="I128" s="596">
        <v>1</v>
      </c>
      <c r="J128" s="591">
        <v>50683</v>
      </c>
    </row>
    <row r="129" spans="1:10" ht="15" customHeight="1">
      <c r="A129" s="587"/>
      <c r="B129" s="291">
        <v>2</v>
      </c>
      <c r="C129" s="593" t="str">
        <f>_xlfn.CONCAT(Table1[[#This Row],[groupid]],Table1[[#This Row],[Thành phần hao phí]])</f>
        <v>2Cộng</v>
      </c>
      <c r="D129" s="594"/>
      <c r="E129" s="589" t="s">
        <v>314</v>
      </c>
      <c r="F129" s="588"/>
      <c r="G129" s="595"/>
      <c r="H129" s="590"/>
      <c r="I129" s="596"/>
      <c r="J129" s="591">
        <v>978209</v>
      </c>
    </row>
    <row r="130" spans="1:10" ht="15" customHeight="1">
      <c r="A130" s="587">
        <v>3</v>
      </c>
      <c r="B130" s="291">
        <v>3</v>
      </c>
      <c r="C130" s="593" t="str">
        <f>_xlfn.CONCAT(Table1[[#This Row],[groupid]],Table1[[#This Row],[Thành phần hao phí]])</f>
        <v>3Vận chuyển 1km đầu, đi đổ bằng tàu kéo 75cv + phao thép 60T</v>
      </c>
      <c r="D130" s="594" t="s">
        <v>57</v>
      </c>
      <c r="E130" s="589" t="s">
        <v>58</v>
      </c>
      <c r="F130" s="588" t="s">
        <v>54</v>
      </c>
      <c r="G130" s="595">
        <v>1</v>
      </c>
      <c r="H130" s="590"/>
      <c r="I130" s="596"/>
      <c r="J130" s="591"/>
    </row>
    <row r="131" spans="1:10" ht="15" customHeight="1">
      <c r="A131" s="587"/>
      <c r="B131" s="291">
        <v>3</v>
      </c>
      <c r="C131" s="593" t="str">
        <f>_xlfn.CONCAT(Table1[[#This Row],[groupid]],Table1[[#This Row],[Thành phần hao phí]])</f>
        <v>3c) Máy thi công</v>
      </c>
      <c r="D131" s="594"/>
      <c r="E131" s="589" t="s">
        <v>230</v>
      </c>
      <c r="F131" s="588"/>
      <c r="G131" s="595"/>
      <c r="H131" s="590"/>
      <c r="I131" s="596"/>
      <c r="J131" s="591">
        <v>343452</v>
      </c>
    </row>
    <row r="132" spans="1:10" ht="15" customHeight="1">
      <c r="A132" s="587"/>
      <c r="B132" s="291">
        <v>3</v>
      </c>
      <c r="C132" s="593" t="str">
        <f>_xlfn.CONCAT(Table1[[#This Row],[groupid]],Table1[[#This Row],[Thành phần hao phí]])</f>
        <v>3Phao thép 60T</v>
      </c>
      <c r="D132" s="594" t="s">
        <v>108</v>
      </c>
      <c r="E132" s="589" t="s">
        <v>109</v>
      </c>
      <c r="F132" s="588" t="s">
        <v>103</v>
      </c>
      <c r="G132" s="595">
        <v>9.4E-2</v>
      </c>
      <c r="H132" s="590">
        <v>115189</v>
      </c>
      <c r="I132" s="596">
        <v>1</v>
      </c>
      <c r="J132" s="591">
        <v>10828</v>
      </c>
    </row>
    <row r="133" spans="1:10" ht="15" customHeight="1">
      <c r="A133" s="587"/>
      <c r="B133" s="291">
        <v>3</v>
      </c>
      <c r="C133" s="593" t="str">
        <f>_xlfn.CONCAT(Table1[[#This Row],[groupid]],Table1[[#This Row],[Thành phần hao phí]])</f>
        <v>3Tàu kéo 75CV</v>
      </c>
      <c r="D133" s="594" t="s">
        <v>123</v>
      </c>
      <c r="E133" s="589" t="s">
        <v>124</v>
      </c>
      <c r="F133" s="588" t="s">
        <v>103</v>
      </c>
      <c r="G133" s="595">
        <v>9.4E-2</v>
      </c>
      <c r="H133" s="590">
        <v>3538558</v>
      </c>
      <c r="I133" s="596">
        <v>1</v>
      </c>
      <c r="J133" s="591">
        <v>332624</v>
      </c>
    </row>
    <row r="134" spans="1:10" ht="15" customHeight="1">
      <c r="A134" s="587"/>
      <c r="B134" s="291">
        <v>3</v>
      </c>
      <c r="C134" s="593" t="str">
        <f>_xlfn.CONCAT(Table1[[#This Row],[groupid]],Table1[[#This Row],[Thành phần hao phí]])</f>
        <v>3Cộng</v>
      </c>
      <c r="D134" s="594"/>
      <c r="E134" s="589" t="s">
        <v>314</v>
      </c>
      <c r="F134" s="588"/>
      <c r="G134" s="595"/>
      <c r="H134" s="590"/>
      <c r="I134" s="596"/>
      <c r="J134" s="591">
        <v>343452</v>
      </c>
    </row>
    <row r="135" spans="1:10" ht="15" customHeight="1">
      <c r="A135" s="587">
        <v>4</v>
      </c>
      <c r="B135" s="291">
        <v>4</v>
      </c>
      <c r="C135" s="593" t="str">
        <f>_xlfn.CONCAT(Table1[[#This Row],[groupid]],Table1[[#This Row],[Thành phần hao phí]])</f>
        <v>4Vận chuyển đất, cát đổ đi bằng tàu kéo 360CV, sà lan 400 tấn, vận chuyển 1 km tiếp theo, cự ly &lt;= 6km</v>
      </c>
      <c r="D135" s="594" t="s">
        <v>60</v>
      </c>
      <c r="E135" s="589" t="s">
        <v>61</v>
      </c>
      <c r="F135" s="588" t="s">
        <v>54</v>
      </c>
      <c r="G135" s="595">
        <v>1</v>
      </c>
      <c r="H135" s="590"/>
      <c r="I135" s="596"/>
      <c r="J135" s="591"/>
    </row>
    <row r="136" spans="1:10" ht="15" customHeight="1">
      <c r="A136" s="587"/>
      <c r="B136" s="291">
        <v>4</v>
      </c>
      <c r="C136" s="593" t="str">
        <f>_xlfn.CONCAT(Table1[[#This Row],[groupid]],Table1[[#This Row],[Thành phần hao phí]])</f>
        <v>4c) Máy thi công</v>
      </c>
      <c r="D136" s="594"/>
      <c r="E136" s="589" t="s">
        <v>230</v>
      </c>
      <c r="F136" s="588"/>
      <c r="G136" s="595"/>
      <c r="H136" s="590"/>
      <c r="I136" s="596"/>
      <c r="J136" s="591">
        <v>555370</v>
      </c>
    </row>
    <row r="137" spans="1:10" ht="15" customHeight="1">
      <c r="A137" s="587"/>
      <c r="B137" s="291">
        <v>4</v>
      </c>
      <c r="C137" s="593" t="str">
        <f>_xlfn.CONCAT(Table1[[#This Row],[groupid]],Table1[[#This Row],[Thành phần hao phí]])</f>
        <v>4Phao thép 60T</v>
      </c>
      <c r="D137" s="594" t="s">
        <v>108</v>
      </c>
      <c r="E137" s="589" t="s">
        <v>109</v>
      </c>
      <c r="F137" s="588" t="s">
        <v>103</v>
      </c>
      <c r="G137" s="595">
        <v>0.08</v>
      </c>
      <c r="H137" s="590">
        <v>115189</v>
      </c>
      <c r="I137" s="596">
        <v>1.9</v>
      </c>
      <c r="J137" s="591">
        <v>17509</v>
      </c>
    </row>
    <row r="138" spans="1:10" ht="15" customHeight="1">
      <c r="A138" s="587"/>
      <c r="B138" s="291">
        <v>4</v>
      </c>
      <c r="C138" s="593" t="str">
        <f>_xlfn.CONCAT(Table1[[#This Row],[groupid]],Table1[[#This Row],[Thành phần hao phí]])</f>
        <v>4Tàu kéo 75CV</v>
      </c>
      <c r="D138" s="594" t="s">
        <v>123</v>
      </c>
      <c r="E138" s="589" t="s">
        <v>124</v>
      </c>
      <c r="F138" s="588" t="s">
        <v>103</v>
      </c>
      <c r="G138" s="595">
        <v>0.08</v>
      </c>
      <c r="H138" s="590">
        <v>3538558</v>
      </c>
      <c r="I138" s="596">
        <v>1.9</v>
      </c>
      <c r="J138" s="591">
        <v>537861</v>
      </c>
    </row>
    <row r="139" spans="1:10" ht="15" customHeight="1">
      <c r="A139" s="587"/>
      <c r="B139" s="291">
        <v>4</v>
      </c>
      <c r="C139" s="593" t="str">
        <f>_xlfn.CONCAT(Table1[[#This Row],[groupid]],Table1[[#This Row],[Thành phần hao phí]])</f>
        <v>4Cộng</v>
      </c>
      <c r="D139" s="594"/>
      <c r="E139" s="589" t="s">
        <v>314</v>
      </c>
      <c r="F139" s="588"/>
      <c r="G139" s="595"/>
      <c r="H139" s="590"/>
      <c r="I139" s="596"/>
      <c r="J139" s="591">
        <v>555370</v>
      </c>
    </row>
    <row r="140" spans="1:10" ht="15" customHeight="1">
      <c r="A140" s="587">
        <v>5</v>
      </c>
      <c r="B140" s="291">
        <v>5</v>
      </c>
      <c r="C140" s="593" t="str">
        <f>_xlfn.CONCAT(Table1[[#This Row],[groupid]],Table1[[#This Row],[Thành phần hao phí]])</f>
        <v>5Đào xúc bùn lên xà lan 400T bằng máy đào gầu dây &lt;1,25m3, (máy đào đứng trên phao thép trọng tải 60T)</v>
      </c>
      <c r="D140" s="594" t="s">
        <v>63</v>
      </c>
      <c r="E140" s="589" t="s">
        <v>64</v>
      </c>
      <c r="F140" s="588" t="s">
        <v>54</v>
      </c>
      <c r="G140" s="595">
        <v>1</v>
      </c>
      <c r="H140" s="590"/>
      <c r="I140" s="596"/>
      <c r="J140" s="591"/>
    </row>
    <row r="141" spans="1:10" ht="15" customHeight="1">
      <c r="A141" s="587"/>
      <c r="B141" s="291">
        <v>5</v>
      </c>
      <c r="C141" s="593" t="str">
        <f>_xlfn.CONCAT(Table1[[#This Row],[groupid]],Table1[[#This Row],[Thành phần hao phí]])</f>
        <v>5b) Nhân công</v>
      </c>
      <c r="D141" s="594"/>
      <c r="E141" s="589" t="s">
        <v>229</v>
      </c>
      <c r="F141" s="588"/>
      <c r="G141" s="595"/>
      <c r="H141" s="590"/>
      <c r="I141" s="596"/>
      <c r="J141" s="591">
        <v>88740</v>
      </c>
    </row>
    <row r="142" spans="1:10" ht="15" customHeight="1">
      <c r="A142" s="587"/>
      <c r="B142" s="291">
        <v>5</v>
      </c>
      <c r="C142" s="593" t="str">
        <f>_xlfn.CONCAT(Table1[[#This Row],[groupid]],Table1[[#This Row],[Thành phần hao phí]])</f>
        <v>5Nhân công 3,5/7, nhóm 1</v>
      </c>
      <c r="D142" s="594" t="s">
        <v>96</v>
      </c>
      <c r="E142" s="589" t="s">
        <v>97</v>
      </c>
      <c r="F142" s="588" t="s">
        <v>93</v>
      </c>
      <c r="G142" s="595">
        <v>0.36</v>
      </c>
      <c r="H142" s="590">
        <v>246500</v>
      </c>
      <c r="I142" s="596">
        <v>1</v>
      </c>
      <c r="J142" s="591">
        <v>88740</v>
      </c>
    </row>
    <row r="143" spans="1:10" ht="15" customHeight="1">
      <c r="A143" s="587"/>
      <c r="B143" s="291">
        <v>5</v>
      </c>
      <c r="C143" s="593" t="str">
        <f>_xlfn.CONCAT(Table1[[#This Row],[groupid]],Table1[[#This Row],[Thành phần hao phí]])</f>
        <v>5c) Máy thi công</v>
      </c>
      <c r="D143" s="594"/>
      <c r="E143" s="589" t="s">
        <v>230</v>
      </c>
      <c r="F143" s="588"/>
      <c r="G143" s="595"/>
      <c r="H143" s="590"/>
      <c r="I143" s="596"/>
      <c r="J143" s="591">
        <v>1007960</v>
      </c>
    </row>
    <row r="144" spans="1:10" ht="15" customHeight="1">
      <c r="A144" s="587"/>
      <c r="B144" s="291">
        <v>5</v>
      </c>
      <c r="C144" s="593" t="str">
        <f>_xlfn.CONCAT(Table1[[#This Row],[groupid]],Table1[[#This Row],[Thành phần hao phí]])</f>
        <v>5Máy đào gầu dây 1,2m3</v>
      </c>
      <c r="D144" s="594" t="s">
        <v>105</v>
      </c>
      <c r="E144" s="589" t="s">
        <v>106</v>
      </c>
      <c r="F144" s="588" t="s">
        <v>103</v>
      </c>
      <c r="G144" s="595">
        <v>0.192</v>
      </c>
      <c r="H144" s="590">
        <v>3565793</v>
      </c>
      <c r="I144" s="596">
        <v>1</v>
      </c>
      <c r="J144" s="591">
        <v>684632</v>
      </c>
    </row>
    <row r="145" spans="1:10" ht="15" customHeight="1">
      <c r="A145" s="587"/>
      <c r="B145" s="291">
        <v>5</v>
      </c>
      <c r="C145" s="593" t="str">
        <f>_xlfn.CONCAT(Table1[[#This Row],[groupid]],Table1[[#This Row],[Thành phần hao phí]])</f>
        <v>5Sà lan 250T</v>
      </c>
      <c r="D145" s="594" t="s">
        <v>113</v>
      </c>
      <c r="E145" s="589" t="s">
        <v>114</v>
      </c>
      <c r="F145" s="588" t="s">
        <v>103</v>
      </c>
      <c r="G145" s="595">
        <v>0.192</v>
      </c>
      <c r="H145" s="590">
        <v>677592</v>
      </c>
      <c r="I145" s="596">
        <v>1</v>
      </c>
      <c r="J145" s="591">
        <v>130098</v>
      </c>
    </row>
    <row r="146" spans="1:10" ht="15" customHeight="1">
      <c r="A146" s="587"/>
      <c r="B146" s="291">
        <v>5</v>
      </c>
      <c r="C146" s="593" t="str">
        <f>_xlfn.CONCAT(Table1[[#This Row],[groupid]],Table1[[#This Row],[Thành phần hao phí]])</f>
        <v>5Phao thép 60T chứa bùn</v>
      </c>
      <c r="D146" s="594" t="s">
        <v>108</v>
      </c>
      <c r="E146" s="589" t="s">
        <v>111</v>
      </c>
      <c r="F146" s="588" t="s">
        <v>103</v>
      </c>
      <c r="G146" s="595">
        <v>0.192</v>
      </c>
      <c r="H146" s="590">
        <v>115189</v>
      </c>
      <c r="I146" s="596">
        <v>1</v>
      </c>
      <c r="J146" s="591">
        <v>22116</v>
      </c>
    </row>
    <row r="147" spans="1:10" ht="15" customHeight="1">
      <c r="A147" s="587"/>
      <c r="B147" s="291">
        <v>5</v>
      </c>
      <c r="C147" s="593" t="str">
        <f>_xlfn.CONCAT(Table1[[#This Row],[groupid]],Table1[[#This Row],[Thành phần hao phí]])</f>
        <v>5Sà lan 400T nhận bùn</v>
      </c>
      <c r="D147" s="594" t="s">
        <v>116</v>
      </c>
      <c r="E147" s="589" t="s">
        <v>119</v>
      </c>
      <c r="F147" s="588" t="s">
        <v>103</v>
      </c>
      <c r="G147" s="595">
        <v>0.192</v>
      </c>
      <c r="H147" s="590">
        <v>891221</v>
      </c>
      <c r="I147" s="596">
        <v>1</v>
      </c>
      <c r="J147" s="591">
        <v>171114</v>
      </c>
    </row>
    <row r="148" spans="1:10" ht="15" customHeight="1">
      <c r="A148" s="587"/>
      <c r="B148" s="291">
        <v>5</v>
      </c>
      <c r="C148" s="593" t="str">
        <f>_xlfn.CONCAT(Table1[[#This Row],[groupid]],Table1[[#This Row],[Thành phần hao phí]])</f>
        <v>5Cộng</v>
      </c>
      <c r="D148" s="594"/>
      <c r="E148" s="589" t="s">
        <v>314</v>
      </c>
      <c r="F148" s="588"/>
      <c r="G148" s="595"/>
      <c r="H148" s="590"/>
      <c r="I148" s="596"/>
      <c r="J148" s="591">
        <v>1007960</v>
      </c>
    </row>
    <row r="149" spans="1:10" ht="15" customHeight="1">
      <c r="A149" s="587">
        <v>6</v>
      </c>
      <c r="B149" s="291">
        <v>6</v>
      </c>
      <c r="C149" s="593" t="str">
        <f>_xlfn.CONCAT(Table1[[#This Row],[groupid]],Table1[[#This Row],[Thành phần hao phí]])</f>
        <v>6Vận chuyển đất, bùn đổ đi bằng tàu kéo 360CV, sà lan 400 tấn, vận chuyển 1 km đầu</v>
      </c>
      <c r="D149" s="594" t="s">
        <v>57</v>
      </c>
      <c r="E149" s="589" t="s">
        <v>67</v>
      </c>
      <c r="F149" s="588" t="s">
        <v>54</v>
      </c>
      <c r="G149" s="595">
        <v>1</v>
      </c>
      <c r="H149" s="590"/>
      <c r="I149" s="596"/>
      <c r="J149" s="591"/>
    </row>
    <row r="150" spans="1:10" ht="15" customHeight="1">
      <c r="A150" s="587"/>
      <c r="B150" s="291">
        <v>6</v>
      </c>
      <c r="C150" s="593" t="str">
        <f>_xlfn.CONCAT(Table1[[#This Row],[groupid]],Table1[[#This Row],[Thành phần hao phí]])</f>
        <v>6c) Máy thi công</v>
      </c>
      <c r="D150" s="594"/>
      <c r="E150" s="589" t="s">
        <v>230</v>
      </c>
      <c r="F150" s="588"/>
      <c r="G150" s="595"/>
      <c r="H150" s="590"/>
      <c r="I150" s="596"/>
      <c r="J150" s="591">
        <v>634088</v>
      </c>
    </row>
    <row r="151" spans="1:10" ht="15" customHeight="1">
      <c r="A151" s="587"/>
      <c r="B151" s="291">
        <v>6</v>
      </c>
      <c r="C151" s="593" t="str">
        <f>_xlfn.CONCAT(Table1[[#This Row],[groupid]],Table1[[#This Row],[Thành phần hao phí]])</f>
        <v>6Sà lan 400T</v>
      </c>
      <c r="D151" s="594" t="s">
        <v>116</v>
      </c>
      <c r="E151" s="589" t="s">
        <v>117</v>
      </c>
      <c r="F151" s="588" t="s">
        <v>103</v>
      </c>
      <c r="G151" s="595">
        <v>9.4E-2</v>
      </c>
      <c r="H151" s="590">
        <v>891221</v>
      </c>
      <c r="I151" s="596">
        <v>1</v>
      </c>
      <c r="J151" s="591">
        <v>83775</v>
      </c>
    </row>
    <row r="152" spans="1:10" ht="15" customHeight="1">
      <c r="A152" s="587"/>
      <c r="B152" s="291">
        <v>6</v>
      </c>
      <c r="C152" s="593" t="str">
        <f>_xlfn.CONCAT(Table1[[#This Row],[groupid]],Table1[[#This Row],[Thành phần hao phí]])</f>
        <v>6Tàu kéo 360CV</v>
      </c>
      <c r="D152" s="594" t="s">
        <v>120</v>
      </c>
      <c r="E152" s="589" t="s">
        <v>121</v>
      </c>
      <c r="F152" s="588" t="s">
        <v>103</v>
      </c>
      <c r="G152" s="595">
        <v>9.4E-2</v>
      </c>
      <c r="H152" s="590">
        <v>5854397</v>
      </c>
      <c r="I152" s="596">
        <v>1</v>
      </c>
      <c r="J152" s="591">
        <v>550313</v>
      </c>
    </row>
    <row r="153" spans="1:10" ht="15" customHeight="1">
      <c r="A153" s="587"/>
      <c r="B153" s="291">
        <v>6</v>
      </c>
      <c r="C153" s="593" t="str">
        <f>_xlfn.CONCAT(Table1[[#This Row],[groupid]],Table1[[#This Row],[Thành phần hao phí]])</f>
        <v>6Cộng</v>
      </c>
      <c r="D153" s="594"/>
      <c r="E153" s="589" t="s">
        <v>314</v>
      </c>
      <c r="F153" s="588"/>
      <c r="G153" s="595"/>
      <c r="H153" s="590"/>
      <c r="I153" s="596"/>
      <c r="J153" s="591">
        <v>634088</v>
      </c>
    </row>
    <row r="154" spans="1:10" ht="15" customHeight="1">
      <c r="A154" s="587">
        <v>7</v>
      </c>
      <c r="B154" s="291">
        <v>7</v>
      </c>
      <c r="C154" s="593" t="str">
        <f>_xlfn.CONCAT(Table1[[#This Row],[groupid]],Table1[[#This Row],[Thành phần hao phí]])</f>
        <v>7Vận chuyển đất, bùn đổ đi bằng tàu kéo 360CV, sà lan 400 tấn, vận chuyển 1 km tiếp theo, cự ly &lt;= 6km</v>
      </c>
      <c r="D154" s="594" t="s">
        <v>60</v>
      </c>
      <c r="E154" s="589" t="s">
        <v>69</v>
      </c>
      <c r="F154" s="588" t="s">
        <v>54</v>
      </c>
      <c r="G154" s="595">
        <v>1</v>
      </c>
      <c r="H154" s="590"/>
      <c r="I154" s="596"/>
      <c r="J154" s="591"/>
    </row>
    <row r="155" spans="1:10" ht="15" customHeight="1">
      <c r="A155" s="587"/>
      <c r="B155" s="291">
        <v>7</v>
      </c>
      <c r="C155" s="593" t="str">
        <f>_xlfn.CONCAT(Table1[[#This Row],[groupid]],Table1[[#This Row],[Thành phần hao phí]])</f>
        <v>7c) Máy thi công</v>
      </c>
      <c r="D155" s="594"/>
      <c r="E155" s="589" t="s">
        <v>230</v>
      </c>
      <c r="F155" s="588"/>
      <c r="G155" s="595"/>
      <c r="H155" s="590"/>
      <c r="I155" s="596"/>
      <c r="J155" s="591">
        <v>2698247</v>
      </c>
    </row>
    <row r="156" spans="1:10" ht="15" customHeight="1">
      <c r="A156" s="587"/>
      <c r="B156" s="291">
        <v>7</v>
      </c>
      <c r="C156" s="593" t="str">
        <f>_xlfn.CONCAT(Table1[[#This Row],[groupid]],Table1[[#This Row],[Thành phần hao phí]])</f>
        <v>7Sà lan 400T</v>
      </c>
      <c r="D156" s="594" t="s">
        <v>116</v>
      </c>
      <c r="E156" s="589" t="s">
        <v>117</v>
      </c>
      <c r="F156" s="588" t="s">
        <v>103</v>
      </c>
      <c r="G156" s="595">
        <v>0.08</v>
      </c>
      <c r="H156" s="590">
        <v>891221</v>
      </c>
      <c r="I156" s="596">
        <v>5</v>
      </c>
      <c r="J156" s="591">
        <v>356488</v>
      </c>
    </row>
    <row r="157" spans="1:10" ht="15" customHeight="1">
      <c r="A157" s="587"/>
      <c r="B157" s="291">
        <v>7</v>
      </c>
      <c r="C157" s="593" t="str">
        <f>_xlfn.CONCAT(Table1[[#This Row],[groupid]],Table1[[#This Row],[Thành phần hao phí]])</f>
        <v>7Tàu kéo 360CV</v>
      </c>
      <c r="D157" s="594" t="s">
        <v>120</v>
      </c>
      <c r="E157" s="589" t="s">
        <v>121</v>
      </c>
      <c r="F157" s="588" t="s">
        <v>103</v>
      </c>
      <c r="G157" s="595">
        <v>0.08</v>
      </c>
      <c r="H157" s="590">
        <v>5854397</v>
      </c>
      <c r="I157" s="596">
        <v>5</v>
      </c>
      <c r="J157" s="591">
        <v>2341759</v>
      </c>
    </row>
    <row r="158" spans="1:10" ht="15" customHeight="1">
      <c r="A158" s="587"/>
      <c r="B158" s="291">
        <v>7</v>
      </c>
      <c r="C158" s="593" t="str">
        <f>_xlfn.CONCAT(Table1[[#This Row],[groupid]],Table1[[#This Row],[Thành phần hao phí]])</f>
        <v>7Cộng</v>
      </c>
      <c r="D158" s="594"/>
      <c r="E158" s="589" t="s">
        <v>314</v>
      </c>
      <c r="F158" s="588"/>
      <c r="G158" s="595"/>
      <c r="H158" s="590"/>
      <c r="I158" s="596"/>
      <c r="J158" s="591">
        <v>2698247</v>
      </c>
    </row>
    <row r="159" spans="1:10" ht="15" customHeight="1">
      <c r="A159" s="587">
        <v>8</v>
      </c>
      <c r="B159" s="291">
        <v>8</v>
      </c>
      <c r="C159" s="593" t="str">
        <f>_xlfn.CONCAT(Table1[[#This Row],[groupid]],Table1[[#This Row],[Thành phần hao phí]])</f>
        <v>8Vận chuyển đất, bùn đổ đi bằng tàu kéo 360CV, sà lan 400 tấn, vận chuyển 1 km tiếp theo, cự ly từ 6 - 20km</v>
      </c>
      <c r="D159" s="594" t="s">
        <v>71</v>
      </c>
      <c r="E159" s="589" t="s">
        <v>72</v>
      </c>
      <c r="F159" s="588" t="s">
        <v>54</v>
      </c>
      <c r="G159" s="595">
        <v>1</v>
      </c>
      <c r="H159" s="590"/>
      <c r="I159" s="596"/>
      <c r="J159" s="591"/>
    </row>
    <row r="160" spans="1:10" ht="15" customHeight="1">
      <c r="A160" s="587"/>
      <c r="B160" s="291">
        <v>8</v>
      </c>
      <c r="C160" s="593" t="str">
        <f>_xlfn.CONCAT(Table1[[#This Row],[groupid]],Table1[[#This Row],[Thành phần hao phí]])</f>
        <v>8c) Máy thi công</v>
      </c>
      <c r="D160" s="594"/>
      <c r="E160" s="589" t="s">
        <v>230</v>
      </c>
      <c r="F160" s="588"/>
      <c r="G160" s="595"/>
      <c r="H160" s="590"/>
      <c r="I160" s="596"/>
      <c r="J160" s="591">
        <v>6705145</v>
      </c>
    </row>
    <row r="161" spans="1:10" ht="15" customHeight="1">
      <c r="A161" s="587"/>
      <c r="B161" s="291">
        <v>8</v>
      </c>
      <c r="C161" s="593" t="str">
        <f>_xlfn.CONCAT(Table1[[#This Row],[groupid]],Table1[[#This Row],[Thành phần hao phí]])</f>
        <v>8Sà lan 400T</v>
      </c>
      <c r="D161" s="594" t="s">
        <v>116</v>
      </c>
      <c r="E161" s="589" t="s">
        <v>117</v>
      </c>
      <c r="F161" s="588" t="s">
        <v>103</v>
      </c>
      <c r="G161" s="595">
        <v>7.0999999999999994E-2</v>
      </c>
      <c r="H161" s="590">
        <v>891221</v>
      </c>
      <c r="I161" s="596">
        <v>14</v>
      </c>
      <c r="J161" s="591">
        <v>885874</v>
      </c>
    </row>
    <row r="162" spans="1:10" ht="15" customHeight="1">
      <c r="A162" s="587"/>
      <c r="B162" s="291">
        <v>8</v>
      </c>
      <c r="C162" s="593" t="str">
        <f>_xlfn.CONCAT(Table1[[#This Row],[groupid]],Table1[[#This Row],[Thành phần hao phí]])</f>
        <v>8Tàu kéo 360CV</v>
      </c>
      <c r="D162" s="594" t="s">
        <v>120</v>
      </c>
      <c r="E162" s="589" t="s">
        <v>121</v>
      </c>
      <c r="F162" s="588" t="s">
        <v>103</v>
      </c>
      <c r="G162" s="595">
        <v>7.0999999999999994E-2</v>
      </c>
      <c r="H162" s="590">
        <v>5854397</v>
      </c>
      <c r="I162" s="596">
        <v>14</v>
      </c>
      <c r="J162" s="591">
        <v>5819271</v>
      </c>
    </row>
    <row r="163" spans="1:10" ht="15" customHeight="1">
      <c r="A163" s="587"/>
      <c r="B163" s="291">
        <v>8</v>
      </c>
      <c r="C163" s="593" t="str">
        <f>_xlfn.CONCAT(Table1[[#This Row],[groupid]],Table1[[#This Row],[Thành phần hao phí]])</f>
        <v>8Cộng</v>
      </c>
      <c r="D163" s="594"/>
      <c r="E163" s="589" t="s">
        <v>314</v>
      </c>
      <c r="F163" s="588"/>
      <c r="G163" s="595"/>
      <c r="H163" s="590"/>
      <c r="I163" s="596"/>
      <c r="J163" s="591">
        <v>6705145</v>
      </c>
    </row>
    <row r="164" spans="1:10" ht="15" customHeight="1">
      <c r="A164" s="587">
        <v>9</v>
      </c>
      <c r="B164" s="291">
        <v>9</v>
      </c>
      <c r="C164" s="593" t="str">
        <f>_xlfn.CONCAT(Table1[[#This Row],[groupid]],Table1[[#This Row],[Thành phần hao phí]])</f>
        <v>9Vận chuyển đất, bùn đổ đi bằng tàu kéo 360CV, sà lan 400 tấn, vận chuyển 1 km tiếp theo, cự ly &gt; 20km</v>
      </c>
      <c r="D164" s="594" t="s">
        <v>74</v>
      </c>
      <c r="E164" s="589" t="s">
        <v>75</v>
      </c>
      <c r="F164" s="588" t="s">
        <v>54</v>
      </c>
      <c r="G164" s="595">
        <v>1</v>
      </c>
      <c r="H164" s="590"/>
      <c r="I164" s="596"/>
      <c r="J164" s="591"/>
    </row>
    <row r="165" spans="1:10" ht="15" customHeight="1">
      <c r="A165" s="587"/>
      <c r="B165" s="291">
        <v>9</v>
      </c>
      <c r="C165" s="593" t="str">
        <f>_xlfn.CONCAT(Table1[[#This Row],[groupid]],Table1[[#This Row],[Thành phần hao phí]])</f>
        <v>9c) Máy thi công</v>
      </c>
      <c r="D165" s="594"/>
      <c r="E165" s="589" t="s">
        <v>230</v>
      </c>
      <c r="F165" s="588"/>
      <c r="G165" s="595"/>
      <c r="H165" s="590"/>
      <c r="I165" s="596"/>
      <c r="J165" s="591">
        <v>279269</v>
      </c>
    </row>
    <row r="166" spans="1:10" ht="15" customHeight="1">
      <c r="A166" s="587"/>
      <c r="B166" s="291">
        <v>9</v>
      </c>
      <c r="C166" s="593" t="str">
        <f>_xlfn.CONCAT(Table1[[#This Row],[groupid]],Table1[[#This Row],[Thành phần hao phí]])</f>
        <v>9Sà lan 400T</v>
      </c>
      <c r="D166" s="594" t="s">
        <v>116</v>
      </c>
      <c r="E166" s="589" t="s">
        <v>117</v>
      </c>
      <c r="F166" s="588" t="s">
        <v>103</v>
      </c>
      <c r="G166" s="595">
        <v>6.9000000000000006E-2</v>
      </c>
      <c r="H166" s="590">
        <v>891221</v>
      </c>
      <c r="I166" s="596">
        <v>0.6</v>
      </c>
      <c r="J166" s="591">
        <v>36897</v>
      </c>
    </row>
    <row r="167" spans="1:10" ht="15" customHeight="1">
      <c r="A167" s="587"/>
      <c r="B167" s="291">
        <v>9</v>
      </c>
      <c r="C167" s="593" t="str">
        <f>_xlfn.CONCAT(Table1[[#This Row],[groupid]],Table1[[#This Row],[Thành phần hao phí]])</f>
        <v>9Tàu kéo 360CV</v>
      </c>
      <c r="D167" s="594" t="s">
        <v>120</v>
      </c>
      <c r="E167" s="589" t="s">
        <v>121</v>
      </c>
      <c r="F167" s="588" t="s">
        <v>103</v>
      </c>
      <c r="G167" s="595">
        <v>6.9000000000000006E-2</v>
      </c>
      <c r="H167" s="590">
        <v>5854397</v>
      </c>
      <c r="I167" s="596">
        <v>0.6</v>
      </c>
      <c r="J167" s="591">
        <v>242372</v>
      </c>
    </row>
    <row r="168" spans="1:10" ht="15" customHeight="1">
      <c r="A168" s="587"/>
      <c r="B168" s="291">
        <v>9</v>
      </c>
      <c r="C168" s="593" t="str">
        <f>_xlfn.CONCAT(Table1[[#This Row],[groupid]],Table1[[#This Row],[Thành phần hao phí]])</f>
        <v>9Cộng</v>
      </c>
      <c r="D168" s="594"/>
      <c r="E168" s="589" t="s">
        <v>314</v>
      </c>
      <c r="F168" s="588"/>
      <c r="G168" s="595"/>
      <c r="H168" s="590"/>
      <c r="I168" s="596"/>
      <c r="J168" s="591">
        <v>279269</v>
      </c>
    </row>
    <row r="169" spans="1:10" ht="15" customHeight="1">
      <c r="A169" s="587">
        <v>10</v>
      </c>
      <c r="B169" s="291">
        <v>10</v>
      </c>
      <c r="C169" s="593" t="str">
        <f>_xlfn.CONCAT(Table1[[#This Row],[groupid]],Table1[[#This Row],[Thành phần hao phí]])</f>
        <v>10Vận chuyển đất từ sà lan 400T lên bờ bằng máy đào gầu dây 1,2m3, chiều cao đổ đất &lt;= 3m, bùn đặc</v>
      </c>
      <c r="D169" s="594" t="s">
        <v>63</v>
      </c>
      <c r="E169" s="589" t="s">
        <v>77</v>
      </c>
      <c r="F169" s="588" t="s">
        <v>54</v>
      </c>
      <c r="G169" s="595">
        <v>1</v>
      </c>
      <c r="H169" s="590"/>
      <c r="I169" s="596"/>
      <c r="J169" s="591"/>
    </row>
    <row r="170" spans="1:10" ht="15" customHeight="1">
      <c r="A170" s="587"/>
      <c r="B170" s="291">
        <v>10</v>
      </c>
      <c r="C170" s="593" t="str">
        <f>_xlfn.CONCAT(Table1[[#This Row],[groupid]],Table1[[#This Row],[Thành phần hao phí]])</f>
        <v>10b) Nhân công</v>
      </c>
      <c r="D170" s="594"/>
      <c r="E170" s="589" t="s">
        <v>229</v>
      </c>
      <c r="F170" s="588"/>
      <c r="G170" s="595"/>
      <c r="H170" s="590"/>
      <c r="I170" s="596"/>
      <c r="J170" s="591">
        <v>88740</v>
      </c>
    </row>
    <row r="171" spans="1:10" ht="15" customHeight="1">
      <c r="A171" s="587"/>
      <c r="B171" s="291">
        <v>10</v>
      </c>
      <c r="C171" s="593" t="str">
        <f>_xlfn.CONCAT(Table1[[#This Row],[groupid]],Table1[[#This Row],[Thành phần hao phí]])</f>
        <v>10Nhân công 3,5/7, nhóm 1</v>
      </c>
      <c r="D171" s="594" t="s">
        <v>96</v>
      </c>
      <c r="E171" s="589" t="s">
        <v>97</v>
      </c>
      <c r="F171" s="588" t="s">
        <v>93</v>
      </c>
      <c r="G171" s="595">
        <v>0.36</v>
      </c>
      <c r="H171" s="590">
        <v>246500</v>
      </c>
      <c r="I171" s="596">
        <v>1</v>
      </c>
      <c r="J171" s="591">
        <v>88740</v>
      </c>
    </row>
    <row r="172" spans="1:10" ht="15" customHeight="1">
      <c r="A172" s="587"/>
      <c r="B172" s="291">
        <v>10</v>
      </c>
      <c r="C172" s="593" t="str">
        <f>_xlfn.CONCAT(Table1[[#This Row],[groupid]],Table1[[#This Row],[Thành phần hao phí]])</f>
        <v>10c) Máy thi công</v>
      </c>
      <c r="D172" s="594"/>
      <c r="E172" s="589" t="s">
        <v>230</v>
      </c>
      <c r="F172" s="588"/>
      <c r="G172" s="595"/>
      <c r="H172" s="590"/>
      <c r="I172" s="596"/>
      <c r="J172" s="591">
        <v>985844</v>
      </c>
    </row>
    <row r="173" spans="1:10" ht="15" customHeight="1">
      <c r="A173" s="587"/>
      <c r="B173" s="291">
        <v>10</v>
      </c>
      <c r="C173" s="593" t="str">
        <f>_xlfn.CONCAT(Table1[[#This Row],[groupid]],Table1[[#This Row],[Thành phần hao phí]])</f>
        <v>10Máy đào gầu dây 1,2m3</v>
      </c>
      <c r="D173" s="594" t="s">
        <v>105</v>
      </c>
      <c r="E173" s="589" t="s">
        <v>106</v>
      </c>
      <c r="F173" s="588" t="s">
        <v>103</v>
      </c>
      <c r="G173" s="595">
        <v>0.192</v>
      </c>
      <c r="H173" s="590">
        <v>3565793</v>
      </c>
      <c r="I173" s="596">
        <v>1</v>
      </c>
      <c r="J173" s="591">
        <v>684632</v>
      </c>
    </row>
    <row r="174" spans="1:10" ht="15" customHeight="1">
      <c r="A174" s="587"/>
      <c r="B174" s="291">
        <v>10</v>
      </c>
      <c r="C174" s="593" t="str">
        <f>_xlfn.CONCAT(Table1[[#This Row],[groupid]],Table1[[#This Row],[Thành phần hao phí]])</f>
        <v>10Sà lan 250T</v>
      </c>
      <c r="D174" s="594" t="s">
        <v>113</v>
      </c>
      <c r="E174" s="589" t="s">
        <v>114</v>
      </c>
      <c r="F174" s="588" t="s">
        <v>103</v>
      </c>
      <c r="G174" s="595">
        <v>0.192</v>
      </c>
      <c r="H174" s="590">
        <v>677592</v>
      </c>
      <c r="I174" s="596">
        <v>1</v>
      </c>
      <c r="J174" s="591">
        <v>130098</v>
      </c>
    </row>
    <row r="175" spans="1:10" ht="15" customHeight="1">
      <c r="A175" s="587"/>
      <c r="B175" s="291">
        <v>10</v>
      </c>
      <c r="C175" s="593" t="str">
        <f>_xlfn.CONCAT(Table1[[#This Row],[groupid]],Table1[[#This Row],[Thành phần hao phí]])</f>
        <v>10Sà lan 400T</v>
      </c>
      <c r="D175" s="594" t="s">
        <v>116</v>
      </c>
      <c r="E175" s="589" t="s">
        <v>117</v>
      </c>
      <c r="F175" s="588" t="s">
        <v>103</v>
      </c>
      <c r="G175" s="595">
        <v>0.192</v>
      </c>
      <c r="H175" s="590">
        <v>891221</v>
      </c>
      <c r="I175" s="596">
        <v>1</v>
      </c>
      <c r="J175" s="591">
        <v>171114</v>
      </c>
    </row>
    <row r="176" spans="1:10" ht="15" customHeight="1">
      <c r="A176" s="587"/>
      <c r="B176" s="291">
        <v>10</v>
      </c>
      <c r="C176" s="593" t="str">
        <f>_xlfn.CONCAT(Table1[[#This Row],[groupid]],Table1[[#This Row],[Thành phần hao phí]])</f>
        <v>10Cộng</v>
      </c>
      <c r="D176" s="594"/>
      <c r="E176" s="589" t="s">
        <v>314</v>
      </c>
      <c r="F176" s="588"/>
      <c r="G176" s="595"/>
      <c r="H176" s="590"/>
      <c r="I176" s="596"/>
      <c r="J176" s="591">
        <v>985844</v>
      </c>
    </row>
    <row r="177" spans="1:10" ht="15" customHeight="1">
      <c r="A177" s="587">
        <v>11</v>
      </c>
      <c r="B177" s="291">
        <v>11</v>
      </c>
      <c r="C177" s="593" t="str">
        <f>_xlfn.CONCAT(Table1[[#This Row],[groupid]],Table1[[#This Row],[Thành phần hao phí]])</f>
        <v>110</v>
      </c>
      <c r="D177" s="594">
        <v>0</v>
      </c>
      <c r="E177" s="589">
        <v>0</v>
      </c>
      <c r="F177" s="588">
        <v>0</v>
      </c>
      <c r="G177" s="595">
        <v>1</v>
      </c>
      <c r="H177" s="590"/>
      <c r="I177" s="596"/>
      <c r="J177" s="591"/>
    </row>
    <row r="178" spans="1:10" ht="15" customHeight="1">
      <c r="A178" s="587"/>
      <c r="B178" s="291">
        <v>11</v>
      </c>
      <c r="C178" s="593" t="str">
        <f>_xlfn.CONCAT(Table1[[#This Row],[groupid]],Table1[[#This Row],[Thành phần hao phí]])</f>
        <v>11b) Nhân công</v>
      </c>
      <c r="D178" s="594"/>
      <c r="E178" s="589" t="s">
        <v>229</v>
      </c>
      <c r="F178" s="588"/>
      <c r="G178" s="595"/>
      <c r="H178" s="590"/>
      <c r="I178" s="596"/>
      <c r="J178" s="591">
        <v>243933</v>
      </c>
    </row>
    <row r="179" spans="1:10" ht="15" customHeight="1">
      <c r="A179" s="587"/>
      <c r="B179" s="291">
        <v>11</v>
      </c>
      <c r="C179" s="593" t="str">
        <f>_xlfn.CONCAT(Table1[[#This Row],[groupid]],Table1[[#This Row],[Thành phần hao phí]])</f>
        <v>11Nhân công 3,5/7, nhóm 1</v>
      </c>
      <c r="D179" s="594" t="s">
        <v>96</v>
      </c>
      <c r="E179" s="589" t="s">
        <v>97</v>
      </c>
      <c r="F179" s="588" t="s">
        <v>93</v>
      </c>
      <c r="G179" s="595">
        <v>0.36</v>
      </c>
      <c r="H179" s="590">
        <v>677592</v>
      </c>
      <c r="I179" s="596">
        <v>1</v>
      </c>
      <c r="J179" s="591">
        <v>243933</v>
      </c>
    </row>
    <row r="180" spans="1:10" ht="15" customHeight="1">
      <c r="A180" s="587"/>
      <c r="B180" s="291">
        <v>11</v>
      </c>
      <c r="C180" s="593" t="str">
        <f>_xlfn.CONCAT(Table1[[#This Row],[groupid]],Table1[[#This Row],[Thành phần hao phí]])</f>
        <v>11c) Máy thi công</v>
      </c>
      <c r="D180" s="594"/>
      <c r="E180" s="589" t="s">
        <v>230</v>
      </c>
      <c r="F180" s="588"/>
      <c r="G180" s="595"/>
      <c r="H180" s="590"/>
      <c r="I180" s="596"/>
      <c r="J180" s="591">
        <v>679403</v>
      </c>
    </row>
    <row r="181" spans="1:10" ht="15" customHeight="1">
      <c r="A181" s="587"/>
      <c r="B181" s="291">
        <v>11</v>
      </c>
      <c r="C181" s="593" t="str">
        <f>_xlfn.CONCAT(Table1[[#This Row],[groupid]],Table1[[#This Row],[Thành phần hao phí]])</f>
        <v>11Máy đào gầu dây 1,2m3</v>
      </c>
      <c r="D181" s="594" t="s">
        <v>105</v>
      </c>
      <c r="E181" s="589" t="s">
        <v>106</v>
      </c>
      <c r="F181" s="588" t="s">
        <v>103</v>
      </c>
      <c r="G181" s="595">
        <v>0.192</v>
      </c>
      <c r="H181" s="590">
        <v>3538558</v>
      </c>
      <c r="I181" s="596">
        <v>1</v>
      </c>
      <c r="J181" s="591">
        <v>679403</v>
      </c>
    </row>
    <row r="182" spans="1:10" ht="15" customHeight="1">
      <c r="A182" s="587"/>
      <c r="B182" s="291">
        <v>11</v>
      </c>
      <c r="C182" s="593" t="str">
        <f>_xlfn.CONCAT(Table1[[#This Row],[groupid]],Table1[[#This Row],[Thành phần hao phí]])</f>
        <v>11Sà lan 250T</v>
      </c>
      <c r="D182" s="594" t="s">
        <v>113</v>
      </c>
      <c r="E182" s="589" t="s">
        <v>114</v>
      </c>
      <c r="F182" s="588" t="s">
        <v>103</v>
      </c>
      <c r="G182" s="595">
        <v>0.192</v>
      </c>
      <c r="H182" s="590">
        <v>0</v>
      </c>
      <c r="I182" s="596">
        <v>1</v>
      </c>
      <c r="J182" s="591">
        <v>0</v>
      </c>
    </row>
    <row r="183" spans="1:10" ht="15" customHeight="1">
      <c r="A183" s="587"/>
      <c r="B183" s="291">
        <v>11</v>
      </c>
      <c r="C183" s="593" t="str">
        <f>_xlfn.CONCAT(Table1[[#This Row],[groupid]],Table1[[#This Row],[Thành phần hao phí]])</f>
        <v>11Sà lan 400T</v>
      </c>
      <c r="D183" s="594" t="s">
        <v>116</v>
      </c>
      <c r="E183" s="589" t="s">
        <v>117</v>
      </c>
      <c r="F183" s="588" t="s">
        <v>103</v>
      </c>
      <c r="G183" s="595">
        <v>0.192</v>
      </c>
      <c r="H183" s="590">
        <v>0</v>
      </c>
      <c r="I183" s="596">
        <v>1</v>
      </c>
      <c r="J183" s="591">
        <v>0</v>
      </c>
    </row>
    <row r="184" spans="1:10" ht="15" customHeight="1">
      <c r="A184" s="587"/>
      <c r="B184" s="291">
        <v>11</v>
      </c>
      <c r="C184" s="593" t="str">
        <f>_xlfn.CONCAT(Table1[[#This Row],[groupid]],Table1[[#This Row],[Thành phần hao phí]])</f>
        <v>11Cộng</v>
      </c>
      <c r="D184" s="594"/>
      <c r="E184" s="589" t="s">
        <v>314</v>
      </c>
      <c r="F184" s="588"/>
      <c r="G184" s="595"/>
      <c r="H184" s="590"/>
      <c r="I184" s="596"/>
      <c r="J184" s="591">
        <v>679403</v>
      </c>
    </row>
    <row r="185" spans="1:10" ht="15" customHeight="1">
      <c r="A185" s="587">
        <v>12</v>
      </c>
      <c r="B185" s="291">
        <v>12</v>
      </c>
      <c r="C185" s="593" t="str">
        <f>_xlfn.CONCAT(Table1[[#This Row],[groupid]],Table1[[#This Row],[Thành phần hao phí]])</f>
        <v>120</v>
      </c>
      <c r="D185" s="594">
        <v>0</v>
      </c>
      <c r="E185" s="589">
        <v>0</v>
      </c>
      <c r="F185" s="588">
        <v>0</v>
      </c>
      <c r="G185" s="595">
        <v>1</v>
      </c>
      <c r="H185" s="590"/>
      <c r="I185" s="596"/>
      <c r="J185" s="591"/>
    </row>
    <row r="186" spans="1:10" ht="15" customHeight="1">
      <c r="A186" s="587"/>
      <c r="B186" s="291">
        <v>12</v>
      </c>
      <c r="C186" s="593" t="str">
        <f>_xlfn.CONCAT(Table1[[#This Row],[groupid]],Table1[[#This Row],[Thành phần hao phí]])</f>
        <v>12b) Nhân công</v>
      </c>
      <c r="D186" s="594"/>
      <c r="E186" s="589" t="s">
        <v>229</v>
      </c>
      <c r="F186" s="588"/>
      <c r="G186" s="595"/>
      <c r="H186" s="590"/>
      <c r="I186" s="596"/>
      <c r="J186" s="591">
        <v>0</v>
      </c>
    </row>
    <row r="187" spans="1:10" ht="15" customHeight="1">
      <c r="A187" s="587"/>
      <c r="B187" s="291">
        <v>12</v>
      </c>
      <c r="C187" s="593" t="str">
        <f>_xlfn.CONCAT(Table1[[#This Row],[groupid]],Table1[[#This Row],[Thành phần hao phí]])</f>
        <v>12Nhân công 3,5/7, nhóm 1</v>
      </c>
      <c r="D187" s="594" t="s">
        <v>96</v>
      </c>
      <c r="E187" s="589" t="s">
        <v>97</v>
      </c>
      <c r="F187" s="588" t="s">
        <v>93</v>
      </c>
      <c r="G187" s="595">
        <v>0.36</v>
      </c>
      <c r="H187" s="590">
        <v>0</v>
      </c>
      <c r="I187" s="596">
        <v>1</v>
      </c>
      <c r="J187" s="591">
        <v>0</v>
      </c>
    </row>
    <row r="188" spans="1:10" ht="15" customHeight="1">
      <c r="A188" s="587"/>
      <c r="B188" s="291">
        <v>12</v>
      </c>
      <c r="C188" s="593" t="str">
        <f>_xlfn.CONCAT(Table1[[#This Row],[groupid]],Table1[[#This Row],[Thành phần hao phí]])</f>
        <v>12c) Máy thi công</v>
      </c>
      <c r="D188" s="594"/>
      <c r="E188" s="589" t="s">
        <v>230</v>
      </c>
      <c r="F188" s="588"/>
      <c r="G188" s="595"/>
      <c r="H188" s="590"/>
      <c r="I188" s="596"/>
      <c r="J188" s="591">
        <v>0</v>
      </c>
    </row>
    <row r="189" spans="1:10" ht="15" customHeight="1">
      <c r="A189" s="587"/>
      <c r="B189" s="291">
        <v>12</v>
      </c>
      <c r="C189" s="593" t="str">
        <f>_xlfn.CONCAT(Table1[[#This Row],[groupid]],Table1[[#This Row],[Thành phần hao phí]])</f>
        <v>12Máy đào gầu dây 1,2m3</v>
      </c>
      <c r="D189" s="594" t="s">
        <v>105</v>
      </c>
      <c r="E189" s="589" t="s">
        <v>106</v>
      </c>
      <c r="F189" s="588" t="s">
        <v>103</v>
      </c>
      <c r="G189" s="595">
        <v>0.192</v>
      </c>
      <c r="H189" s="590">
        <v>0</v>
      </c>
      <c r="I189" s="596">
        <v>1</v>
      </c>
      <c r="J189" s="591">
        <v>0</v>
      </c>
    </row>
    <row r="190" spans="1:10" ht="15" customHeight="1">
      <c r="A190" s="587"/>
      <c r="B190" s="291">
        <v>12</v>
      </c>
      <c r="C190" s="593" t="str">
        <f>_xlfn.CONCAT(Table1[[#This Row],[groupid]],Table1[[#This Row],[Thành phần hao phí]])</f>
        <v>12Sà lan 250T</v>
      </c>
      <c r="D190" s="594" t="s">
        <v>113</v>
      </c>
      <c r="E190" s="589" t="s">
        <v>114</v>
      </c>
      <c r="F190" s="588" t="s">
        <v>103</v>
      </c>
      <c r="G190" s="595">
        <v>0.192</v>
      </c>
      <c r="H190" s="590">
        <v>0</v>
      </c>
      <c r="I190" s="596">
        <v>1</v>
      </c>
      <c r="J190" s="591">
        <v>0</v>
      </c>
    </row>
    <row r="191" spans="1:10" ht="15" customHeight="1">
      <c r="A191" s="587"/>
      <c r="B191" s="291">
        <v>12</v>
      </c>
      <c r="C191" s="593" t="str">
        <f>_xlfn.CONCAT(Table1[[#This Row],[groupid]],Table1[[#This Row],[Thành phần hao phí]])</f>
        <v>12Sà lan 400T</v>
      </c>
      <c r="D191" s="594" t="s">
        <v>116</v>
      </c>
      <c r="E191" s="589" t="s">
        <v>117</v>
      </c>
      <c r="F191" s="588" t="s">
        <v>103</v>
      </c>
      <c r="G191" s="595">
        <v>0.192</v>
      </c>
      <c r="H191" s="590">
        <v>0</v>
      </c>
      <c r="I191" s="596">
        <v>1</v>
      </c>
      <c r="J191" s="591">
        <v>0</v>
      </c>
    </row>
    <row r="192" spans="1:10" ht="15" customHeight="1">
      <c r="A192" s="587"/>
      <c r="B192" s="291">
        <v>12</v>
      </c>
      <c r="C192" s="593" t="str">
        <f>_xlfn.CONCAT(Table1[[#This Row],[groupid]],Table1[[#This Row],[Thành phần hao phí]])</f>
        <v>12Cộng</v>
      </c>
      <c r="D192" s="594"/>
      <c r="E192" s="589" t="s">
        <v>314</v>
      </c>
      <c r="F192" s="588"/>
      <c r="G192" s="595"/>
      <c r="H192" s="590"/>
      <c r="I192" s="596"/>
      <c r="J192" s="591">
        <v>0</v>
      </c>
    </row>
    <row r="193" spans="1:10" ht="15" customHeight="1">
      <c r="A193" s="587">
        <v>13</v>
      </c>
      <c r="B193" s="291">
        <v>13</v>
      </c>
      <c r="C193" s="593" t="str">
        <f>_xlfn.CONCAT(Table1[[#This Row],[groupid]],Table1[[#This Row],[Thành phần hao phí]])</f>
        <v>130</v>
      </c>
      <c r="D193" s="594">
        <v>0</v>
      </c>
      <c r="E193" s="589">
        <v>0</v>
      </c>
      <c r="F193" s="588">
        <v>0</v>
      </c>
      <c r="G193" s="595">
        <v>1</v>
      </c>
      <c r="H193" s="590"/>
      <c r="I193" s="596"/>
      <c r="J193" s="591"/>
    </row>
    <row r="194" spans="1:10" ht="15" customHeight="1">
      <c r="A194" s="587"/>
      <c r="B194" s="291">
        <v>13</v>
      </c>
      <c r="C194" s="593" t="str">
        <f>_xlfn.CONCAT(Table1[[#This Row],[groupid]],Table1[[#This Row],[Thành phần hao phí]])</f>
        <v>13b) Nhân công</v>
      </c>
      <c r="D194" s="594"/>
      <c r="E194" s="589" t="s">
        <v>229</v>
      </c>
      <c r="F194" s="588"/>
      <c r="G194" s="595"/>
      <c r="H194" s="590"/>
      <c r="I194" s="596"/>
      <c r="J194" s="591">
        <v>0</v>
      </c>
    </row>
    <row r="195" spans="1:10" ht="15" customHeight="1">
      <c r="A195" s="587"/>
      <c r="B195" s="291">
        <v>13</v>
      </c>
      <c r="C195" s="593" t="str">
        <f>_xlfn.CONCAT(Table1[[#This Row],[groupid]],Table1[[#This Row],[Thành phần hao phí]])</f>
        <v>13Nhân công 3,5/7, nhóm 1</v>
      </c>
      <c r="D195" s="594" t="s">
        <v>96</v>
      </c>
      <c r="E195" s="589" t="s">
        <v>97</v>
      </c>
      <c r="F195" s="588" t="s">
        <v>93</v>
      </c>
      <c r="G195" s="595">
        <v>0.36</v>
      </c>
      <c r="H195" s="590">
        <v>0</v>
      </c>
      <c r="I195" s="596">
        <v>1</v>
      </c>
      <c r="J195" s="591">
        <v>0</v>
      </c>
    </row>
    <row r="196" spans="1:10" ht="15" customHeight="1">
      <c r="A196" s="587"/>
      <c r="B196" s="291">
        <v>13</v>
      </c>
      <c r="C196" s="593" t="str">
        <f>_xlfn.CONCAT(Table1[[#This Row],[groupid]],Table1[[#This Row],[Thành phần hao phí]])</f>
        <v>13c) Máy thi công</v>
      </c>
      <c r="D196" s="594"/>
      <c r="E196" s="589" t="s">
        <v>230</v>
      </c>
      <c r="F196" s="588"/>
      <c r="G196" s="595"/>
      <c r="H196" s="590"/>
      <c r="I196" s="596"/>
      <c r="J196" s="591">
        <v>0</v>
      </c>
    </row>
    <row r="197" spans="1:10" ht="15" customHeight="1">
      <c r="A197" s="587"/>
      <c r="B197" s="291">
        <v>13</v>
      </c>
      <c r="C197" s="593" t="str">
        <f>_xlfn.CONCAT(Table1[[#This Row],[groupid]],Table1[[#This Row],[Thành phần hao phí]])</f>
        <v>13Máy đào gầu dây 1,2m3</v>
      </c>
      <c r="D197" s="594" t="s">
        <v>105</v>
      </c>
      <c r="E197" s="589" t="s">
        <v>106</v>
      </c>
      <c r="F197" s="588" t="s">
        <v>103</v>
      </c>
      <c r="G197" s="595">
        <v>0.192</v>
      </c>
      <c r="H197" s="590">
        <v>0</v>
      </c>
      <c r="I197" s="596">
        <v>1</v>
      </c>
      <c r="J197" s="591">
        <v>0</v>
      </c>
    </row>
    <row r="198" spans="1:10" ht="15" customHeight="1">
      <c r="A198" s="587"/>
      <c r="B198" s="291">
        <v>13</v>
      </c>
      <c r="C198" s="593" t="str">
        <f>_xlfn.CONCAT(Table1[[#This Row],[groupid]],Table1[[#This Row],[Thành phần hao phí]])</f>
        <v>13Sà lan 250T</v>
      </c>
      <c r="D198" s="594" t="s">
        <v>113</v>
      </c>
      <c r="E198" s="589" t="s">
        <v>114</v>
      </c>
      <c r="F198" s="588" t="s">
        <v>103</v>
      </c>
      <c r="G198" s="595">
        <v>0.192</v>
      </c>
      <c r="H198" s="590">
        <v>0</v>
      </c>
      <c r="I198" s="596">
        <v>1</v>
      </c>
      <c r="J198" s="591">
        <v>0</v>
      </c>
    </row>
    <row r="199" spans="1:10" ht="15" customHeight="1">
      <c r="A199" s="587"/>
      <c r="B199" s="291">
        <v>13</v>
      </c>
      <c r="C199" s="593" t="str">
        <f>_xlfn.CONCAT(Table1[[#This Row],[groupid]],Table1[[#This Row],[Thành phần hao phí]])</f>
        <v>13Sà lan 400T</v>
      </c>
      <c r="D199" s="594" t="s">
        <v>116</v>
      </c>
      <c r="E199" s="589" t="s">
        <v>117</v>
      </c>
      <c r="F199" s="588" t="s">
        <v>103</v>
      </c>
      <c r="G199" s="595">
        <v>0.192</v>
      </c>
      <c r="H199" s="590">
        <v>0</v>
      </c>
      <c r="I199" s="596">
        <v>1</v>
      </c>
      <c r="J199" s="591">
        <v>0</v>
      </c>
    </row>
    <row r="200" spans="1:10" ht="15" customHeight="1">
      <c r="A200" s="587"/>
      <c r="B200" s="291">
        <v>13</v>
      </c>
      <c r="C200" s="593" t="str">
        <f>_xlfn.CONCAT(Table1[[#This Row],[groupid]],Table1[[#This Row],[Thành phần hao phí]])</f>
        <v>13Cộng</v>
      </c>
      <c r="D200" s="594"/>
      <c r="E200" s="589" t="s">
        <v>314</v>
      </c>
      <c r="F200" s="588"/>
      <c r="G200" s="595"/>
      <c r="H200" s="590"/>
      <c r="I200" s="596"/>
      <c r="J200" s="591">
        <v>0</v>
      </c>
    </row>
    <row r="201" spans="1:10" ht="15" customHeight="1">
      <c r="A201" s="587">
        <v>14</v>
      </c>
      <c r="B201" s="291">
        <v>14</v>
      </c>
      <c r="C201" s="593" t="str">
        <f>_xlfn.CONCAT(Table1[[#This Row],[groupid]],Table1[[#This Row],[Thành phần hao phí]])</f>
        <v>140</v>
      </c>
      <c r="D201" s="594">
        <v>0</v>
      </c>
      <c r="E201" s="589">
        <v>0</v>
      </c>
      <c r="F201" s="588">
        <v>0</v>
      </c>
      <c r="G201" s="595">
        <v>1</v>
      </c>
      <c r="H201" s="590"/>
      <c r="I201" s="596"/>
      <c r="J201" s="591"/>
    </row>
    <row r="202" spans="1:10" ht="15" customHeight="1">
      <c r="A202" s="587"/>
      <c r="B202" s="291">
        <v>14</v>
      </c>
      <c r="C202" s="593" t="str">
        <f>_xlfn.CONCAT(Table1[[#This Row],[groupid]],Table1[[#This Row],[Thành phần hao phí]])</f>
        <v>14b) Nhân công</v>
      </c>
      <c r="D202" s="594"/>
      <c r="E202" s="589" t="s">
        <v>229</v>
      </c>
      <c r="F202" s="588"/>
      <c r="G202" s="595"/>
      <c r="H202" s="590"/>
      <c r="I202" s="596"/>
      <c r="J202" s="591">
        <v>0</v>
      </c>
    </row>
    <row r="203" spans="1:10" ht="15" customHeight="1">
      <c r="A203" s="587"/>
      <c r="B203" s="291">
        <v>14</v>
      </c>
      <c r="C203" s="593" t="str">
        <f>_xlfn.CONCAT(Table1[[#This Row],[groupid]],Table1[[#This Row],[Thành phần hao phí]])</f>
        <v>14Nhân công 3,5/7, nhóm 1</v>
      </c>
      <c r="D203" s="594" t="s">
        <v>96</v>
      </c>
      <c r="E203" s="589" t="s">
        <v>97</v>
      </c>
      <c r="F203" s="588" t="s">
        <v>93</v>
      </c>
      <c r="G203" s="595">
        <v>0.36</v>
      </c>
      <c r="H203" s="590">
        <v>0</v>
      </c>
      <c r="I203" s="596">
        <v>1</v>
      </c>
      <c r="J203" s="591">
        <v>0</v>
      </c>
    </row>
    <row r="204" spans="1:10" ht="15" customHeight="1">
      <c r="A204" s="587"/>
      <c r="B204" s="291">
        <v>14</v>
      </c>
      <c r="C204" s="593" t="str">
        <f>_xlfn.CONCAT(Table1[[#This Row],[groupid]],Table1[[#This Row],[Thành phần hao phí]])</f>
        <v>14c) Máy thi công</v>
      </c>
      <c r="D204" s="594"/>
      <c r="E204" s="589" t="s">
        <v>230</v>
      </c>
      <c r="F204" s="588"/>
      <c r="G204" s="595"/>
      <c r="H204" s="590"/>
      <c r="I204" s="596"/>
      <c r="J204" s="591">
        <v>0</v>
      </c>
    </row>
    <row r="205" spans="1:10" ht="15" customHeight="1">
      <c r="A205" s="587"/>
      <c r="B205" s="291">
        <v>14</v>
      </c>
      <c r="C205" s="593" t="str">
        <f>_xlfn.CONCAT(Table1[[#This Row],[groupid]],Table1[[#This Row],[Thành phần hao phí]])</f>
        <v>14Máy đào gầu dây 1,2m3</v>
      </c>
      <c r="D205" s="594" t="s">
        <v>105</v>
      </c>
      <c r="E205" s="589" t="s">
        <v>106</v>
      </c>
      <c r="F205" s="588" t="s">
        <v>103</v>
      </c>
      <c r="G205" s="595">
        <v>0.192</v>
      </c>
      <c r="H205" s="590">
        <v>0</v>
      </c>
      <c r="I205" s="596">
        <v>1</v>
      </c>
      <c r="J205" s="591">
        <v>0</v>
      </c>
    </row>
    <row r="206" spans="1:10" ht="15" customHeight="1">
      <c r="A206" s="587"/>
      <c r="B206" s="291">
        <v>14</v>
      </c>
      <c r="C206" s="593" t="str">
        <f>_xlfn.CONCAT(Table1[[#This Row],[groupid]],Table1[[#This Row],[Thành phần hao phí]])</f>
        <v>14Sà lan 250T</v>
      </c>
      <c r="D206" s="594" t="s">
        <v>113</v>
      </c>
      <c r="E206" s="589" t="s">
        <v>114</v>
      </c>
      <c r="F206" s="588" t="s">
        <v>103</v>
      </c>
      <c r="G206" s="595">
        <v>0.192</v>
      </c>
      <c r="H206" s="590">
        <v>0</v>
      </c>
      <c r="I206" s="596">
        <v>1</v>
      </c>
      <c r="J206" s="591">
        <v>0</v>
      </c>
    </row>
    <row r="207" spans="1:10" ht="15" customHeight="1">
      <c r="A207" s="587"/>
      <c r="B207" s="291">
        <v>14</v>
      </c>
      <c r="C207" s="593" t="str">
        <f>_xlfn.CONCAT(Table1[[#This Row],[groupid]],Table1[[#This Row],[Thành phần hao phí]])</f>
        <v>14Sà lan 400T</v>
      </c>
      <c r="D207" s="594" t="s">
        <v>116</v>
      </c>
      <c r="E207" s="589" t="s">
        <v>117</v>
      </c>
      <c r="F207" s="588" t="s">
        <v>103</v>
      </c>
      <c r="G207" s="595">
        <v>0.192</v>
      </c>
      <c r="H207" s="590">
        <v>0</v>
      </c>
      <c r="I207" s="596">
        <v>1</v>
      </c>
      <c r="J207" s="591">
        <v>0</v>
      </c>
    </row>
    <row r="208" spans="1:10" ht="15" customHeight="1">
      <c r="A208" s="587"/>
      <c r="B208" s="291">
        <v>14</v>
      </c>
      <c r="C208" s="593" t="str">
        <f>_xlfn.CONCAT(Table1[[#This Row],[groupid]],Table1[[#This Row],[Thành phần hao phí]])</f>
        <v>14Cộng</v>
      </c>
      <c r="D208" s="594"/>
      <c r="E208" s="589" t="s">
        <v>314</v>
      </c>
      <c r="F208" s="588"/>
      <c r="G208" s="595"/>
      <c r="H208" s="590"/>
      <c r="I208" s="596"/>
      <c r="J208" s="591">
        <v>0</v>
      </c>
    </row>
    <row r="209" spans="1:10" ht="15" customHeight="1">
      <c r="A209" s="587">
        <v>15</v>
      </c>
      <c r="B209" s="291">
        <v>15</v>
      </c>
      <c r="C209" s="593" t="str">
        <f>_xlfn.CONCAT(Table1[[#This Row],[groupid]],Table1[[#This Row],[Thành phần hao phí]])</f>
        <v>150</v>
      </c>
      <c r="D209" s="594">
        <v>0</v>
      </c>
      <c r="E209" s="589">
        <v>0</v>
      </c>
      <c r="F209" s="588">
        <v>0</v>
      </c>
      <c r="G209" s="595">
        <v>1</v>
      </c>
      <c r="H209" s="590"/>
      <c r="I209" s="596"/>
      <c r="J209" s="591"/>
    </row>
    <row r="210" spans="1:10" ht="15" customHeight="1">
      <c r="A210" s="587"/>
      <c r="B210" s="291">
        <v>15</v>
      </c>
      <c r="C210" s="593" t="str">
        <f>_xlfn.CONCAT(Table1[[#This Row],[groupid]],Table1[[#This Row],[Thành phần hao phí]])</f>
        <v>15b) Nhân công</v>
      </c>
      <c r="D210" s="594"/>
      <c r="E210" s="589" t="s">
        <v>229</v>
      </c>
      <c r="F210" s="588"/>
      <c r="G210" s="595"/>
      <c r="H210" s="590"/>
      <c r="I210" s="596"/>
      <c r="J210" s="591">
        <v>0</v>
      </c>
    </row>
    <row r="211" spans="1:10" ht="15" customHeight="1">
      <c r="A211" s="587"/>
      <c r="B211" s="291">
        <v>15</v>
      </c>
      <c r="C211" s="593" t="str">
        <f>_xlfn.CONCAT(Table1[[#This Row],[groupid]],Table1[[#This Row],[Thành phần hao phí]])</f>
        <v>15Nhân công 3,5/7, nhóm 1</v>
      </c>
      <c r="D211" s="594" t="s">
        <v>96</v>
      </c>
      <c r="E211" s="589" t="s">
        <v>97</v>
      </c>
      <c r="F211" s="588" t="s">
        <v>93</v>
      </c>
      <c r="G211" s="595">
        <v>0.36</v>
      </c>
      <c r="H211" s="590">
        <v>0</v>
      </c>
      <c r="I211" s="596">
        <v>1</v>
      </c>
      <c r="J211" s="591">
        <v>0</v>
      </c>
    </row>
    <row r="212" spans="1:10" ht="15" customHeight="1">
      <c r="A212" s="587"/>
      <c r="B212" s="291">
        <v>15</v>
      </c>
      <c r="C212" s="593" t="str">
        <f>_xlfn.CONCAT(Table1[[#This Row],[groupid]],Table1[[#This Row],[Thành phần hao phí]])</f>
        <v>15c) Máy thi công</v>
      </c>
      <c r="D212" s="594"/>
      <c r="E212" s="589" t="s">
        <v>230</v>
      </c>
      <c r="F212" s="588"/>
      <c r="G212" s="595"/>
      <c r="H212" s="590"/>
      <c r="I212" s="596"/>
      <c r="J212" s="591">
        <v>0</v>
      </c>
    </row>
    <row r="213" spans="1:10" ht="15" customHeight="1">
      <c r="A213" s="587"/>
      <c r="B213" s="291">
        <v>15</v>
      </c>
      <c r="C213" s="593" t="str">
        <f>_xlfn.CONCAT(Table1[[#This Row],[groupid]],Table1[[#This Row],[Thành phần hao phí]])</f>
        <v>15Máy đào gầu dây 1,2m3</v>
      </c>
      <c r="D213" s="594" t="s">
        <v>105</v>
      </c>
      <c r="E213" s="589" t="s">
        <v>106</v>
      </c>
      <c r="F213" s="588" t="s">
        <v>103</v>
      </c>
      <c r="G213" s="595">
        <v>0.192</v>
      </c>
      <c r="H213" s="590">
        <v>0</v>
      </c>
      <c r="I213" s="596">
        <v>1</v>
      </c>
      <c r="J213" s="591">
        <v>0</v>
      </c>
    </row>
    <row r="214" spans="1:10" ht="15" customHeight="1">
      <c r="A214" s="587"/>
      <c r="B214" s="291">
        <v>15</v>
      </c>
      <c r="C214" s="593" t="str">
        <f>_xlfn.CONCAT(Table1[[#This Row],[groupid]],Table1[[#This Row],[Thành phần hao phí]])</f>
        <v>15Sà lan 250T</v>
      </c>
      <c r="D214" s="594" t="s">
        <v>113</v>
      </c>
      <c r="E214" s="589" t="s">
        <v>114</v>
      </c>
      <c r="F214" s="588" t="s">
        <v>103</v>
      </c>
      <c r="G214" s="595">
        <v>0.192</v>
      </c>
      <c r="H214" s="590">
        <v>0</v>
      </c>
      <c r="I214" s="596">
        <v>1</v>
      </c>
      <c r="J214" s="591">
        <v>0</v>
      </c>
    </row>
    <row r="215" spans="1:10" ht="15" customHeight="1">
      <c r="A215" s="587"/>
      <c r="B215" s="291">
        <v>15</v>
      </c>
      <c r="C215" s="593" t="str">
        <f>_xlfn.CONCAT(Table1[[#This Row],[groupid]],Table1[[#This Row],[Thành phần hao phí]])</f>
        <v>15Sà lan 400T</v>
      </c>
      <c r="D215" s="594" t="s">
        <v>116</v>
      </c>
      <c r="E215" s="589" t="s">
        <v>117</v>
      </c>
      <c r="F215" s="588" t="s">
        <v>103</v>
      </c>
      <c r="G215" s="595">
        <v>0.192</v>
      </c>
      <c r="H215" s="590">
        <v>0</v>
      </c>
      <c r="I215" s="596">
        <v>1</v>
      </c>
      <c r="J215" s="591">
        <v>0</v>
      </c>
    </row>
    <row r="216" spans="1:10" ht="15" customHeight="1">
      <c r="A216" s="587"/>
      <c r="B216" s="291">
        <v>15</v>
      </c>
      <c r="C216" s="593" t="str">
        <f>_xlfn.CONCAT(Table1[[#This Row],[groupid]],Table1[[#This Row],[Thành phần hao phí]])</f>
        <v>15Cộng</v>
      </c>
      <c r="D216" s="594"/>
      <c r="E216" s="589" t="s">
        <v>314</v>
      </c>
      <c r="F216" s="588"/>
      <c r="G216" s="595"/>
      <c r="H216" s="590"/>
      <c r="I216" s="596"/>
      <c r="J216" s="591">
        <v>0</v>
      </c>
    </row>
    <row r="217" spans="1:10" ht="15" customHeight="1">
      <c r="A217" s="587">
        <v>16</v>
      </c>
      <c r="B217" s="291">
        <v>16</v>
      </c>
      <c r="C217" s="593" t="str">
        <f>_xlfn.CONCAT(Table1[[#This Row],[groupid]],Table1[[#This Row],[Thành phần hao phí]])</f>
        <v>160</v>
      </c>
      <c r="D217" s="594">
        <v>0</v>
      </c>
      <c r="E217" s="589">
        <v>0</v>
      </c>
      <c r="F217" s="588">
        <v>0</v>
      </c>
      <c r="G217" s="595">
        <v>1</v>
      </c>
      <c r="H217" s="590"/>
      <c r="I217" s="596"/>
      <c r="J217" s="591"/>
    </row>
    <row r="218" spans="1:10" ht="15" customHeight="1">
      <c r="A218" s="587"/>
      <c r="B218" s="291">
        <v>16</v>
      </c>
      <c r="C218" s="593" t="str">
        <f>_xlfn.CONCAT(Table1[[#This Row],[groupid]],Table1[[#This Row],[Thành phần hao phí]])</f>
        <v>16b) Nhân công</v>
      </c>
      <c r="D218" s="594"/>
      <c r="E218" s="589" t="s">
        <v>229</v>
      </c>
      <c r="F218" s="588"/>
      <c r="G218" s="595"/>
      <c r="H218" s="590"/>
      <c r="I218" s="596"/>
      <c r="J218" s="591">
        <v>0</v>
      </c>
    </row>
    <row r="219" spans="1:10" ht="15" customHeight="1">
      <c r="A219" s="587"/>
      <c r="B219" s="291">
        <v>16</v>
      </c>
      <c r="C219" s="593" t="str">
        <f>_xlfn.CONCAT(Table1[[#This Row],[groupid]],Table1[[#This Row],[Thành phần hao phí]])</f>
        <v>16Nhân công 3,5/7, nhóm 1</v>
      </c>
      <c r="D219" s="594" t="s">
        <v>96</v>
      </c>
      <c r="E219" s="589" t="s">
        <v>97</v>
      </c>
      <c r="F219" s="588" t="s">
        <v>93</v>
      </c>
      <c r="G219" s="595">
        <v>0.36</v>
      </c>
      <c r="H219" s="590">
        <v>0</v>
      </c>
      <c r="I219" s="596">
        <v>1</v>
      </c>
      <c r="J219" s="591">
        <v>0</v>
      </c>
    </row>
    <row r="220" spans="1:10" ht="15" customHeight="1">
      <c r="A220" s="587"/>
      <c r="B220" s="291">
        <v>16</v>
      </c>
      <c r="C220" s="593" t="str">
        <f>_xlfn.CONCAT(Table1[[#This Row],[groupid]],Table1[[#This Row],[Thành phần hao phí]])</f>
        <v>16c) Máy thi công</v>
      </c>
      <c r="D220" s="594"/>
      <c r="E220" s="589" t="s">
        <v>230</v>
      </c>
      <c r="F220" s="588"/>
      <c r="G220" s="595"/>
      <c r="H220" s="590"/>
      <c r="I220" s="596"/>
      <c r="J220" s="591">
        <v>0</v>
      </c>
    </row>
    <row r="221" spans="1:10" ht="15" customHeight="1">
      <c r="A221" s="587"/>
      <c r="B221" s="291">
        <v>16</v>
      </c>
      <c r="C221" s="593" t="str">
        <f>_xlfn.CONCAT(Table1[[#This Row],[groupid]],Table1[[#This Row],[Thành phần hao phí]])</f>
        <v>16Máy đào gầu dây 1,2m3</v>
      </c>
      <c r="D221" s="594" t="s">
        <v>105</v>
      </c>
      <c r="E221" s="589" t="s">
        <v>106</v>
      </c>
      <c r="F221" s="588" t="s">
        <v>103</v>
      </c>
      <c r="G221" s="595">
        <v>0.192</v>
      </c>
      <c r="H221" s="590">
        <v>0</v>
      </c>
      <c r="I221" s="596">
        <v>1</v>
      </c>
      <c r="J221" s="591">
        <v>0</v>
      </c>
    </row>
    <row r="222" spans="1:10" ht="15" customHeight="1">
      <c r="A222" s="587"/>
      <c r="B222" s="291">
        <v>16</v>
      </c>
      <c r="C222" s="593" t="str">
        <f>_xlfn.CONCAT(Table1[[#This Row],[groupid]],Table1[[#This Row],[Thành phần hao phí]])</f>
        <v>16Sà lan 250T</v>
      </c>
      <c r="D222" s="594" t="s">
        <v>113</v>
      </c>
      <c r="E222" s="589" t="s">
        <v>114</v>
      </c>
      <c r="F222" s="588" t="s">
        <v>103</v>
      </c>
      <c r="G222" s="595">
        <v>0.192</v>
      </c>
      <c r="H222" s="590">
        <v>0</v>
      </c>
      <c r="I222" s="596">
        <v>1</v>
      </c>
      <c r="J222" s="591">
        <v>0</v>
      </c>
    </row>
    <row r="223" spans="1:10" ht="15" customHeight="1">
      <c r="A223" s="587"/>
      <c r="B223" s="291">
        <v>16</v>
      </c>
      <c r="C223" s="593" t="str">
        <f>_xlfn.CONCAT(Table1[[#This Row],[groupid]],Table1[[#This Row],[Thành phần hao phí]])</f>
        <v>16Sà lan 400T</v>
      </c>
      <c r="D223" s="594" t="s">
        <v>116</v>
      </c>
      <c r="E223" s="589" t="s">
        <v>117</v>
      </c>
      <c r="F223" s="588" t="s">
        <v>103</v>
      </c>
      <c r="G223" s="595">
        <v>0.192</v>
      </c>
      <c r="H223" s="590">
        <v>0</v>
      </c>
      <c r="I223" s="596">
        <v>1</v>
      </c>
      <c r="J223" s="591">
        <v>0</v>
      </c>
    </row>
    <row r="224" spans="1:10" ht="15" customHeight="1">
      <c r="A224" s="587"/>
      <c r="B224" s="291">
        <v>16</v>
      </c>
      <c r="C224" s="593" t="str">
        <f>_xlfn.CONCAT(Table1[[#This Row],[groupid]],Table1[[#This Row],[Thành phần hao phí]])</f>
        <v>16Cộng</v>
      </c>
      <c r="D224" s="594"/>
      <c r="E224" s="589" t="s">
        <v>314</v>
      </c>
      <c r="F224" s="588"/>
      <c r="G224" s="595"/>
      <c r="H224" s="590"/>
      <c r="I224" s="596"/>
      <c r="J224" s="591">
        <v>0</v>
      </c>
    </row>
    <row r="225" spans="1:10" ht="15" customHeight="1">
      <c r="A225" s="587">
        <v>17</v>
      </c>
      <c r="B225" s="291">
        <v>17</v>
      </c>
      <c r="C225" s="593" t="str">
        <f>_xlfn.CONCAT(Table1[[#This Row],[groupid]],Table1[[#This Row],[Thành phần hao phí]])</f>
        <v>170</v>
      </c>
      <c r="D225" s="594">
        <v>0</v>
      </c>
      <c r="E225" s="589">
        <v>0</v>
      </c>
      <c r="F225" s="588">
        <v>0</v>
      </c>
      <c r="G225" s="595">
        <v>1</v>
      </c>
      <c r="H225" s="590"/>
      <c r="I225" s="596"/>
      <c r="J225" s="591"/>
    </row>
    <row r="226" spans="1:10" ht="15" customHeight="1">
      <c r="A226" s="587"/>
      <c r="B226" s="291">
        <v>17</v>
      </c>
      <c r="C226" s="593" t="str">
        <f>_xlfn.CONCAT(Table1[[#This Row],[groupid]],Table1[[#This Row],[Thành phần hao phí]])</f>
        <v>17b) Nhân công</v>
      </c>
      <c r="D226" s="594"/>
      <c r="E226" s="589" t="s">
        <v>229</v>
      </c>
      <c r="F226" s="588"/>
      <c r="G226" s="595"/>
      <c r="H226" s="590"/>
      <c r="I226" s="596"/>
      <c r="J226" s="591">
        <v>0</v>
      </c>
    </row>
    <row r="227" spans="1:10" ht="15" customHeight="1">
      <c r="A227" s="587"/>
      <c r="B227" s="291">
        <v>17</v>
      </c>
      <c r="C227" s="593" t="str">
        <f>_xlfn.CONCAT(Table1[[#This Row],[groupid]],Table1[[#This Row],[Thành phần hao phí]])</f>
        <v>17Nhân công 3,5/7, nhóm 1</v>
      </c>
      <c r="D227" s="594" t="s">
        <v>96</v>
      </c>
      <c r="E227" s="589" t="s">
        <v>97</v>
      </c>
      <c r="F227" s="588" t="s">
        <v>93</v>
      </c>
      <c r="G227" s="595">
        <v>0.36</v>
      </c>
      <c r="H227" s="590">
        <v>0</v>
      </c>
      <c r="I227" s="596">
        <v>1</v>
      </c>
      <c r="J227" s="591">
        <v>0</v>
      </c>
    </row>
    <row r="228" spans="1:10" ht="15" customHeight="1">
      <c r="A228" s="587"/>
      <c r="B228" s="291">
        <v>17</v>
      </c>
      <c r="C228" s="593" t="str">
        <f>_xlfn.CONCAT(Table1[[#This Row],[groupid]],Table1[[#This Row],[Thành phần hao phí]])</f>
        <v>17c) Máy thi công</v>
      </c>
      <c r="D228" s="594"/>
      <c r="E228" s="589" t="s">
        <v>230</v>
      </c>
      <c r="F228" s="588"/>
      <c r="G228" s="595"/>
      <c r="H228" s="590"/>
      <c r="I228" s="596"/>
      <c r="J228" s="591">
        <v>0</v>
      </c>
    </row>
    <row r="229" spans="1:10" ht="15" customHeight="1">
      <c r="A229" s="587"/>
      <c r="B229" s="291">
        <v>17</v>
      </c>
      <c r="C229" s="593" t="str">
        <f>_xlfn.CONCAT(Table1[[#This Row],[groupid]],Table1[[#This Row],[Thành phần hao phí]])</f>
        <v>17Máy đào gầu dây 1,2m3</v>
      </c>
      <c r="D229" s="594" t="s">
        <v>105</v>
      </c>
      <c r="E229" s="589" t="s">
        <v>106</v>
      </c>
      <c r="F229" s="588" t="s">
        <v>103</v>
      </c>
      <c r="G229" s="595">
        <v>0.192</v>
      </c>
      <c r="H229" s="590">
        <v>0</v>
      </c>
      <c r="I229" s="596">
        <v>1</v>
      </c>
      <c r="J229" s="591">
        <v>0</v>
      </c>
    </row>
    <row r="230" spans="1:10" ht="15" customHeight="1">
      <c r="A230" s="587"/>
      <c r="B230" s="291">
        <v>17</v>
      </c>
      <c r="C230" s="593" t="str">
        <f>_xlfn.CONCAT(Table1[[#This Row],[groupid]],Table1[[#This Row],[Thành phần hao phí]])</f>
        <v>17Sà lan 250T</v>
      </c>
      <c r="D230" s="594" t="s">
        <v>113</v>
      </c>
      <c r="E230" s="589" t="s">
        <v>114</v>
      </c>
      <c r="F230" s="588" t="s">
        <v>103</v>
      </c>
      <c r="G230" s="595">
        <v>0.192</v>
      </c>
      <c r="H230" s="590">
        <v>0</v>
      </c>
      <c r="I230" s="596">
        <v>1</v>
      </c>
      <c r="J230" s="591">
        <v>0</v>
      </c>
    </row>
    <row r="231" spans="1:10" ht="15" customHeight="1">
      <c r="A231" s="587"/>
      <c r="B231" s="291">
        <v>17</v>
      </c>
      <c r="C231" s="593" t="str">
        <f>_xlfn.CONCAT(Table1[[#This Row],[groupid]],Table1[[#This Row],[Thành phần hao phí]])</f>
        <v>17Sà lan 400T</v>
      </c>
      <c r="D231" s="594" t="s">
        <v>116</v>
      </c>
      <c r="E231" s="589" t="s">
        <v>117</v>
      </c>
      <c r="F231" s="588" t="s">
        <v>103</v>
      </c>
      <c r="G231" s="595">
        <v>0.192</v>
      </c>
      <c r="H231" s="590">
        <v>0</v>
      </c>
      <c r="I231" s="596">
        <v>1</v>
      </c>
      <c r="J231" s="591">
        <v>0</v>
      </c>
    </row>
    <row r="232" spans="1:10" ht="15" customHeight="1">
      <c r="A232" s="587"/>
      <c r="B232" s="291">
        <v>17</v>
      </c>
      <c r="C232" s="593" t="str">
        <f>_xlfn.CONCAT(Table1[[#This Row],[groupid]],Table1[[#This Row],[Thành phần hao phí]])</f>
        <v>17Cộng</v>
      </c>
      <c r="D232" s="594"/>
      <c r="E232" s="589" t="s">
        <v>314</v>
      </c>
      <c r="F232" s="588"/>
      <c r="G232" s="595"/>
      <c r="H232" s="590"/>
      <c r="I232" s="596"/>
      <c r="J232" s="591">
        <v>0</v>
      </c>
    </row>
    <row r="233" spans="1:10" ht="15" customHeight="1">
      <c r="A233" s="587">
        <v>1</v>
      </c>
      <c r="B233" s="291">
        <v>1</v>
      </c>
      <c r="C233" s="593" t="str">
        <f>_xlfn.CONCAT(Table1[[#This Row],[groupid]],Table1[[#This Row],[Thành phần hao phí]])</f>
        <v>1Nạo vét bùn bằng thủ công</v>
      </c>
      <c r="D233" s="594" t="s">
        <v>44</v>
      </c>
      <c r="E233" s="589" t="s">
        <v>45</v>
      </c>
      <c r="F233" s="588" t="s">
        <v>46</v>
      </c>
      <c r="G233" s="595">
        <v>1</v>
      </c>
      <c r="H233" s="590"/>
      <c r="I233" s="596"/>
      <c r="J233" s="591"/>
    </row>
    <row r="234" spans="1:10" ht="15" customHeight="1">
      <c r="A234" s="587"/>
      <c r="B234" s="291">
        <v>1</v>
      </c>
      <c r="C234" s="593" t="str">
        <f>_xlfn.CONCAT(Table1[[#This Row],[groupid]],Table1[[#This Row],[Thành phần hao phí]])</f>
        <v>1b) Nhân công</v>
      </c>
      <c r="D234" s="594"/>
      <c r="E234" s="589" t="s">
        <v>229</v>
      </c>
      <c r="F234" s="588"/>
      <c r="G234" s="595"/>
      <c r="H234" s="590"/>
      <c r="I234" s="596"/>
      <c r="J234" s="591">
        <v>211893</v>
      </c>
    </row>
    <row r="235" spans="1:10" ht="15" customHeight="1">
      <c r="A235" s="587"/>
      <c r="B235" s="291">
        <v>1</v>
      </c>
      <c r="C235" s="593" t="str">
        <f>_xlfn.CONCAT(Table1[[#This Row],[groupid]],Table1[[#This Row],[Thành phần hao phí]])</f>
        <v>1Nhân công 3,0/7, nhóm 1</v>
      </c>
      <c r="D235" s="594" t="s">
        <v>91</v>
      </c>
      <c r="E235" s="589" t="s">
        <v>92</v>
      </c>
      <c r="F235" s="588" t="s">
        <v>93</v>
      </c>
      <c r="G235" s="595">
        <v>0.94</v>
      </c>
      <c r="H235" s="590">
        <v>225418</v>
      </c>
      <c r="I235" s="596">
        <v>1</v>
      </c>
      <c r="J235" s="591">
        <v>211893</v>
      </c>
    </row>
    <row r="236" spans="1:10" ht="15" customHeight="1">
      <c r="A236" s="587">
        <v>2</v>
      </c>
      <c r="B236" s="291">
        <v>2</v>
      </c>
      <c r="C236" s="593" t="str">
        <f>_xlfn.CONCAT(Table1[[#This Row],[groupid]],Table1[[#This Row],[Thành phần hao phí]])</f>
        <v>2Nạo vét kênh mương bằng máy đào gầu dây 0,4m3, chiều cao đổ đất &lt;= 3m, bùn đặc lắng đọng dưới 3 năm</v>
      </c>
      <c r="D236" s="594" t="s">
        <v>52</v>
      </c>
      <c r="E236" s="589" t="s">
        <v>53</v>
      </c>
      <c r="F236" s="588" t="s">
        <v>54</v>
      </c>
      <c r="G236" s="595">
        <v>1</v>
      </c>
      <c r="H236" s="590"/>
      <c r="I236" s="596"/>
      <c r="J236" s="591"/>
    </row>
    <row r="237" spans="1:10" ht="15" customHeight="1">
      <c r="A237" s="587"/>
      <c r="B237" s="291">
        <v>2</v>
      </c>
      <c r="C237" s="593" t="str">
        <f>_xlfn.CONCAT(Table1[[#This Row],[groupid]],Table1[[#This Row],[Thành phần hao phí]])</f>
        <v>2b) Nhân công</v>
      </c>
      <c r="D237" s="594"/>
      <c r="E237" s="589" t="s">
        <v>229</v>
      </c>
      <c r="F237" s="588"/>
      <c r="G237" s="595"/>
      <c r="H237" s="590"/>
      <c r="I237" s="596"/>
      <c r="J237" s="591">
        <v>202130</v>
      </c>
    </row>
    <row r="238" spans="1:10" ht="15" customHeight="1">
      <c r="A238" s="587"/>
      <c r="B238" s="291">
        <v>2</v>
      </c>
      <c r="C238" s="593" t="str">
        <f>_xlfn.CONCAT(Table1[[#This Row],[groupid]],Table1[[#This Row],[Thành phần hao phí]])</f>
        <v>2Nhân công 3,5/7, nhóm 1</v>
      </c>
      <c r="D238" s="594" t="s">
        <v>96</v>
      </c>
      <c r="E238" s="589" t="s">
        <v>97</v>
      </c>
      <c r="F238" s="588" t="s">
        <v>93</v>
      </c>
      <c r="G238" s="595">
        <v>0.82</v>
      </c>
      <c r="H238" s="590">
        <v>246500</v>
      </c>
      <c r="I238" s="596">
        <v>1</v>
      </c>
      <c r="J238" s="591">
        <v>202130</v>
      </c>
    </row>
    <row r="239" spans="1:10" ht="15" customHeight="1">
      <c r="A239" s="587"/>
      <c r="B239" s="291">
        <v>2</v>
      </c>
      <c r="C239" s="593" t="str">
        <f>_xlfn.CONCAT(Table1[[#This Row],[groupid]],Table1[[#This Row],[Thành phần hao phí]])</f>
        <v>2c) Máy thi công</v>
      </c>
      <c r="D239" s="594"/>
      <c r="E239" s="589" t="s">
        <v>230</v>
      </c>
      <c r="F239" s="588"/>
      <c r="G239" s="595"/>
      <c r="H239" s="590"/>
      <c r="I239" s="596"/>
      <c r="J239" s="591">
        <v>978209</v>
      </c>
    </row>
    <row r="240" spans="1:10" ht="15" customHeight="1">
      <c r="A240" s="587"/>
      <c r="B240" s="291">
        <v>2</v>
      </c>
      <c r="C240" s="593" t="str">
        <f>_xlfn.CONCAT(Table1[[#This Row],[groupid]],Table1[[#This Row],[Thành phần hao phí]])</f>
        <v>2Máy đào gầu dây 0,4m3</v>
      </c>
      <c r="D240" s="594" t="s">
        <v>101</v>
      </c>
      <c r="E240" s="589" t="s">
        <v>102</v>
      </c>
      <c r="F240" s="588" t="s">
        <v>103</v>
      </c>
      <c r="G240" s="595">
        <v>0.44</v>
      </c>
      <c r="H240" s="590">
        <v>1992824</v>
      </c>
      <c r="I240" s="596">
        <v>1</v>
      </c>
      <c r="J240" s="591">
        <v>876843</v>
      </c>
    </row>
    <row r="241" spans="1:10" ht="15" customHeight="1">
      <c r="A241" s="587"/>
      <c r="B241" s="291">
        <v>2</v>
      </c>
      <c r="C241" s="593" t="str">
        <f>_xlfn.CONCAT(Table1[[#This Row],[groupid]],Table1[[#This Row],[Thành phần hao phí]])</f>
        <v>2Phao thép 60T đặt máy</v>
      </c>
      <c r="D241" s="594" t="s">
        <v>108</v>
      </c>
      <c r="E241" s="589" t="s">
        <v>112</v>
      </c>
      <c r="F241" s="588" t="s">
        <v>103</v>
      </c>
      <c r="G241" s="595">
        <v>0.44</v>
      </c>
      <c r="H241" s="590">
        <v>115189</v>
      </c>
      <c r="I241" s="596">
        <v>1</v>
      </c>
      <c r="J241" s="591">
        <v>50683</v>
      </c>
    </row>
    <row r="242" spans="1:10" ht="15" customHeight="1">
      <c r="A242" s="587"/>
      <c r="B242" s="291">
        <v>2</v>
      </c>
      <c r="C242" s="593" t="str">
        <f>_xlfn.CONCAT(Table1[[#This Row],[groupid]],Table1[[#This Row],[Thành phần hao phí]])</f>
        <v>2Phao thép 60T chứa bùn</v>
      </c>
      <c r="D242" s="594" t="s">
        <v>108</v>
      </c>
      <c r="E242" s="589" t="s">
        <v>111</v>
      </c>
      <c r="F242" s="588" t="s">
        <v>103</v>
      </c>
      <c r="G242" s="595">
        <v>0.44</v>
      </c>
      <c r="H242" s="590">
        <v>115189</v>
      </c>
      <c r="I242" s="596">
        <v>1</v>
      </c>
      <c r="J242" s="591">
        <v>50683</v>
      </c>
    </row>
    <row r="243" spans="1:10" ht="15" customHeight="1">
      <c r="A243" s="587"/>
      <c r="B243" s="291">
        <v>2</v>
      </c>
      <c r="C243" s="593" t="str">
        <f>_xlfn.CONCAT(Table1[[#This Row],[groupid]],Table1[[#This Row],[Thành phần hao phí]])</f>
        <v>2Cộng</v>
      </c>
      <c r="D243" s="594"/>
      <c r="E243" s="589" t="s">
        <v>314</v>
      </c>
      <c r="F243" s="588"/>
      <c r="G243" s="595"/>
      <c r="H243" s="590"/>
      <c r="I243" s="596"/>
      <c r="J243" s="591">
        <v>978209</v>
      </c>
    </row>
    <row r="244" spans="1:10" ht="15" customHeight="1">
      <c r="A244" s="587">
        <v>3</v>
      </c>
      <c r="B244" s="291">
        <v>3</v>
      </c>
      <c r="C244" s="593" t="str">
        <f>_xlfn.CONCAT(Table1[[#This Row],[groupid]],Table1[[#This Row],[Thành phần hao phí]])</f>
        <v>3Vận chuyển 1km đầu, đi đổ bằng tàu kéo 75cv + phao thép 60T</v>
      </c>
      <c r="D244" s="594" t="s">
        <v>57</v>
      </c>
      <c r="E244" s="589" t="s">
        <v>58</v>
      </c>
      <c r="F244" s="588" t="s">
        <v>54</v>
      </c>
      <c r="G244" s="595">
        <v>1</v>
      </c>
      <c r="H244" s="590"/>
      <c r="I244" s="596"/>
      <c r="J244" s="591"/>
    </row>
    <row r="245" spans="1:10" ht="15" customHeight="1">
      <c r="A245" s="587"/>
      <c r="B245" s="291">
        <v>3</v>
      </c>
      <c r="C245" s="593" t="str">
        <f>_xlfn.CONCAT(Table1[[#This Row],[groupid]],Table1[[#This Row],[Thành phần hao phí]])</f>
        <v>3c) Máy thi công</v>
      </c>
      <c r="D245" s="594"/>
      <c r="E245" s="589" t="s">
        <v>230</v>
      </c>
      <c r="F245" s="588"/>
      <c r="G245" s="595"/>
      <c r="H245" s="590"/>
      <c r="I245" s="596"/>
      <c r="J245" s="591">
        <v>343452</v>
      </c>
    </row>
    <row r="246" spans="1:10" ht="15" customHeight="1">
      <c r="A246" s="587"/>
      <c r="B246" s="291">
        <v>3</v>
      </c>
      <c r="C246" s="593" t="str">
        <f>_xlfn.CONCAT(Table1[[#This Row],[groupid]],Table1[[#This Row],[Thành phần hao phí]])</f>
        <v>3Phao thép 60T</v>
      </c>
      <c r="D246" s="594" t="s">
        <v>108</v>
      </c>
      <c r="E246" s="589" t="s">
        <v>109</v>
      </c>
      <c r="F246" s="588" t="s">
        <v>103</v>
      </c>
      <c r="G246" s="595">
        <v>9.4E-2</v>
      </c>
      <c r="H246" s="590">
        <v>115189</v>
      </c>
      <c r="I246" s="596">
        <v>1</v>
      </c>
      <c r="J246" s="591">
        <v>10828</v>
      </c>
    </row>
    <row r="247" spans="1:10" ht="15" customHeight="1">
      <c r="A247" s="587"/>
      <c r="B247" s="291">
        <v>3</v>
      </c>
      <c r="C247" s="593" t="str">
        <f>_xlfn.CONCAT(Table1[[#This Row],[groupid]],Table1[[#This Row],[Thành phần hao phí]])</f>
        <v>3Tàu kéo 75CV</v>
      </c>
      <c r="D247" s="594" t="s">
        <v>123</v>
      </c>
      <c r="E247" s="589" t="s">
        <v>124</v>
      </c>
      <c r="F247" s="588" t="s">
        <v>103</v>
      </c>
      <c r="G247" s="595">
        <v>9.4E-2</v>
      </c>
      <c r="H247" s="590">
        <v>3538558</v>
      </c>
      <c r="I247" s="596">
        <v>1</v>
      </c>
      <c r="J247" s="591">
        <v>332624</v>
      </c>
    </row>
    <row r="248" spans="1:10" ht="15" customHeight="1">
      <c r="A248" s="587"/>
      <c r="B248" s="291">
        <v>3</v>
      </c>
      <c r="C248" s="593" t="str">
        <f>_xlfn.CONCAT(Table1[[#This Row],[groupid]],Table1[[#This Row],[Thành phần hao phí]])</f>
        <v>3Cộng</v>
      </c>
      <c r="D248" s="594"/>
      <c r="E248" s="589" t="s">
        <v>314</v>
      </c>
      <c r="F248" s="588"/>
      <c r="G248" s="595"/>
      <c r="H248" s="590"/>
      <c r="I248" s="596"/>
      <c r="J248" s="591">
        <v>343452</v>
      </c>
    </row>
    <row r="249" spans="1:10" ht="15" customHeight="1">
      <c r="A249" s="587">
        <v>4</v>
      </c>
      <c r="B249" s="291">
        <v>4</v>
      </c>
      <c r="C249" s="593" t="str">
        <f>_xlfn.CONCAT(Table1[[#This Row],[groupid]],Table1[[#This Row],[Thành phần hao phí]])</f>
        <v>4Vận chuyển đất, cát đổ đi bằng tàu kéo 360CV, sà lan 400 tấn, vận chuyển 1 km tiếp theo, cự ly &lt;= 6km</v>
      </c>
      <c r="D249" s="594" t="s">
        <v>60</v>
      </c>
      <c r="E249" s="589" t="s">
        <v>61</v>
      </c>
      <c r="F249" s="588" t="s">
        <v>54</v>
      </c>
      <c r="G249" s="595">
        <v>1</v>
      </c>
      <c r="H249" s="590"/>
      <c r="I249" s="596"/>
      <c r="J249" s="591"/>
    </row>
    <row r="250" spans="1:10" ht="15" customHeight="1">
      <c r="A250" s="587"/>
      <c r="B250" s="291">
        <v>4</v>
      </c>
      <c r="C250" s="593" t="str">
        <f>_xlfn.CONCAT(Table1[[#This Row],[groupid]],Table1[[#This Row],[Thành phần hao phí]])</f>
        <v>4c) Máy thi công</v>
      </c>
      <c r="D250" s="594"/>
      <c r="E250" s="589" t="s">
        <v>230</v>
      </c>
      <c r="F250" s="588"/>
      <c r="G250" s="595"/>
      <c r="H250" s="590"/>
      <c r="I250" s="596"/>
      <c r="J250" s="591">
        <v>555370</v>
      </c>
    </row>
    <row r="251" spans="1:10" ht="15" customHeight="1">
      <c r="A251" s="587"/>
      <c r="B251" s="291">
        <v>4</v>
      </c>
      <c r="C251" s="593" t="str">
        <f>_xlfn.CONCAT(Table1[[#This Row],[groupid]],Table1[[#This Row],[Thành phần hao phí]])</f>
        <v>4Phao thép 60T</v>
      </c>
      <c r="D251" s="594" t="s">
        <v>108</v>
      </c>
      <c r="E251" s="589" t="s">
        <v>109</v>
      </c>
      <c r="F251" s="588" t="s">
        <v>103</v>
      </c>
      <c r="G251" s="595">
        <v>0.08</v>
      </c>
      <c r="H251" s="590">
        <v>115189</v>
      </c>
      <c r="I251" s="596">
        <v>1.9</v>
      </c>
      <c r="J251" s="591">
        <v>17509</v>
      </c>
    </row>
    <row r="252" spans="1:10" ht="15" customHeight="1">
      <c r="A252" s="587"/>
      <c r="B252" s="291">
        <v>4</v>
      </c>
      <c r="C252" s="593" t="str">
        <f>_xlfn.CONCAT(Table1[[#This Row],[groupid]],Table1[[#This Row],[Thành phần hao phí]])</f>
        <v>4Tàu kéo 75CV</v>
      </c>
      <c r="D252" s="594" t="s">
        <v>123</v>
      </c>
      <c r="E252" s="589" t="s">
        <v>124</v>
      </c>
      <c r="F252" s="588" t="s">
        <v>103</v>
      </c>
      <c r="G252" s="595">
        <v>0.08</v>
      </c>
      <c r="H252" s="590">
        <v>3538558</v>
      </c>
      <c r="I252" s="596">
        <v>1.9</v>
      </c>
      <c r="J252" s="591">
        <v>537861</v>
      </c>
    </row>
    <row r="253" spans="1:10" ht="15" customHeight="1">
      <c r="A253" s="587"/>
      <c r="B253" s="291">
        <v>4</v>
      </c>
      <c r="C253" s="593" t="str">
        <f>_xlfn.CONCAT(Table1[[#This Row],[groupid]],Table1[[#This Row],[Thành phần hao phí]])</f>
        <v>4Cộng</v>
      </c>
      <c r="D253" s="594"/>
      <c r="E253" s="589" t="s">
        <v>314</v>
      </c>
      <c r="F253" s="588"/>
      <c r="G253" s="595"/>
      <c r="H253" s="590"/>
      <c r="I253" s="596"/>
      <c r="J253" s="591">
        <v>555370</v>
      </c>
    </row>
    <row r="254" spans="1:10" ht="15" customHeight="1">
      <c r="A254" s="587">
        <v>5</v>
      </c>
      <c r="B254" s="291">
        <v>5</v>
      </c>
      <c r="C254" s="593" t="str">
        <f>_xlfn.CONCAT(Table1[[#This Row],[groupid]],Table1[[#This Row],[Thành phần hao phí]])</f>
        <v>5Đào xúc bùn lên xà lan 400T bằng máy đào gầu dây &lt;1,25m3, (máy đào đứng trên phao thép trọng tải 60T)</v>
      </c>
      <c r="D254" s="594" t="s">
        <v>63</v>
      </c>
      <c r="E254" s="589" t="s">
        <v>64</v>
      </c>
      <c r="F254" s="588" t="s">
        <v>54</v>
      </c>
      <c r="G254" s="595">
        <v>1</v>
      </c>
      <c r="H254" s="590"/>
      <c r="I254" s="596"/>
      <c r="J254" s="591"/>
    </row>
    <row r="255" spans="1:10" ht="15" customHeight="1">
      <c r="A255" s="587"/>
      <c r="B255" s="291">
        <v>5</v>
      </c>
      <c r="C255" s="593" t="str">
        <f>_xlfn.CONCAT(Table1[[#This Row],[groupid]],Table1[[#This Row],[Thành phần hao phí]])</f>
        <v>5b) Nhân công</v>
      </c>
      <c r="D255" s="594"/>
      <c r="E255" s="589" t="s">
        <v>229</v>
      </c>
      <c r="F255" s="588"/>
      <c r="G255" s="595"/>
      <c r="H255" s="590"/>
      <c r="I255" s="596"/>
      <c r="J255" s="591">
        <v>88740</v>
      </c>
    </row>
    <row r="256" spans="1:10" ht="15" customHeight="1">
      <c r="A256" s="587"/>
      <c r="B256" s="291">
        <v>5</v>
      </c>
      <c r="C256" s="593" t="str">
        <f>_xlfn.CONCAT(Table1[[#This Row],[groupid]],Table1[[#This Row],[Thành phần hao phí]])</f>
        <v>5Nhân công 3,5/7, nhóm 1</v>
      </c>
      <c r="D256" s="594" t="s">
        <v>96</v>
      </c>
      <c r="E256" s="589" t="s">
        <v>97</v>
      </c>
      <c r="F256" s="588" t="s">
        <v>93</v>
      </c>
      <c r="G256" s="595">
        <v>0.36</v>
      </c>
      <c r="H256" s="590">
        <v>246500</v>
      </c>
      <c r="I256" s="596">
        <v>1</v>
      </c>
      <c r="J256" s="591">
        <v>88740</v>
      </c>
    </row>
    <row r="257" spans="1:10" ht="15" customHeight="1">
      <c r="A257" s="587"/>
      <c r="B257" s="291">
        <v>5</v>
      </c>
      <c r="C257" s="593" t="str">
        <f>_xlfn.CONCAT(Table1[[#This Row],[groupid]],Table1[[#This Row],[Thành phần hao phí]])</f>
        <v>5c) Máy thi công</v>
      </c>
      <c r="D257" s="594"/>
      <c r="E257" s="589" t="s">
        <v>230</v>
      </c>
      <c r="F257" s="588"/>
      <c r="G257" s="595"/>
      <c r="H257" s="590"/>
      <c r="I257" s="596"/>
      <c r="J257" s="591">
        <v>1007960</v>
      </c>
    </row>
    <row r="258" spans="1:10" ht="15" customHeight="1">
      <c r="A258" s="587"/>
      <c r="B258" s="291">
        <v>5</v>
      </c>
      <c r="C258" s="593" t="str">
        <f>_xlfn.CONCAT(Table1[[#This Row],[groupid]],Table1[[#This Row],[Thành phần hao phí]])</f>
        <v>5Máy đào gầu dây 1,2m3</v>
      </c>
      <c r="D258" s="594" t="s">
        <v>105</v>
      </c>
      <c r="E258" s="589" t="s">
        <v>106</v>
      </c>
      <c r="F258" s="588" t="s">
        <v>103</v>
      </c>
      <c r="G258" s="595">
        <v>0.192</v>
      </c>
      <c r="H258" s="590">
        <v>3565793</v>
      </c>
      <c r="I258" s="596">
        <v>1</v>
      </c>
      <c r="J258" s="591">
        <v>684632</v>
      </c>
    </row>
    <row r="259" spans="1:10" ht="15" customHeight="1">
      <c r="A259" s="587"/>
      <c r="B259" s="291">
        <v>5</v>
      </c>
      <c r="C259" s="593" t="str">
        <f>_xlfn.CONCAT(Table1[[#This Row],[groupid]],Table1[[#This Row],[Thành phần hao phí]])</f>
        <v>5Sà lan 250T</v>
      </c>
      <c r="D259" s="594" t="s">
        <v>113</v>
      </c>
      <c r="E259" s="589" t="s">
        <v>114</v>
      </c>
      <c r="F259" s="588" t="s">
        <v>103</v>
      </c>
      <c r="G259" s="595">
        <v>0.192</v>
      </c>
      <c r="H259" s="590">
        <v>677592</v>
      </c>
      <c r="I259" s="596">
        <v>1</v>
      </c>
      <c r="J259" s="591">
        <v>130098</v>
      </c>
    </row>
    <row r="260" spans="1:10" ht="15" customHeight="1">
      <c r="A260" s="587"/>
      <c r="B260" s="291">
        <v>5</v>
      </c>
      <c r="C260" s="593" t="str">
        <f>_xlfn.CONCAT(Table1[[#This Row],[groupid]],Table1[[#This Row],[Thành phần hao phí]])</f>
        <v>5Phao thép 60T chứa bùn</v>
      </c>
      <c r="D260" s="594" t="s">
        <v>108</v>
      </c>
      <c r="E260" s="589" t="s">
        <v>111</v>
      </c>
      <c r="F260" s="588" t="s">
        <v>103</v>
      </c>
      <c r="G260" s="595">
        <v>0.192</v>
      </c>
      <c r="H260" s="590">
        <v>115189</v>
      </c>
      <c r="I260" s="596">
        <v>1</v>
      </c>
      <c r="J260" s="591">
        <v>22116</v>
      </c>
    </row>
    <row r="261" spans="1:10" ht="15" customHeight="1">
      <c r="A261" s="587"/>
      <c r="B261" s="291">
        <v>5</v>
      </c>
      <c r="C261" s="593" t="str">
        <f>_xlfn.CONCAT(Table1[[#This Row],[groupid]],Table1[[#This Row],[Thành phần hao phí]])</f>
        <v>5Sà lan 400T nhận bùn</v>
      </c>
      <c r="D261" s="594" t="s">
        <v>116</v>
      </c>
      <c r="E261" s="589" t="s">
        <v>119</v>
      </c>
      <c r="F261" s="588" t="s">
        <v>103</v>
      </c>
      <c r="G261" s="595">
        <v>0.192</v>
      </c>
      <c r="H261" s="590">
        <v>891221</v>
      </c>
      <c r="I261" s="596">
        <v>1</v>
      </c>
      <c r="J261" s="591">
        <v>171114</v>
      </c>
    </row>
    <row r="262" spans="1:10" ht="15" customHeight="1">
      <c r="A262" s="587"/>
      <c r="B262" s="291">
        <v>5</v>
      </c>
      <c r="C262" s="593" t="str">
        <f>_xlfn.CONCAT(Table1[[#This Row],[groupid]],Table1[[#This Row],[Thành phần hao phí]])</f>
        <v>5Cộng</v>
      </c>
      <c r="D262" s="594"/>
      <c r="E262" s="589" t="s">
        <v>314</v>
      </c>
      <c r="F262" s="588"/>
      <c r="G262" s="595"/>
      <c r="H262" s="590"/>
      <c r="I262" s="596"/>
      <c r="J262" s="591">
        <v>1007960</v>
      </c>
    </row>
    <row r="263" spans="1:10" ht="15" customHeight="1">
      <c r="A263" s="587">
        <v>6</v>
      </c>
      <c r="B263" s="291">
        <v>6</v>
      </c>
      <c r="C263" s="593" t="str">
        <f>_xlfn.CONCAT(Table1[[#This Row],[groupid]],Table1[[#This Row],[Thành phần hao phí]])</f>
        <v>6Vận chuyển đất, bùn đổ đi bằng tàu kéo 360CV, sà lan 400 tấn, vận chuyển 1 km đầu</v>
      </c>
      <c r="D263" s="594" t="s">
        <v>57</v>
      </c>
      <c r="E263" s="589" t="s">
        <v>67</v>
      </c>
      <c r="F263" s="588" t="s">
        <v>54</v>
      </c>
      <c r="G263" s="595">
        <v>1</v>
      </c>
      <c r="H263" s="590"/>
      <c r="I263" s="596"/>
      <c r="J263" s="591"/>
    </row>
    <row r="264" spans="1:10" ht="15" customHeight="1">
      <c r="A264" s="587"/>
      <c r="B264" s="291">
        <v>6</v>
      </c>
      <c r="C264" s="593" t="str">
        <f>_xlfn.CONCAT(Table1[[#This Row],[groupid]],Table1[[#This Row],[Thành phần hao phí]])</f>
        <v>6c) Máy thi công</v>
      </c>
      <c r="D264" s="594"/>
      <c r="E264" s="589" t="s">
        <v>230</v>
      </c>
      <c r="F264" s="588"/>
      <c r="G264" s="595"/>
      <c r="H264" s="590"/>
      <c r="I264" s="596"/>
      <c r="J264" s="591">
        <v>634088</v>
      </c>
    </row>
    <row r="265" spans="1:10" ht="15" customHeight="1">
      <c r="A265" s="587"/>
      <c r="B265" s="291">
        <v>6</v>
      </c>
      <c r="C265" s="593" t="str">
        <f>_xlfn.CONCAT(Table1[[#This Row],[groupid]],Table1[[#This Row],[Thành phần hao phí]])</f>
        <v>6Sà lan 400T</v>
      </c>
      <c r="D265" s="594" t="s">
        <v>116</v>
      </c>
      <c r="E265" s="589" t="s">
        <v>117</v>
      </c>
      <c r="F265" s="588" t="s">
        <v>103</v>
      </c>
      <c r="G265" s="595">
        <v>9.4E-2</v>
      </c>
      <c r="H265" s="590">
        <v>891221</v>
      </c>
      <c r="I265" s="596">
        <v>1</v>
      </c>
      <c r="J265" s="591">
        <v>83775</v>
      </c>
    </row>
    <row r="266" spans="1:10" ht="15" customHeight="1">
      <c r="A266" s="587"/>
      <c r="B266" s="291">
        <v>6</v>
      </c>
      <c r="C266" s="593" t="str">
        <f>_xlfn.CONCAT(Table1[[#This Row],[groupid]],Table1[[#This Row],[Thành phần hao phí]])</f>
        <v>6Tàu kéo 360CV</v>
      </c>
      <c r="D266" s="594" t="s">
        <v>120</v>
      </c>
      <c r="E266" s="589" t="s">
        <v>121</v>
      </c>
      <c r="F266" s="588" t="s">
        <v>103</v>
      </c>
      <c r="G266" s="595">
        <v>9.4E-2</v>
      </c>
      <c r="H266" s="590">
        <v>5854397</v>
      </c>
      <c r="I266" s="596">
        <v>1</v>
      </c>
      <c r="J266" s="591">
        <v>550313</v>
      </c>
    </row>
    <row r="267" spans="1:10" ht="15" customHeight="1">
      <c r="A267" s="587"/>
      <c r="B267" s="291">
        <v>6</v>
      </c>
      <c r="C267" s="593" t="str">
        <f>_xlfn.CONCAT(Table1[[#This Row],[groupid]],Table1[[#This Row],[Thành phần hao phí]])</f>
        <v>6Cộng</v>
      </c>
      <c r="D267" s="594"/>
      <c r="E267" s="589" t="s">
        <v>314</v>
      </c>
      <c r="F267" s="588"/>
      <c r="G267" s="595"/>
      <c r="H267" s="590"/>
      <c r="I267" s="596"/>
      <c r="J267" s="591">
        <v>634088</v>
      </c>
    </row>
    <row r="268" spans="1:10" ht="15" customHeight="1">
      <c r="A268" s="587">
        <v>7</v>
      </c>
      <c r="B268" s="291">
        <v>7</v>
      </c>
      <c r="C268" s="593" t="str">
        <f>_xlfn.CONCAT(Table1[[#This Row],[groupid]],Table1[[#This Row],[Thành phần hao phí]])</f>
        <v>7Vận chuyển đất, bùn đổ đi bằng tàu kéo 360CV, sà lan 400 tấn, vận chuyển 1 km tiếp theo, cự ly &lt;= 6km</v>
      </c>
      <c r="D268" s="594" t="s">
        <v>60</v>
      </c>
      <c r="E268" s="589" t="s">
        <v>69</v>
      </c>
      <c r="F268" s="588" t="s">
        <v>54</v>
      </c>
      <c r="G268" s="595">
        <v>1</v>
      </c>
      <c r="H268" s="590"/>
      <c r="I268" s="596"/>
      <c r="J268" s="591"/>
    </row>
    <row r="269" spans="1:10" ht="15" customHeight="1">
      <c r="A269" s="587"/>
      <c r="B269" s="291">
        <v>7</v>
      </c>
      <c r="C269" s="593" t="str">
        <f>_xlfn.CONCAT(Table1[[#This Row],[groupid]],Table1[[#This Row],[Thành phần hao phí]])</f>
        <v>7c) Máy thi công</v>
      </c>
      <c r="D269" s="594"/>
      <c r="E269" s="589" t="s">
        <v>230</v>
      </c>
      <c r="F269" s="588"/>
      <c r="G269" s="595"/>
      <c r="H269" s="590"/>
      <c r="I269" s="596"/>
      <c r="J269" s="591">
        <v>2698247</v>
      </c>
    </row>
    <row r="270" spans="1:10" ht="15" customHeight="1">
      <c r="A270" s="587"/>
      <c r="B270" s="291">
        <v>7</v>
      </c>
      <c r="C270" s="593" t="str">
        <f>_xlfn.CONCAT(Table1[[#This Row],[groupid]],Table1[[#This Row],[Thành phần hao phí]])</f>
        <v>7Sà lan 400T</v>
      </c>
      <c r="D270" s="594" t="s">
        <v>116</v>
      </c>
      <c r="E270" s="589" t="s">
        <v>117</v>
      </c>
      <c r="F270" s="588" t="s">
        <v>103</v>
      </c>
      <c r="G270" s="595">
        <v>0.08</v>
      </c>
      <c r="H270" s="590">
        <v>891221</v>
      </c>
      <c r="I270" s="596">
        <v>5</v>
      </c>
      <c r="J270" s="591">
        <v>356488</v>
      </c>
    </row>
    <row r="271" spans="1:10" ht="15" customHeight="1">
      <c r="A271" s="587"/>
      <c r="B271" s="291">
        <v>7</v>
      </c>
      <c r="C271" s="593" t="str">
        <f>_xlfn.CONCAT(Table1[[#This Row],[groupid]],Table1[[#This Row],[Thành phần hao phí]])</f>
        <v>7Tàu kéo 360CV</v>
      </c>
      <c r="D271" s="594" t="s">
        <v>120</v>
      </c>
      <c r="E271" s="589" t="s">
        <v>121</v>
      </c>
      <c r="F271" s="588" t="s">
        <v>103</v>
      </c>
      <c r="G271" s="595">
        <v>0.08</v>
      </c>
      <c r="H271" s="590">
        <v>5854397</v>
      </c>
      <c r="I271" s="596">
        <v>5</v>
      </c>
      <c r="J271" s="591">
        <v>2341759</v>
      </c>
    </row>
    <row r="272" spans="1:10" ht="15" customHeight="1">
      <c r="A272" s="587"/>
      <c r="B272" s="291">
        <v>7</v>
      </c>
      <c r="C272" s="593" t="str">
        <f>_xlfn.CONCAT(Table1[[#This Row],[groupid]],Table1[[#This Row],[Thành phần hao phí]])</f>
        <v>7Cộng</v>
      </c>
      <c r="D272" s="594"/>
      <c r="E272" s="589" t="s">
        <v>314</v>
      </c>
      <c r="F272" s="588"/>
      <c r="G272" s="595"/>
      <c r="H272" s="590"/>
      <c r="I272" s="596"/>
      <c r="J272" s="591">
        <v>2698247</v>
      </c>
    </row>
    <row r="273" spans="1:10" ht="15" customHeight="1">
      <c r="A273" s="587">
        <v>8</v>
      </c>
      <c r="B273" s="291">
        <v>8</v>
      </c>
      <c r="C273" s="593" t="str">
        <f>_xlfn.CONCAT(Table1[[#This Row],[groupid]],Table1[[#This Row],[Thành phần hao phí]])</f>
        <v>8Vận chuyển đất, bùn đổ đi bằng tàu kéo 360CV, sà lan 400 tấn, vận chuyển 1 km tiếp theo, cự ly từ 6 - 20km</v>
      </c>
      <c r="D273" s="594" t="s">
        <v>71</v>
      </c>
      <c r="E273" s="589" t="s">
        <v>72</v>
      </c>
      <c r="F273" s="588" t="s">
        <v>54</v>
      </c>
      <c r="G273" s="595">
        <v>1</v>
      </c>
      <c r="H273" s="590"/>
      <c r="I273" s="596"/>
      <c r="J273" s="591"/>
    </row>
    <row r="274" spans="1:10" ht="15" customHeight="1">
      <c r="A274" s="587"/>
      <c r="B274" s="291">
        <v>8</v>
      </c>
      <c r="C274" s="593" t="str">
        <f>_xlfn.CONCAT(Table1[[#This Row],[groupid]],Table1[[#This Row],[Thành phần hao phí]])</f>
        <v>8c) Máy thi công</v>
      </c>
      <c r="D274" s="594"/>
      <c r="E274" s="589" t="s">
        <v>230</v>
      </c>
      <c r="F274" s="588"/>
      <c r="G274" s="595"/>
      <c r="H274" s="590"/>
      <c r="I274" s="596"/>
      <c r="J274" s="591">
        <v>6705145</v>
      </c>
    </row>
    <row r="275" spans="1:10" ht="15" customHeight="1">
      <c r="A275" s="587"/>
      <c r="B275" s="291">
        <v>8</v>
      </c>
      <c r="C275" s="593" t="str">
        <f>_xlfn.CONCAT(Table1[[#This Row],[groupid]],Table1[[#This Row],[Thành phần hao phí]])</f>
        <v>8Sà lan 400T</v>
      </c>
      <c r="D275" s="594" t="s">
        <v>116</v>
      </c>
      <c r="E275" s="589" t="s">
        <v>117</v>
      </c>
      <c r="F275" s="588" t="s">
        <v>103</v>
      </c>
      <c r="G275" s="595">
        <v>7.0999999999999994E-2</v>
      </c>
      <c r="H275" s="590">
        <v>891221</v>
      </c>
      <c r="I275" s="596">
        <v>14</v>
      </c>
      <c r="J275" s="591">
        <v>885874</v>
      </c>
    </row>
    <row r="276" spans="1:10" ht="15" customHeight="1">
      <c r="A276" s="587"/>
      <c r="B276" s="291">
        <v>8</v>
      </c>
      <c r="C276" s="593" t="str">
        <f>_xlfn.CONCAT(Table1[[#This Row],[groupid]],Table1[[#This Row],[Thành phần hao phí]])</f>
        <v>8Tàu kéo 360CV</v>
      </c>
      <c r="D276" s="594" t="s">
        <v>120</v>
      </c>
      <c r="E276" s="589" t="s">
        <v>121</v>
      </c>
      <c r="F276" s="588" t="s">
        <v>103</v>
      </c>
      <c r="G276" s="595">
        <v>7.0999999999999994E-2</v>
      </c>
      <c r="H276" s="590">
        <v>5854397</v>
      </c>
      <c r="I276" s="596">
        <v>14</v>
      </c>
      <c r="J276" s="591">
        <v>5819271</v>
      </c>
    </row>
    <row r="277" spans="1:10" ht="15" customHeight="1">
      <c r="A277" s="587"/>
      <c r="B277" s="291">
        <v>8</v>
      </c>
      <c r="C277" s="593" t="str">
        <f>_xlfn.CONCAT(Table1[[#This Row],[groupid]],Table1[[#This Row],[Thành phần hao phí]])</f>
        <v>8Cộng</v>
      </c>
      <c r="D277" s="594"/>
      <c r="E277" s="589" t="s">
        <v>314</v>
      </c>
      <c r="F277" s="588"/>
      <c r="G277" s="595"/>
      <c r="H277" s="590"/>
      <c r="I277" s="596"/>
      <c r="J277" s="591">
        <v>6705145</v>
      </c>
    </row>
    <row r="278" spans="1:10" ht="15" customHeight="1">
      <c r="A278" s="587">
        <v>9</v>
      </c>
      <c r="B278" s="291">
        <v>9</v>
      </c>
      <c r="C278" s="593" t="str">
        <f>_xlfn.CONCAT(Table1[[#This Row],[groupid]],Table1[[#This Row],[Thành phần hao phí]])</f>
        <v>9Vận chuyển đất, bùn đổ đi bằng tàu kéo 360CV, sà lan 400 tấn, vận chuyển 1 km tiếp theo, cự ly &gt; 20km</v>
      </c>
      <c r="D278" s="594" t="s">
        <v>74</v>
      </c>
      <c r="E278" s="589" t="s">
        <v>75</v>
      </c>
      <c r="F278" s="588" t="s">
        <v>54</v>
      </c>
      <c r="G278" s="595">
        <v>1</v>
      </c>
      <c r="H278" s="590"/>
      <c r="I278" s="596"/>
      <c r="J278" s="591"/>
    </row>
    <row r="279" spans="1:10" ht="15" customHeight="1">
      <c r="A279" s="587"/>
      <c r="B279" s="291">
        <v>9</v>
      </c>
      <c r="C279" s="593" t="str">
        <f>_xlfn.CONCAT(Table1[[#This Row],[groupid]],Table1[[#This Row],[Thành phần hao phí]])</f>
        <v>9c) Máy thi công</v>
      </c>
      <c r="D279" s="594"/>
      <c r="E279" s="589" t="s">
        <v>230</v>
      </c>
      <c r="F279" s="588"/>
      <c r="G279" s="595"/>
      <c r="H279" s="590"/>
      <c r="I279" s="596"/>
      <c r="J279" s="591">
        <v>279269</v>
      </c>
    </row>
    <row r="280" spans="1:10" ht="15" customHeight="1">
      <c r="A280" s="587"/>
      <c r="B280" s="291">
        <v>9</v>
      </c>
      <c r="C280" s="593" t="str">
        <f>_xlfn.CONCAT(Table1[[#This Row],[groupid]],Table1[[#This Row],[Thành phần hao phí]])</f>
        <v>9Sà lan 400T</v>
      </c>
      <c r="D280" s="594" t="s">
        <v>116</v>
      </c>
      <c r="E280" s="589" t="s">
        <v>117</v>
      </c>
      <c r="F280" s="588" t="s">
        <v>103</v>
      </c>
      <c r="G280" s="595">
        <v>6.9000000000000006E-2</v>
      </c>
      <c r="H280" s="590">
        <v>891221</v>
      </c>
      <c r="I280" s="596">
        <v>0.6</v>
      </c>
      <c r="J280" s="591">
        <v>36897</v>
      </c>
    </row>
    <row r="281" spans="1:10" ht="15" customHeight="1">
      <c r="A281" s="587"/>
      <c r="B281" s="291">
        <v>9</v>
      </c>
      <c r="C281" s="593" t="str">
        <f>_xlfn.CONCAT(Table1[[#This Row],[groupid]],Table1[[#This Row],[Thành phần hao phí]])</f>
        <v>9Tàu kéo 360CV</v>
      </c>
      <c r="D281" s="594" t="s">
        <v>120</v>
      </c>
      <c r="E281" s="589" t="s">
        <v>121</v>
      </c>
      <c r="F281" s="588" t="s">
        <v>103</v>
      </c>
      <c r="G281" s="595">
        <v>6.9000000000000006E-2</v>
      </c>
      <c r="H281" s="590">
        <v>5854397</v>
      </c>
      <c r="I281" s="596">
        <v>0.6</v>
      </c>
      <c r="J281" s="591">
        <v>242372</v>
      </c>
    </row>
    <row r="282" spans="1:10" ht="15" customHeight="1">
      <c r="A282" s="587"/>
      <c r="B282" s="291">
        <v>9</v>
      </c>
      <c r="C282" s="593" t="str">
        <f>_xlfn.CONCAT(Table1[[#This Row],[groupid]],Table1[[#This Row],[Thành phần hao phí]])</f>
        <v>9Cộng</v>
      </c>
      <c r="D282" s="594"/>
      <c r="E282" s="589" t="s">
        <v>314</v>
      </c>
      <c r="F282" s="588"/>
      <c r="G282" s="595"/>
      <c r="H282" s="590"/>
      <c r="I282" s="596"/>
      <c r="J282" s="591">
        <v>279269</v>
      </c>
    </row>
    <row r="283" spans="1:10" ht="15" customHeight="1">
      <c r="A283" s="587">
        <v>10</v>
      </c>
      <c r="B283" s="291">
        <v>10</v>
      </c>
      <c r="C283" s="593" t="str">
        <f>_xlfn.CONCAT(Table1[[#This Row],[groupid]],Table1[[#This Row],[Thành phần hao phí]])</f>
        <v>10Vận chuyển đất từ sà lan 400T lên bờ bằng máy đào gầu dây 1,2m3, chiều cao đổ đất &lt;= 3m, bùn đặc</v>
      </c>
      <c r="D283" s="594" t="s">
        <v>63</v>
      </c>
      <c r="E283" s="589" t="s">
        <v>77</v>
      </c>
      <c r="F283" s="588" t="s">
        <v>54</v>
      </c>
      <c r="G283" s="595">
        <v>1</v>
      </c>
      <c r="H283" s="590"/>
      <c r="I283" s="596"/>
      <c r="J283" s="591"/>
    </row>
    <row r="284" spans="1:10" ht="15" customHeight="1">
      <c r="A284" s="587"/>
      <c r="B284" s="291">
        <v>10</v>
      </c>
      <c r="C284" s="593" t="str">
        <f>_xlfn.CONCAT(Table1[[#This Row],[groupid]],Table1[[#This Row],[Thành phần hao phí]])</f>
        <v>10b) Nhân công</v>
      </c>
      <c r="D284" s="594"/>
      <c r="E284" s="589" t="s">
        <v>229</v>
      </c>
      <c r="F284" s="588"/>
      <c r="G284" s="595"/>
      <c r="H284" s="590"/>
      <c r="I284" s="596"/>
      <c r="J284" s="591">
        <v>88740</v>
      </c>
    </row>
    <row r="285" spans="1:10" ht="15" customHeight="1">
      <c r="A285" s="587"/>
      <c r="B285" s="291">
        <v>10</v>
      </c>
      <c r="C285" s="593" t="str">
        <f>_xlfn.CONCAT(Table1[[#This Row],[groupid]],Table1[[#This Row],[Thành phần hao phí]])</f>
        <v>10Nhân công 3,5/7, nhóm 1</v>
      </c>
      <c r="D285" s="594" t="s">
        <v>96</v>
      </c>
      <c r="E285" s="589" t="s">
        <v>97</v>
      </c>
      <c r="F285" s="588" t="s">
        <v>93</v>
      </c>
      <c r="G285" s="595">
        <v>0.36</v>
      </c>
      <c r="H285" s="590">
        <v>246500</v>
      </c>
      <c r="I285" s="596">
        <v>1</v>
      </c>
      <c r="J285" s="591">
        <v>88740</v>
      </c>
    </row>
    <row r="286" spans="1:10" ht="15" customHeight="1">
      <c r="A286" s="587"/>
      <c r="B286" s="291">
        <v>10</v>
      </c>
      <c r="C286" s="593" t="str">
        <f>_xlfn.CONCAT(Table1[[#This Row],[groupid]],Table1[[#This Row],[Thành phần hao phí]])</f>
        <v>10c) Máy thi công</v>
      </c>
      <c r="D286" s="594"/>
      <c r="E286" s="589" t="s">
        <v>230</v>
      </c>
      <c r="F286" s="588"/>
      <c r="G286" s="595"/>
      <c r="H286" s="590"/>
      <c r="I286" s="596"/>
      <c r="J286" s="591">
        <v>985844</v>
      </c>
    </row>
    <row r="287" spans="1:10" ht="15" customHeight="1">
      <c r="A287" s="587"/>
      <c r="B287" s="291">
        <v>10</v>
      </c>
      <c r="C287" s="593" t="str">
        <f>_xlfn.CONCAT(Table1[[#This Row],[groupid]],Table1[[#This Row],[Thành phần hao phí]])</f>
        <v>10Máy đào gầu dây 1,2m3</v>
      </c>
      <c r="D287" s="594" t="s">
        <v>105</v>
      </c>
      <c r="E287" s="589" t="s">
        <v>106</v>
      </c>
      <c r="F287" s="588" t="s">
        <v>103</v>
      </c>
      <c r="G287" s="595">
        <v>0.192</v>
      </c>
      <c r="H287" s="590">
        <v>3565793</v>
      </c>
      <c r="I287" s="596">
        <v>1</v>
      </c>
      <c r="J287" s="591">
        <v>684632</v>
      </c>
    </row>
    <row r="288" spans="1:10" ht="15" customHeight="1">
      <c r="A288" s="587"/>
      <c r="B288" s="291">
        <v>10</v>
      </c>
      <c r="C288" s="593" t="str">
        <f>_xlfn.CONCAT(Table1[[#This Row],[groupid]],Table1[[#This Row],[Thành phần hao phí]])</f>
        <v>10Sà lan 250T</v>
      </c>
      <c r="D288" s="594" t="s">
        <v>113</v>
      </c>
      <c r="E288" s="589" t="s">
        <v>114</v>
      </c>
      <c r="F288" s="588" t="s">
        <v>103</v>
      </c>
      <c r="G288" s="595">
        <v>0.192</v>
      </c>
      <c r="H288" s="590">
        <v>677592</v>
      </c>
      <c r="I288" s="596">
        <v>1</v>
      </c>
      <c r="J288" s="591">
        <v>130098</v>
      </c>
    </row>
    <row r="289" spans="1:10" ht="15" customHeight="1">
      <c r="A289" s="587"/>
      <c r="B289" s="291">
        <v>10</v>
      </c>
      <c r="C289" s="593" t="str">
        <f>_xlfn.CONCAT(Table1[[#This Row],[groupid]],Table1[[#This Row],[Thành phần hao phí]])</f>
        <v>10Sà lan 400T</v>
      </c>
      <c r="D289" s="594" t="s">
        <v>116</v>
      </c>
      <c r="E289" s="589" t="s">
        <v>117</v>
      </c>
      <c r="F289" s="588" t="s">
        <v>103</v>
      </c>
      <c r="G289" s="595">
        <v>0.192</v>
      </c>
      <c r="H289" s="590">
        <v>891221</v>
      </c>
      <c r="I289" s="596">
        <v>1</v>
      </c>
      <c r="J289" s="591">
        <v>171114</v>
      </c>
    </row>
    <row r="290" spans="1:10" ht="15" customHeight="1">
      <c r="A290" s="587"/>
      <c r="B290" s="291">
        <v>10</v>
      </c>
      <c r="C290" s="593" t="str">
        <f>_xlfn.CONCAT(Table1[[#This Row],[groupid]],Table1[[#This Row],[Thành phần hao phí]])</f>
        <v>10Cộng</v>
      </c>
      <c r="D290" s="594"/>
      <c r="E290" s="589" t="s">
        <v>314</v>
      </c>
      <c r="F290" s="588"/>
      <c r="G290" s="595"/>
      <c r="H290" s="590"/>
      <c r="I290" s="596"/>
      <c r="J290" s="591">
        <v>985844</v>
      </c>
    </row>
    <row r="291" spans="1:10" ht="15" customHeight="1">
      <c r="A291" s="587">
        <v>11</v>
      </c>
      <c r="B291" s="291">
        <v>11</v>
      </c>
      <c r="C291" s="593" t="str">
        <f>_xlfn.CONCAT(Table1[[#This Row],[groupid]],Table1[[#This Row],[Thành phần hao phí]])</f>
        <v>110</v>
      </c>
      <c r="D291" s="594">
        <v>0</v>
      </c>
      <c r="E291" s="589">
        <v>0</v>
      </c>
      <c r="F291" s="588">
        <v>0</v>
      </c>
      <c r="G291" s="595">
        <v>1</v>
      </c>
      <c r="H291" s="590"/>
      <c r="I291" s="596"/>
      <c r="J291" s="591"/>
    </row>
    <row r="292" spans="1:10" ht="15" customHeight="1">
      <c r="A292" s="587"/>
      <c r="B292" s="291">
        <v>11</v>
      </c>
      <c r="C292" s="593" t="str">
        <f>_xlfn.CONCAT(Table1[[#This Row],[groupid]],Table1[[#This Row],[Thành phần hao phí]])</f>
        <v>11b) Nhân công</v>
      </c>
      <c r="D292" s="594"/>
      <c r="E292" s="589" t="s">
        <v>229</v>
      </c>
      <c r="F292" s="588"/>
      <c r="G292" s="595"/>
      <c r="H292" s="590"/>
      <c r="I292" s="596"/>
      <c r="J292" s="591">
        <v>243933</v>
      </c>
    </row>
    <row r="293" spans="1:10" ht="15" customHeight="1">
      <c r="A293" s="587"/>
      <c r="B293" s="291">
        <v>11</v>
      </c>
      <c r="C293" s="593" t="str">
        <f>_xlfn.CONCAT(Table1[[#This Row],[groupid]],Table1[[#This Row],[Thành phần hao phí]])</f>
        <v>11Nhân công 3,5/7, nhóm 1</v>
      </c>
      <c r="D293" s="594" t="s">
        <v>96</v>
      </c>
      <c r="E293" s="589" t="s">
        <v>97</v>
      </c>
      <c r="F293" s="588" t="s">
        <v>93</v>
      </c>
      <c r="G293" s="595">
        <v>0.36</v>
      </c>
      <c r="H293" s="590">
        <v>677592</v>
      </c>
      <c r="I293" s="596">
        <v>1</v>
      </c>
      <c r="J293" s="591">
        <v>243933</v>
      </c>
    </row>
    <row r="294" spans="1:10" ht="15" customHeight="1">
      <c r="A294" s="587"/>
      <c r="B294" s="291">
        <v>11</v>
      </c>
      <c r="C294" s="593" t="str">
        <f>_xlfn.CONCAT(Table1[[#This Row],[groupid]],Table1[[#This Row],[Thành phần hao phí]])</f>
        <v>11c) Máy thi công</v>
      </c>
      <c r="D294" s="594"/>
      <c r="E294" s="589" t="s">
        <v>230</v>
      </c>
      <c r="F294" s="588"/>
      <c r="G294" s="595"/>
      <c r="H294" s="590"/>
      <c r="I294" s="596"/>
      <c r="J294" s="591">
        <v>679403</v>
      </c>
    </row>
    <row r="295" spans="1:10" ht="15" customHeight="1">
      <c r="A295" s="587"/>
      <c r="B295" s="291">
        <v>11</v>
      </c>
      <c r="C295" s="593" t="str">
        <f>_xlfn.CONCAT(Table1[[#This Row],[groupid]],Table1[[#This Row],[Thành phần hao phí]])</f>
        <v>11Máy đào gầu dây 1,2m3</v>
      </c>
      <c r="D295" s="594" t="s">
        <v>105</v>
      </c>
      <c r="E295" s="589" t="s">
        <v>106</v>
      </c>
      <c r="F295" s="588" t="s">
        <v>103</v>
      </c>
      <c r="G295" s="595">
        <v>0.192</v>
      </c>
      <c r="H295" s="590">
        <v>3538558</v>
      </c>
      <c r="I295" s="596">
        <v>1</v>
      </c>
      <c r="J295" s="591">
        <v>679403</v>
      </c>
    </row>
    <row r="296" spans="1:10" ht="15" customHeight="1">
      <c r="A296" s="587"/>
      <c r="B296" s="291">
        <v>11</v>
      </c>
      <c r="C296" s="593" t="str">
        <f>_xlfn.CONCAT(Table1[[#This Row],[groupid]],Table1[[#This Row],[Thành phần hao phí]])</f>
        <v>11Sà lan 250T</v>
      </c>
      <c r="D296" s="594" t="s">
        <v>113</v>
      </c>
      <c r="E296" s="589" t="s">
        <v>114</v>
      </c>
      <c r="F296" s="588" t="s">
        <v>103</v>
      </c>
      <c r="G296" s="595">
        <v>0.192</v>
      </c>
      <c r="H296" s="590">
        <v>0</v>
      </c>
      <c r="I296" s="596">
        <v>1</v>
      </c>
      <c r="J296" s="591">
        <v>0</v>
      </c>
    </row>
    <row r="297" spans="1:10" ht="15" customHeight="1">
      <c r="A297" s="587"/>
      <c r="B297" s="291">
        <v>11</v>
      </c>
      <c r="C297" s="593" t="str">
        <f>_xlfn.CONCAT(Table1[[#This Row],[groupid]],Table1[[#This Row],[Thành phần hao phí]])</f>
        <v>11Sà lan 400T</v>
      </c>
      <c r="D297" s="594" t="s">
        <v>116</v>
      </c>
      <c r="E297" s="589" t="s">
        <v>117</v>
      </c>
      <c r="F297" s="588" t="s">
        <v>103</v>
      </c>
      <c r="G297" s="595">
        <v>0.192</v>
      </c>
      <c r="H297" s="590">
        <v>0</v>
      </c>
      <c r="I297" s="596">
        <v>1</v>
      </c>
      <c r="J297" s="591">
        <v>0</v>
      </c>
    </row>
    <row r="298" spans="1:10" ht="15" customHeight="1">
      <c r="A298" s="587"/>
      <c r="B298" s="291">
        <v>11</v>
      </c>
      <c r="C298" s="593" t="str">
        <f>_xlfn.CONCAT(Table1[[#This Row],[groupid]],Table1[[#This Row],[Thành phần hao phí]])</f>
        <v>11Cộng</v>
      </c>
      <c r="D298" s="594"/>
      <c r="E298" s="589" t="s">
        <v>314</v>
      </c>
      <c r="F298" s="588"/>
      <c r="G298" s="595"/>
      <c r="H298" s="590"/>
      <c r="I298" s="596"/>
      <c r="J298" s="591">
        <v>679403</v>
      </c>
    </row>
    <row r="299" spans="1:10" ht="15" customHeight="1">
      <c r="A299" s="587">
        <v>12</v>
      </c>
      <c r="B299" s="291">
        <v>12</v>
      </c>
      <c r="C299" s="593" t="str">
        <f>_xlfn.CONCAT(Table1[[#This Row],[groupid]],Table1[[#This Row],[Thành phần hao phí]])</f>
        <v>120</v>
      </c>
      <c r="D299" s="594">
        <v>0</v>
      </c>
      <c r="E299" s="589">
        <v>0</v>
      </c>
      <c r="F299" s="588">
        <v>0</v>
      </c>
      <c r="G299" s="595">
        <v>1</v>
      </c>
      <c r="H299" s="590"/>
      <c r="I299" s="596"/>
      <c r="J299" s="591"/>
    </row>
    <row r="300" spans="1:10" ht="15" customHeight="1">
      <c r="A300" s="587"/>
      <c r="B300" s="291">
        <v>12</v>
      </c>
      <c r="C300" s="593" t="str">
        <f>_xlfn.CONCAT(Table1[[#This Row],[groupid]],Table1[[#This Row],[Thành phần hao phí]])</f>
        <v>12b) Nhân công</v>
      </c>
      <c r="D300" s="594"/>
      <c r="E300" s="589" t="s">
        <v>229</v>
      </c>
      <c r="F300" s="588"/>
      <c r="G300" s="595"/>
      <c r="H300" s="590"/>
      <c r="I300" s="596"/>
      <c r="J300" s="591">
        <v>0</v>
      </c>
    </row>
    <row r="301" spans="1:10" ht="15" customHeight="1">
      <c r="A301" s="587"/>
      <c r="B301" s="291">
        <v>12</v>
      </c>
      <c r="C301" s="593" t="str">
        <f>_xlfn.CONCAT(Table1[[#This Row],[groupid]],Table1[[#This Row],[Thành phần hao phí]])</f>
        <v>12Nhân công 3,5/7, nhóm 1</v>
      </c>
      <c r="D301" s="594" t="s">
        <v>96</v>
      </c>
      <c r="E301" s="589" t="s">
        <v>97</v>
      </c>
      <c r="F301" s="588" t="s">
        <v>93</v>
      </c>
      <c r="G301" s="595">
        <v>0.36</v>
      </c>
      <c r="H301" s="590">
        <v>0</v>
      </c>
      <c r="I301" s="596">
        <v>1</v>
      </c>
      <c r="J301" s="591">
        <v>0</v>
      </c>
    </row>
    <row r="302" spans="1:10" ht="15" customHeight="1">
      <c r="A302" s="587"/>
      <c r="B302" s="291">
        <v>12</v>
      </c>
      <c r="C302" s="593" t="str">
        <f>_xlfn.CONCAT(Table1[[#This Row],[groupid]],Table1[[#This Row],[Thành phần hao phí]])</f>
        <v>12c) Máy thi công</v>
      </c>
      <c r="D302" s="594"/>
      <c r="E302" s="589" t="s">
        <v>230</v>
      </c>
      <c r="F302" s="588"/>
      <c r="G302" s="595"/>
      <c r="H302" s="590"/>
      <c r="I302" s="596"/>
      <c r="J302" s="591">
        <v>0</v>
      </c>
    </row>
    <row r="303" spans="1:10" ht="15" customHeight="1">
      <c r="A303" s="587"/>
      <c r="B303" s="291">
        <v>12</v>
      </c>
      <c r="C303" s="593" t="str">
        <f>_xlfn.CONCAT(Table1[[#This Row],[groupid]],Table1[[#This Row],[Thành phần hao phí]])</f>
        <v>12Máy đào gầu dây 1,2m3</v>
      </c>
      <c r="D303" s="594" t="s">
        <v>105</v>
      </c>
      <c r="E303" s="589" t="s">
        <v>106</v>
      </c>
      <c r="F303" s="588" t="s">
        <v>103</v>
      </c>
      <c r="G303" s="595">
        <v>0.192</v>
      </c>
      <c r="H303" s="590">
        <v>0</v>
      </c>
      <c r="I303" s="596">
        <v>1</v>
      </c>
      <c r="J303" s="591">
        <v>0</v>
      </c>
    </row>
    <row r="304" spans="1:10" ht="15" customHeight="1">
      <c r="A304" s="587"/>
      <c r="B304" s="291">
        <v>12</v>
      </c>
      <c r="C304" s="593" t="str">
        <f>_xlfn.CONCAT(Table1[[#This Row],[groupid]],Table1[[#This Row],[Thành phần hao phí]])</f>
        <v>12Sà lan 250T</v>
      </c>
      <c r="D304" s="594" t="s">
        <v>113</v>
      </c>
      <c r="E304" s="589" t="s">
        <v>114</v>
      </c>
      <c r="F304" s="588" t="s">
        <v>103</v>
      </c>
      <c r="G304" s="595">
        <v>0.192</v>
      </c>
      <c r="H304" s="590">
        <v>0</v>
      </c>
      <c r="I304" s="596">
        <v>1</v>
      </c>
      <c r="J304" s="591">
        <v>0</v>
      </c>
    </row>
    <row r="305" spans="1:10" ht="15" customHeight="1">
      <c r="A305" s="587"/>
      <c r="B305" s="291">
        <v>12</v>
      </c>
      <c r="C305" s="593" t="str">
        <f>_xlfn.CONCAT(Table1[[#This Row],[groupid]],Table1[[#This Row],[Thành phần hao phí]])</f>
        <v>12Sà lan 400T</v>
      </c>
      <c r="D305" s="594" t="s">
        <v>116</v>
      </c>
      <c r="E305" s="589" t="s">
        <v>117</v>
      </c>
      <c r="F305" s="588" t="s">
        <v>103</v>
      </c>
      <c r="G305" s="595">
        <v>0.192</v>
      </c>
      <c r="H305" s="590">
        <v>0</v>
      </c>
      <c r="I305" s="596">
        <v>1</v>
      </c>
      <c r="J305" s="591">
        <v>0</v>
      </c>
    </row>
    <row r="306" spans="1:10" ht="15" customHeight="1">
      <c r="A306" s="587"/>
      <c r="B306" s="291">
        <v>12</v>
      </c>
      <c r="C306" s="593" t="str">
        <f>_xlfn.CONCAT(Table1[[#This Row],[groupid]],Table1[[#This Row],[Thành phần hao phí]])</f>
        <v>12Cộng</v>
      </c>
      <c r="D306" s="594"/>
      <c r="E306" s="589" t="s">
        <v>314</v>
      </c>
      <c r="F306" s="588"/>
      <c r="G306" s="595"/>
      <c r="H306" s="590"/>
      <c r="I306" s="596"/>
      <c r="J306" s="591">
        <v>0</v>
      </c>
    </row>
    <row r="307" spans="1:10" ht="15" customHeight="1">
      <c r="A307" s="587">
        <v>13</v>
      </c>
      <c r="B307" s="291">
        <v>13</v>
      </c>
      <c r="C307" s="593" t="str">
        <f>_xlfn.CONCAT(Table1[[#This Row],[groupid]],Table1[[#This Row],[Thành phần hao phí]])</f>
        <v>130</v>
      </c>
      <c r="D307" s="594">
        <v>0</v>
      </c>
      <c r="E307" s="589">
        <v>0</v>
      </c>
      <c r="F307" s="588">
        <v>0</v>
      </c>
      <c r="G307" s="595">
        <v>1</v>
      </c>
      <c r="H307" s="590"/>
      <c r="I307" s="596"/>
      <c r="J307" s="591"/>
    </row>
    <row r="308" spans="1:10" ht="15" customHeight="1">
      <c r="A308" s="587"/>
      <c r="B308" s="291">
        <v>13</v>
      </c>
      <c r="C308" s="593" t="str">
        <f>_xlfn.CONCAT(Table1[[#This Row],[groupid]],Table1[[#This Row],[Thành phần hao phí]])</f>
        <v>13b) Nhân công</v>
      </c>
      <c r="D308" s="594"/>
      <c r="E308" s="589" t="s">
        <v>229</v>
      </c>
      <c r="F308" s="588"/>
      <c r="G308" s="595"/>
      <c r="H308" s="590"/>
      <c r="I308" s="596"/>
      <c r="J308" s="591">
        <v>0</v>
      </c>
    </row>
    <row r="309" spans="1:10" ht="15" customHeight="1">
      <c r="A309" s="587"/>
      <c r="B309" s="291">
        <v>13</v>
      </c>
      <c r="C309" s="593" t="str">
        <f>_xlfn.CONCAT(Table1[[#This Row],[groupid]],Table1[[#This Row],[Thành phần hao phí]])</f>
        <v>13Nhân công 3,5/7, nhóm 1</v>
      </c>
      <c r="D309" s="594" t="s">
        <v>96</v>
      </c>
      <c r="E309" s="589" t="s">
        <v>97</v>
      </c>
      <c r="F309" s="588" t="s">
        <v>93</v>
      </c>
      <c r="G309" s="595">
        <v>0.36</v>
      </c>
      <c r="H309" s="590">
        <v>0</v>
      </c>
      <c r="I309" s="596">
        <v>1</v>
      </c>
      <c r="J309" s="591">
        <v>0</v>
      </c>
    </row>
    <row r="310" spans="1:10" ht="15" customHeight="1">
      <c r="A310" s="587"/>
      <c r="B310" s="291">
        <v>13</v>
      </c>
      <c r="C310" s="593" t="str">
        <f>_xlfn.CONCAT(Table1[[#This Row],[groupid]],Table1[[#This Row],[Thành phần hao phí]])</f>
        <v>13c) Máy thi công</v>
      </c>
      <c r="D310" s="594"/>
      <c r="E310" s="589" t="s">
        <v>230</v>
      </c>
      <c r="F310" s="588"/>
      <c r="G310" s="595"/>
      <c r="H310" s="590"/>
      <c r="I310" s="596"/>
      <c r="J310" s="591">
        <v>0</v>
      </c>
    </row>
    <row r="311" spans="1:10" ht="15" customHeight="1">
      <c r="A311" s="587"/>
      <c r="B311" s="291">
        <v>13</v>
      </c>
      <c r="C311" s="593" t="str">
        <f>_xlfn.CONCAT(Table1[[#This Row],[groupid]],Table1[[#This Row],[Thành phần hao phí]])</f>
        <v>13Máy đào gầu dây 1,2m3</v>
      </c>
      <c r="D311" s="594" t="s">
        <v>105</v>
      </c>
      <c r="E311" s="589" t="s">
        <v>106</v>
      </c>
      <c r="F311" s="588" t="s">
        <v>103</v>
      </c>
      <c r="G311" s="595">
        <v>0.192</v>
      </c>
      <c r="H311" s="590">
        <v>0</v>
      </c>
      <c r="I311" s="596">
        <v>1</v>
      </c>
      <c r="J311" s="591">
        <v>0</v>
      </c>
    </row>
    <row r="312" spans="1:10" ht="15" customHeight="1">
      <c r="A312" s="587"/>
      <c r="B312" s="291">
        <v>13</v>
      </c>
      <c r="C312" s="593" t="str">
        <f>_xlfn.CONCAT(Table1[[#This Row],[groupid]],Table1[[#This Row],[Thành phần hao phí]])</f>
        <v>13Sà lan 250T</v>
      </c>
      <c r="D312" s="594" t="s">
        <v>113</v>
      </c>
      <c r="E312" s="589" t="s">
        <v>114</v>
      </c>
      <c r="F312" s="588" t="s">
        <v>103</v>
      </c>
      <c r="G312" s="595">
        <v>0.192</v>
      </c>
      <c r="H312" s="590">
        <v>0</v>
      </c>
      <c r="I312" s="596">
        <v>1</v>
      </c>
      <c r="J312" s="591">
        <v>0</v>
      </c>
    </row>
    <row r="313" spans="1:10" ht="15" customHeight="1">
      <c r="A313" s="587"/>
      <c r="B313" s="291">
        <v>13</v>
      </c>
      <c r="C313" s="593" t="str">
        <f>_xlfn.CONCAT(Table1[[#This Row],[groupid]],Table1[[#This Row],[Thành phần hao phí]])</f>
        <v>13Sà lan 400T</v>
      </c>
      <c r="D313" s="594" t="s">
        <v>116</v>
      </c>
      <c r="E313" s="589" t="s">
        <v>117</v>
      </c>
      <c r="F313" s="588" t="s">
        <v>103</v>
      </c>
      <c r="G313" s="595">
        <v>0.192</v>
      </c>
      <c r="H313" s="590">
        <v>0</v>
      </c>
      <c r="I313" s="596">
        <v>1</v>
      </c>
      <c r="J313" s="591">
        <v>0</v>
      </c>
    </row>
    <row r="314" spans="1:10" ht="15" customHeight="1">
      <c r="A314" s="587"/>
      <c r="B314" s="291">
        <v>13</v>
      </c>
      <c r="C314" s="593" t="str">
        <f>_xlfn.CONCAT(Table1[[#This Row],[groupid]],Table1[[#This Row],[Thành phần hao phí]])</f>
        <v>13Cộng</v>
      </c>
      <c r="D314" s="594"/>
      <c r="E314" s="589" t="s">
        <v>314</v>
      </c>
      <c r="F314" s="588"/>
      <c r="G314" s="595"/>
      <c r="H314" s="590"/>
      <c r="I314" s="596"/>
      <c r="J314" s="591">
        <v>0</v>
      </c>
    </row>
    <row r="315" spans="1:10" ht="15" customHeight="1">
      <c r="A315" s="587">
        <v>14</v>
      </c>
      <c r="B315" s="291">
        <v>14</v>
      </c>
      <c r="C315" s="593" t="str">
        <f>_xlfn.CONCAT(Table1[[#This Row],[groupid]],Table1[[#This Row],[Thành phần hao phí]])</f>
        <v>140</v>
      </c>
      <c r="D315" s="594">
        <v>0</v>
      </c>
      <c r="E315" s="589">
        <v>0</v>
      </c>
      <c r="F315" s="588">
        <v>0</v>
      </c>
      <c r="G315" s="595">
        <v>1</v>
      </c>
      <c r="H315" s="590"/>
      <c r="I315" s="596"/>
      <c r="J315" s="591"/>
    </row>
    <row r="316" spans="1:10" ht="15" customHeight="1">
      <c r="A316" s="587"/>
      <c r="B316" s="291">
        <v>14</v>
      </c>
      <c r="C316" s="593" t="str">
        <f>_xlfn.CONCAT(Table1[[#This Row],[groupid]],Table1[[#This Row],[Thành phần hao phí]])</f>
        <v>14b) Nhân công</v>
      </c>
      <c r="D316" s="594"/>
      <c r="E316" s="589" t="s">
        <v>229</v>
      </c>
      <c r="F316" s="588"/>
      <c r="G316" s="595"/>
      <c r="H316" s="590"/>
      <c r="I316" s="596"/>
      <c r="J316" s="591">
        <v>0</v>
      </c>
    </row>
    <row r="317" spans="1:10" ht="15" customHeight="1">
      <c r="A317" s="587"/>
      <c r="B317" s="291">
        <v>14</v>
      </c>
      <c r="C317" s="593" t="str">
        <f>_xlfn.CONCAT(Table1[[#This Row],[groupid]],Table1[[#This Row],[Thành phần hao phí]])</f>
        <v>14Nhân công 3,5/7, nhóm 1</v>
      </c>
      <c r="D317" s="594" t="s">
        <v>96</v>
      </c>
      <c r="E317" s="589" t="s">
        <v>97</v>
      </c>
      <c r="F317" s="588" t="s">
        <v>93</v>
      </c>
      <c r="G317" s="595">
        <v>0.36</v>
      </c>
      <c r="H317" s="590">
        <v>0</v>
      </c>
      <c r="I317" s="596">
        <v>1</v>
      </c>
      <c r="J317" s="591">
        <v>0</v>
      </c>
    </row>
    <row r="318" spans="1:10" ht="15" customHeight="1">
      <c r="A318" s="587"/>
      <c r="B318" s="291">
        <v>14</v>
      </c>
      <c r="C318" s="593" t="str">
        <f>_xlfn.CONCAT(Table1[[#This Row],[groupid]],Table1[[#This Row],[Thành phần hao phí]])</f>
        <v>14c) Máy thi công</v>
      </c>
      <c r="D318" s="594"/>
      <c r="E318" s="589" t="s">
        <v>230</v>
      </c>
      <c r="F318" s="588"/>
      <c r="G318" s="595"/>
      <c r="H318" s="590"/>
      <c r="I318" s="596"/>
      <c r="J318" s="591">
        <v>0</v>
      </c>
    </row>
    <row r="319" spans="1:10" ht="15" customHeight="1">
      <c r="A319" s="587"/>
      <c r="B319" s="291">
        <v>14</v>
      </c>
      <c r="C319" s="593" t="str">
        <f>_xlfn.CONCAT(Table1[[#This Row],[groupid]],Table1[[#This Row],[Thành phần hao phí]])</f>
        <v>14Máy đào gầu dây 1,2m3</v>
      </c>
      <c r="D319" s="594" t="s">
        <v>105</v>
      </c>
      <c r="E319" s="589" t="s">
        <v>106</v>
      </c>
      <c r="F319" s="588" t="s">
        <v>103</v>
      </c>
      <c r="G319" s="595">
        <v>0.192</v>
      </c>
      <c r="H319" s="590">
        <v>0</v>
      </c>
      <c r="I319" s="596">
        <v>1</v>
      </c>
      <c r="J319" s="591">
        <v>0</v>
      </c>
    </row>
    <row r="320" spans="1:10" ht="15" customHeight="1">
      <c r="A320" s="587"/>
      <c r="B320" s="291">
        <v>14</v>
      </c>
      <c r="C320" s="593" t="str">
        <f>_xlfn.CONCAT(Table1[[#This Row],[groupid]],Table1[[#This Row],[Thành phần hao phí]])</f>
        <v>14Sà lan 250T</v>
      </c>
      <c r="D320" s="594" t="s">
        <v>113</v>
      </c>
      <c r="E320" s="589" t="s">
        <v>114</v>
      </c>
      <c r="F320" s="588" t="s">
        <v>103</v>
      </c>
      <c r="G320" s="595">
        <v>0.192</v>
      </c>
      <c r="H320" s="590">
        <v>0</v>
      </c>
      <c r="I320" s="596">
        <v>1</v>
      </c>
      <c r="J320" s="591">
        <v>0</v>
      </c>
    </row>
    <row r="321" spans="1:10" ht="15" customHeight="1">
      <c r="A321" s="587"/>
      <c r="B321" s="291">
        <v>14</v>
      </c>
      <c r="C321" s="593" t="str">
        <f>_xlfn.CONCAT(Table1[[#This Row],[groupid]],Table1[[#This Row],[Thành phần hao phí]])</f>
        <v>14Sà lan 400T</v>
      </c>
      <c r="D321" s="594" t="s">
        <v>116</v>
      </c>
      <c r="E321" s="589" t="s">
        <v>117</v>
      </c>
      <c r="F321" s="588" t="s">
        <v>103</v>
      </c>
      <c r="G321" s="595">
        <v>0.192</v>
      </c>
      <c r="H321" s="590">
        <v>0</v>
      </c>
      <c r="I321" s="596">
        <v>1</v>
      </c>
      <c r="J321" s="591">
        <v>0</v>
      </c>
    </row>
    <row r="322" spans="1:10" ht="15" customHeight="1">
      <c r="A322" s="587"/>
      <c r="B322" s="291">
        <v>14</v>
      </c>
      <c r="C322" s="593" t="str">
        <f>_xlfn.CONCAT(Table1[[#This Row],[groupid]],Table1[[#This Row],[Thành phần hao phí]])</f>
        <v>14Cộng</v>
      </c>
      <c r="D322" s="594"/>
      <c r="E322" s="589" t="s">
        <v>314</v>
      </c>
      <c r="F322" s="588"/>
      <c r="G322" s="595"/>
      <c r="H322" s="590"/>
      <c r="I322" s="596"/>
      <c r="J322" s="591">
        <v>0</v>
      </c>
    </row>
    <row r="323" spans="1:10" ht="15" customHeight="1">
      <c r="A323" s="587">
        <v>15</v>
      </c>
      <c r="B323" s="291">
        <v>15</v>
      </c>
      <c r="C323" s="593" t="str">
        <f>_xlfn.CONCAT(Table1[[#This Row],[groupid]],Table1[[#This Row],[Thành phần hao phí]])</f>
        <v>150</v>
      </c>
      <c r="D323" s="594">
        <v>0</v>
      </c>
      <c r="E323" s="589">
        <v>0</v>
      </c>
      <c r="F323" s="588">
        <v>0</v>
      </c>
      <c r="G323" s="595">
        <v>1</v>
      </c>
      <c r="H323" s="590"/>
      <c r="I323" s="596"/>
      <c r="J323" s="591"/>
    </row>
    <row r="324" spans="1:10" ht="15" customHeight="1">
      <c r="A324" s="587"/>
      <c r="B324" s="291">
        <v>15</v>
      </c>
      <c r="C324" s="593" t="str">
        <f>_xlfn.CONCAT(Table1[[#This Row],[groupid]],Table1[[#This Row],[Thành phần hao phí]])</f>
        <v>15b) Nhân công</v>
      </c>
      <c r="D324" s="594"/>
      <c r="E324" s="589" t="s">
        <v>229</v>
      </c>
      <c r="F324" s="588"/>
      <c r="G324" s="595"/>
      <c r="H324" s="590"/>
      <c r="I324" s="596"/>
      <c r="J324" s="591">
        <v>0</v>
      </c>
    </row>
    <row r="325" spans="1:10" ht="15" customHeight="1">
      <c r="A325" s="587"/>
      <c r="B325" s="291">
        <v>15</v>
      </c>
      <c r="C325" s="593" t="str">
        <f>_xlfn.CONCAT(Table1[[#This Row],[groupid]],Table1[[#This Row],[Thành phần hao phí]])</f>
        <v>15Nhân công 3,5/7, nhóm 1</v>
      </c>
      <c r="D325" s="594" t="s">
        <v>96</v>
      </c>
      <c r="E325" s="589" t="s">
        <v>97</v>
      </c>
      <c r="F325" s="588" t="s">
        <v>93</v>
      </c>
      <c r="G325" s="595">
        <v>0.36</v>
      </c>
      <c r="H325" s="590">
        <v>0</v>
      </c>
      <c r="I325" s="596">
        <v>1</v>
      </c>
      <c r="J325" s="591">
        <v>0</v>
      </c>
    </row>
    <row r="326" spans="1:10" ht="15" customHeight="1">
      <c r="A326" s="587"/>
      <c r="B326" s="291">
        <v>15</v>
      </c>
      <c r="C326" s="593" t="str">
        <f>_xlfn.CONCAT(Table1[[#This Row],[groupid]],Table1[[#This Row],[Thành phần hao phí]])</f>
        <v>15c) Máy thi công</v>
      </c>
      <c r="D326" s="594"/>
      <c r="E326" s="589" t="s">
        <v>230</v>
      </c>
      <c r="F326" s="588"/>
      <c r="G326" s="595"/>
      <c r="H326" s="590"/>
      <c r="I326" s="596"/>
      <c r="J326" s="591">
        <v>0</v>
      </c>
    </row>
    <row r="327" spans="1:10" ht="15" customHeight="1">
      <c r="A327" s="587"/>
      <c r="B327" s="291">
        <v>15</v>
      </c>
      <c r="C327" s="593" t="str">
        <f>_xlfn.CONCAT(Table1[[#This Row],[groupid]],Table1[[#This Row],[Thành phần hao phí]])</f>
        <v>15Máy đào gầu dây 1,2m3</v>
      </c>
      <c r="D327" s="594" t="s">
        <v>105</v>
      </c>
      <c r="E327" s="589" t="s">
        <v>106</v>
      </c>
      <c r="F327" s="588" t="s">
        <v>103</v>
      </c>
      <c r="G327" s="595">
        <v>0.192</v>
      </c>
      <c r="H327" s="590">
        <v>0</v>
      </c>
      <c r="I327" s="596">
        <v>1</v>
      </c>
      <c r="J327" s="591">
        <v>0</v>
      </c>
    </row>
    <row r="328" spans="1:10" ht="15" customHeight="1">
      <c r="A328" s="587"/>
      <c r="B328" s="291">
        <v>15</v>
      </c>
      <c r="C328" s="593" t="str">
        <f>_xlfn.CONCAT(Table1[[#This Row],[groupid]],Table1[[#This Row],[Thành phần hao phí]])</f>
        <v>15Sà lan 250T</v>
      </c>
      <c r="D328" s="594" t="s">
        <v>113</v>
      </c>
      <c r="E328" s="589" t="s">
        <v>114</v>
      </c>
      <c r="F328" s="588" t="s">
        <v>103</v>
      </c>
      <c r="G328" s="595">
        <v>0.192</v>
      </c>
      <c r="H328" s="590">
        <v>0</v>
      </c>
      <c r="I328" s="596">
        <v>1</v>
      </c>
      <c r="J328" s="591">
        <v>0</v>
      </c>
    </row>
    <row r="329" spans="1:10" ht="15" customHeight="1">
      <c r="A329" s="587"/>
      <c r="B329" s="291">
        <v>15</v>
      </c>
      <c r="C329" s="593" t="str">
        <f>_xlfn.CONCAT(Table1[[#This Row],[groupid]],Table1[[#This Row],[Thành phần hao phí]])</f>
        <v>15Sà lan 400T</v>
      </c>
      <c r="D329" s="594" t="s">
        <v>116</v>
      </c>
      <c r="E329" s="589" t="s">
        <v>117</v>
      </c>
      <c r="F329" s="588" t="s">
        <v>103</v>
      </c>
      <c r="G329" s="595">
        <v>0.192</v>
      </c>
      <c r="H329" s="590">
        <v>0</v>
      </c>
      <c r="I329" s="596">
        <v>1</v>
      </c>
      <c r="J329" s="591">
        <v>0</v>
      </c>
    </row>
    <row r="330" spans="1:10" ht="15" customHeight="1">
      <c r="A330" s="587"/>
      <c r="B330" s="291">
        <v>15</v>
      </c>
      <c r="C330" s="593" t="str">
        <f>_xlfn.CONCAT(Table1[[#This Row],[groupid]],Table1[[#This Row],[Thành phần hao phí]])</f>
        <v>15Cộng</v>
      </c>
      <c r="D330" s="594"/>
      <c r="E330" s="589" t="s">
        <v>314</v>
      </c>
      <c r="F330" s="588"/>
      <c r="G330" s="595"/>
      <c r="H330" s="590"/>
      <c r="I330" s="596"/>
      <c r="J330" s="591">
        <v>0</v>
      </c>
    </row>
    <row r="331" spans="1:10" ht="15" customHeight="1">
      <c r="A331" s="587">
        <v>16</v>
      </c>
      <c r="B331" s="291">
        <v>16</v>
      </c>
      <c r="C331" s="593" t="str">
        <f>_xlfn.CONCAT(Table1[[#This Row],[groupid]],Table1[[#This Row],[Thành phần hao phí]])</f>
        <v>160</v>
      </c>
      <c r="D331" s="594">
        <v>0</v>
      </c>
      <c r="E331" s="589">
        <v>0</v>
      </c>
      <c r="F331" s="588">
        <v>0</v>
      </c>
      <c r="G331" s="595">
        <v>1</v>
      </c>
      <c r="H331" s="590"/>
      <c r="I331" s="596"/>
      <c r="J331" s="591"/>
    </row>
    <row r="332" spans="1:10" ht="15" customHeight="1">
      <c r="A332" s="587"/>
      <c r="B332" s="291">
        <v>16</v>
      </c>
      <c r="C332" s="593" t="str">
        <f>_xlfn.CONCAT(Table1[[#This Row],[groupid]],Table1[[#This Row],[Thành phần hao phí]])</f>
        <v>16b) Nhân công</v>
      </c>
      <c r="D332" s="594"/>
      <c r="E332" s="589" t="s">
        <v>229</v>
      </c>
      <c r="F332" s="588"/>
      <c r="G332" s="595"/>
      <c r="H332" s="590"/>
      <c r="I332" s="596"/>
      <c r="J332" s="591">
        <v>0</v>
      </c>
    </row>
    <row r="333" spans="1:10" ht="15" customHeight="1">
      <c r="A333" s="587"/>
      <c r="B333" s="291">
        <v>16</v>
      </c>
      <c r="C333" s="593" t="str">
        <f>_xlfn.CONCAT(Table1[[#This Row],[groupid]],Table1[[#This Row],[Thành phần hao phí]])</f>
        <v>16Nhân công 3,5/7, nhóm 1</v>
      </c>
      <c r="D333" s="594" t="s">
        <v>96</v>
      </c>
      <c r="E333" s="589" t="s">
        <v>97</v>
      </c>
      <c r="F333" s="588" t="s">
        <v>93</v>
      </c>
      <c r="G333" s="595">
        <v>0.36</v>
      </c>
      <c r="H333" s="590">
        <v>0</v>
      </c>
      <c r="I333" s="596">
        <v>1</v>
      </c>
      <c r="J333" s="591">
        <v>0</v>
      </c>
    </row>
    <row r="334" spans="1:10" ht="15" customHeight="1">
      <c r="A334" s="587"/>
      <c r="B334" s="291">
        <v>16</v>
      </c>
      <c r="C334" s="593" t="str">
        <f>_xlfn.CONCAT(Table1[[#This Row],[groupid]],Table1[[#This Row],[Thành phần hao phí]])</f>
        <v>16c) Máy thi công</v>
      </c>
      <c r="D334" s="594"/>
      <c r="E334" s="589" t="s">
        <v>230</v>
      </c>
      <c r="F334" s="588"/>
      <c r="G334" s="595"/>
      <c r="H334" s="590"/>
      <c r="I334" s="596"/>
      <c r="J334" s="591">
        <v>0</v>
      </c>
    </row>
    <row r="335" spans="1:10" ht="15" customHeight="1">
      <c r="A335" s="587"/>
      <c r="B335" s="291">
        <v>16</v>
      </c>
      <c r="C335" s="593" t="str">
        <f>_xlfn.CONCAT(Table1[[#This Row],[groupid]],Table1[[#This Row],[Thành phần hao phí]])</f>
        <v>16Máy đào gầu dây 1,2m3</v>
      </c>
      <c r="D335" s="594" t="s">
        <v>105</v>
      </c>
      <c r="E335" s="589" t="s">
        <v>106</v>
      </c>
      <c r="F335" s="588" t="s">
        <v>103</v>
      </c>
      <c r="G335" s="595">
        <v>0.192</v>
      </c>
      <c r="H335" s="590">
        <v>0</v>
      </c>
      <c r="I335" s="596">
        <v>1</v>
      </c>
      <c r="J335" s="591">
        <v>0</v>
      </c>
    </row>
    <row r="336" spans="1:10" ht="15" customHeight="1">
      <c r="A336" s="587"/>
      <c r="B336" s="291">
        <v>16</v>
      </c>
      <c r="C336" s="593" t="str">
        <f>_xlfn.CONCAT(Table1[[#This Row],[groupid]],Table1[[#This Row],[Thành phần hao phí]])</f>
        <v>16Sà lan 250T</v>
      </c>
      <c r="D336" s="594" t="s">
        <v>113</v>
      </c>
      <c r="E336" s="589" t="s">
        <v>114</v>
      </c>
      <c r="F336" s="588" t="s">
        <v>103</v>
      </c>
      <c r="G336" s="595">
        <v>0.192</v>
      </c>
      <c r="H336" s="590">
        <v>0</v>
      </c>
      <c r="I336" s="596">
        <v>1</v>
      </c>
      <c r="J336" s="591">
        <v>0</v>
      </c>
    </row>
    <row r="337" spans="1:10" ht="15" customHeight="1">
      <c r="A337" s="587"/>
      <c r="B337" s="291">
        <v>16</v>
      </c>
      <c r="C337" s="593" t="str">
        <f>_xlfn.CONCAT(Table1[[#This Row],[groupid]],Table1[[#This Row],[Thành phần hao phí]])</f>
        <v>16Sà lan 400T</v>
      </c>
      <c r="D337" s="594" t="s">
        <v>116</v>
      </c>
      <c r="E337" s="589" t="s">
        <v>117</v>
      </c>
      <c r="F337" s="588" t="s">
        <v>103</v>
      </c>
      <c r="G337" s="595">
        <v>0.192</v>
      </c>
      <c r="H337" s="590">
        <v>0</v>
      </c>
      <c r="I337" s="596">
        <v>1</v>
      </c>
      <c r="J337" s="591">
        <v>0</v>
      </c>
    </row>
    <row r="338" spans="1:10" ht="15" customHeight="1">
      <c r="A338" s="587"/>
      <c r="B338" s="291">
        <v>16</v>
      </c>
      <c r="C338" s="593" t="str">
        <f>_xlfn.CONCAT(Table1[[#This Row],[groupid]],Table1[[#This Row],[Thành phần hao phí]])</f>
        <v>16Cộng</v>
      </c>
      <c r="D338" s="594"/>
      <c r="E338" s="589" t="s">
        <v>314</v>
      </c>
      <c r="F338" s="588"/>
      <c r="G338" s="595"/>
      <c r="H338" s="590"/>
      <c r="I338" s="596"/>
      <c r="J338" s="591">
        <v>0</v>
      </c>
    </row>
    <row r="339" spans="1:10" ht="15" customHeight="1">
      <c r="A339" s="587">
        <v>17</v>
      </c>
      <c r="B339" s="291">
        <v>17</v>
      </c>
      <c r="C339" s="593" t="str">
        <f>_xlfn.CONCAT(Table1[[#This Row],[groupid]],Table1[[#This Row],[Thành phần hao phí]])</f>
        <v>170</v>
      </c>
      <c r="D339" s="594">
        <v>0</v>
      </c>
      <c r="E339" s="589">
        <v>0</v>
      </c>
      <c r="F339" s="588">
        <v>0</v>
      </c>
      <c r="G339" s="595">
        <v>1</v>
      </c>
      <c r="H339" s="590"/>
      <c r="I339" s="596"/>
      <c r="J339" s="591"/>
    </row>
    <row r="340" spans="1:10" ht="15" customHeight="1">
      <c r="A340" s="587"/>
      <c r="B340" s="291">
        <v>17</v>
      </c>
      <c r="C340" s="593" t="str">
        <f>_xlfn.CONCAT(Table1[[#This Row],[groupid]],Table1[[#This Row],[Thành phần hao phí]])</f>
        <v>17b) Nhân công</v>
      </c>
      <c r="D340" s="594"/>
      <c r="E340" s="589" t="s">
        <v>229</v>
      </c>
      <c r="F340" s="588"/>
      <c r="G340" s="595"/>
      <c r="H340" s="590"/>
      <c r="I340" s="596"/>
      <c r="J340" s="591">
        <v>0</v>
      </c>
    </row>
    <row r="341" spans="1:10" ht="15" customHeight="1">
      <c r="A341" s="587"/>
      <c r="B341" s="291">
        <v>17</v>
      </c>
      <c r="C341" s="593" t="str">
        <f>_xlfn.CONCAT(Table1[[#This Row],[groupid]],Table1[[#This Row],[Thành phần hao phí]])</f>
        <v>17Nhân công 3,5/7, nhóm 1</v>
      </c>
      <c r="D341" s="594" t="s">
        <v>96</v>
      </c>
      <c r="E341" s="589" t="s">
        <v>97</v>
      </c>
      <c r="F341" s="588" t="s">
        <v>93</v>
      </c>
      <c r="G341" s="595">
        <v>0.36</v>
      </c>
      <c r="H341" s="590">
        <v>0</v>
      </c>
      <c r="I341" s="596">
        <v>1</v>
      </c>
      <c r="J341" s="591">
        <v>0</v>
      </c>
    </row>
    <row r="342" spans="1:10" ht="15" customHeight="1">
      <c r="A342" s="587"/>
      <c r="B342" s="291">
        <v>17</v>
      </c>
      <c r="C342" s="593" t="str">
        <f>_xlfn.CONCAT(Table1[[#This Row],[groupid]],Table1[[#This Row],[Thành phần hao phí]])</f>
        <v>17c) Máy thi công</v>
      </c>
      <c r="D342" s="594"/>
      <c r="E342" s="589" t="s">
        <v>230</v>
      </c>
      <c r="F342" s="588"/>
      <c r="G342" s="595"/>
      <c r="H342" s="590"/>
      <c r="I342" s="596"/>
      <c r="J342" s="591">
        <v>0</v>
      </c>
    </row>
    <row r="343" spans="1:10" ht="15" customHeight="1">
      <c r="A343" s="587"/>
      <c r="B343" s="291">
        <v>17</v>
      </c>
      <c r="C343" s="593" t="str">
        <f>_xlfn.CONCAT(Table1[[#This Row],[groupid]],Table1[[#This Row],[Thành phần hao phí]])</f>
        <v>17Máy đào gầu dây 1,2m3</v>
      </c>
      <c r="D343" s="594" t="s">
        <v>105</v>
      </c>
      <c r="E343" s="589" t="s">
        <v>106</v>
      </c>
      <c r="F343" s="588" t="s">
        <v>103</v>
      </c>
      <c r="G343" s="595">
        <v>0.192</v>
      </c>
      <c r="H343" s="590">
        <v>0</v>
      </c>
      <c r="I343" s="596">
        <v>1</v>
      </c>
      <c r="J343" s="591">
        <v>0</v>
      </c>
    </row>
    <row r="344" spans="1:10" ht="15" customHeight="1">
      <c r="A344" s="587"/>
      <c r="B344" s="291">
        <v>17</v>
      </c>
      <c r="C344" s="593" t="str">
        <f>_xlfn.CONCAT(Table1[[#This Row],[groupid]],Table1[[#This Row],[Thành phần hao phí]])</f>
        <v>17Sà lan 250T</v>
      </c>
      <c r="D344" s="594" t="s">
        <v>113</v>
      </c>
      <c r="E344" s="589" t="s">
        <v>114</v>
      </c>
      <c r="F344" s="588" t="s">
        <v>103</v>
      </c>
      <c r="G344" s="595">
        <v>0.192</v>
      </c>
      <c r="H344" s="590">
        <v>0</v>
      </c>
      <c r="I344" s="596">
        <v>1</v>
      </c>
      <c r="J344" s="591">
        <v>0</v>
      </c>
    </row>
    <row r="345" spans="1:10" ht="15" customHeight="1">
      <c r="A345" s="587"/>
      <c r="B345" s="291">
        <v>17</v>
      </c>
      <c r="C345" s="593" t="str">
        <f>_xlfn.CONCAT(Table1[[#This Row],[groupid]],Table1[[#This Row],[Thành phần hao phí]])</f>
        <v>17Sà lan 400T</v>
      </c>
      <c r="D345" s="594" t="s">
        <v>116</v>
      </c>
      <c r="E345" s="589" t="s">
        <v>117</v>
      </c>
      <c r="F345" s="588" t="s">
        <v>103</v>
      </c>
      <c r="G345" s="595">
        <v>0.192</v>
      </c>
      <c r="H345" s="590">
        <v>0</v>
      </c>
      <c r="I345" s="596">
        <v>1</v>
      </c>
      <c r="J345" s="591">
        <v>0</v>
      </c>
    </row>
    <row r="346" spans="1:10" ht="15" customHeight="1">
      <c r="A346" s="587"/>
      <c r="B346" s="291">
        <v>17</v>
      </c>
      <c r="C346" s="593" t="str">
        <f>_xlfn.CONCAT(Table1[[#This Row],[groupid]],Table1[[#This Row],[Thành phần hao phí]])</f>
        <v>17Cộng</v>
      </c>
      <c r="D346" s="594"/>
      <c r="E346" s="589" t="s">
        <v>314</v>
      </c>
      <c r="F346" s="588"/>
      <c r="G346" s="595"/>
      <c r="H346" s="590"/>
      <c r="I346" s="596"/>
      <c r="J346" s="591">
        <v>0</v>
      </c>
    </row>
    <row r="347" spans="1:10" ht="15" customHeight="1">
      <c r="A347" s="587">
        <v>1</v>
      </c>
      <c r="B347" s="291">
        <v>1</v>
      </c>
      <c r="C347" s="593" t="str">
        <f>_xlfn.CONCAT(Table1[[#This Row],[groupid]],Table1[[#This Row],[Thành phần hao phí]])</f>
        <v>1Nạo vét bùn bằng thủ công</v>
      </c>
      <c r="D347" s="594" t="s">
        <v>44</v>
      </c>
      <c r="E347" s="589" t="s">
        <v>45</v>
      </c>
      <c r="F347" s="588" t="s">
        <v>46</v>
      </c>
      <c r="G347" s="595">
        <v>1</v>
      </c>
      <c r="H347" s="590"/>
      <c r="I347" s="596"/>
      <c r="J347" s="591"/>
    </row>
    <row r="348" spans="1:10" ht="15" customHeight="1">
      <c r="A348" s="587"/>
      <c r="B348" s="291">
        <v>1</v>
      </c>
      <c r="C348" s="593" t="str">
        <f>_xlfn.CONCAT(Table1[[#This Row],[groupid]],Table1[[#This Row],[Thành phần hao phí]])</f>
        <v>1b) Nhân công</v>
      </c>
      <c r="D348" s="594"/>
      <c r="E348" s="589" t="s">
        <v>229</v>
      </c>
      <c r="F348" s="588"/>
      <c r="G348" s="595"/>
      <c r="H348" s="590"/>
      <c r="I348" s="596"/>
      <c r="J348" s="591">
        <v>211893</v>
      </c>
    </row>
    <row r="349" spans="1:10" ht="15" customHeight="1">
      <c r="A349" s="587"/>
      <c r="B349" s="291">
        <v>1</v>
      </c>
      <c r="C349" s="593" t="str">
        <f>_xlfn.CONCAT(Table1[[#This Row],[groupid]],Table1[[#This Row],[Thành phần hao phí]])</f>
        <v>1Nhân công 3,0/7, nhóm 1</v>
      </c>
      <c r="D349" s="594" t="s">
        <v>91</v>
      </c>
      <c r="E349" s="589" t="s">
        <v>92</v>
      </c>
      <c r="F349" s="588" t="s">
        <v>93</v>
      </c>
      <c r="G349" s="595">
        <v>0.94</v>
      </c>
      <c r="H349" s="590">
        <v>225418</v>
      </c>
      <c r="I349" s="596">
        <v>1</v>
      </c>
      <c r="J349" s="591">
        <v>211893</v>
      </c>
    </row>
    <row r="350" spans="1:10" ht="15" customHeight="1">
      <c r="A350" s="587">
        <v>2</v>
      </c>
      <c r="B350" s="291">
        <v>2</v>
      </c>
      <c r="C350" s="593" t="str">
        <f>_xlfn.CONCAT(Table1[[#This Row],[groupid]],Table1[[#This Row],[Thành phần hao phí]])</f>
        <v>2Nạo vét kênh mương bằng máy đào gầu dây 0,4m3, chiều cao đổ đất &lt;= 3m, bùn đặc lắng đọng dưới 3 năm</v>
      </c>
      <c r="D350" s="594" t="s">
        <v>52</v>
      </c>
      <c r="E350" s="589" t="s">
        <v>53</v>
      </c>
      <c r="F350" s="588" t="s">
        <v>54</v>
      </c>
      <c r="G350" s="595">
        <v>1</v>
      </c>
      <c r="H350" s="590"/>
      <c r="I350" s="596"/>
      <c r="J350" s="591"/>
    </row>
    <row r="351" spans="1:10" ht="15" customHeight="1">
      <c r="A351" s="587"/>
      <c r="B351" s="291">
        <v>2</v>
      </c>
      <c r="C351" s="593" t="str">
        <f>_xlfn.CONCAT(Table1[[#This Row],[groupid]],Table1[[#This Row],[Thành phần hao phí]])</f>
        <v>2b) Nhân công</v>
      </c>
      <c r="D351" s="594"/>
      <c r="E351" s="589" t="s">
        <v>229</v>
      </c>
      <c r="F351" s="588"/>
      <c r="G351" s="595"/>
      <c r="H351" s="590"/>
      <c r="I351" s="596"/>
      <c r="J351" s="591">
        <v>202130</v>
      </c>
    </row>
    <row r="352" spans="1:10" ht="15" customHeight="1">
      <c r="A352" s="587"/>
      <c r="B352" s="291">
        <v>2</v>
      </c>
      <c r="C352" s="593" t="str">
        <f>_xlfn.CONCAT(Table1[[#This Row],[groupid]],Table1[[#This Row],[Thành phần hao phí]])</f>
        <v>2Nhân công 3,5/7, nhóm 1</v>
      </c>
      <c r="D352" s="594" t="s">
        <v>96</v>
      </c>
      <c r="E352" s="589" t="s">
        <v>97</v>
      </c>
      <c r="F352" s="588" t="s">
        <v>93</v>
      </c>
      <c r="G352" s="595">
        <v>0.82</v>
      </c>
      <c r="H352" s="590">
        <v>246500</v>
      </c>
      <c r="I352" s="596">
        <v>1</v>
      </c>
      <c r="J352" s="591">
        <v>202130</v>
      </c>
    </row>
    <row r="353" spans="1:10" ht="15" customHeight="1">
      <c r="A353" s="587"/>
      <c r="B353" s="291">
        <v>2</v>
      </c>
      <c r="C353" s="593" t="str">
        <f>_xlfn.CONCAT(Table1[[#This Row],[groupid]],Table1[[#This Row],[Thành phần hao phí]])</f>
        <v>2c) Máy thi công</v>
      </c>
      <c r="D353" s="594"/>
      <c r="E353" s="589" t="s">
        <v>230</v>
      </c>
      <c r="F353" s="588"/>
      <c r="G353" s="595"/>
      <c r="H353" s="590"/>
      <c r="I353" s="596"/>
      <c r="J353" s="591">
        <v>978209</v>
      </c>
    </row>
    <row r="354" spans="1:10" ht="15" customHeight="1">
      <c r="A354" s="587"/>
      <c r="B354" s="291">
        <v>2</v>
      </c>
      <c r="C354" s="593" t="str">
        <f>_xlfn.CONCAT(Table1[[#This Row],[groupid]],Table1[[#This Row],[Thành phần hao phí]])</f>
        <v>2Máy đào gầu dây 0,4m3</v>
      </c>
      <c r="D354" s="594" t="s">
        <v>101</v>
      </c>
      <c r="E354" s="589" t="s">
        <v>102</v>
      </c>
      <c r="F354" s="588" t="s">
        <v>103</v>
      </c>
      <c r="G354" s="595">
        <v>0.44</v>
      </c>
      <c r="H354" s="590">
        <v>1992824</v>
      </c>
      <c r="I354" s="596">
        <v>1</v>
      </c>
      <c r="J354" s="591">
        <v>876843</v>
      </c>
    </row>
    <row r="355" spans="1:10" ht="15" customHeight="1">
      <c r="A355" s="587"/>
      <c r="B355" s="291">
        <v>2</v>
      </c>
      <c r="C355" s="593" t="str">
        <f>_xlfn.CONCAT(Table1[[#This Row],[groupid]],Table1[[#This Row],[Thành phần hao phí]])</f>
        <v>2Phao thép 60T đặt máy</v>
      </c>
      <c r="D355" s="594" t="s">
        <v>108</v>
      </c>
      <c r="E355" s="589" t="s">
        <v>112</v>
      </c>
      <c r="F355" s="588" t="s">
        <v>103</v>
      </c>
      <c r="G355" s="595">
        <v>0.44</v>
      </c>
      <c r="H355" s="590">
        <v>115189</v>
      </c>
      <c r="I355" s="596">
        <v>1</v>
      </c>
      <c r="J355" s="591">
        <v>50683</v>
      </c>
    </row>
    <row r="356" spans="1:10" ht="15" customHeight="1">
      <c r="A356" s="587"/>
      <c r="B356" s="291">
        <v>2</v>
      </c>
      <c r="C356" s="593" t="str">
        <f>_xlfn.CONCAT(Table1[[#This Row],[groupid]],Table1[[#This Row],[Thành phần hao phí]])</f>
        <v>2Phao thép 60T chứa bùn</v>
      </c>
      <c r="D356" s="594" t="s">
        <v>108</v>
      </c>
      <c r="E356" s="589" t="s">
        <v>111</v>
      </c>
      <c r="F356" s="588" t="s">
        <v>103</v>
      </c>
      <c r="G356" s="595">
        <v>0.44</v>
      </c>
      <c r="H356" s="590">
        <v>115189</v>
      </c>
      <c r="I356" s="596">
        <v>1</v>
      </c>
      <c r="J356" s="591">
        <v>50683</v>
      </c>
    </row>
    <row r="357" spans="1:10" ht="15" customHeight="1">
      <c r="A357" s="587"/>
      <c r="B357" s="291">
        <v>2</v>
      </c>
      <c r="C357" s="593" t="str">
        <f>_xlfn.CONCAT(Table1[[#This Row],[groupid]],Table1[[#This Row],[Thành phần hao phí]])</f>
        <v>2Cộng</v>
      </c>
      <c r="D357" s="594"/>
      <c r="E357" s="589" t="s">
        <v>314</v>
      </c>
      <c r="F357" s="588"/>
      <c r="G357" s="595"/>
      <c r="H357" s="590"/>
      <c r="I357" s="596"/>
      <c r="J357" s="591">
        <v>978209</v>
      </c>
    </row>
    <row r="358" spans="1:10" ht="15" customHeight="1">
      <c r="A358" s="587">
        <v>3</v>
      </c>
      <c r="B358" s="291">
        <v>3</v>
      </c>
      <c r="C358" s="593" t="str">
        <f>_xlfn.CONCAT(Table1[[#This Row],[groupid]],Table1[[#This Row],[Thành phần hao phí]])</f>
        <v>3Vận chuyển 1km đầu, đi đổ bằng tàu kéo 75cv + phao thép 60T</v>
      </c>
      <c r="D358" s="594" t="s">
        <v>57</v>
      </c>
      <c r="E358" s="589" t="s">
        <v>58</v>
      </c>
      <c r="F358" s="588" t="s">
        <v>54</v>
      </c>
      <c r="G358" s="595">
        <v>1</v>
      </c>
      <c r="H358" s="590"/>
      <c r="I358" s="596"/>
      <c r="J358" s="591"/>
    </row>
    <row r="359" spans="1:10" ht="15" customHeight="1">
      <c r="A359" s="587"/>
      <c r="B359" s="291">
        <v>3</v>
      </c>
      <c r="C359" s="593" t="str">
        <f>_xlfn.CONCAT(Table1[[#This Row],[groupid]],Table1[[#This Row],[Thành phần hao phí]])</f>
        <v>3c) Máy thi công</v>
      </c>
      <c r="D359" s="594"/>
      <c r="E359" s="589" t="s">
        <v>230</v>
      </c>
      <c r="F359" s="588"/>
      <c r="G359" s="595"/>
      <c r="H359" s="590"/>
      <c r="I359" s="596"/>
      <c r="J359" s="591">
        <v>343452</v>
      </c>
    </row>
    <row r="360" spans="1:10" ht="15" customHeight="1">
      <c r="A360" s="587"/>
      <c r="B360" s="291">
        <v>3</v>
      </c>
      <c r="C360" s="593" t="str">
        <f>_xlfn.CONCAT(Table1[[#This Row],[groupid]],Table1[[#This Row],[Thành phần hao phí]])</f>
        <v>3Phao thép 60T</v>
      </c>
      <c r="D360" s="594" t="s">
        <v>108</v>
      </c>
      <c r="E360" s="589" t="s">
        <v>109</v>
      </c>
      <c r="F360" s="588" t="s">
        <v>103</v>
      </c>
      <c r="G360" s="595">
        <v>9.4E-2</v>
      </c>
      <c r="H360" s="590">
        <v>115189</v>
      </c>
      <c r="I360" s="596">
        <v>1</v>
      </c>
      <c r="J360" s="591">
        <v>10828</v>
      </c>
    </row>
    <row r="361" spans="1:10" ht="15" customHeight="1">
      <c r="A361" s="587"/>
      <c r="B361" s="291">
        <v>3</v>
      </c>
      <c r="C361" s="593" t="str">
        <f>_xlfn.CONCAT(Table1[[#This Row],[groupid]],Table1[[#This Row],[Thành phần hao phí]])</f>
        <v>3Tàu kéo 75CV</v>
      </c>
      <c r="D361" s="594" t="s">
        <v>123</v>
      </c>
      <c r="E361" s="589" t="s">
        <v>124</v>
      </c>
      <c r="F361" s="588" t="s">
        <v>103</v>
      </c>
      <c r="G361" s="595">
        <v>9.4E-2</v>
      </c>
      <c r="H361" s="590">
        <v>3538558</v>
      </c>
      <c r="I361" s="596">
        <v>1</v>
      </c>
      <c r="J361" s="591">
        <v>332624</v>
      </c>
    </row>
    <row r="362" spans="1:10" ht="15" customHeight="1">
      <c r="A362" s="587"/>
      <c r="B362" s="291">
        <v>3</v>
      </c>
      <c r="C362" s="593" t="str">
        <f>_xlfn.CONCAT(Table1[[#This Row],[groupid]],Table1[[#This Row],[Thành phần hao phí]])</f>
        <v>3Cộng</v>
      </c>
      <c r="D362" s="594"/>
      <c r="E362" s="589" t="s">
        <v>314</v>
      </c>
      <c r="F362" s="588"/>
      <c r="G362" s="595"/>
      <c r="H362" s="590"/>
      <c r="I362" s="596"/>
      <c r="J362" s="591">
        <v>343452</v>
      </c>
    </row>
    <row r="363" spans="1:10" ht="15" customHeight="1">
      <c r="A363" s="587">
        <v>4</v>
      </c>
      <c r="B363" s="291">
        <v>4</v>
      </c>
      <c r="C363" s="593" t="str">
        <f>_xlfn.CONCAT(Table1[[#This Row],[groupid]],Table1[[#This Row],[Thành phần hao phí]])</f>
        <v>4Vận chuyển đất, cát đổ đi bằng tàu kéo 360CV, sà lan 400 tấn, vận chuyển 1 km tiếp theo, cự ly &lt;= 6km</v>
      </c>
      <c r="D363" s="594" t="s">
        <v>60</v>
      </c>
      <c r="E363" s="589" t="s">
        <v>61</v>
      </c>
      <c r="F363" s="588" t="s">
        <v>54</v>
      </c>
      <c r="G363" s="595">
        <v>1</v>
      </c>
      <c r="H363" s="590"/>
      <c r="I363" s="596"/>
      <c r="J363" s="591"/>
    </row>
    <row r="364" spans="1:10" ht="15" customHeight="1">
      <c r="A364" s="587"/>
      <c r="B364" s="291">
        <v>4</v>
      </c>
      <c r="C364" s="593" t="str">
        <f>_xlfn.CONCAT(Table1[[#This Row],[groupid]],Table1[[#This Row],[Thành phần hao phí]])</f>
        <v>4c) Máy thi công</v>
      </c>
      <c r="D364" s="594"/>
      <c r="E364" s="589" t="s">
        <v>230</v>
      </c>
      <c r="F364" s="588"/>
      <c r="G364" s="595"/>
      <c r="H364" s="590"/>
      <c r="I364" s="596"/>
      <c r="J364" s="591">
        <v>555370</v>
      </c>
    </row>
    <row r="365" spans="1:10" ht="15" customHeight="1">
      <c r="A365" s="587"/>
      <c r="B365" s="291">
        <v>4</v>
      </c>
      <c r="C365" s="593" t="str">
        <f>_xlfn.CONCAT(Table1[[#This Row],[groupid]],Table1[[#This Row],[Thành phần hao phí]])</f>
        <v>4Phao thép 60T</v>
      </c>
      <c r="D365" s="594" t="s">
        <v>108</v>
      </c>
      <c r="E365" s="589" t="s">
        <v>109</v>
      </c>
      <c r="F365" s="588" t="s">
        <v>103</v>
      </c>
      <c r="G365" s="595">
        <v>0.08</v>
      </c>
      <c r="H365" s="590">
        <v>115189</v>
      </c>
      <c r="I365" s="596">
        <v>1.9</v>
      </c>
      <c r="J365" s="591">
        <v>17509</v>
      </c>
    </row>
    <row r="366" spans="1:10" ht="15" customHeight="1">
      <c r="A366" s="587"/>
      <c r="B366" s="291">
        <v>4</v>
      </c>
      <c r="C366" s="593" t="str">
        <f>_xlfn.CONCAT(Table1[[#This Row],[groupid]],Table1[[#This Row],[Thành phần hao phí]])</f>
        <v>4Tàu kéo 75CV</v>
      </c>
      <c r="D366" s="594" t="s">
        <v>123</v>
      </c>
      <c r="E366" s="589" t="s">
        <v>124</v>
      </c>
      <c r="F366" s="588" t="s">
        <v>103</v>
      </c>
      <c r="G366" s="595">
        <v>0.08</v>
      </c>
      <c r="H366" s="590">
        <v>3538558</v>
      </c>
      <c r="I366" s="596">
        <v>1.9</v>
      </c>
      <c r="J366" s="591">
        <v>537861</v>
      </c>
    </row>
    <row r="367" spans="1:10" ht="15" customHeight="1">
      <c r="A367" s="587"/>
      <c r="B367" s="291">
        <v>4</v>
      </c>
      <c r="C367" s="593" t="str">
        <f>_xlfn.CONCAT(Table1[[#This Row],[groupid]],Table1[[#This Row],[Thành phần hao phí]])</f>
        <v>4Cộng</v>
      </c>
      <c r="D367" s="594"/>
      <c r="E367" s="589" t="s">
        <v>314</v>
      </c>
      <c r="F367" s="588"/>
      <c r="G367" s="595"/>
      <c r="H367" s="590"/>
      <c r="I367" s="596"/>
      <c r="J367" s="591">
        <v>555370</v>
      </c>
    </row>
    <row r="368" spans="1:10" ht="15" customHeight="1">
      <c r="A368" s="587">
        <v>5</v>
      </c>
      <c r="B368" s="291">
        <v>5</v>
      </c>
      <c r="C368" s="593" t="str">
        <f>_xlfn.CONCAT(Table1[[#This Row],[groupid]],Table1[[#This Row],[Thành phần hao phí]])</f>
        <v>5Đào xúc bùn lên xà lan 400T bằng máy đào gầu dây &lt;1,25m3, (máy đào đứng trên phao thép trọng tải 60T)</v>
      </c>
      <c r="D368" s="594" t="s">
        <v>63</v>
      </c>
      <c r="E368" s="589" t="s">
        <v>64</v>
      </c>
      <c r="F368" s="588" t="s">
        <v>54</v>
      </c>
      <c r="G368" s="595">
        <v>1</v>
      </c>
      <c r="H368" s="590"/>
      <c r="I368" s="596"/>
      <c r="J368" s="591"/>
    </row>
    <row r="369" spans="1:10" ht="15" customHeight="1">
      <c r="A369" s="587"/>
      <c r="B369" s="291">
        <v>5</v>
      </c>
      <c r="C369" s="593" t="str">
        <f>_xlfn.CONCAT(Table1[[#This Row],[groupid]],Table1[[#This Row],[Thành phần hao phí]])</f>
        <v>5b) Nhân công</v>
      </c>
      <c r="D369" s="594"/>
      <c r="E369" s="589" t="s">
        <v>229</v>
      </c>
      <c r="F369" s="588"/>
      <c r="G369" s="595"/>
      <c r="H369" s="590"/>
      <c r="I369" s="596"/>
      <c r="J369" s="591">
        <v>88740</v>
      </c>
    </row>
    <row r="370" spans="1:10" ht="15" customHeight="1">
      <c r="A370" s="587"/>
      <c r="B370" s="291">
        <v>5</v>
      </c>
      <c r="C370" s="593" t="str">
        <f>_xlfn.CONCAT(Table1[[#This Row],[groupid]],Table1[[#This Row],[Thành phần hao phí]])</f>
        <v>5Nhân công 3,5/7, nhóm 1</v>
      </c>
      <c r="D370" s="594" t="s">
        <v>96</v>
      </c>
      <c r="E370" s="589" t="s">
        <v>97</v>
      </c>
      <c r="F370" s="588" t="s">
        <v>93</v>
      </c>
      <c r="G370" s="595">
        <v>0.36</v>
      </c>
      <c r="H370" s="590">
        <v>246500</v>
      </c>
      <c r="I370" s="596">
        <v>1</v>
      </c>
      <c r="J370" s="591">
        <v>88740</v>
      </c>
    </row>
    <row r="371" spans="1:10" ht="15" customHeight="1">
      <c r="A371" s="587"/>
      <c r="B371" s="291">
        <v>5</v>
      </c>
      <c r="C371" s="593" t="str">
        <f>_xlfn.CONCAT(Table1[[#This Row],[groupid]],Table1[[#This Row],[Thành phần hao phí]])</f>
        <v>5c) Máy thi công</v>
      </c>
      <c r="D371" s="594"/>
      <c r="E371" s="589" t="s">
        <v>230</v>
      </c>
      <c r="F371" s="588"/>
      <c r="G371" s="595"/>
      <c r="H371" s="590"/>
      <c r="I371" s="596"/>
      <c r="J371" s="591">
        <v>1007960</v>
      </c>
    </row>
    <row r="372" spans="1:10" ht="15" customHeight="1">
      <c r="A372" s="587"/>
      <c r="B372" s="291">
        <v>5</v>
      </c>
      <c r="C372" s="593" t="str">
        <f>_xlfn.CONCAT(Table1[[#This Row],[groupid]],Table1[[#This Row],[Thành phần hao phí]])</f>
        <v>5Máy đào gầu dây 1,2m3</v>
      </c>
      <c r="D372" s="594" t="s">
        <v>105</v>
      </c>
      <c r="E372" s="589" t="s">
        <v>106</v>
      </c>
      <c r="F372" s="588" t="s">
        <v>103</v>
      </c>
      <c r="G372" s="595">
        <v>0.192</v>
      </c>
      <c r="H372" s="590">
        <v>3565793</v>
      </c>
      <c r="I372" s="596">
        <v>1</v>
      </c>
      <c r="J372" s="591">
        <v>684632</v>
      </c>
    </row>
    <row r="373" spans="1:10" ht="15" customHeight="1">
      <c r="A373" s="587"/>
      <c r="B373" s="291">
        <v>5</v>
      </c>
      <c r="C373" s="593" t="str">
        <f>_xlfn.CONCAT(Table1[[#This Row],[groupid]],Table1[[#This Row],[Thành phần hao phí]])</f>
        <v>5Sà lan 250T</v>
      </c>
      <c r="D373" s="594" t="s">
        <v>113</v>
      </c>
      <c r="E373" s="589" t="s">
        <v>114</v>
      </c>
      <c r="F373" s="588" t="s">
        <v>103</v>
      </c>
      <c r="G373" s="595">
        <v>0.192</v>
      </c>
      <c r="H373" s="590">
        <v>677592</v>
      </c>
      <c r="I373" s="596">
        <v>1</v>
      </c>
      <c r="J373" s="591">
        <v>130098</v>
      </c>
    </row>
    <row r="374" spans="1:10" ht="15" customHeight="1">
      <c r="A374" s="587"/>
      <c r="B374" s="291">
        <v>5</v>
      </c>
      <c r="C374" s="593" t="str">
        <f>_xlfn.CONCAT(Table1[[#This Row],[groupid]],Table1[[#This Row],[Thành phần hao phí]])</f>
        <v>5Phao thép 60T chứa bùn</v>
      </c>
      <c r="D374" s="594" t="s">
        <v>108</v>
      </c>
      <c r="E374" s="589" t="s">
        <v>111</v>
      </c>
      <c r="F374" s="588" t="s">
        <v>103</v>
      </c>
      <c r="G374" s="595">
        <v>0.192</v>
      </c>
      <c r="H374" s="590">
        <v>115189</v>
      </c>
      <c r="I374" s="596">
        <v>1</v>
      </c>
      <c r="J374" s="591">
        <v>22116</v>
      </c>
    </row>
    <row r="375" spans="1:10" ht="15" customHeight="1">
      <c r="A375" s="587"/>
      <c r="B375" s="291">
        <v>5</v>
      </c>
      <c r="C375" s="593" t="str">
        <f>_xlfn.CONCAT(Table1[[#This Row],[groupid]],Table1[[#This Row],[Thành phần hao phí]])</f>
        <v>5Sà lan 400T nhận bùn</v>
      </c>
      <c r="D375" s="594" t="s">
        <v>116</v>
      </c>
      <c r="E375" s="589" t="s">
        <v>119</v>
      </c>
      <c r="F375" s="588" t="s">
        <v>103</v>
      </c>
      <c r="G375" s="595">
        <v>0.192</v>
      </c>
      <c r="H375" s="590">
        <v>891221</v>
      </c>
      <c r="I375" s="596">
        <v>1</v>
      </c>
      <c r="J375" s="591">
        <v>171114</v>
      </c>
    </row>
    <row r="376" spans="1:10" ht="15" customHeight="1">
      <c r="A376" s="587"/>
      <c r="B376" s="291">
        <v>5</v>
      </c>
      <c r="C376" s="593" t="str">
        <f>_xlfn.CONCAT(Table1[[#This Row],[groupid]],Table1[[#This Row],[Thành phần hao phí]])</f>
        <v>5Cộng</v>
      </c>
      <c r="D376" s="594"/>
      <c r="E376" s="589" t="s">
        <v>314</v>
      </c>
      <c r="F376" s="588"/>
      <c r="G376" s="595"/>
      <c r="H376" s="590"/>
      <c r="I376" s="596"/>
      <c r="J376" s="591">
        <v>1007960</v>
      </c>
    </row>
    <row r="377" spans="1:10" ht="15" customHeight="1">
      <c r="A377" s="587">
        <v>6</v>
      </c>
      <c r="B377" s="291">
        <v>6</v>
      </c>
      <c r="C377" s="593" t="str">
        <f>_xlfn.CONCAT(Table1[[#This Row],[groupid]],Table1[[#This Row],[Thành phần hao phí]])</f>
        <v>6Vận chuyển đất, bùn đổ đi bằng tàu kéo 360CV, sà lan 400 tấn, vận chuyển 1 km đầu</v>
      </c>
      <c r="D377" s="594" t="s">
        <v>57</v>
      </c>
      <c r="E377" s="589" t="s">
        <v>67</v>
      </c>
      <c r="F377" s="588" t="s">
        <v>54</v>
      </c>
      <c r="G377" s="595">
        <v>1</v>
      </c>
      <c r="H377" s="590"/>
      <c r="I377" s="596"/>
      <c r="J377" s="591"/>
    </row>
    <row r="378" spans="1:10" ht="15" customHeight="1">
      <c r="A378" s="587"/>
      <c r="B378" s="291">
        <v>6</v>
      </c>
      <c r="C378" s="593" t="str">
        <f>_xlfn.CONCAT(Table1[[#This Row],[groupid]],Table1[[#This Row],[Thành phần hao phí]])</f>
        <v>6c) Máy thi công</v>
      </c>
      <c r="D378" s="594"/>
      <c r="E378" s="589" t="s">
        <v>230</v>
      </c>
      <c r="F378" s="588"/>
      <c r="G378" s="595"/>
      <c r="H378" s="590"/>
      <c r="I378" s="596"/>
      <c r="J378" s="591">
        <v>634088</v>
      </c>
    </row>
    <row r="379" spans="1:10" ht="15" customHeight="1">
      <c r="A379" s="587"/>
      <c r="B379" s="291">
        <v>6</v>
      </c>
      <c r="C379" s="593" t="str">
        <f>_xlfn.CONCAT(Table1[[#This Row],[groupid]],Table1[[#This Row],[Thành phần hao phí]])</f>
        <v>6Sà lan 400T</v>
      </c>
      <c r="D379" s="594" t="s">
        <v>116</v>
      </c>
      <c r="E379" s="589" t="s">
        <v>117</v>
      </c>
      <c r="F379" s="588" t="s">
        <v>103</v>
      </c>
      <c r="G379" s="595">
        <v>9.4E-2</v>
      </c>
      <c r="H379" s="590">
        <v>891221</v>
      </c>
      <c r="I379" s="596">
        <v>1</v>
      </c>
      <c r="J379" s="591">
        <v>83775</v>
      </c>
    </row>
    <row r="380" spans="1:10" ht="15" customHeight="1">
      <c r="A380" s="587"/>
      <c r="B380" s="291">
        <v>6</v>
      </c>
      <c r="C380" s="593" t="str">
        <f>_xlfn.CONCAT(Table1[[#This Row],[groupid]],Table1[[#This Row],[Thành phần hao phí]])</f>
        <v>6Tàu kéo 360CV</v>
      </c>
      <c r="D380" s="594" t="s">
        <v>120</v>
      </c>
      <c r="E380" s="589" t="s">
        <v>121</v>
      </c>
      <c r="F380" s="588" t="s">
        <v>103</v>
      </c>
      <c r="G380" s="595">
        <v>9.4E-2</v>
      </c>
      <c r="H380" s="590">
        <v>5854397</v>
      </c>
      <c r="I380" s="596">
        <v>1</v>
      </c>
      <c r="J380" s="591">
        <v>550313</v>
      </c>
    </row>
    <row r="381" spans="1:10" ht="15" customHeight="1">
      <c r="A381" s="587"/>
      <c r="B381" s="291">
        <v>6</v>
      </c>
      <c r="C381" s="593" t="str">
        <f>_xlfn.CONCAT(Table1[[#This Row],[groupid]],Table1[[#This Row],[Thành phần hao phí]])</f>
        <v>6Cộng</v>
      </c>
      <c r="D381" s="594"/>
      <c r="E381" s="589" t="s">
        <v>314</v>
      </c>
      <c r="F381" s="588"/>
      <c r="G381" s="595"/>
      <c r="H381" s="590"/>
      <c r="I381" s="596"/>
      <c r="J381" s="591">
        <v>634088</v>
      </c>
    </row>
    <row r="382" spans="1:10" ht="15" customHeight="1">
      <c r="A382" s="587">
        <v>7</v>
      </c>
      <c r="B382" s="291">
        <v>7</v>
      </c>
      <c r="C382" s="593" t="str">
        <f>_xlfn.CONCAT(Table1[[#This Row],[groupid]],Table1[[#This Row],[Thành phần hao phí]])</f>
        <v>7Vận chuyển đất, bùn đổ đi bằng tàu kéo 360CV, sà lan 400 tấn, vận chuyển 1 km tiếp theo, cự ly &lt;= 6km</v>
      </c>
      <c r="D382" s="594" t="s">
        <v>60</v>
      </c>
      <c r="E382" s="589" t="s">
        <v>69</v>
      </c>
      <c r="F382" s="588" t="s">
        <v>54</v>
      </c>
      <c r="G382" s="595">
        <v>1</v>
      </c>
      <c r="H382" s="590"/>
      <c r="I382" s="596"/>
      <c r="J382" s="591"/>
    </row>
    <row r="383" spans="1:10" ht="15" customHeight="1">
      <c r="A383" s="587"/>
      <c r="B383" s="291">
        <v>7</v>
      </c>
      <c r="C383" s="593" t="str">
        <f>_xlfn.CONCAT(Table1[[#This Row],[groupid]],Table1[[#This Row],[Thành phần hao phí]])</f>
        <v>7c) Máy thi công</v>
      </c>
      <c r="D383" s="594"/>
      <c r="E383" s="589" t="s">
        <v>230</v>
      </c>
      <c r="F383" s="588"/>
      <c r="G383" s="595"/>
      <c r="H383" s="590"/>
      <c r="I383" s="596"/>
      <c r="J383" s="591">
        <v>2698247</v>
      </c>
    </row>
    <row r="384" spans="1:10" ht="15" customHeight="1">
      <c r="A384" s="587"/>
      <c r="B384" s="291">
        <v>7</v>
      </c>
      <c r="C384" s="593" t="str">
        <f>_xlfn.CONCAT(Table1[[#This Row],[groupid]],Table1[[#This Row],[Thành phần hao phí]])</f>
        <v>7Sà lan 400T</v>
      </c>
      <c r="D384" s="594" t="s">
        <v>116</v>
      </c>
      <c r="E384" s="589" t="s">
        <v>117</v>
      </c>
      <c r="F384" s="588" t="s">
        <v>103</v>
      </c>
      <c r="G384" s="595">
        <v>0.08</v>
      </c>
      <c r="H384" s="590">
        <v>891221</v>
      </c>
      <c r="I384" s="596">
        <v>5</v>
      </c>
      <c r="J384" s="591">
        <v>356488</v>
      </c>
    </row>
    <row r="385" spans="1:10" ht="15" customHeight="1">
      <c r="A385" s="587"/>
      <c r="B385" s="291">
        <v>7</v>
      </c>
      <c r="C385" s="593" t="str">
        <f>_xlfn.CONCAT(Table1[[#This Row],[groupid]],Table1[[#This Row],[Thành phần hao phí]])</f>
        <v>7Tàu kéo 360CV</v>
      </c>
      <c r="D385" s="594" t="s">
        <v>120</v>
      </c>
      <c r="E385" s="589" t="s">
        <v>121</v>
      </c>
      <c r="F385" s="588" t="s">
        <v>103</v>
      </c>
      <c r="G385" s="595">
        <v>0.08</v>
      </c>
      <c r="H385" s="590">
        <v>5854397</v>
      </c>
      <c r="I385" s="596">
        <v>5</v>
      </c>
      <c r="J385" s="591">
        <v>2341759</v>
      </c>
    </row>
    <row r="386" spans="1:10" ht="15" customHeight="1">
      <c r="A386" s="587"/>
      <c r="B386" s="291">
        <v>7</v>
      </c>
      <c r="C386" s="593" t="str">
        <f>_xlfn.CONCAT(Table1[[#This Row],[groupid]],Table1[[#This Row],[Thành phần hao phí]])</f>
        <v>7Cộng</v>
      </c>
      <c r="D386" s="594"/>
      <c r="E386" s="589" t="s">
        <v>314</v>
      </c>
      <c r="F386" s="588"/>
      <c r="G386" s="595"/>
      <c r="H386" s="590"/>
      <c r="I386" s="596"/>
      <c r="J386" s="591">
        <v>2698247</v>
      </c>
    </row>
    <row r="387" spans="1:10" ht="15" customHeight="1">
      <c r="A387" s="587">
        <v>8</v>
      </c>
      <c r="B387" s="291">
        <v>8</v>
      </c>
      <c r="C387" s="593" t="str">
        <f>_xlfn.CONCAT(Table1[[#This Row],[groupid]],Table1[[#This Row],[Thành phần hao phí]])</f>
        <v>8Vận chuyển đất, bùn đổ đi bằng tàu kéo 360CV, sà lan 400 tấn, vận chuyển 1 km tiếp theo, cự ly từ 6 - 20km</v>
      </c>
      <c r="D387" s="594" t="s">
        <v>71</v>
      </c>
      <c r="E387" s="589" t="s">
        <v>72</v>
      </c>
      <c r="F387" s="588" t="s">
        <v>54</v>
      </c>
      <c r="G387" s="595">
        <v>1</v>
      </c>
      <c r="H387" s="590"/>
      <c r="I387" s="596"/>
      <c r="J387" s="591"/>
    </row>
    <row r="388" spans="1:10" ht="15" customHeight="1">
      <c r="A388" s="587"/>
      <c r="B388" s="291">
        <v>8</v>
      </c>
      <c r="C388" s="593" t="str">
        <f>_xlfn.CONCAT(Table1[[#This Row],[groupid]],Table1[[#This Row],[Thành phần hao phí]])</f>
        <v>8c) Máy thi công</v>
      </c>
      <c r="D388" s="594"/>
      <c r="E388" s="589" t="s">
        <v>230</v>
      </c>
      <c r="F388" s="588"/>
      <c r="G388" s="595"/>
      <c r="H388" s="590"/>
      <c r="I388" s="596"/>
      <c r="J388" s="591">
        <v>6705145</v>
      </c>
    </row>
    <row r="389" spans="1:10" ht="15" customHeight="1">
      <c r="A389" s="587"/>
      <c r="B389" s="291">
        <v>8</v>
      </c>
      <c r="C389" s="593" t="str">
        <f>_xlfn.CONCAT(Table1[[#This Row],[groupid]],Table1[[#This Row],[Thành phần hao phí]])</f>
        <v>8Sà lan 400T</v>
      </c>
      <c r="D389" s="594" t="s">
        <v>116</v>
      </c>
      <c r="E389" s="589" t="s">
        <v>117</v>
      </c>
      <c r="F389" s="588" t="s">
        <v>103</v>
      </c>
      <c r="G389" s="595">
        <v>7.0999999999999994E-2</v>
      </c>
      <c r="H389" s="590">
        <v>891221</v>
      </c>
      <c r="I389" s="596">
        <v>14</v>
      </c>
      <c r="J389" s="591">
        <v>885874</v>
      </c>
    </row>
    <row r="390" spans="1:10" ht="15" customHeight="1">
      <c r="A390" s="587"/>
      <c r="B390" s="291">
        <v>8</v>
      </c>
      <c r="C390" s="593" t="str">
        <f>_xlfn.CONCAT(Table1[[#This Row],[groupid]],Table1[[#This Row],[Thành phần hao phí]])</f>
        <v>8Tàu kéo 360CV</v>
      </c>
      <c r="D390" s="594" t="s">
        <v>120</v>
      </c>
      <c r="E390" s="589" t="s">
        <v>121</v>
      </c>
      <c r="F390" s="588" t="s">
        <v>103</v>
      </c>
      <c r="G390" s="595">
        <v>7.0999999999999994E-2</v>
      </c>
      <c r="H390" s="590">
        <v>5854397</v>
      </c>
      <c r="I390" s="596">
        <v>14</v>
      </c>
      <c r="J390" s="591">
        <v>5819271</v>
      </c>
    </row>
    <row r="391" spans="1:10" ht="15" customHeight="1">
      <c r="A391" s="587"/>
      <c r="B391" s="291">
        <v>8</v>
      </c>
      <c r="C391" s="593" t="str">
        <f>_xlfn.CONCAT(Table1[[#This Row],[groupid]],Table1[[#This Row],[Thành phần hao phí]])</f>
        <v>8Cộng</v>
      </c>
      <c r="D391" s="594"/>
      <c r="E391" s="589" t="s">
        <v>314</v>
      </c>
      <c r="F391" s="588"/>
      <c r="G391" s="595"/>
      <c r="H391" s="590"/>
      <c r="I391" s="596"/>
      <c r="J391" s="591">
        <v>6705145</v>
      </c>
    </row>
    <row r="392" spans="1:10" ht="15" customHeight="1">
      <c r="A392" s="587">
        <v>9</v>
      </c>
      <c r="B392" s="291">
        <v>9</v>
      </c>
      <c r="C392" s="593" t="str">
        <f>_xlfn.CONCAT(Table1[[#This Row],[groupid]],Table1[[#This Row],[Thành phần hao phí]])</f>
        <v>9Vận chuyển đất, bùn đổ đi bằng tàu kéo 360CV, sà lan 400 tấn, vận chuyển 1 km tiếp theo, cự ly &gt; 20km</v>
      </c>
      <c r="D392" s="594" t="s">
        <v>74</v>
      </c>
      <c r="E392" s="589" t="s">
        <v>75</v>
      </c>
      <c r="F392" s="588" t="s">
        <v>54</v>
      </c>
      <c r="G392" s="595">
        <v>1</v>
      </c>
      <c r="H392" s="590"/>
      <c r="I392" s="596"/>
      <c r="J392" s="591"/>
    </row>
    <row r="393" spans="1:10" ht="15" customHeight="1">
      <c r="A393" s="587"/>
      <c r="B393" s="291">
        <v>9</v>
      </c>
      <c r="C393" s="593" t="str">
        <f>_xlfn.CONCAT(Table1[[#This Row],[groupid]],Table1[[#This Row],[Thành phần hao phí]])</f>
        <v>9c) Máy thi công</v>
      </c>
      <c r="D393" s="594"/>
      <c r="E393" s="589" t="s">
        <v>230</v>
      </c>
      <c r="F393" s="588"/>
      <c r="G393" s="595"/>
      <c r="H393" s="590"/>
      <c r="I393" s="596"/>
      <c r="J393" s="591">
        <v>279269</v>
      </c>
    </row>
    <row r="394" spans="1:10" ht="15" customHeight="1">
      <c r="A394" s="587"/>
      <c r="B394" s="291">
        <v>9</v>
      </c>
      <c r="C394" s="593" t="str">
        <f>_xlfn.CONCAT(Table1[[#This Row],[groupid]],Table1[[#This Row],[Thành phần hao phí]])</f>
        <v>9Sà lan 400T</v>
      </c>
      <c r="D394" s="594" t="s">
        <v>116</v>
      </c>
      <c r="E394" s="589" t="s">
        <v>117</v>
      </c>
      <c r="F394" s="588" t="s">
        <v>103</v>
      </c>
      <c r="G394" s="595">
        <v>6.9000000000000006E-2</v>
      </c>
      <c r="H394" s="590">
        <v>891221</v>
      </c>
      <c r="I394" s="596">
        <v>0.6</v>
      </c>
      <c r="J394" s="591">
        <v>36897</v>
      </c>
    </row>
    <row r="395" spans="1:10" ht="15" customHeight="1">
      <c r="A395" s="587"/>
      <c r="B395" s="291">
        <v>9</v>
      </c>
      <c r="C395" s="593" t="str">
        <f>_xlfn.CONCAT(Table1[[#This Row],[groupid]],Table1[[#This Row],[Thành phần hao phí]])</f>
        <v>9Tàu kéo 360CV</v>
      </c>
      <c r="D395" s="594" t="s">
        <v>120</v>
      </c>
      <c r="E395" s="589" t="s">
        <v>121</v>
      </c>
      <c r="F395" s="588" t="s">
        <v>103</v>
      </c>
      <c r="G395" s="595">
        <v>6.9000000000000006E-2</v>
      </c>
      <c r="H395" s="590">
        <v>5854397</v>
      </c>
      <c r="I395" s="596">
        <v>0.6</v>
      </c>
      <c r="J395" s="591">
        <v>242372</v>
      </c>
    </row>
    <row r="396" spans="1:10" ht="15" customHeight="1">
      <c r="A396" s="587"/>
      <c r="B396" s="291">
        <v>9</v>
      </c>
      <c r="C396" s="593" t="str">
        <f>_xlfn.CONCAT(Table1[[#This Row],[groupid]],Table1[[#This Row],[Thành phần hao phí]])</f>
        <v>9Cộng</v>
      </c>
      <c r="D396" s="594"/>
      <c r="E396" s="589" t="s">
        <v>314</v>
      </c>
      <c r="F396" s="588"/>
      <c r="G396" s="595"/>
      <c r="H396" s="590"/>
      <c r="I396" s="596"/>
      <c r="J396" s="591">
        <v>279269</v>
      </c>
    </row>
    <row r="397" spans="1:10" ht="15" customHeight="1">
      <c r="A397" s="587">
        <v>10</v>
      </c>
      <c r="B397" s="291">
        <v>10</v>
      </c>
      <c r="C397" s="593" t="str">
        <f>_xlfn.CONCAT(Table1[[#This Row],[groupid]],Table1[[#This Row],[Thành phần hao phí]])</f>
        <v>10Vận chuyển đất từ sà lan 400T lên bờ bằng máy đào gầu dây 1,2m3, chiều cao đổ đất &lt;= 3m, bùn đặc</v>
      </c>
      <c r="D397" s="594" t="s">
        <v>63</v>
      </c>
      <c r="E397" s="589" t="s">
        <v>77</v>
      </c>
      <c r="F397" s="588" t="s">
        <v>54</v>
      </c>
      <c r="G397" s="595">
        <v>1</v>
      </c>
      <c r="H397" s="590"/>
      <c r="I397" s="596"/>
      <c r="J397" s="591"/>
    </row>
    <row r="398" spans="1:10" ht="15" customHeight="1">
      <c r="A398" s="587"/>
      <c r="B398" s="291">
        <v>10</v>
      </c>
      <c r="C398" s="593" t="str">
        <f>_xlfn.CONCAT(Table1[[#This Row],[groupid]],Table1[[#This Row],[Thành phần hao phí]])</f>
        <v>10b) Nhân công</v>
      </c>
      <c r="D398" s="594"/>
      <c r="E398" s="589" t="s">
        <v>229</v>
      </c>
      <c r="F398" s="588"/>
      <c r="G398" s="595"/>
      <c r="H398" s="590"/>
      <c r="I398" s="596"/>
      <c r="J398" s="591">
        <v>88740</v>
      </c>
    </row>
    <row r="399" spans="1:10" ht="15" customHeight="1">
      <c r="A399" s="587"/>
      <c r="B399" s="291">
        <v>10</v>
      </c>
      <c r="C399" s="593" t="str">
        <f>_xlfn.CONCAT(Table1[[#This Row],[groupid]],Table1[[#This Row],[Thành phần hao phí]])</f>
        <v>10Nhân công 3,5/7, nhóm 1</v>
      </c>
      <c r="D399" s="594" t="s">
        <v>96</v>
      </c>
      <c r="E399" s="589" t="s">
        <v>97</v>
      </c>
      <c r="F399" s="588" t="s">
        <v>93</v>
      </c>
      <c r="G399" s="595">
        <v>0.36</v>
      </c>
      <c r="H399" s="590">
        <v>246500</v>
      </c>
      <c r="I399" s="596">
        <v>1</v>
      </c>
      <c r="J399" s="591">
        <v>88740</v>
      </c>
    </row>
    <row r="400" spans="1:10" ht="15" customHeight="1">
      <c r="A400" s="587"/>
      <c r="B400" s="291">
        <v>10</v>
      </c>
      <c r="C400" s="593" t="str">
        <f>_xlfn.CONCAT(Table1[[#This Row],[groupid]],Table1[[#This Row],[Thành phần hao phí]])</f>
        <v>10c) Máy thi công</v>
      </c>
      <c r="D400" s="594"/>
      <c r="E400" s="589" t="s">
        <v>230</v>
      </c>
      <c r="F400" s="588"/>
      <c r="G400" s="595"/>
      <c r="H400" s="590"/>
      <c r="I400" s="596"/>
      <c r="J400" s="591">
        <v>985844</v>
      </c>
    </row>
    <row r="401" spans="1:10" ht="15" customHeight="1">
      <c r="A401" s="587"/>
      <c r="B401" s="291">
        <v>10</v>
      </c>
      <c r="C401" s="593" t="str">
        <f>_xlfn.CONCAT(Table1[[#This Row],[groupid]],Table1[[#This Row],[Thành phần hao phí]])</f>
        <v>10Máy đào gầu dây 1,2m3</v>
      </c>
      <c r="D401" s="594" t="s">
        <v>105</v>
      </c>
      <c r="E401" s="589" t="s">
        <v>106</v>
      </c>
      <c r="F401" s="588" t="s">
        <v>103</v>
      </c>
      <c r="G401" s="595">
        <v>0.192</v>
      </c>
      <c r="H401" s="590">
        <v>3565793</v>
      </c>
      <c r="I401" s="596">
        <v>1</v>
      </c>
      <c r="J401" s="591">
        <v>684632</v>
      </c>
    </row>
    <row r="402" spans="1:10" ht="15" customHeight="1">
      <c r="A402" s="587"/>
      <c r="B402" s="291">
        <v>10</v>
      </c>
      <c r="C402" s="593" t="str">
        <f>_xlfn.CONCAT(Table1[[#This Row],[groupid]],Table1[[#This Row],[Thành phần hao phí]])</f>
        <v>10Sà lan 250T</v>
      </c>
      <c r="D402" s="594" t="s">
        <v>113</v>
      </c>
      <c r="E402" s="589" t="s">
        <v>114</v>
      </c>
      <c r="F402" s="588" t="s">
        <v>103</v>
      </c>
      <c r="G402" s="595">
        <v>0.192</v>
      </c>
      <c r="H402" s="590">
        <v>677592</v>
      </c>
      <c r="I402" s="596">
        <v>1</v>
      </c>
      <c r="J402" s="591">
        <v>130098</v>
      </c>
    </row>
    <row r="403" spans="1:10" ht="15" customHeight="1">
      <c r="A403" s="587"/>
      <c r="B403" s="291">
        <v>10</v>
      </c>
      <c r="C403" s="593" t="str">
        <f>_xlfn.CONCAT(Table1[[#This Row],[groupid]],Table1[[#This Row],[Thành phần hao phí]])</f>
        <v>10Sà lan 400T</v>
      </c>
      <c r="D403" s="594" t="s">
        <v>116</v>
      </c>
      <c r="E403" s="589" t="s">
        <v>117</v>
      </c>
      <c r="F403" s="588" t="s">
        <v>103</v>
      </c>
      <c r="G403" s="595">
        <v>0.192</v>
      </c>
      <c r="H403" s="590">
        <v>891221</v>
      </c>
      <c r="I403" s="596">
        <v>1</v>
      </c>
      <c r="J403" s="591">
        <v>171114</v>
      </c>
    </row>
    <row r="404" spans="1:10" ht="15" customHeight="1">
      <c r="A404" s="587"/>
      <c r="B404" s="291">
        <v>10</v>
      </c>
      <c r="C404" s="593" t="str">
        <f>_xlfn.CONCAT(Table1[[#This Row],[groupid]],Table1[[#This Row],[Thành phần hao phí]])</f>
        <v>10Cộng</v>
      </c>
      <c r="D404" s="594"/>
      <c r="E404" s="589" t="s">
        <v>314</v>
      </c>
      <c r="F404" s="588"/>
      <c r="G404" s="595"/>
      <c r="H404" s="590"/>
      <c r="I404" s="596"/>
      <c r="J404" s="591">
        <v>985844</v>
      </c>
    </row>
    <row r="405" spans="1:10" ht="15" customHeight="1">
      <c r="A405" s="587">
        <v>11</v>
      </c>
      <c r="B405" s="291">
        <v>11</v>
      </c>
      <c r="C405" s="593" t="str">
        <f>_xlfn.CONCAT(Table1[[#This Row],[groupid]],Table1[[#This Row],[Thành phần hao phí]])</f>
        <v>110</v>
      </c>
      <c r="D405" s="594">
        <v>0</v>
      </c>
      <c r="E405" s="589">
        <v>0</v>
      </c>
      <c r="F405" s="588">
        <v>0</v>
      </c>
      <c r="G405" s="595">
        <v>1</v>
      </c>
      <c r="H405" s="590"/>
      <c r="I405" s="596"/>
      <c r="J405" s="591"/>
    </row>
    <row r="406" spans="1:10" ht="15" customHeight="1">
      <c r="A406" s="587"/>
      <c r="B406" s="291">
        <v>11</v>
      </c>
      <c r="C406" s="593" t="str">
        <f>_xlfn.CONCAT(Table1[[#This Row],[groupid]],Table1[[#This Row],[Thành phần hao phí]])</f>
        <v>11b) Nhân công</v>
      </c>
      <c r="D406" s="594"/>
      <c r="E406" s="589" t="s">
        <v>229</v>
      </c>
      <c r="F406" s="588"/>
      <c r="G406" s="595"/>
      <c r="H406" s="590"/>
      <c r="I406" s="596"/>
      <c r="J406" s="591">
        <v>243933</v>
      </c>
    </row>
    <row r="407" spans="1:10" ht="15" customHeight="1">
      <c r="A407" s="587"/>
      <c r="B407" s="291">
        <v>11</v>
      </c>
      <c r="C407" s="593" t="str">
        <f>_xlfn.CONCAT(Table1[[#This Row],[groupid]],Table1[[#This Row],[Thành phần hao phí]])</f>
        <v>11Nhân công 3,5/7, nhóm 1</v>
      </c>
      <c r="D407" s="594" t="s">
        <v>96</v>
      </c>
      <c r="E407" s="589" t="s">
        <v>97</v>
      </c>
      <c r="F407" s="588" t="s">
        <v>93</v>
      </c>
      <c r="G407" s="595">
        <v>0.36</v>
      </c>
      <c r="H407" s="590">
        <v>677592</v>
      </c>
      <c r="I407" s="596">
        <v>1</v>
      </c>
      <c r="J407" s="591">
        <v>243933</v>
      </c>
    </row>
    <row r="408" spans="1:10" ht="15" customHeight="1">
      <c r="A408" s="587"/>
      <c r="B408" s="291">
        <v>11</v>
      </c>
      <c r="C408" s="593" t="str">
        <f>_xlfn.CONCAT(Table1[[#This Row],[groupid]],Table1[[#This Row],[Thành phần hao phí]])</f>
        <v>11c) Máy thi công</v>
      </c>
      <c r="D408" s="594"/>
      <c r="E408" s="589" t="s">
        <v>230</v>
      </c>
      <c r="F408" s="588"/>
      <c r="G408" s="595"/>
      <c r="H408" s="590"/>
      <c r="I408" s="596"/>
      <c r="J408" s="591">
        <v>679403</v>
      </c>
    </row>
    <row r="409" spans="1:10" ht="15" customHeight="1">
      <c r="A409" s="587"/>
      <c r="B409" s="291">
        <v>11</v>
      </c>
      <c r="C409" s="593" t="str">
        <f>_xlfn.CONCAT(Table1[[#This Row],[groupid]],Table1[[#This Row],[Thành phần hao phí]])</f>
        <v>11Máy đào gầu dây 1,2m3</v>
      </c>
      <c r="D409" s="594" t="s">
        <v>105</v>
      </c>
      <c r="E409" s="589" t="s">
        <v>106</v>
      </c>
      <c r="F409" s="588" t="s">
        <v>103</v>
      </c>
      <c r="G409" s="595">
        <v>0.192</v>
      </c>
      <c r="H409" s="590">
        <v>3538558</v>
      </c>
      <c r="I409" s="596">
        <v>1</v>
      </c>
      <c r="J409" s="591">
        <v>679403</v>
      </c>
    </row>
    <row r="410" spans="1:10" ht="15" customHeight="1">
      <c r="A410" s="587"/>
      <c r="B410" s="291">
        <v>11</v>
      </c>
      <c r="C410" s="593" t="str">
        <f>_xlfn.CONCAT(Table1[[#This Row],[groupid]],Table1[[#This Row],[Thành phần hao phí]])</f>
        <v>11Sà lan 250T</v>
      </c>
      <c r="D410" s="594" t="s">
        <v>113</v>
      </c>
      <c r="E410" s="589" t="s">
        <v>114</v>
      </c>
      <c r="F410" s="588" t="s">
        <v>103</v>
      </c>
      <c r="G410" s="595">
        <v>0.192</v>
      </c>
      <c r="H410" s="590">
        <v>0</v>
      </c>
      <c r="I410" s="596">
        <v>1</v>
      </c>
      <c r="J410" s="591">
        <v>0</v>
      </c>
    </row>
    <row r="411" spans="1:10" ht="15" customHeight="1">
      <c r="A411" s="587"/>
      <c r="B411" s="291">
        <v>11</v>
      </c>
      <c r="C411" s="593" t="str">
        <f>_xlfn.CONCAT(Table1[[#This Row],[groupid]],Table1[[#This Row],[Thành phần hao phí]])</f>
        <v>11Sà lan 400T</v>
      </c>
      <c r="D411" s="594" t="s">
        <v>116</v>
      </c>
      <c r="E411" s="589" t="s">
        <v>117</v>
      </c>
      <c r="F411" s="588" t="s">
        <v>103</v>
      </c>
      <c r="G411" s="595">
        <v>0.192</v>
      </c>
      <c r="H411" s="590">
        <v>0</v>
      </c>
      <c r="I411" s="596">
        <v>1</v>
      </c>
      <c r="J411" s="591">
        <v>0</v>
      </c>
    </row>
    <row r="412" spans="1:10" ht="15" customHeight="1">
      <c r="A412" s="587"/>
      <c r="B412" s="291">
        <v>11</v>
      </c>
      <c r="C412" s="593" t="str">
        <f>_xlfn.CONCAT(Table1[[#This Row],[groupid]],Table1[[#This Row],[Thành phần hao phí]])</f>
        <v>11Cộng</v>
      </c>
      <c r="D412" s="594"/>
      <c r="E412" s="589" t="s">
        <v>314</v>
      </c>
      <c r="F412" s="588"/>
      <c r="G412" s="595"/>
      <c r="H412" s="590"/>
      <c r="I412" s="596"/>
      <c r="J412" s="591">
        <v>679403</v>
      </c>
    </row>
    <row r="413" spans="1:10" ht="15" customHeight="1">
      <c r="A413" s="587">
        <v>12</v>
      </c>
      <c r="B413" s="291">
        <v>12</v>
      </c>
      <c r="C413" s="593" t="str">
        <f>_xlfn.CONCAT(Table1[[#This Row],[groupid]],Table1[[#This Row],[Thành phần hao phí]])</f>
        <v>120</v>
      </c>
      <c r="D413" s="594">
        <v>0</v>
      </c>
      <c r="E413" s="589">
        <v>0</v>
      </c>
      <c r="F413" s="588">
        <v>0</v>
      </c>
      <c r="G413" s="595">
        <v>1</v>
      </c>
      <c r="H413" s="590"/>
      <c r="I413" s="596"/>
      <c r="J413" s="591"/>
    </row>
    <row r="414" spans="1:10" ht="15" customHeight="1">
      <c r="A414" s="587"/>
      <c r="B414" s="291">
        <v>12</v>
      </c>
      <c r="C414" s="593" t="str">
        <f>_xlfn.CONCAT(Table1[[#This Row],[groupid]],Table1[[#This Row],[Thành phần hao phí]])</f>
        <v>12b) Nhân công</v>
      </c>
      <c r="D414" s="594"/>
      <c r="E414" s="589" t="s">
        <v>229</v>
      </c>
      <c r="F414" s="588"/>
      <c r="G414" s="595"/>
      <c r="H414" s="590"/>
      <c r="I414" s="596"/>
      <c r="J414" s="591">
        <v>0</v>
      </c>
    </row>
    <row r="415" spans="1:10" ht="15" customHeight="1">
      <c r="A415" s="587"/>
      <c r="B415" s="291">
        <v>12</v>
      </c>
      <c r="C415" s="593" t="str">
        <f>_xlfn.CONCAT(Table1[[#This Row],[groupid]],Table1[[#This Row],[Thành phần hao phí]])</f>
        <v>12Nhân công 3,5/7, nhóm 1</v>
      </c>
      <c r="D415" s="594" t="s">
        <v>96</v>
      </c>
      <c r="E415" s="589" t="s">
        <v>97</v>
      </c>
      <c r="F415" s="588" t="s">
        <v>93</v>
      </c>
      <c r="G415" s="595">
        <v>0.36</v>
      </c>
      <c r="H415" s="590">
        <v>0</v>
      </c>
      <c r="I415" s="596">
        <v>1</v>
      </c>
      <c r="J415" s="591">
        <v>0</v>
      </c>
    </row>
    <row r="416" spans="1:10" ht="15" customHeight="1">
      <c r="A416" s="587"/>
      <c r="B416" s="291">
        <v>12</v>
      </c>
      <c r="C416" s="593" t="str">
        <f>_xlfn.CONCAT(Table1[[#This Row],[groupid]],Table1[[#This Row],[Thành phần hao phí]])</f>
        <v>12c) Máy thi công</v>
      </c>
      <c r="D416" s="594"/>
      <c r="E416" s="589" t="s">
        <v>230</v>
      </c>
      <c r="F416" s="588"/>
      <c r="G416" s="595"/>
      <c r="H416" s="590"/>
      <c r="I416" s="596"/>
      <c r="J416" s="591">
        <v>0</v>
      </c>
    </row>
    <row r="417" spans="1:10" ht="15" customHeight="1">
      <c r="A417" s="587"/>
      <c r="B417" s="291">
        <v>12</v>
      </c>
      <c r="C417" s="593" t="str">
        <f>_xlfn.CONCAT(Table1[[#This Row],[groupid]],Table1[[#This Row],[Thành phần hao phí]])</f>
        <v>12Máy đào gầu dây 1,2m3</v>
      </c>
      <c r="D417" s="594" t="s">
        <v>105</v>
      </c>
      <c r="E417" s="589" t="s">
        <v>106</v>
      </c>
      <c r="F417" s="588" t="s">
        <v>103</v>
      </c>
      <c r="G417" s="595">
        <v>0.192</v>
      </c>
      <c r="H417" s="590">
        <v>0</v>
      </c>
      <c r="I417" s="596">
        <v>1</v>
      </c>
      <c r="J417" s="591">
        <v>0</v>
      </c>
    </row>
    <row r="418" spans="1:10" ht="15" customHeight="1">
      <c r="A418" s="587"/>
      <c r="B418" s="291">
        <v>12</v>
      </c>
      <c r="C418" s="593" t="str">
        <f>_xlfn.CONCAT(Table1[[#This Row],[groupid]],Table1[[#This Row],[Thành phần hao phí]])</f>
        <v>12Sà lan 250T</v>
      </c>
      <c r="D418" s="594" t="s">
        <v>113</v>
      </c>
      <c r="E418" s="589" t="s">
        <v>114</v>
      </c>
      <c r="F418" s="588" t="s">
        <v>103</v>
      </c>
      <c r="G418" s="595">
        <v>0.192</v>
      </c>
      <c r="H418" s="590">
        <v>0</v>
      </c>
      <c r="I418" s="596">
        <v>1</v>
      </c>
      <c r="J418" s="591">
        <v>0</v>
      </c>
    </row>
    <row r="419" spans="1:10" ht="15" customHeight="1">
      <c r="A419" s="587"/>
      <c r="B419" s="291">
        <v>12</v>
      </c>
      <c r="C419" s="593" t="str">
        <f>_xlfn.CONCAT(Table1[[#This Row],[groupid]],Table1[[#This Row],[Thành phần hao phí]])</f>
        <v>12Sà lan 400T</v>
      </c>
      <c r="D419" s="594" t="s">
        <v>116</v>
      </c>
      <c r="E419" s="589" t="s">
        <v>117</v>
      </c>
      <c r="F419" s="588" t="s">
        <v>103</v>
      </c>
      <c r="G419" s="595">
        <v>0.192</v>
      </c>
      <c r="H419" s="590">
        <v>0</v>
      </c>
      <c r="I419" s="596">
        <v>1</v>
      </c>
      <c r="J419" s="591">
        <v>0</v>
      </c>
    </row>
    <row r="420" spans="1:10" ht="15" customHeight="1">
      <c r="A420" s="587"/>
      <c r="B420" s="291">
        <v>12</v>
      </c>
      <c r="C420" s="593" t="str">
        <f>_xlfn.CONCAT(Table1[[#This Row],[groupid]],Table1[[#This Row],[Thành phần hao phí]])</f>
        <v>12Cộng</v>
      </c>
      <c r="D420" s="594"/>
      <c r="E420" s="589" t="s">
        <v>314</v>
      </c>
      <c r="F420" s="588"/>
      <c r="G420" s="595"/>
      <c r="H420" s="590"/>
      <c r="I420" s="596"/>
      <c r="J420" s="591">
        <v>0</v>
      </c>
    </row>
    <row r="421" spans="1:10" ht="15" customHeight="1">
      <c r="A421" s="587">
        <v>13</v>
      </c>
      <c r="B421" s="291">
        <v>13</v>
      </c>
      <c r="C421" s="593" t="str">
        <f>_xlfn.CONCAT(Table1[[#This Row],[groupid]],Table1[[#This Row],[Thành phần hao phí]])</f>
        <v>130</v>
      </c>
      <c r="D421" s="594">
        <v>0</v>
      </c>
      <c r="E421" s="589">
        <v>0</v>
      </c>
      <c r="F421" s="588">
        <v>0</v>
      </c>
      <c r="G421" s="595">
        <v>1</v>
      </c>
      <c r="H421" s="590"/>
      <c r="I421" s="596"/>
      <c r="J421" s="591"/>
    </row>
    <row r="422" spans="1:10" ht="15" customHeight="1">
      <c r="A422" s="587"/>
      <c r="B422" s="291">
        <v>13</v>
      </c>
      <c r="C422" s="593" t="str">
        <f>_xlfn.CONCAT(Table1[[#This Row],[groupid]],Table1[[#This Row],[Thành phần hao phí]])</f>
        <v>13b) Nhân công</v>
      </c>
      <c r="D422" s="594"/>
      <c r="E422" s="589" t="s">
        <v>229</v>
      </c>
      <c r="F422" s="588"/>
      <c r="G422" s="595"/>
      <c r="H422" s="590"/>
      <c r="I422" s="596"/>
      <c r="J422" s="591">
        <v>0</v>
      </c>
    </row>
    <row r="423" spans="1:10" ht="15" customHeight="1">
      <c r="A423" s="587"/>
      <c r="B423" s="291">
        <v>13</v>
      </c>
      <c r="C423" s="593" t="str">
        <f>_xlfn.CONCAT(Table1[[#This Row],[groupid]],Table1[[#This Row],[Thành phần hao phí]])</f>
        <v>13Nhân công 3,5/7, nhóm 1</v>
      </c>
      <c r="D423" s="594" t="s">
        <v>96</v>
      </c>
      <c r="E423" s="589" t="s">
        <v>97</v>
      </c>
      <c r="F423" s="588" t="s">
        <v>93</v>
      </c>
      <c r="G423" s="595">
        <v>0.36</v>
      </c>
      <c r="H423" s="590">
        <v>0</v>
      </c>
      <c r="I423" s="596">
        <v>1</v>
      </c>
      <c r="J423" s="591">
        <v>0</v>
      </c>
    </row>
    <row r="424" spans="1:10" ht="15" customHeight="1">
      <c r="A424" s="587"/>
      <c r="B424" s="291">
        <v>13</v>
      </c>
      <c r="C424" s="593" t="str">
        <f>_xlfn.CONCAT(Table1[[#This Row],[groupid]],Table1[[#This Row],[Thành phần hao phí]])</f>
        <v>13c) Máy thi công</v>
      </c>
      <c r="D424" s="594"/>
      <c r="E424" s="589" t="s">
        <v>230</v>
      </c>
      <c r="F424" s="588"/>
      <c r="G424" s="595"/>
      <c r="H424" s="590"/>
      <c r="I424" s="596"/>
      <c r="J424" s="591">
        <v>0</v>
      </c>
    </row>
    <row r="425" spans="1:10" ht="15" customHeight="1">
      <c r="A425" s="587"/>
      <c r="B425" s="291">
        <v>13</v>
      </c>
      <c r="C425" s="593" t="str">
        <f>_xlfn.CONCAT(Table1[[#This Row],[groupid]],Table1[[#This Row],[Thành phần hao phí]])</f>
        <v>13Máy đào gầu dây 1,2m3</v>
      </c>
      <c r="D425" s="594" t="s">
        <v>105</v>
      </c>
      <c r="E425" s="589" t="s">
        <v>106</v>
      </c>
      <c r="F425" s="588" t="s">
        <v>103</v>
      </c>
      <c r="G425" s="595">
        <v>0.192</v>
      </c>
      <c r="H425" s="590">
        <v>0</v>
      </c>
      <c r="I425" s="596">
        <v>1</v>
      </c>
      <c r="J425" s="591">
        <v>0</v>
      </c>
    </row>
    <row r="426" spans="1:10" ht="15" customHeight="1">
      <c r="A426" s="587"/>
      <c r="B426" s="291">
        <v>13</v>
      </c>
      <c r="C426" s="593" t="str">
        <f>_xlfn.CONCAT(Table1[[#This Row],[groupid]],Table1[[#This Row],[Thành phần hao phí]])</f>
        <v>13Sà lan 250T</v>
      </c>
      <c r="D426" s="594" t="s">
        <v>113</v>
      </c>
      <c r="E426" s="589" t="s">
        <v>114</v>
      </c>
      <c r="F426" s="588" t="s">
        <v>103</v>
      </c>
      <c r="G426" s="595">
        <v>0.192</v>
      </c>
      <c r="H426" s="590">
        <v>0</v>
      </c>
      <c r="I426" s="596">
        <v>1</v>
      </c>
      <c r="J426" s="591">
        <v>0</v>
      </c>
    </row>
    <row r="427" spans="1:10" ht="15" customHeight="1">
      <c r="A427" s="587"/>
      <c r="B427" s="291">
        <v>13</v>
      </c>
      <c r="C427" s="593" t="str">
        <f>_xlfn.CONCAT(Table1[[#This Row],[groupid]],Table1[[#This Row],[Thành phần hao phí]])</f>
        <v>13Sà lan 400T</v>
      </c>
      <c r="D427" s="594" t="s">
        <v>116</v>
      </c>
      <c r="E427" s="589" t="s">
        <v>117</v>
      </c>
      <c r="F427" s="588" t="s">
        <v>103</v>
      </c>
      <c r="G427" s="595">
        <v>0.192</v>
      </c>
      <c r="H427" s="590">
        <v>0</v>
      </c>
      <c r="I427" s="596">
        <v>1</v>
      </c>
      <c r="J427" s="591">
        <v>0</v>
      </c>
    </row>
    <row r="428" spans="1:10" ht="15" customHeight="1">
      <c r="A428" s="587"/>
      <c r="B428" s="291">
        <v>13</v>
      </c>
      <c r="C428" s="593" t="str">
        <f>_xlfn.CONCAT(Table1[[#This Row],[groupid]],Table1[[#This Row],[Thành phần hao phí]])</f>
        <v>13Cộng</v>
      </c>
      <c r="D428" s="594"/>
      <c r="E428" s="589" t="s">
        <v>314</v>
      </c>
      <c r="F428" s="588"/>
      <c r="G428" s="595"/>
      <c r="H428" s="590"/>
      <c r="I428" s="596"/>
      <c r="J428" s="591">
        <v>0</v>
      </c>
    </row>
    <row r="429" spans="1:10" ht="15" customHeight="1">
      <c r="A429" s="587">
        <v>14</v>
      </c>
      <c r="B429" s="291">
        <v>14</v>
      </c>
      <c r="C429" s="593" t="str">
        <f>_xlfn.CONCAT(Table1[[#This Row],[groupid]],Table1[[#This Row],[Thành phần hao phí]])</f>
        <v>140</v>
      </c>
      <c r="D429" s="594">
        <v>0</v>
      </c>
      <c r="E429" s="589">
        <v>0</v>
      </c>
      <c r="F429" s="588">
        <v>0</v>
      </c>
      <c r="G429" s="595">
        <v>1</v>
      </c>
      <c r="H429" s="590"/>
      <c r="I429" s="596"/>
      <c r="J429" s="591"/>
    </row>
    <row r="430" spans="1:10" ht="15" customHeight="1">
      <c r="A430" s="587"/>
      <c r="B430" s="291">
        <v>14</v>
      </c>
      <c r="C430" s="593" t="str">
        <f>_xlfn.CONCAT(Table1[[#This Row],[groupid]],Table1[[#This Row],[Thành phần hao phí]])</f>
        <v>14b) Nhân công</v>
      </c>
      <c r="D430" s="594"/>
      <c r="E430" s="589" t="s">
        <v>229</v>
      </c>
      <c r="F430" s="588"/>
      <c r="G430" s="595"/>
      <c r="H430" s="590"/>
      <c r="I430" s="596"/>
      <c r="J430" s="591">
        <v>0</v>
      </c>
    </row>
    <row r="431" spans="1:10" ht="15" customHeight="1">
      <c r="A431" s="587"/>
      <c r="B431" s="291">
        <v>14</v>
      </c>
      <c r="C431" s="593" t="str">
        <f>_xlfn.CONCAT(Table1[[#This Row],[groupid]],Table1[[#This Row],[Thành phần hao phí]])</f>
        <v>14Nhân công 3,5/7, nhóm 1</v>
      </c>
      <c r="D431" s="594" t="s">
        <v>96</v>
      </c>
      <c r="E431" s="589" t="s">
        <v>97</v>
      </c>
      <c r="F431" s="588" t="s">
        <v>93</v>
      </c>
      <c r="G431" s="595">
        <v>0.36</v>
      </c>
      <c r="H431" s="590">
        <v>0</v>
      </c>
      <c r="I431" s="596">
        <v>1</v>
      </c>
      <c r="J431" s="591">
        <v>0</v>
      </c>
    </row>
    <row r="432" spans="1:10" ht="15" customHeight="1">
      <c r="A432" s="587"/>
      <c r="B432" s="291">
        <v>14</v>
      </c>
      <c r="C432" s="593" t="str">
        <f>_xlfn.CONCAT(Table1[[#This Row],[groupid]],Table1[[#This Row],[Thành phần hao phí]])</f>
        <v>14c) Máy thi công</v>
      </c>
      <c r="D432" s="594"/>
      <c r="E432" s="589" t="s">
        <v>230</v>
      </c>
      <c r="F432" s="588"/>
      <c r="G432" s="595"/>
      <c r="H432" s="590"/>
      <c r="I432" s="596"/>
      <c r="J432" s="591">
        <v>0</v>
      </c>
    </row>
    <row r="433" spans="1:10" ht="15" customHeight="1">
      <c r="A433" s="587"/>
      <c r="B433" s="291">
        <v>14</v>
      </c>
      <c r="C433" s="593" t="str">
        <f>_xlfn.CONCAT(Table1[[#This Row],[groupid]],Table1[[#This Row],[Thành phần hao phí]])</f>
        <v>14Máy đào gầu dây 1,2m3</v>
      </c>
      <c r="D433" s="594" t="s">
        <v>105</v>
      </c>
      <c r="E433" s="589" t="s">
        <v>106</v>
      </c>
      <c r="F433" s="588" t="s">
        <v>103</v>
      </c>
      <c r="G433" s="595">
        <v>0.192</v>
      </c>
      <c r="H433" s="590">
        <v>0</v>
      </c>
      <c r="I433" s="596">
        <v>1</v>
      </c>
      <c r="J433" s="591">
        <v>0</v>
      </c>
    </row>
    <row r="434" spans="1:10" ht="15" customHeight="1">
      <c r="A434" s="587"/>
      <c r="B434" s="291">
        <v>14</v>
      </c>
      <c r="C434" s="593" t="str">
        <f>_xlfn.CONCAT(Table1[[#This Row],[groupid]],Table1[[#This Row],[Thành phần hao phí]])</f>
        <v>14Sà lan 250T</v>
      </c>
      <c r="D434" s="594" t="s">
        <v>113</v>
      </c>
      <c r="E434" s="589" t="s">
        <v>114</v>
      </c>
      <c r="F434" s="588" t="s">
        <v>103</v>
      </c>
      <c r="G434" s="595">
        <v>0.192</v>
      </c>
      <c r="H434" s="590">
        <v>0</v>
      </c>
      <c r="I434" s="596">
        <v>1</v>
      </c>
      <c r="J434" s="591">
        <v>0</v>
      </c>
    </row>
    <row r="435" spans="1:10" ht="15" customHeight="1">
      <c r="A435" s="587"/>
      <c r="B435" s="291">
        <v>14</v>
      </c>
      <c r="C435" s="593" t="str">
        <f>_xlfn.CONCAT(Table1[[#This Row],[groupid]],Table1[[#This Row],[Thành phần hao phí]])</f>
        <v>14Sà lan 400T</v>
      </c>
      <c r="D435" s="594" t="s">
        <v>116</v>
      </c>
      <c r="E435" s="589" t="s">
        <v>117</v>
      </c>
      <c r="F435" s="588" t="s">
        <v>103</v>
      </c>
      <c r="G435" s="595">
        <v>0.192</v>
      </c>
      <c r="H435" s="590">
        <v>0</v>
      </c>
      <c r="I435" s="596">
        <v>1</v>
      </c>
      <c r="J435" s="591">
        <v>0</v>
      </c>
    </row>
    <row r="436" spans="1:10" ht="15" customHeight="1">
      <c r="A436" s="587"/>
      <c r="B436" s="291">
        <v>14</v>
      </c>
      <c r="C436" s="593" t="str">
        <f>_xlfn.CONCAT(Table1[[#This Row],[groupid]],Table1[[#This Row],[Thành phần hao phí]])</f>
        <v>14Cộng</v>
      </c>
      <c r="D436" s="594"/>
      <c r="E436" s="589" t="s">
        <v>314</v>
      </c>
      <c r="F436" s="588"/>
      <c r="G436" s="595"/>
      <c r="H436" s="590"/>
      <c r="I436" s="596"/>
      <c r="J436" s="591">
        <v>0</v>
      </c>
    </row>
    <row r="437" spans="1:10" ht="15" customHeight="1">
      <c r="A437" s="587">
        <v>15</v>
      </c>
      <c r="B437" s="291">
        <v>15</v>
      </c>
      <c r="C437" s="593" t="str">
        <f>_xlfn.CONCAT(Table1[[#This Row],[groupid]],Table1[[#This Row],[Thành phần hao phí]])</f>
        <v>150</v>
      </c>
      <c r="D437" s="594">
        <v>0</v>
      </c>
      <c r="E437" s="589">
        <v>0</v>
      </c>
      <c r="F437" s="588">
        <v>0</v>
      </c>
      <c r="G437" s="595">
        <v>1</v>
      </c>
      <c r="H437" s="590"/>
      <c r="I437" s="596"/>
      <c r="J437" s="591"/>
    </row>
    <row r="438" spans="1:10" ht="15" customHeight="1">
      <c r="A438" s="587"/>
      <c r="B438" s="291">
        <v>15</v>
      </c>
      <c r="C438" s="593" t="str">
        <f>_xlfn.CONCAT(Table1[[#This Row],[groupid]],Table1[[#This Row],[Thành phần hao phí]])</f>
        <v>15b) Nhân công</v>
      </c>
      <c r="D438" s="594"/>
      <c r="E438" s="589" t="s">
        <v>229</v>
      </c>
      <c r="F438" s="588"/>
      <c r="G438" s="595"/>
      <c r="H438" s="590"/>
      <c r="I438" s="596"/>
      <c r="J438" s="591">
        <v>0</v>
      </c>
    </row>
    <row r="439" spans="1:10" ht="15" customHeight="1">
      <c r="A439" s="587"/>
      <c r="B439" s="291">
        <v>15</v>
      </c>
      <c r="C439" s="593" t="str">
        <f>_xlfn.CONCAT(Table1[[#This Row],[groupid]],Table1[[#This Row],[Thành phần hao phí]])</f>
        <v>15Nhân công 3,5/7, nhóm 1</v>
      </c>
      <c r="D439" s="594" t="s">
        <v>96</v>
      </c>
      <c r="E439" s="589" t="s">
        <v>97</v>
      </c>
      <c r="F439" s="588" t="s">
        <v>93</v>
      </c>
      <c r="G439" s="595">
        <v>0.36</v>
      </c>
      <c r="H439" s="590">
        <v>0</v>
      </c>
      <c r="I439" s="596">
        <v>1</v>
      </c>
      <c r="J439" s="591">
        <v>0</v>
      </c>
    </row>
    <row r="440" spans="1:10" ht="15" customHeight="1">
      <c r="A440" s="587"/>
      <c r="B440" s="291">
        <v>15</v>
      </c>
      <c r="C440" s="593" t="str">
        <f>_xlfn.CONCAT(Table1[[#This Row],[groupid]],Table1[[#This Row],[Thành phần hao phí]])</f>
        <v>15c) Máy thi công</v>
      </c>
      <c r="D440" s="594"/>
      <c r="E440" s="589" t="s">
        <v>230</v>
      </c>
      <c r="F440" s="588"/>
      <c r="G440" s="595"/>
      <c r="H440" s="590"/>
      <c r="I440" s="596"/>
      <c r="J440" s="591">
        <v>0</v>
      </c>
    </row>
    <row r="441" spans="1:10" ht="15" customHeight="1">
      <c r="A441" s="587"/>
      <c r="B441" s="291">
        <v>15</v>
      </c>
      <c r="C441" s="593" t="str">
        <f>_xlfn.CONCAT(Table1[[#This Row],[groupid]],Table1[[#This Row],[Thành phần hao phí]])</f>
        <v>15Máy đào gầu dây 1,2m3</v>
      </c>
      <c r="D441" s="594" t="s">
        <v>105</v>
      </c>
      <c r="E441" s="589" t="s">
        <v>106</v>
      </c>
      <c r="F441" s="588" t="s">
        <v>103</v>
      </c>
      <c r="G441" s="595">
        <v>0.192</v>
      </c>
      <c r="H441" s="590">
        <v>0</v>
      </c>
      <c r="I441" s="596">
        <v>1</v>
      </c>
      <c r="J441" s="591">
        <v>0</v>
      </c>
    </row>
    <row r="442" spans="1:10" ht="15" customHeight="1">
      <c r="A442" s="587"/>
      <c r="B442" s="291">
        <v>15</v>
      </c>
      <c r="C442" s="593" t="str">
        <f>_xlfn.CONCAT(Table1[[#This Row],[groupid]],Table1[[#This Row],[Thành phần hao phí]])</f>
        <v>15Sà lan 250T</v>
      </c>
      <c r="D442" s="594" t="s">
        <v>113</v>
      </c>
      <c r="E442" s="589" t="s">
        <v>114</v>
      </c>
      <c r="F442" s="588" t="s">
        <v>103</v>
      </c>
      <c r="G442" s="595">
        <v>0.192</v>
      </c>
      <c r="H442" s="590">
        <v>0</v>
      </c>
      <c r="I442" s="596">
        <v>1</v>
      </c>
      <c r="J442" s="591">
        <v>0</v>
      </c>
    </row>
    <row r="443" spans="1:10" ht="15" customHeight="1">
      <c r="A443" s="587"/>
      <c r="B443" s="291">
        <v>15</v>
      </c>
      <c r="C443" s="593" t="str">
        <f>_xlfn.CONCAT(Table1[[#This Row],[groupid]],Table1[[#This Row],[Thành phần hao phí]])</f>
        <v>15Sà lan 400T</v>
      </c>
      <c r="D443" s="594" t="s">
        <v>116</v>
      </c>
      <c r="E443" s="589" t="s">
        <v>117</v>
      </c>
      <c r="F443" s="588" t="s">
        <v>103</v>
      </c>
      <c r="G443" s="595">
        <v>0.192</v>
      </c>
      <c r="H443" s="590">
        <v>0</v>
      </c>
      <c r="I443" s="596">
        <v>1</v>
      </c>
      <c r="J443" s="591">
        <v>0</v>
      </c>
    </row>
    <row r="444" spans="1:10" ht="15" customHeight="1">
      <c r="A444" s="587"/>
      <c r="B444" s="291">
        <v>15</v>
      </c>
      <c r="C444" s="593" t="str">
        <f>_xlfn.CONCAT(Table1[[#This Row],[groupid]],Table1[[#This Row],[Thành phần hao phí]])</f>
        <v>15Cộng</v>
      </c>
      <c r="D444" s="594"/>
      <c r="E444" s="589" t="s">
        <v>314</v>
      </c>
      <c r="F444" s="588"/>
      <c r="G444" s="595"/>
      <c r="H444" s="590"/>
      <c r="I444" s="596"/>
      <c r="J444" s="591">
        <v>0</v>
      </c>
    </row>
    <row r="445" spans="1:10" ht="15" customHeight="1">
      <c r="A445" s="587">
        <v>16</v>
      </c>
      <c r="B445" s="291">
        <v>16</v>
      </c>
      <c r="C445" s="593" t="str">
        <f>_xlfn.CONCAT(Table1[[#This Row],[groupid]],Table1[[#This Row],[Thành phần hao phí]])</f>
        <v>160</v>
      </c>
      <c r="D445" s="594">
        <v>0</v>
      </c>
      <c r="E445" s="589">
        <v>0</v>
      </c>
      <c r="F445" s="588">
        <v>0</v>
      </c>
      <c r="G445" s="595">
        <v>1</v>
      </c>
      <c r="H445" s="590"/>
      <c r="I445" s="596"/>
      <c r="J445" s="591"/>
    </row>
    <row r="446" spans="1:10" ht="15" customHeight="1">
      <c r="A446" s="587"/>
      <c r="B446" s="291">
        <v>16</v>
      </c>
      <c r="C446" s="593" t="str">
        <f>_xlfn.CONCAT(Table1[[#This Row],[groupid]],Table1[[#This Row],[Thành phần hao phí]])</f>
        <v>16b) Nhân công</v>
      </c>
      <c r="D446" s="594"/>
      <c r="E446" s="589" t="s">
        <v>229</v>
      </c>
      <c r="F446" s="588"/>
      <c r="G446" s="595"/>
      <c r="H446" s="590"/>
      <c r="I446" s="596"/>
      <c r="J446" s="591">
        <v>0</v>
      </c>
    </row>
    <row r="447" spans="1:10" ht="15" customHeight="1">
      <c r="A447" s="587"/>
      <c r="B447" s="291">
        <v>16</v>
      </c>
      <c r="C447" s="593" t="str">
        <f>_xlfn.CONCAT(Table1[[#This Row],[groupid]],Table1[[#This Row],[Thành phần hao phí]])</f>
        <v>16Nhân công 3,5/7, nhóm 1</v>
      </c>
      <c r="D447" s="594" t="s">
        <v>96</v>
      </c>
      <c r="E447" s="589" t="s">
        <v>97</v>
      </c>
      <c r="F447" s="588" t="s">
        <v>93</v>
      </c>
      <c r="G447" s="595">
        <v>0.36</v>
      </c>
      <c r="H447" s="590">
        <v>0</v>
      </c>
      <c r="I447" s="596">
        <v>1</v>
      </c>
      <c r="J447" s="591">
        <v>0</v>
      </c>
    </row>
    <row r="448" spans="1:10" ht="15" customHeight="1">
      <c r="A448" s="587"/>
      <c r="B448" s="291">
        <v>16</v>
      </c>
      <c r="C448" s="593" t="str">
        <f>_xlfn.CONCAT(Table1[[#This Row],[groupid]],Table1[[#This Row],[Thành phần hao phí]])</f>
        <v>16c) Máy thi công</v>
      </c>
      <c r="D448" s="594"/>
      <c r="E448" s="589" t="s">
        <v>230</v>
      </c>
      <c r="F448" s="588"/>
      <c r="G448" s="595"/>
      <c r="H448" s="590"/>
      <c r="I448" s="596"/>
      <c r="J448" s="591">
        <v>0</v>
      </c>
    </row>
    <row r="449" spans="1:10" ht="15" customHeight="1">
      <c r="A449" s="587"/>
      <c r="B449" s="291">
        <v>16</v>
      </c>
      <c r="C449" s="593" t="str">
        <f>_xlfn.CONCAT(Table1[[#This Row],[groupid]],Table1[[#This Row],[Thành phần hao phí]])</f>
        <v>16Máy đào gầu dây 1,2m3</v>
      </c>
      <c r="D449" s="594" t="s">
        <v>105</v>
      </c>
      <c r="E449" s="589" t="s">
        <v>106</v>
      </c>
      <c r="F449" s="588" t="s">
        <v>103</v>
      </c>
      <c r="G449" s="595">
        <v>0.192</v>
      </c>
      <c r="H449" s="590">
        <v>0</v>
      </c>
      <c r="I449" s="596">
        <v>1</v>
      </c>
      <c r="J449" s="591">
        <v>0</v>
      </c>
    </row>
    <row r="450" spans="1:10" ht="15" customHeight="1">
      <c r="A450" s="587"/>
      <c r="B450" s="291">
        <v>16</v>
      </c>
      <c r="C450" s="593" t="str">
        <f>_xlfn.CONCAT(Table1[[#This Row],[groupid]],Table1[[#This Row],[Thành phần hao phí]])</f>
        <v>16Sà lan 250T</v>
      </c>
      <c r="D450" s="594" t="s">
        <v>113</v>
      </c>
      <c r="E450" s="589" t="s">
        <v>114</v>
      </c>
      <c r="F450" s="588" t="s">
        <v>103</v>
      </c>
      <c r="G450" s="595">
        <v>0.192</v>
      </c>
      <c r="H450" s="590">
        <v>0</v>
      </c>
      <c r="I450" s="596">
        <v>1</v>
      </c>
      <c r="J450" s="591">
        <v>0</v>
      </c>
    </row>
    <row r="451" spans="1:10" ht="15" customHeight="1">
      <c r="A451" s="587"/>
      <c r="B451" s="291">
        <v>16</v>
      </c>
      <c r="C451" s="593" t="str">
        <f>_xlfn.CONCAT(Table1[[#This Row],[groupid]],Table1[[#This Row],[Thành phần hao phí]])</f>
        <v>16Sà lan 400T</v>
      </c>
      <c r="D451" s="594" t="s">
        <v>116</v>
      </c>
      <c r="E451" s="589" t="s">
        <v>117</v>
      </c>
      <c r="F451" s="588" t="s">
        <v>103</v>
      </c>
      <c r="G451" s="595">
        <v>0.192</v>
      </c>
      <c r="H451" s="590">
        <v>0</v>
      </c>
      <c r="I451" s="596">
        <v>1</v>
      </c>
      <c r="J451" s="591">
        <v>0</v>
      </c>
    </row>
    <row r="452" spans="1:10" ht="15" customHeight="1">
      <c r="A452" s="587"/>
      <c r="B452" s="291">
        <v>16</v>
      </c>
      <c r="C452" s="593" t="str">
        <f>_xlfn.CONCAT(Table1[[#This Row],[groupid]],Table1[[#This Row],[Thành phần hao phí]])</f>
        <v>16Cộng</v>
      </c>
      <c r="D452" s="594"/>
      <c r="E452" s="589" t="s">
        <v>314</v>
      </c>
      <c r="F452" s="588"/>
      <c r="G452" s="595"/>
      <c r="H452" s="590"/>
      <c r="I452" s="596"/>
      <c r="J452" s="591">
        <v>0</v>
      </c>
    </row>
    <row r="453" spans="1:10" ht="15" customHeight="1">
      <c r="A453" s="587">
        <v>17</v>
      </c>
      <c r="B453" s="291">
        <v>17</v>
      </c>
      <c r="C453" s="593" t="str">
        <f>_xlfn.CONCAT(Table1[[#This Row],[groupid]],Table1[[#This Row],[Thành phần hao phí]])</f>
        <v>170</v>
      </c>
      <c r="D453" s="594">
        <v>0</v>
      </c>
      <c r="E453" s="589">
        <v>0</v>
      </c>
      <c r="F453" s="588">
        <v>0</v>
      </c>
      <c r="G453" s="595">
        <v>1</v>
      </c>
      <c r="H453" s="590"/>
      <c r="I453" s="596"/>
      <c r="J453" s="591"/>
    </row>
    <row r="454" spans="1:10" ht="15" customHeight="1">
      <c r="A454" s="587"/>
      <c r="B454" s="291">
        <v>17</v>
      </c>
      <c r="C454" s="593" t="str">
        <f>_xlfn.CONCAT(Table1[[#This Row],[groupid]],Table1[[#This Row],[Thành phần hao phí]])</f>
        <v>17b) Nhân công</v>
      </c>
      <c r="D454" s="594"/>
      <c r="E454" s="589" t="s">
        <v>229</v>
      </c>
      <c r="F454" s="588"/>
      <c r="G454" s="595"/>
      <c r="H454" s="590"/>
      <c r="I454" s="596"/>
      <c r="J454" s="591">
        <v>0</v>
      </c>
    </row>
    <row r="455" spans="1:10" ht="15" customHeight="1">
      <c r="A455" s="587"/>
      <c r="B455" s="291">
        <v>17</v>
      </c>
      <c r="C455" s="593" t="str">
        <f>_xlfn.CONCAT(Table1[[#This Row],[groupid]],Table1[[#This Row],[Thành phần hao phí]])</f>
        <v>17Nhân công 3,5/7, nhóm 1</v>
      </c>
      <c r="D455" s="594" t="s">
        <v>96</v>
      </c>
      <c r="E455" s="589" t="s">
        <v>97</v>
      </c>
      <c r="F455" s="588" t="s">
        <v>93</v>
      </c>
      <c r="G455" s="595">
        <v>0.36</v>
      </c>
      <c r="H455" s="590">
        <v>0</v>
      </c>
      <c r="I455" s="596">
        <v>1</v>
      </c>
      <c r="J455" s="591">
        <v>0</v>
      </c>
    </row>
    <row r="456" spans="1:10" ht="15" customHeight="1">
      <c r="A456" s="587"/>
      <c r="B456" s="291">
        <v>17</v>
      </c>
      <c r="C456" s="593" t="str">
        <f>_xlfn.CONCAT(Table1[[#This Row],[groupid]],Table1[[#This Row],[Thành phần hao phí]])</f>
        <v>17c) Máy thi công</v>
      </c>
      <c r="D456" s="594"/>
      <c r="E456" s="589" t="s">
        <v>230</v>
      </c>
      <c r="F456" s="588"/>
      <c r="G456" s="595"/>
      <c r="H456" s="590"/>
      <c r="I456" s="596"/>
      <c r="J456" s="591">
        <v>0</v>
      </c>
    </row>
    <row r="457" spans="1:10" ht="15" customHeight="1">
      <c r="A457" s="587"/>
      <c r="B457" s="291">
        <v>17</v>
      </c>
      <c r="C457" s="593" t="str">
        <f>_xlfn.CONCAT(Table1[[#This Row],[groupid]],Table1[[#This Row],[Thành phần hao phí]])</f>
        <v>17Máy đào gầu dây 1,2m3</v>
      </c>
      <c r="D457" s="594" t="s">
        <v>105</v>
      </c>
      <c r="E457" s="589" t="s">
        <v>106</v>
      </c>
      <c r="F457" s="588" t="s">
        <v>103</v>
      </c>
      <c r="G457" s="595">
        <v>0.192</v>
      </c>
      <c r="H457" s="590">
        <v>0</v>
      </c>
      <c r="I457" s="596">
        <v>1</v>
      </c>
      <c r="J457" s="591">
        <v>0</v>
      </c>
    </row>
    <row r="458" spans="1:10" ht="15" customHeight="1">
      <c r="A458" s="587"/>
      <c r="B458" s="291">
        <v>17</v>
      </c>
      <c r="C458" s="593" t="str">
        <f>_xlfn.CONCAT(Table1[[#This Row],[groupid]],Table1[[#This Row],[Thành phần hao phí]])</f>
        <v>17Sà lan 250T</v>
      </c>
      <c r="D458" s="594" t="s">
        <v>113</v>
      </c>
      <c r="E458" s="589" t="s">
        <v>114</v>
      </c>
      <c r="F458" s="588" t="s">
        <v>103</v>
      </c>
      <c r="G458" s="595">
        <v>0.192</v>
      </c>
      <c r="H458" s="590">
        <v>0</v>
      </c>
      <c r="I458" s="596">
        <v>1</v>
      </c>
      <c r="J458" s="591">
        <v>0</v>
      </c>
    </row>
    <row r="459" spans="1:10" ht="15" customHeight="1">
      <c r="A459" s="587"/>
      <c r="B459" s="291">
        <v>17</v>
      </c>
      <c r="C459" s="593" t="str">
        <f>_xlfn.CONCAT(Table1[[#This Row],[groupid]],Table1[[#This Row],[Thành phần hao phí]])</f>
        <v>17Sà lan 400T</v>
      </c>
      <c r="D459" s="594" t="s">
        <v>116</v>
      </c>
      <c r="E459" s="589" t="s">
        <v>117</v>
      </c>
      <c r="F459" s="588" t="s">
        <v>103</v>
      </c>
      <c r="G459" s="595">
        <v>0.192</v>
      </c>
      <c r="H459" s="590">
        <v>0</v>
      </c>
      <c r="I459" s="596">
        <v>1</v>
      </c>
      <c r="J459" s="591">
        <v>0</v>
      </c>
    </row>
    <row r="460" spans="1:10" ht="15" customHeight="1">
      <c r="A460" s="587"/>
      <c r="B460" s="291">
        <v>17</v>
      </c>
      <c r="C460" s="593" t="str">
        <f>_xlfn.CONCAT(Table1[[#This Row],[groupid]],Table1[[#This Row],[Thành phần hao phí]])</f>
        <v>17Cộng</v>
      </c>
      <c r="D460" s="594"/>
      <c r="E460" s="589" t="s">
        <v>314</v>
      </c>
      <c r="F460" s="588"/>
      <c r="G460" s="595"/>
      <c r="H460" s="590"/>
      <c r="I460" s="596"/>
      <c r="J460" s="591">
        <v>0</v>
      </c>
    </row>
    <row r="461" spans="1:10" ht="15" customHeight="1">
      <c r="A461" s="587">
        <v>1</v>
      </c>
      <c r="B461" s="291">
        <v>1</v>
      </c>
      <c r="C461" s="593" t="str">
        <f>_xlfn.CONCAT(Table1[[#This Row],[groupid]],Table1[[#This Row],[Thành phần hao phí]])</f>
        <v>1Nạo vét bùn bằng thủ công</v>
      </c>
      <c r="D461" s="594" t="s">
        <v>44</v>
      </c>
      <c r="E461" s="589" t="s">
        <v>45</v>
      </c>
      <c r="F461" s="588" t="s">
        <v>46</v>
      </c>
      <c r="G461" s="595">
        <v>1</v>
      </c>
      <c r="H461" s="590"/>
      <c r="I461" s="596"/>
      <c r="J461" s="591"/>
    </row>
    <row r="462" spans="1:10" ht="15" customHeight="1">
      <c r="A462" s="587"/>
      <c r="B462" s="291">
        <v>1</v>
      </c>
      <c r="C462" s="593" t="str">
        <f>_xlfn.CONCAT(Table1[[#This Row],[groupid]],Table1[[#This Row],[Thành phần hao phí]])</f>
        <v>1b) Nhân công</v>
      </c>
      <c r="D462" s="594"/>
      <c r="E462" s="589" t="s">
        <v>229</v>
      </c>
      <c r="F462" s="588"/>
      <c r="G462" s="595"/>
      <c r="H462" s="590"/>
      <c r="I462" s="596"/>
      <c r="J462" s="591">
        <v>211893</v>
      </c>
    </row>
    <row r="463" spans="1:10" ht="15" customHeight="1">
      <c r="A463" s="587"/>
      <c r="B463" s="291">
        <v>1</v>
      </c>
      <c r="C463" s="593" t="str">
        <f>_xlfn.CONCAT(Table1[[#This Row],[groupid]],Table1[[#This Row],[Thành phần hao phí]])</f>
        <v>1Nhân công 3,0/7, nhóm 1</v>
      </c>
      <c r="D463" s="594" t="s">
        <v>91</v>
      </c>
      <c r="E463" s="589" t="s">
        <v>92</v>
      </c>
      <c r="F463" s="588" t="s">
        <v>93</v>
      </c>
      <c r="G463" s="595">
        <v>0.94</v>
      </c>
      <c r="H463" s="590">
        <v>225418</v>
      </c>
      <c r="I463" s="596">
        <v>1</v>
      </c>
      <c r="J463" s="591">
        <v>211893</v>
      </c>
    </row>
    <row r="464" spans="1:10" ht="15" customHeight="1">
      <c r="A464" s="587">
        <v>2</v>
      </c>
      <c r="B464" s="291">
        <v>2</v>
      </c>
      <c r="C464" s="593" t="str">
        <f>_xlfn.CONCAT(Table1[[#This Row],[groupid]],Table1[[#This Row],[Thành phần hao phí]])</f>
        <v>2Nạo vét kênh mương bằng máy đào gầu dây 0,4m3, chiều cao đổ đất &lt;= 3m, bùn đặc lắng đọng dưới 3 năm</v>
      </c>
      <c r="D464" s="594" t="s">
        <v>52</v>
      </c>
      <c r="E464" s="589" t="s">
        <v>53</v>
      </c>
      <c r="F464" s="588" t="s">
        <v>54</v>
      </c>
      <c r="G464" s="595">
        <v>1</v>
      </c>
      <c r="H464" s="590"/>
      <c r="I464" s="596"/>
      <c r="J464" s="591"/>
    </row>
    <row r="465" spans="1:10" ht="15" customHeight="1">
      <c r="A465" s="587"/>
      <c r="B465" s="291">
        <v>2</v>
      </c>
      <c r="C465" s="593" t="str">
        <f>_xlfn.CONCAT(Table1[[#This Row],[groupid]],Table1[[#This Row],[Thành phần hao phí]])</f>
        <v>2b) Nhân công</v>
      </c>
      <c r="D465" s="594"/>
      <c r="E465" s="589" t="s">
        <v>229</v>
      </c>
      <c r="F465" s="588"/>
      <c r="G465" s="595"/>
      <c r="H465" s="590"/>
      <c r="I465" s="596"/>
      <c r="J465" s="591">
        <v>202130</v>
      </c>
    </row>
    <row r="466" spans="1:10" ht="15" customHeight="1">
      <c r="A466" s="587"/>
      <c r="B466" s="291">
        <v>2</v>
      </c>
      <c r="C466" s="593" t="str">
        <f>_xlfn.CONCAT(Table1[[#This Row],[groupid]],Table1[[#This Row],[Thành phần hao phí]])</f>
        <v>2Nhân công 3,5/7, nhóm 1</v>
      </c>
      <c r="D466" s="594" t="s">
        <v>96</v>
      </c>
      <c r="E466" s="589" t="s">
        <v>97</v>
      </c>
      <c r="F466" s="588" t="s">
        <v>93</v>
      </c>
      <c r="G466" s="595">
        <v>0.82</v>
      </c>
      <c r="H466" s="590">
        <v>246500</v>
      </c>
      <c r="I466" s="596">
        <v>1</v>
      </c>
      <c r="J466" s="591">
        <v>202130</v>
      </c>
    </row>
    <row r="467" spans="1:10" ht="15" customHeight="1">
      <c r="A467" s="587"/>
      <c r="B467" s="291">
        <v>2</v>
      </c>
      <c r="C467" s="593" t="str">
        <f>_xlfn.CONCAT(Table1[[#This Row],[groupid]],Table1[[#This Row],[Thành phần hao phí]])</f>
        <v>2c) Máy thi công</v>
      </c>
      <c r="D467" s="594"/>
      <c r="E467" s="589" t="s">
        <v>230</v>
      </c>
      <c r="F467" s="588"/>
      <c r="G467" s="595"/>
      <c r="H467" s="590"/>
      <c r="I467" s="596"/>
      <c r="J467" s="591">
        <v>978209</v>
      </c>
    </row>
    <row r="468" spans="1:10" ht="15" customHeight="1">
      <c r="A468" s="587"/>
      <c r="B468" s="291">
        <v>2</v>
      </c>
      <c r="C468" s="593" t="str">
        <f>_xlfn.CONCAT(Table1[[#This Row],[groupid]],Table1[[#This Row],[Thành phần hao phí]])</f>
        <v>2Máy đào gầu dây 0,4m3</v>
      </c>
      <c r="D468" s="594" t="s">
        <v>101</v>
      </c>
      <c r="E468" s="589" t="s">
        <v>102</v>
      </c>
      <c r="F468" s="588" t="s">
        <v>103</v>
      </c>
      <c r="G468" s="595">
        <v>0.44</v>
      </c>
      <c r="H468" s="590">
        <v>1992824</v>
      </c>
      <c r="I468" s="596">
        <v>1</v>
      </c>
      <c r="J468" s="591">
        <v>876843</v>
      </c>
    </row>
    <row r="469" spans="1:10" ht="15" customHeight="1">
      <c r="A469" s="587"/>
      <c r="B469" s="291">
        <v>2</v>
      </c>
      <c r="C469" s="593" t="str">
        <f>_xlfn.CONCAT(Table1[[#This Row],[groupid]],Table1[[#This Row],[Thành phần hao phí]])</f>
        <v>2Phao thép 60T đặt máy</v>
      </c>
      <c r="D469" s="594" t="s">
        <v>108</v>
      </c>
      <c r="E469" s="589" t="s">
        <v>112</v>
      </c>
      <c r="F469" s="588" t="s">
        <v>103</v>
      </c>
      <c r="G469" s="595">
        <v>0.44</v>
      </c>
      <c r="H469" s="590">
        <v>115189</v>
      </c>
      <c r="I469" s="596">
        <v>1</v>
      </c>
      <c r="J469" s="591">
        <v>50683</v>
      </c>
    </row>
    <row r="470" spans="1:10" ht="15" customHeight="1">
      <c r="A470" s="587"/>
      <c r="B470" s="291">
        <v>2</v>
      </c>
      <c r="C470" s="593" t="str">
        <f>_xlfn.CONCAT(Table1[[#This Row],[groupid]],Table1[[#This Row],[Thành phần hao phí]])</f>
        <v>2Phao thép 60T chứa bùn</v>
      </c>
      <c r="D470" s="594" t="s">
        <v>108</v>
      </c>
      <c r="E470" s="589" t="s">
        <v>111</v>
      </c>
      <c r="F470" s="588" t="s">
        <v>103</v>
      </c>
      <c r="G470" s="595">
        <v>0.44</v>
      </c>
      <c r="H470" s="590">
        <v>115189</v>
      </c>
      <c r="I470" s="596">
        <v>1</v>
      </c>
      <c r="J470" s="591">
        <v>50683</v>
      </c>
    </row>
    <row r="471" spans="1:10" ht="15" customHeight="1">
      <c r="A471" s="587"/>
      <c r="B471" s="291">
        <v>2</v>
      </c>
      <c r="C471" s="593" t="str">
        <f>_xlfn.CONCAT(Table1[[#This Row],[groupid]],Table1[[#This Row],[Thành phần hao phí]])</f>
        <v>2Cộng</v>
      </c>
      <c r="D471" s="594"/>
      <c r="E471" s="589" t="s">
        <v>314</v>
      </c>
      <c r="F471" s="588"/>
      <c r="G471" s="595"/>
      <c r="H471" s="590"/>
      <c r="I471" s="596"/>
      <c r="J471" s="591">
        <v>978209</v>
      </c>
    </row>
    <row r="472" spans="1:10" ht="15" customHeight="1">
      <c r="A472" s="587">
        <v>3</v>
      </c>
      <c r="B472" s="291">
        <v>3</v>
      </c>
      <c r="C472" s="593" t="str">
        <f>_xlfn.CONCAT(Table1[[#This Row],[groupid]],Table1[[#This Row],[Thành phần hao phí]])</f>
        <v>3Vận chuyển 1km đầu, đi đổ bằng tàu kéo 75cv + phao thép 60T</v>
      </c>
      <c r="D472" s="594" t="s">
        <v>57</v>
      </c>
      <c r="E472" s="589" t="s">
        <v>58</v>
      </c>
      <c r="F472" s="588" t="s">
        <v>54</v>
      </c>
      <c r="G472" s="595">
        <v>1</v>
      </c>
      <c r="H472" s="590"/>
      <c r="I472" s="596"/>
      <c r="J472" s="591"/>
    </row>
    <row r="473" spans="1:10" ht="15" customHeight="1">
      <c r="A473" s="587"/>
      <c r="B473" s="291">
        <v>3</v>
      </c>
      <c r="C473" s="593" t="str">
        <f>_xlfn.CONCAT(Table1[[#This Row],[groupid]],Table1[[#This Row],[Thành phần hao phí]])</f>
        <v>3c) Máy thi công</v>
      </c>
      <c r="D473" s="594"/>
      <c r="E473" s="589" t="s">
        <v>230</v>
      </c>
      <c r="F473" s="588"/>
      <c r="G473" s="595"/>
      <c r="H473" s="590"/>
      <c r="I473" s="596"/>
      <c r="J473" s="591">
        <v>343452</v>
      </c>
    </row>
    <row r="474" spans="1:10" ht="15" customHeight="1">
      <c r="A474" s="587"/>
      <c r="B474" s="291">
        <v>3</v>
      </c>
      <c r="C474" s="593" t="str">
        <f>_xlfn.CONCAT(Table1[[#This Row],[groupid]],Table1[[#This Row],[Thành phần hao phí]])</f>
        <v>3Phao thép 60T</v>
      </c>
      <c r="D474" s="594" t="s">
        <v>108</v>
      </c>
      <c r="E474" s="589" t="s">
        <v>109</v>
      </c>
      <c r="F474" s="588" t="s">
        <v>103</v>
      </c>
      <c r="G474" s="595">
        <v>9.4E-2</v>
      </c>
      <c r="H474" s="590">
        <v>115189</v>
      </c>
      <c r="I474" s="596">
        <v>1</v>
      </c>
      <c r="J474" s="591">
        <v>10828</v>
      </c>
    </row>
    <row r="475" spans="1:10" ht="15" customHeight="1">
      <c r="A475" s="587"/>
      <c r="B475" s="291">
        <v>3</v>
      </c>
      <c r="C475" s="593" t="str">
        <f>_xlfn.CONCAT(Table1[[#This Row],[groupid]],Table1[[#This Row],[Thành phần hao phí]])</f>
        <v>3Tàu kéo 75CV</v>
      </c>
      <c r="D475" s="594" t="s">
        <v>123</v>
      </c>
      <c r="E475" s="589" t="s">
        <v>124</v>
      </c>
      <c r="F475" s="588" t="s">
        <v>103</v>
      </c>
      <c r="G475" s="595">
        <v>9.4E-2</v>
      </c>
      <c r="H475" s="590">
        <v>3538558</v>
      </c>
      <c r="I475" s="596">
        <v>1</v>
      </c>
      <c r="J475" s="591">
        <v>332624</v>
      </c>
    </row>
    <row r="476" spans="1:10" ht="15" customHeight="1">
      <c r="A476" s="587"/>
      <c r="B476" s="291">
        <v>3</v>
      </c>
      <c r="C476" s="593" t="str">
        <f>_xlfn.CONCAT(Table1[[#This Row],[groupid]],Table1[[#This Row],[Thành phần hao phí]])</f>
        <v>3Cộng</v>
      </c>
      <c r="D476" s="594"/>
      <c r="E476" s="589" t="s">
        <v>314</v>
      </c>
      <c r="F476" s="588"/>
      <c r="G476" s="595"/>
      <c r="H476" s="590"/>
      <c r="I476" s="596"/>
      <c r="J476" s="591">
        <v>343452</v>
      </c>
    </row>
    <row r="477" spans="1:10" ht="15" customHeight="1">
      <c r="A477" s="587">
        <v>4</v>
      </c>
      <c r="B477" s="291">
        <v>4</v>
      </c>
      <c r="C477" s="593" t="str">
        <f>_xlfn.CONCAT(Table1[[#This Row],[groupid]],Table1[[#This Row],[Thành phần hao phí]])</f>
        <v>4Vận chuyển đất, cát đổ đi bằng tàu kéo 360CV, sà lan 400 tấn, vận chuyển 1 km tiếp theo, cự ly &lt;= 6km</v>
      </c>
      <c r="D477" s="594" t="s">
        <v>60</v>
      </c>
      <c r="E477" s="589" t="s">
        <v>61</v>
      </c>
      <c r="F477" s="588" t="s">
        <v>54</v>
      </c>
      <c r="G477" s="595">
        <v>1</v>
      </c>
      <c r="H477" s="590"/>
      <c r="I477" s="596"/>
      <c r="J477" s="591"/>
    </row>
    <row r="478" spans="1:10" ht="15" customHeight="1">
      <c r="A478" s="587"/>
      <c r="B478" s="291">
        <v>4</v>
      </c>
      <c r="C478" s="593" t="str">
        <f>_xlfn.CONCAT(Table1[[#This Row],[groupid]],Table1[[#This Row],[Thành phần hao phí]])</f>
        <v>4c) Máy thi công</v>
      </c>
      <c r="D478" s="594"/>
      <c r="E478" s="589" t="s">
        <v>230</v>
      </c>
      <c r="F478" s="588"/>
      <c r="G478" s="595"/>
      <c r="H478" s="590"/>
      <c r="I478" s="596"/>
      <c r="J478" s="591">
        <v>555370</v>
      </c>
    </row>
    <row r="479" spans="1:10" ht="15" customHeight="1">
      <c r="A479" s="587"/>
      <c r="B479" s="291">
        <v>4</v>
      </c>
      <c r="C479" s="593" t="str">
        <f>_xlfn.CONCAT(Table1[[#This Row],[groupid]],Table1[[#This Row],[Thành phần hao phí]])</f>
        <v>4Phao thép 60T</v>
      </c>
      <c r="D479" s="594" t="s">
        <v>108</v>
      </c>
      <c r="E479" s="589" t="s">
        <v>109</v>
      </c>
      <c r="F479" s="588" t="s">
        <v>103</v>
      </c>
      <c r="G479" s="595">
        <v>0.08</v>
      </c>
      <c r="H479" s="590">
        <v>115189</v>
      </c>
      <c r="I479" s="596">
        <v>1.9</v>
      </c>
      <c r="J479" s="591">
        <v>17509</v>
      </c>
    </row>
    <row r="480" spans="1:10" ht="15" customHeight="1">
      <c r="A480" s="587"/>
      <c r="B480" s="291">
        <v>4</v>
      </c>
      <c r="C480" s="593" t="str">
        <f>_xlfn.CONCAT(Table1[[#This Row],[groupid]],Table1[[#This Row],[Thành phần hao phí]])</f>
        <v>4Tàu kéo 75CV</v>
      </c>
      <c r="D480" s="594" t="s">
        <v>123</v>
      </c>
      <c r="E480" s="589" t="s">
        <v>124</v>
      </c>
      <c r="F480" s="588" t="s">
        <v>103</v>
      </c>
      <c r="G480" s="595">
        <v>0.08</v>
      </c>
      <c r="H480" s="590">
        <v>3538558</v>
      </c>
      <c r="I480" s="596">
        <v>1.9</v>
      </c>
      <c r="J480" s="591">
        <v>537861</v>
      </c>
    </row>
    <row r="481" spans="1:10" ht="15" customHeight="1">
      <c r="A481" s="587"/>
      <c r="B481" s="291">
        <v>4</v>
      </c>
      <c r="C481" s="593" t="str">
        <f>_xlfn.CONCAT(Table1[[#This Row],[groupid]],Table1[[#This Row],[Thành phần hao phí]])</f>
        <v>4Cộng</v>
      </c>
      <c r="D481" s="594"/>
      <c r="E481" s="589" t="s">
        <v>314</v>
      </c>
      <c r="F481" s="588"/>
      <c r="G481" s="595"/>
      <c r="H481" s="590"/>
      <c r="I481" s="596"/>
      <c r="J481" s="591">
        <v>555370</v>
      </c>
    </row>
    <row r="482" spans="1:10" ht="15" customHeight="1">
      <c r="A482" s="587">
        <v>5</v>
      </c>
      <c r="B482" s="291">
        <v>5</v>
      </c>
      <c r="C482" s="593" t="str">
        <f>_xlfn.CONCAT(Table1[[#This Row],[groupid]],Table1[[#This Row],[Thành phần hao phí]])</f>
        <v>5Đào xúc bùn lên xà lan 400T bằng máy đào gầu dây &lt;1,25m3, (máy đào đứng trên phao thép trọng tải 60T)</v>
      </c>
      <c r="D482" s="594" t="s">
        <v>63</v>
      </c>
      <c r="E482" s="589" t="s">
        <v>64</v>
      </c>
      <c r="F482" s="588" t="s">
        <v>54</v>
      </c>
      <c r="G482" s="595">
        <v>1</v>
      </c>
      <c r="H482" s="590"/>
      <c r="I482" s="596"/>
      <c r="J482" s="591"/>
    </row>
    <row r="483" spans="1:10" ht="15" customHeight="1">
      <c r="A483" s="587"/>
      <c r="B483" s="291">
        <v>5</v>
      </c>
      <c r="C483" s="593" t="str">
        <f>_xlfn.CONCAT(Table1[[#This Row],[groupid]],Table1[[#This Row],[Thành phần hao phí]])</f>
        <v>5b) Nhân công</v>
      </c>
      <c r="D483" s="594"/>
      <c r="E483" s="589" t="s">
        <v>229</v>
      </c>
      <c r="F483" s="588"/>
      <c r="G483" s="595"/>
      <c r="H483" s="590"/>
      <c r="I483" s="596"/>
      <c r="J483" s="591">
        <v>88740</v>
      </c>
    </row>
    <row r="484" spans="1:10" ht="15" customHeight="1">
      <c r="A484" s="587"/>
      <c r="B484" s="291">
        <v>5</v>
      </c>
      <c r="C484" s="593" t="str">
        <f>_xlfn.CONCAT(Table1[[#This Row],[groupid]],Table1[[#This Row],[Thành phần hao phí]])</f>
        <v>5Nhân công 3,5/7, nhóm 1</v>
      </c>
      <c r="D484" s="594" t="s">
        <v>96</v>
      </c>
      <c r="E484" s="589" t="s">
        <v>97</v>
      </c>
      <c r="F484" s="588" t="s">
        <v>93</v>
      </c>
      <c r="G484" s="595">
        <v>0.36</v>
      </c>
      <c r="H484" s="590">
        <v>246500</v>
      </c>
      <c r="I484" s="596">
        <v>1</v>
      </c>
      <c r="J484" s="591">
        <v>88740</v>
      </c>
    </row>
    <row r="485" spans="1:10" ht="15" customHeight="1">
      <c r="A485" s="587"/>
      <c r="B485" s="291">
        <v>5</v>
      </c>
      <c r="C485" s="593" t="str">
        <f>_xlfn.CONCAT(Table1[[#This Row],[groupid]],Table1[[#This Row],[Thành phần hao phí]])</f>
        <v>5c) Máy thi công</v>
      </c>
      <c r="D485" s="594"/>
      <c r="E485" s="589" t="s">
        <v>230</v>
      </c>
      <c r="F485" s="588"/>
      <c r="G485" s="595"/>
      <c r="H485" s="590"/>
      <c r="I485" s="596"/>
      <c r="J485" s="591">
        <v>1007960</v>
      </c>
    </row>
    <row r="486" spans="1:10" ht="15" customHeight="1">
      <c r="A486" s="587"/>
      <c r="B486" s="291">
        <v>5</v>
      </c>
      <c r="C486" s="593" t="str">
        <f>_xlfn.CONCAT(Table1[[#This Row],[groupid]],Table1[[#This Row],[Thành phần hao phí]])</f>
        <v>5Máy đào gầu dây 1,2m3</v>
      </c>
      <c r="D486" s="594" t="s">
        <v>105</v>
      </c>
      <c r="E486" s="589" t="s">
        <v>106</v>
      </c>
      <c r="F486" s="588" t="s">
        <v>103</v>
      </c>
      <c r="G486" s="595">
        <v>0.192</v>
      </c>
      <c r="H486" s="590">
        <v>3565793</v>
      </c>
      <c r="I486" s="596">
        <v>1</v>
      </c>
      <c r="J486" s="591">
        <v>684632</v>
      </c>
    </row>
    <row r="487" spans="1:10" ht="15" customHeight="1">
      <c r="A487" s="587"/>
      <c r="B487" s="291">
        <v>5</v>
      </c>
      <c r="C487" s="593" t="str">
        <f>_xlfn.CONCAT(Table1[[#This Row],[groupid]],Table1[[#This Row],[Thành phần hao phí]])</f>
        <v>5Sà lan 250T</v>
      </c>
      <c r="D487" s="594" t="s">
        <v>113</v>
      </c>
      <c r="E487" s="589" t="s">
        <v>114</v>
      </c>
      <c r="F487" s="588" t="s">
        <v>103</v>
      </c>
      <c r="G487" s="595">
        <v>0.192</v>
      </c>
      <c r="H487" s="590">
        <v>677592</v>
      </c>
      <c r="I487" s="596">
        <v>1</v>
      </c>
      <c r="J487" s="591">
        <v>130098</v>
      </c>
    </row>
    <row r="488" spans="1:10" ht="15" customHeight="1">
      <c r="A488" s="587"/>
      <c r="B488" s="291">
        <v>5</v>
      </c>
      <c r="C488" s="593" t="str">
        <f>_xlfn.CONCAT(Table1[[#This Row],[groupid]],Table1[[#This Row],[Thành phần hao phí]])</f>
        <v>5Phao thép 60T chứa bùn</v>
      </c>
      <c r="D488" s="594" t="s">
        <v>108</v>
      </c>
      <c r="E488" s="589" t="s">
        <v>111</v>
      </c>
      <c r="F488" s="588" t="s">
        <v>103</v>
      </c>
      <c r="G488" s="595">
        <v>0.192</v>
      </c>
      <c r="H488" s="590">
        <v>115189</v>
      </c>
      <c r="I488" s="596">
        <v>1</v>
      </c>
      <c r="J488" s="591">
        <v>22116</v>
      </c>
    </row>
    <row r="489" spans="1:10" ht="15" customHeight="1">
      <c r="A489" s="587"/>
      <c r="B489" s="291">
        <v>5</v>
      </c>
      <c r="C489" s="593" t="str">
        <f>_xlfn.CONCAT(Table1[[#This Row],[groupid]],Table1[[#This Row],[Thành phần hao phí]])</f>
        <v>5Sà lan 400T nhận bùn</v>
      </c>
      <c r="D489" s="594" t="s">
        <v>116</v>
      </c>
      <c r="E489" s="589" t="s">
        <v>119</v>
      </c>
      <c r="F489" s="588" t="s">
        <v>103</v>
      </c>
      <c r="G489" s="595">
        <v>0.192</v>
      </c>
      <c r="H489" s="590">
        <v>891221</v>
      </c>
      <c r="I489" s="596">
        <v>1</v>
      </c>
      <c r="J489" s="591">
        <v>171114</v>
      </c>
    </row>
    <row r="490" spans="1:10" ht="15" customHeight="1">
      <c r="A490" s="587"/>
      <c r="B490" s="291">
        <v>5</v>
      </c>
      <c r="C490" s="593" t="str">
        <f>_xlfn.CONCAT(Table1[[#This Row],[groupid]],Table1[[#This Row],[Thành phần hao phí]])</f>
        <v>5Cộng</v>
      </c>
      <c r="D490" s="594"/>
      <c r="E490" s="589" t="s">
        <v>314</v>
      </c>
      <c r="F490" s="588"/>
      <c r="G490" s="595"/>
      <c r="H490" s="590"/>
      <c r="I490" s="596"/>
      <c r="J490" s="591">
        <v>1007960</v>
      </c>
    </row>
    <row r="491" spans="1:10" ht="15" customHeight="1">
      <c r="A491" s="587">
        <v>6</v>
      </c>
      <c r="B491" s="291">
        <v>6</v>
      </c>
      <c r="C491" s="593" t="str">
        <f>_xlfn.CONCAT(Table1[[#This Row],[groupid]],Table1[[#This Row],[Thành phần hao phí]])</f>
        <v>6Vận chuyển đất, bùn đổ đi bằng tàu kéo 360CV, sà lan 400 tấn, vận chuyển 1 km đầu</v>
      </c>
      <c r="D491" s="594" t="s">
        <v>57</v>
      </c>
      <c r="E491" s="589" t="s">
        <v>67</v>
      </c>
      <c r="F491" s="588" t="s">
        <v>54</v>
      </c>
      <c r="G491" s="595">
        <v>1</v>
      </c>
      <c r="H491" s="590"/>
      <c r="I491" s="596"/>
      <c r="J491" s="591"/>
    </row>
    <row r="492" spans="1:10" ht="15" customHeight="1">
      <c r="A492" s="587"/>
      <c r="B492" s="291">
        <v>6</v>
      </c>
      <c r="C492" s="593" t="str">
        <f>_xlfn.CONCAT(Table1[[#This Row],[groupid]],Table1[[#This Row],[Thành phần hao phí]])</f>
        <v>6c) Máy thi công</v>
      </c>
      <c r="D492" s="594"/>
      <c r="E492" s="589" t="s">
        <v>230</v>
      </c>
      <c r="F492" s="588"/>
      <c r="G492" s="595"/>
      <c r="H492" s="590"/>
      <c r="I492" s="596"/>
      <c r="J492" s="591">
        <v>634088</v>
      </c>
    </row>
    <row r="493" spans="1:10" ht="15" customHeight="1">
      <c r="A493" s="587"/>
      <c r="B493" s="291">
        <v>6</v>
      </c>
      <c r="C493" s="593" t="str">
        <f>_xlfn.CONCAT(Table1[[#This Row],[groupid]],Table1[[#This Row],[Thành phần hao phí]])</f>
        <v>6Sà lan 400T</v>
      </c>
      <c r="D493" s="594" t="s">
        <v>116</v>
      </c>
      <c r="E493" s="589" t="s">
        <v>117</v>
      </c>
      <c r="F493" s="588" t="s">
        <v>103</v>
      </c>
      <c r="G493" s="595">
        <v>9.4E-2</v>
      </c>
      <c r="H493" s="590">
        <v>891221</v>
      </c>
      <c r="I493" s="596">
        <v>1</v>
      </c>
      <c r="J493" s="591">
        <v>83775</v>
      </c>
    </row>
    <row r="494" spans="1:10" ht="15" customHeight="1">
      <c r="A494" s="587"/>
      <c r="B494" s="291">
        <v>6</v>
      </c>
      <c r="C494" s="593" t="str">
        <f>_xlfn.CONCAT(Table1[[#This Row],[groupid]],Table1[[#This Row],[Thành phần hao phí]])</f>
        <v>6Tàu kéo 360CV</v>
      </c>
      <c r="D494" s="594" t="s">
        <v>120</v>
      </c>
      <c r="E494" s="589" t="s">
        <v>121</v>
      </c>
      <c r="F494" s="588" t="s">
        <v>103</v>
      </c>
      <c r="G494" s="595">
        <v>9.4E-2</v>
      </c>
      <c r="H494" s="590">
        <v>5854397</v>
      </c>
      <c r="I494" s="596">
        <v>1</v>
      </c>
      <c r="J494" s="591">
        <v>550313</v>
      </c>
    </row>
    <row r="495" spans="1:10" ht="15" customHeight="1">
      <c r="A495" s="587"/>
      <c r="B495" s="291">
        <v>6</v>
      </c>
      <c r="C495" s="593" t="str">
        <f>_xlfn.CONCAT(Table1[[#This Row],[groupid]],Table1[[#This Row],[Thành phần hao phí]])</f>
        <v>6Cộng</v>
      </c>
      <c r="D495" s="594"/>
      <c r="E495" s="589" t="s">
        <v>314</v>
      </c>
      <c r="F495" s="588"/>
      <c r="G495" s="595"/>
      <c r="H495" s="590"/>
      <c r="I495" s="596"/>
      <c r="J495" s="591">
        <v>634088</v>
      </c>
    </row>
    <row r="496" spans="1:10" ht="15" customHeight="1">
      <c r="A496" s="587">
        <v>7</v>
      </c>
      <c r="B496" s="291">
        <v>7</v>
      </c>
      <c r="C496" s="593" t="str">
        <f>_xlfn.CONCAT(Table1[[#This Row],[groupid]],Table1[[#This Row],[Thành phần hao phí]])</f>
        <v>7Vận chuyển đất, bùn đổ đi bằng tàu kéo 360CV, sà lan 400 tấn, vận chuyển 1 km tiếp theo, cự ly &lt;= 6km</v>
      </c>
      <c r="D496" s="594" t="s">
        <v>60</v>
      </c>
      <c r="E496" s="589" t="s">
        <v>69</v>
      </c>
      <c r="F496" s="588" t="s">
        <v>54</v>
      </c>
      <c r="G496" s="595">
        <v>1</v>
      </c>
      <c r="H496" s="590"/>
      <c r="I496" s="596"/>
      <c r="J496" s="591"/>
    </row>
    <row r="497" spans="1:10" ht="15" customHeight="1">
      <c r="A497" s="587"/>
      <c r="B497" s="291">
        <v>7</v>
      </c>
      <c r="C497" s="593" t="str">
        <f>_xlfn.CONCAT(Table1[[#This Row],[groupid]],Table1[[#This Row],[Thành phần hao phí]])</f>
        <v>7c) Máy thi công</v>
      </c>
      <c r="D497" s="594"/>
      <c r="E497" s="589" t="s">
        <v>230</v>
      </c>
      <c r="F497" s="588"/>
      <c r="G497" s="595"/>
      <c r="H497" s="590"/>
      <c r="I497" s="596"/>
      <c r="J497" s="591">
        <v>2698247</v>
      </c>
    </row>
    <row r="498" spans="1:10" ht="15" customHeight="1">
      <c r="A498" s="587"/>
      <c r="B498" s="291">
        <v>7</v>
      </c>
      <c r="C498" s="593" t="str">
        <f>_xlfn.CONCAT(Table1[[#This Row],[groupid]],Table1[[#This Row],[Thành phần hao phí]])</f>
        <v>7Sà lan 400T</v>
      </c>
      <c r="D498" s="594" t="s">
        <v>116</v>
      </c>
      <c r="E498" s="589" t="s">
        <v>117</v>
      </c>
      <c r="F498" s="588" t="s">
        <v>103</v>
      </c>
      <c r="G498" s="595">
        <v>0.08</v>
      </c>
      <c r="H498" s="590">
        <v>891221</v>
      </c>
      <c r="I498" s="596">
        <v>5</v>
      </c>
      <c r="J498" s="591">
        <v>356488</v>
      </c>
    </row>
    <row r="499" spans="1:10" ht="15" customHeight="1">
      <c r="A499" s="587"/>
      <c r="B499" s="291">
        <v>7</v>
      </c>
      <c r="C499" s="593" t="str">
        <f>_xlfn.CONCAT(Table1[[#This Row],[groupid]],Table1[[#This Row],[Thành phần hao phí]])</f>
        <v>7Tàu kéo 360CV</v>
      </c>
      <c r="D499" s="594" t="s">
        <v>120</v>
      </c>
      <c r="E499" s="589" t="s">
        <v>121</v>
      </c>
      <c r="F499" s="588" t="s">
        <v>103</v>
      </c>
      <c r="G499" s="595">
        <v>0.08</v>
      </c>
      <c r="H499" s="590">
        <v>5854397</v>
      </c>
      <c r="I499" s="596">
        <v>5</v>
      </c>
      <c r="J499" s="591">
        <v>2341759</v>
      </c>
    </row>
    <row r="500" spans="1:10" ht="15" customHeight="1">
      <c r="A500" s="587"/>
      <c r="B500" s="291">
        <v>7</v>
      </c>
      <c r="C500" s="593" t="str">
        <f>_xlfn.CONCAT(Table1[[#This Row],[groupid]],Table1[[#This Row],[Thành phần hao phí]])</f>
        <v>7Cộng</v>
      </c>
      <c r="D500" s="594"/>
      <c r="E500" s="589" t="s">
        <v>314</v>
      </c>
      <c r="F500" s="588"/>
      <c r="G500" s="595"/>
      <c r="H500" s="590"/>
      <c r="I500" s="596"/>
      <c r="J500" s="591">
        <v>2698247</v>
      </c>
    </row>
    <row r="501" spans="1:10" ht="15" customHeight="1">
      <c r="A501" s="587">
        <v>8</v>
      </c>
      <c r="B501" s="291">
        <v>8</v>
      </c>
      <c r="C501" s="593" t="str">
        <f>_xlfn.CONCAT(Table1[[#This Row],[groupid]],Table1[[#This Row],[Thành phần hao phí]])</f>
        <v>8Vận chuyển đất, bùn đổ đi bằng tàu kéo 360CV, sà lan 400 tấn, vận chuyển 1 km tiếp theo, cự ly từ 6 - 20km</v>
      </c>
      <c r="D501" s="594" t="s">
        <v>71</v>
      </c>
      <c r="E501" s="589" t="s">
        <v>72</v>
      </c>
      <c r="F501" s="588" t="s">
        <v>54</v>
      </c>
      <c r="G501" s="595">
        <v>1</v>
      </c>
      <c r="H501" s="590"/>
      <c r="I501" s="596"/>
      <c r="J501" s="591"/>
    </row>
    <row r="502" spans="1:10" ht="15" customHeight="1">
      <c r="A502" s="587"/>
      <c r="B502" s="291">
        <v>8</v>
      </c>
      <c r="C502" s="593" t="str">
        <f>_xlfn.CONCAT(Table1[[#This Row],[groupid]],Table1[[#This Row],[Thành phần hao phí]])</f>
        <v>8c) Máy thi công</v>
      </c>
      <c r="D502" s="594"/>
      <c r="E502" s="589" t="s">
        <v>230</v>
      </c>
      <c r="F502" s="588"/>
      <c r="G502" s="595"/>
      <c r="H502" s="590"/>
      <c r="I502" s="596"/>
      <c r="J502" s="591">
        <v>6705145</v>
      </c>
    </row>
    <row r="503" spans="1:10" ht="15" customHeight="1">
      <c r="A503" s="587"/>
      <c r="B503" s="291">
        <v>8</v>
      </c>
      <c r="C503" s="593" t="str">
        <f>_xlfn.CONCAT(Table1[[#This Row],[groupid]],Table1[[#This Row],[Thành phần hao phí]])</f>
        <v>8Sà lan 400T</v>
      </c>
      <c r="D503" s="594" t="s">
        <v>116</v>
      </c>
      <c r="E503" s="589" t="s">
        <v>117</v>
      </c>
      <c r="F503" s="588" t="s">
        <v>103</v>
      </c>
      <c r="G503" s="595">
        <v>7.0999999999999994E-2</v>
      </c>
      <c r="H503" s="590">
        <v>891221</v>
      </c>
      <c r="I503" s="596">
        <v>14</v>
      </c>
      <c r="J503" s="591">
        <v>885874</v>
      </c>
    </row>
    <row r="504" spans="1:10" ht="15" customHeight="1">
      <c r="A504" s="587"/>
      <c r="B504" s="291">
        <v>8</v>
      </c>
      <c r="C504" s="593" t="str">
        <f>_xlfn.CONCAT(Table1[[#This Row],[groupid]],Table1[[#This Row],[Thành phần hao phí]])</f>
        <v>8Tàu kéo 360CV</v>
      </c>
      <c r="D504" s="594" t="s">
        <v>120</v>
      </c>
      <c r="E504" s="589" t="s">
        <v>121</v>
      </c>
      <c r="F504" s="588" t="s">
        <v>103</v>
      </c>
      <c r="G504" s="595">
        <v>7.0999999999999994E-2</v>
      </c>
      <c r="H504" s="590">
        <v>5854397</v>
      </c>
      <c r="I504" s="596">
        <v>14</v>
      </c>
      <c r="J504" s="591">
        <v>5819271</v>
      </c>
    </row>
    <row r="505" spans="1:10" ht="15" customHeight="1">
      <c r="A505" s="587"/>
      <c r="B505" s="291">
        <v>8</v>
      </c>
      <c r="C505" s="593" t="str">
        <f>_xlfn.CONCAT(Table1[[#This Row],[groupid]],Table1[[#This Row],[Thành phần hao phí]])</f>
        <v>8Cộng</v>
      </c>
      <c r="D505" s="594"/>
      <c r="E505" s="589" t="s">
        <v>314</v>
      </c>
      <c r="F505" s="588"/>
      <c r="G505" s="595"/>
      <c r="H505" s="590"/>
      <c r="I505" s="596"/>
      <c r="J505" s="591">
        <v>6705145</v>
      </c>
    </row>
    <row r="506" spans="1:10" ht="15" customHeight="1">
      <c r="A506" s="587">
        <v>9</v>
      </c>
      <c r="B506" s="291">
        <v>9</v>
      </c>
      <c r="C506" s="593" t="str">
        <f>_xlfn.CONCAT(Table1[[#This Row],[groupid]],Table1[[#This Row],[Thành phần hao phí]])</f>
        <v>9Vận chuyển đất, bùn đổ đi bằng tàu kéo 360CV, sà lan 400 tấn, vận chuyển 1 km tiếp theo, cự ly &gt; 20km</v>
      </c>
      <c r="D506" s="594" t="s">
        <v>74</v>
      </c>
      <c r="E506" s="589" t="s">
        <v>75</v>
      </c>
      <c r="F506" s="588" t="s">
        <v>54</v>
      </c>
      <c r="G506" s="595">
        <v>1</v>
      </c>
      <c r="H506" s="590"/>
      <c r="I506" s="596"/>
      <c r="J506" s="591"/>
    </row>
    <row r="507" spans="1:10" ht="15" customHeight="1">
      <c r="A507" s="587"/>
      <c r="B507" s="291">
        <v>9</v>
      </c>
      <c r="C507" s="593" t="str">
        <f>_xlfn.CONCAT(Table1[[#This Row],[groupid]],Table1[[#This Row],[Thành phần hao phí]])</f>
        <v>9c) Máy thi công</v>
      </c>
      <c r="D507" s="594"/>
      <c r="E507" s="589" t="s">
        <v>230</v>
      </c>
      <c r="F507" s="588"/>
      <c r="G507" s="595"/>
      <c r="H507" s="590"/>
      <c r="I507" s="596"/>
      <c r="J507" s="591">
        <v>279269</v>
      </c>
    </row>
    <row r="508" spans="1:10" ht="15" customHeight="1">
      <c r="A508" s="587"/>
      <c r="B508" s="291">
        <v>9</v>
      </c>
      <c r="C508" s="593" t="str">
        <f>_xlfn.CONCAT(Table1[[#This Row],[groupid]],Table1[[#This Row],[Thành phần hao phí]])</f>
        <v>9Sà lan 400T</v>
      </c>
      <c r="D508" s="594" t="s">
        <v>116</v>
      </c>
      <c r="E508" s="589" t="s">
        <v>117</v>
      </c>
      <c r="F508" s="588" t="s">
        <v>103</v>
      </c>
      <c r="G508" s="595">
        <v>6.9000000000000006E-2</v>
      </c>
      <c r="H508" s="590">
        <v>891221</v>
      </c>
      <c r="I508" s="596">
        <v>0.6</v>
      </c>
      <c r="J508" s="591">
        <v>36897</v>
      </c>
    </row>
    <row r="509" spans="1:10" ht="15" customHeight="1">
      <c r="A509" s="587"/>
      <c r="B509" s="291">
        <v>9</v>
      </c>
      <c r="C509" s="593" t="str">
        <f>_xlfn.CONCAT(Table1[[#This Row],[groupid]],Table1[[#This Row],[Thành phần hao phí]])</f>
        <v>9Tàu kéo 360CV</v>
      </c>
      <c r="D509" s="594" t="s">
        <v>120</v>
      </c>
      <c r="E509" s="589" t="s">
        <v>121</v>
      </c>
      <c r="F509" s="588" t="s">
        <v>103</v>
      </c>
      <c r="G509" s="595">
        <v>6.9000000000000006E-2</v>
      </c>
      <c r="H509" s="590">
        <v>5854397</v>
      </c>
      <c r="I509" s="596">
        <v>0.6</v>
      </c>
      <c r="J509" s="591">
        <v>242372</v>
      </c>
    </row>
    <row r="510" spans="1:10" ht="15" customHeight="1">
      <c r="A510" s="587"/>
      <c r="B510" s="291">
        <v>9</v>
      </c>
      <c r="C510" s="593" t="str">
        <f>_xlfn.CONCAT(Table1[[#This Row],[groupid]],Table1[[#This Row],[Thành phần hao phí]])</f>
        <v>9Cộng</v>
      </c>
      <c r="D510" s="594"/>
      <c r="E510" s="589" t="s">
        <v>314</v>
      </c>
      <c r="F510" s="588"/>
      <c r="G510" s="595"/>
      <c r="H510" s="590"/>
      <c r="I510" s="596"/>
      <c r="J510" s="591">
        <v>279269</v>
      </c>
    </row>
    <row r="511" spans="1:10" ht="15" customHeight="1">
      <c r="A511" s="587">
        <v>10</v>
      </c>
      <c r="B511" s="291">
        <v>10</v>
      </c>
      <c r="C511" s="593" t="str">
        <f>_xlfn.CONCAT(Table1[[#This Row],[groupid]],Table1[[#This Row],[Thành phần hao phí]])</f>
        <v>10Vận chuyển đất từ sà lan 400T lên bờ bằng máy đào gầu dây 1,2m3, chiều cao đổ đất &lt;= 3m, bùn đặc</v>
      </c>
      <c r="D511" s="594" t="s">
        <v>63</v>
      </c>
      <c r="E511" s="589" t="s">
        <v>77</v>
      </c>
      <c r="F511" s="588" t="s">
        <v>54</v>
      </c>
      <c r="G511" s="595">
        <v>1</v>
      </c>
      <c r="H511" s="590"/>
      <c r="I511" s="596"/>
      <c r="J511" s="591"/>
    </row>
    <row r="512" spans="1:10" ht="15" customHeight="1">
      <c r="A512" s="587"/>
      <c r="B512" s="291">
        <v>10</v>
      </c>
      <c r="C512" s="593" t="str">
        <f>_xlfn.CONCAT(Table1[[#This Row],[groupid]],Table1[[#This Row],[Thành phần hao phí]])</f>
        <v>10b) Nhân công</v>
      </c>
      <c r="D512" s="594"/>
      <c r="E512" s="589" t="s">
        <v>229</v>
      </c>
      <c r="F512" s="588"/>
      <c r="G512" s="595"/>
      <c r="H512" s="590"/>
      <c r="I512" s="596"/>
      <c r="J512" s="591">
        <v>88740</v>
      </c>
    </row>
    <row r="513" spans="1:10" ht="15" customHeight="1">
      <c r="A513" s="587"/>
      <c r="B513" s="291">
        <v>10</v>
      </c>
      <c r="C513" s="593" t="str">
        <f>_xlfn.CONCAT(Table1[[#This Row],[groupid]],Table1[[#This Row],[Thành phần hao phí]])</f>
        <v>10Nhân công 3,5/7, nhóm 1</v>
      </c>
      <c r="D513" s="594" t="s">
        <v>96</v>
      </c>
      <c r="E513" s="589" t="s">
        <v>97</v>
      </c>
      <c r="F513" s="588" t="s">
        <v>93</v>
      </c>
      <c r="G513" s="595">
        <v>0.36</v>
      </c>
      <c r="H513" s="590">
        <v>246500</v>
      </c>
      <c r="I513" s="596">
        <v>1</v>
      </c>
      <c r="J513" s="591">
        <v>88740</v>
      </c>
    </row>
    <row r="514" spans="1:10" ht="15" customHeight="1">
      <c r="A514" s="587"/>
      <c r="B514" s="291">
        <v>10</v>
      </c>
      <c r="C514" s="593" t="str">
        <f>_xlfn.CONCAT(Table1[[#This Row],[groupid]],Table1[[#This Row],[Thành phần hao phí]])</f>
        <v>10c) Máy thi công</v>
      </c>
      <c r="D514" s="594"/>
      <c r="E514" s="589" t="s">
        <v>230</v>
      </c>
      <c r="F514" s="588"/>
      <c r="G514" s="595"/>
      <c r="H514" s="590"/>
      <c r="I514" s="596"/>
      <c r="J514" s="591">
        <v>985844</v>
      </c>
    </row>
    <row r="515" spans="1:10" ht="15" customHeight="1">
      <c r="A515" s="587"/>
      <c r="B515" s="291">
        <v>10</v>
      </c>
      <c r="C515" s="593" t="str">
        <f>_xlfn.CONCAT(Table1[[#This Row],[groupid]],Table1[[#This Row],[Thành phần hao phí]])</f>
        <v>10Máy đào gầu dây 1,2m3</v>
      </c>
      <c r="D515" s="594" t="s">
        <v>105</v>
      </c>
      <c r="E515" s="589" t="s">
        <v>106</v>
      </c>
      <c r="F515" s="588" t="s">
        <v>103</v>
      </c>
      <c r="G515" s="595">
        <v>0.192</v>
      </c>
      <c r="H515" s="590">
        <v>3565793</v>
      </c>
      <c r="I515" s="596">
        <v>1</v>
      </c>
      <c r="J515" s="591">
        <v>684632</v>
      </c>
    </row>
    <row r="516" spans="1:10" ht="15" customHeight="1">
      <c r="A516" s="587"/>
      <c r="B516" s="291">
        <v>10</v>
      </c>
      <c r="C516" s="593" t="str">
        <f>_xlfn.CONCAT(Table1[[#This Row],[groupid]],Table1[[#This Row],[Thành phần hao phí]])</f>
        <v>10Sà lan 250T</v>
      </c>
      <c r="D516" s="594" t="s">
        <v>113</v>
      </c>
      <c r="E516" s="589" t="s">
        <v>114</v>
      </c>
      <c r="F516" s="588" t="s">
        <v>103</v>
      </c>
      <c r="G516" s="595">
        <v>0.192</v>
      </c>
      <c r="H516" s="590">
        <v>677592</v>
      </c>
      <c r="I516" s="596">
        <v>1</v>
      </c>
      <c r="J516" s="591">
        <v>130098</v>
      </c>
    </row>
    <row r="517" spans="1:10" ht="15" customHeight="1">
      <c r="A517" s="587"/>
      <c r="B517" s="291">
        <v>10</v>
      </c>
      <c r="C517" s="593" t="str">
        <f>_xlfn.CONCAT(Table1[[#This Row],[groupid]],Table1[[#This Row],[Thành phần hao phí]])</f>
        <v>10Sà lan 400T</v>
      </c>
      <c r="D517" s="594" t="s">
        <v>116</v>
      </c>
      <c r="E517" s="589" t="s">
        <v>117</v>
      </c>
      <c r="F517" s="588" t="s">
        <v>103</v>
      </c>
      <c r="G517" s="595">
        <v>0.192</v>
      </c>
      <c r="H517" s="590">
        <v>891221</v>
      </c>
      <c r="I517" s="596">
        <v>1</v>
      </c>
      <c r="J517" s="591">
        <v>171114</v>
      </c>
    </row>
    <row r="518" spans="1:10" ht="15" customHeight="1">
      <c r="A518" s="587"/>
      <c r="B518" s="291">
        <v>10</v>
      </c>
      <c r="C518" s="593" t="str">
        <f>_xlfn.CONCAT(Table1[[#This Row],[groupid]],Table1[[#This Row],[Thành phần hao phí]])</f>
        <v>10Cộng</v>
      </c>
      <c r="D518" s="594"/>
      <c r="E518" s="589" t="s">
        <v>314</v>
      </c>
      <c r="F518" s="588"/>
      <c r="G518" s="595"/>
      <c r="H518" s="590"/>
      <c r="I518" s="596"/>
      <c r="J518" s="591">
        <v>985844</v>
      </c>
    </row>
    <row r="519" spans="1:10" ht="15" customHeight="1">
      <c r="A519" s="587">
        <v>11</v>
      </c>
      <c r="B519" s="291">
        <v>11</v>
      </c>
      <c r="C519" s="593" t="str">
        <f>_xlfn.CONCAT(Table1[[#This Row],[groupid]],Table1[[#This Row],[Thành phần hao phí]])</f>
        <v>110</v>
      </c>
      <c r="D519" s="594">
        <v>0</v>
      </c>
      <c r="E519" s="589">
        <v>0</v>
      </c>
      <c r="F519" s="588">
        <v>0</v>
      </c>
      <c r="G519" s="595">
        <v>1</v>
      </c>
      <c r="H519" s="590"/>
      <c r="I519" s="596"/>
      <c r="J519" s="591"/>
    </row>
    <row r="520" spans="1:10" ht="15" customHeight="1">
      <c r="A520" s="587"/>
      <c r="B520" s="291">
        <v>11</v>
      </c>
      <c r="C520" s="593" t="str">
        <f>_xlfn.CONCAT(Table1[[#This Row],[groupid]],Table1[[#This Row],[Thành phần hao phí]])</f>
        <v>11b) Nhân công</v>
      </c>
      <c r="D520" s="594"/>
      <c r="E520" s="589" t="s">
        <v>229</v>
      </c>
      <c r="F520" s="588"/>
      <c r="G520" s="595"/>
      <c r="H520" s="590"/>
      <c r="I520" s="596"/>
      <c r="J520" s="591">
        <v>243933</v>
      </c>
    </row>
    <row r="521" spans="1:10" ht="15" customHeight="1">
      <c r="A521" s="587"/>
      <c r="B521" s="291">
        <v>11</v>
      </c>
      <c r="C521" s="593" t="str">
        <f>_xlfn.CONCAT(Table1[[#This Row],[groupid]],Table1[[#This Row],[Thành phần hao phí]])</f>
        <v>11Nhân công 3,5/7, nhóm 1</v>
      </c>
      <c r="D521" s="594" t="s">
        <v>96</v>
      </c>
      <c r="E521" s="589" t="s">
        <v>97</v>
      </c>
      <c r="F521" s="588" t="s">
        <v>93</v>
      </c>
      <c r="G521" s="595">
        <v>0.36</v>
      </c>
      <c r="H521" s="590">
        <v>677592</v>
      </c>
      <c r="I521" s="596">
        <v>1</v>
      </c>
      <c r="J521" s="591">
        <v>243933</v>
      </c>
    </row>
    <row r="522" spans="1:10" ht="15" customHeight="1">
      <c r="A522" s="587"/>
      <c r="B522" s="291">
        <v>11</v>
      </c>
      <c r="C522" s="593" t="str">
        <f>_xlfn.CONCAT(Table1[[#This Row],[groupid]],Table1[[#This Row],[Thành phần hao phí]])</f>
        <v>11c) Máy thi công</v>
      </c>
      <c r="D522" s="594"/>
      <c r="E522" s="589" t="s">
        <v>230</v>
      </c>
      <c r="F522" s="588"/>
      <c r="G522" s="595"/>
      <c r="H522" s="590"/>
      <c r="I522" s="596"/>
      <c r="J522" s="591">
        <v>679403</v>
      </c>
    </row>
    <row r="523" spans="1:10" ht="15" customHeight="1">
      <c r="A523" s="587"/>
      <c r="B523" s="291">
        <v>11</v>
      </c>
      <c r="C523" s="593" t="str">
        <f>_xlfn.CONCAT(Table1[[#This Row],[groupid]],Table1[[#This Row],[Thành phần hao phí]])</f>
        <v>11Máy đào gầu dây 1,2m3</v>
      </c>
      <c r="D523" s="594" t="s">
        <v>105</v>
      </c>
      <c r="E523" s="589" t="s">
        <v>106</v>
      </c>
      <c r="F523" s="588" t="s">
        <v>103</v>
      </c>
      <c r="G523" s="595">
        <v>0.192</v>
      </c>
      <c r="H523" s="590">
        <v>3538558</v>
      </c>
      <c r="I523" s="596">
        <v>1</v>
      </c>
      <c r="J523" s="591">
        <v>679403</v>
      </c>
    </row>
    <row r="524" spans="1:10" ht="15" customHeight="1">
      <c r="A524" s="587"/>
      <c r="B524" s="291">
        <v>11</v>
      </c>
      <c r="C524" s="593" t="str">
        <f>_xlfn.CONCAT(Table1[[#This Row],[groupid]],Table1[[#This Row],[Thành phần hao phí]])</f>
        <v>11Sà lan 250T</v>
      </c>
      <c r="D524" s="594" t="s">
        <v>113</v>
      </c>
      <c r="E524" s="589" t="s">
        <v>114</v>
      </c>
      <c r="F524" s="588" t="s">
        <v>103</v>
      </c>
      <c r="G524" s="595">
        <v>0.192</v>
      </c>
      <c r="H524" s="590">
        <v>0</v>
      </c>
      <c r="I524" s="596">
        <v>1</v>
      </c>
      <c r="J524" s="591">
        <v>0</v>
      </c>
    </row>
    <row r="525" spans="1:10" ht="15" customHeight="1">
      <c r="A525" s="587"/>
      <c r="B525" s="291">
        <v>11</v>
      </c>
      <c r="C525" s="593" t="str">
        <f>_xlfn.CONCAT(Table1[[#This Row],[groupid]],Table1[[#This Row],[Thành phần hao phí]])</f>
        <v>11Sà lan 400T</v>
      </c>
      <c r="D525" s="594" t="s">
        <v>116</v>
      </c>
      <c r="E525" s="589" t="s">
        <v>117</v>
      </c>
      <c r="F525" s="588" t="s">
        <v>103</v>
      </c>
      <c r="G525" s="595">
        <v>0.192</v>
      </c>
      <c r="H525" s="590">
        <v>0</v>
      </c>
      <c r="I525" s="596">
        <v>1</v>
      </c>
      <c r="J525" s="591">
        <v>0</v>
      </c>
    </row>
    <row r="526" spans="1:10" ht="15" customHeight="1">
      <c r="A526" s="587"/>
      <c r="B526" s="291">
        <v>11</v>
      </c>
      <c r="C526" s="593" t="str">
        <f>_xlfn.CONCAT(Table1[[#This Row],[groupid]],Table1[[#This Row],[Thành phần hao phí]])</f>
        <v>11Cộng</v>
      </c>
      <c r="D526" s="594"/>
      <c r="E526" s="589" t="s">
        <v>314</v>
      </c>
      <c r="F526" s="588"/>
      <c r="G526" s="595"/>
      <c r="H526" s="590"/>
      <c r="I526" s="596"/>
      <c r="J526" s="591">
        <v>679403</v>
      </c>
    </row>
    <row r="527" spans="1:10" ht="15" customHeight="1">
      <c r="A527" s="587">
        <v>12</v>
      </c>
      <c r="B527" s="291">
        <v>12</v>
      </c>
      <c r="C527" s="593" t="str">
        <f>_xlfn.CONCAT(Table1[[#This Row],[groupid]],Table1[[#This Row],[Thành phần hao phí]])</f>
        <v>120</v>
      </c>
      <c r="D527" s="594">
        <v>0</v>
      </c>
      <c r="E527" s="589">
        <v>0</v>
      </c>
      <c r="F527" s="588">
        <v>0</v>
      </c>
      <c r="G527" s="595">
        <v>1</v>
      </c>
      <c r="H527" s="590"/>
      <c r="I527" s="596"/>
      <c r="J527" s="591"/>
    </row>
    <row r="528" spans="1:10" ht="15" customHeight="1">
      <c r="A528" s="587"/>
      <c r="B528" s="291">
        <v>12</v>
      </c>
      <c r="C528" s="593" t="str">
        <f>_xlfn.CONCAT(Table1[[#This Row],[groupid]],Table1[[#This Row],[Thành phần hao phí]])</f>
        <v>12b) Nhân công</v>
      </c>
      <c r="D528" s="594"/>
      <c r="E528" s="589" t="s">
        <v>229</v>
      </c>
      <c r="F528" s="588"/>
      <c r="G528" s="595"/>
      <c r="H528" s="590"/>
      <c r="I528" s="596"/>
      <c r="J528" s="591">
        <v>0</v>
      </c>
    </row>
    <row r="529" spans="1:10" ht="15" customHeight="1">
      <c r="A529" s="587"/>
      <c r="B529" s="291">
        <v>12</v>
      </c>
      <c r="C529" s="593" t="str">
        <f>_xlfn.CONCAT(Table1[[#This Row],[groupid]],Table1[[#This Row],[Thành phần hao phí]])</f>
        <v>12Nhân công 3,5/7, nhóm 1</v>
      </c>
      <c r="D529" s="594" t="s">
        <v>96</v>
      </c>
      <c r="E529" s="589" t="s">
        <v>97</v>
      </c>
      <c r="F529" s="588" t="s">
        <v>93</v>
      </c>
      <c r="G529" s="595">
        <v>0.36</v>
      </c>
      <c r="H529" s="590">
        <v>0</v>
      </c>
      <c r="I529" s="596">
        <v>1</v>
      </c>
      <c r="J529" s="591">
        <v>0</v>
      </c>
    </row>
    <row r="530" spans="1:10" ht="15" customHeight="1">
      <c r="A530" s="587"/>
      <c r="B530" s="291">
        <v>12</v>
      </c>
      <c r="C530" s="593" t="str">
        <f>_xlfn.CONCAT(Table1[[#This Row],[groupid]],Table1[[#This Row],[Thành phần hao phí]])</f>
        <v>12c) Máy thi công</v>
      </c>
      <c r="D530" s="594"/>
      <c r="E530" s="589" t="s">
        <v>230</v>
      </c>
      <c r="F530" s="588"/>
      <c r="G530" s="595"/>
      <c r="H530" s="590"/>
      <c r="I530" s="596"/>
      <c r="J530" s="591">
        <v>0</v>
      </c>
    </row>
    <row r="531" spans="1:10" ht="15" customHeight="1">
      <c r="A531" s="587"/>
      <c r="B531" s="291">
        <v>12</v>
      </c>
      <c r="C531" s="593" t="str">
        <f>_xlfn.CONCAT(Table1[[#This Row],[groupid]],Table1[[#This Row],[Thành phần hao phí]])</f>
        <v>12Máy đào gầu dây 1,2m3</v>
      </c>
      <c r="D531" s="594" t="s">
        <v>105</v>
      </c>
      <c r="E531" s="589" t="s">
        <v>106</v>
      </c>
      <c r="F531" s="588" t="s">
        <v>103</v>
      </c>
      <c r="G531" s="595">
        <v>0.192</v>
      </c>
      <c r="H531" s="590">
        <v>0</v>
      </c>
      <c r="I531" s="596">
        <v>1</v>
      </c>
      <c r="J531" s="591">
        <v>0</v>
      </c>
    </row>
    <row r="532" spans="1:10" ht="15" customHeight="1">
      <c r="A532" s="587"/>
      <c r="B532" s="291">
        <v>12</v>
      </c>
      <c r="C532" s="593" t="str">
        <f>_xlfn.CONCAT(Table1[[#This Row],[groupid]],Table1[[#This Row],[Thành phần hao phí]])</f>
        <v>12Sà lan 250T</v>
      </c>
      <c r="D532" s="594" t="s">
        <v>113</v>
      </c>
      <c r="E532" s="589" t="s">
        <v>114</v>
      </c>
      <c r="F532" s="588" t="s">
        <v>103</v>
      </c>
      <c r="G532" s="595">
        <v>0.192</v>
      </c>
      <c r="H532" s="590">
        <v>0</v>
      </c>
      <c r="I532" s="596">
        <v>1</v>
      </c>
      <c r="J532" s="591">
        <v>0</v>
      </c>
    </row>
    <row r="533" spans="1:10" ht="15" customHeight="1">
      <c r="A533" s="587"/>
      <c r="B533" s="291">
        <v>12</v>
      </c>
      <c r="C533" s="593" t="str">
        <f>_xlfn.CONCAT(Table1[[#This Row],[groupid]],Table1[[#This Row],[Thành phần hao phí]])</f>
        <v>12Sà lan 400T</v>
      </c>
      <c r="D533" s="594" t="s">
        <v>116</v>
      </c>
      <c r="E533" s="589" t="s">
        <v>117</v>
      </c>
      <c r="F533" s="588" t="s">
        <v>103</v>
      </c>
      <c r="G533" s="595">
        <v>0.192</v>
      </c>
      <c r="H533" s="590">
        <v>0</v>
      </c>
      <c r="I533" s="596">
        <v>1</v>
      </c>
      <c r="J533" s="591">
        <v>0</v>
      </c>
    </row>
    <row r="534" spans="1:10" ht="15" customHeight="1">
      <c r="A534" s="587"/>
      <c r="B534" s="291">
        <v>12</v>
      </c>
      <c r="C534" s="593" t="str">
        <f>_xlfn.CONCAT(Table1[[#This Row],[groupid]],Table1[[#This Row],[Thành phần hao phí]])</f>
        <v>12Cộng</v>
      </c>
      <c r="D534" s="594"/>
      <c r="E534" s="589" t="s">
        <v>314</v>
      </c>
      <c r="F534" s="588"/>
      <c r="G534" s="595"/>
      <c r="H534" s="590"/>
      <c r="I534" s="596"/>
      <c r="J534" s="591">
        <v>0</v>
      </c>
    </row>
    <row r="535" spans="1:10" ht="15" customHeight="1">
      <c r="A535" s="587">
        <v>13</v>
      </c>
      <c r="B535" s="291">
        <v>13</v>
      </c>
      <c r="C535" s="593" t="str">
        <f>_xlfn.CONCAT(Table1[[#This Row],[groupid]],Table1[[#This Row],[Thành phần hao phí]])</f>
        <v>130</v>
      </c>
      <c r="D535" s="594">
        <v>0</v>
      </c>
      <c r="E535" s="589">
        <v>0</v>
      </c>
      <c r="F535" s="588">
        <v>0</v>
      </c>
      <c r="G535" s="595">
        <v>1</v>
      </c>
      <c r="H535" s="590"/>
      <c r="I535" s="596"/>
      <c r="J535" s="591"/>
    </row>
    <row r="536" spans="1:10" ht="15" customHeight="1">
      <c r="A536" s="587"/>
      <c r="B536" s="291">
        <v>13</v>
      </c>
      <c r="C536" s="593" t="str">
        <f>_xlfn.CONCAT(Table1[[#This Row],[groupid]],Table1[[#This Row],[Thành phần hao phí]])</f>
        <v>13b) Nhân công</v>
      </c>
      <c r="D536" s="594"/>
      <c r="E536" s="589" t="s">
        <v>229</v>
      </c>
      <c r="F536" s="588"/>
      <c r="G536" s="595"/>
      <c r="H536" s="590"/>
      <c r="I536" s="596"/>
      <c r="J536" s="591">
        <v>0</v>
      </c>
    </row>
    <row r="537" spans="1:10" ht="15" customHeight="1">
      <c r="A537" s="587"/>
      <c r="B537" s="291">
        <v>13</v>
      </c>
      <c r="C537" s="593" t="str">
        <f>_xlfn.CONCAT(Table1[[#This Row],[groupid]],Table1[[#This Row],[Thành phần hao phí]])</f>
        <v>13Nhân công 3,5/7, nhóm 1</v>
      </c>
      <c r="D537" s="594" t="s">
        <v>96</v>
      </c>
      <c r="E537" s="589" t="s">
        <v>97</v>
      </c>
      <c r="F537" s="588" t="s">
        <v>93</v>
      </c>
      <c r="G537" s="595">
        <v>0.36</v>
      </c>
      <c r="H537" s="590">
        <v>0</v>
      </c>
      <c r="I537" s="596">
        <v>1</v>
      </c>
      <c r="J537" s="591">
        <v>0</v>
      </c>
    </row>
    <row r="538" spans="1:10" ht="15" customHeight="1">
      <c r="A538" s="587"/>
      <c r="B538" s="291">
        <v>13</v>
      </c>
      <c r="C538" s="593" t="str">
        <f>_xlfn.CONCAT(Table1[[#This Row],[groupid]],Table1[[#This Row],[Thành phần hao phí]])</f>
        <v>13c) Máy thi công</v>
      </c>
      <c r="D538" s="594"/>
      <c r="E538" s="589" t="s">
        <v>230</v>
      </c>
      <c r="F538" s="588"/>
      <c r="G538" s="595"/>
      <c r="H538" s="590"/>
      <c r="I538" s="596"/>
      <c r="J538" s="591">
        <v>0</v>
      </c>
    </row>
    <row r="539" spans="1:10" ht="15" customHeight="1">
      <c r="A539" s="587"/>
      <c r="B539" s="291">
        <v>13</v>
      </c>
      <c r="C539" s="593" t="str">
        <f>_xlfn.CONCAT(Table1[[#This Row],[groupid]],Table1[[#This Row],[Thành phần hao phí]])</f>
        <v>13Máy đào gầu dây 1,2m3</v>
      </c>
      <c r="D539" s="594" t="s">
        <v>105</v>
      </c>
      <c r="E539" s="589" t="s">
        <v>106</v>
      </c>
      <c r="F539" s="588" t="s">
        <v>103</v>
      </c>
      <c r="G539" s="595">
        <v>0.192</v>
      </c>
      <c r="H539" s="590">
        <v>0</v>
      </c>
      <c r="I539" s="596">
        <v>1</v>
      </c>
      <c r="J539" s="591">
        <v>0</v>
      </c>
    </row>
    <row r="540" spans="1:10" ht="15" customHeight="1">
      <c r="A540" s="587"/>
      <c r="B540" s="291">
        <v>13</v>
      </c>
      <c r="C540" s="593" t="str">
        <f>_xlfn.CONCAT(Table1[[#This Row],[groupid]],Table1[[#This Row],[Thành phần hao phí]])</f>
        <v>13Sà lan 250T</v>
      </c>
      <c r="D540" s="594" t="s">
        <v>113</v>
      </c>
      <c r="E540" s="589" t="s">
        <v>114</v>
      </c>
      <c r="F540" s="588" t="s">
        <v>103</v>
      </c>
      <c r="G540" s="595">
        <v>0.192</v>
      </c>
      <c r="H540" s="590">
        <v>0</v>
      </c>
      <c r="I540" s="596">
        <v>1</v>
      </c>
      <c r="J540" s="591">
        <v>0</v>
      </c>
    </row>
    <row r="541" spans="1:10" ht="15" customHeight="1">
      <c r="A541" s="587"/>
      <c r="B541" s="291">
        <v>13</v>
      </c>
      <c r="C541" s="593" t="str">
        <f>_xlfn.CONCAT(Table1[[#This Row],[groupid]],Table1[[#This Row],[Thành phần hao phí]])</f>
        <v>13Sà lan 400T</v>
      </c>
      <c r="D541" s="594" t="s">
        <v>116</v>
      </c>
      <c r="E541" s="589" t="s">
        <v>117</v>
      </c>
      <c r="F541" s="588" t="s">
        <v>103</v>
      </c>
      <c r="G541" s="595">
        <v>0.192</v>
      </c>
      <c r="H541" s="590">
        <v>0</v>
      </c>
      <c r="I541" s="596">
        <v>1</v>
      </c>
      <c r="J541" s="591">
        <v>0</v>
      </c>
    </row>
    <row r="542" spans="1:10" ht="15" customHeight="1">
      <c r="A542" s="587"/>
      <c r="B542" s="291">
        <v>13</v>
      </c>
      <c r="C542" s="593" t="str">
        <f>_xlfn.CONCAT(Table1[[#This Row],[groupid]],Table1[[#This Row],[Thành phần hao phí]])</f>
        <v>13Cộng</v>
      </c>
      <c r="D542" s="594"/>
      <c r="E542" s="589" t="s">
        <v>314</v>
      </c>
      <c r="F542" s="588"/>
      <c r="G542" s="595"/>
      <c r="H542" s="590"/>
      <c r="I542" s="596"/>
      <c r="J542" s="591">
        <v>0</v>
      </c>
    </row>
    <row r="543" spans="1:10" ht="15" customHeight="1">
      <c r="A543" s="587">
        <v>14</v>
      </c>
      <c r="B543" s="291">
        <v>14</v>
      </c>
      <c r="C543" s="593" t="str">
        <f>_xlfn.CONCAT(Table1[[#This Row],[groupid]],Table1[[#This Row],[Thành phần hao phí]])</f>
        <v>140</v>
      </c>
      <c r="D543" s="594">
        <v>0</v>
      </c>
      <c r="E543" s="589">
        <v>0</v>
      </c>
      <c r="F543" s="588">
        <v>0</v>
      </c>
      <c r="G543" s="595">
        <v>1</v>
      </c>
      <c r="H543" s="590"/>
      <c r="I543" s="596"/>
      <c r="J543" s="591"/>
    </row>
    <row r="544" spans="1:10" ht="15" customHeight="1">
      <c r="A544" s="587"/>
      <c r="B544" s="291">
        <v>14</v>
      </c>
      <c r="C544" s="593" t="str">
        <f>_xlfn.CONCAT(Table1[[#This Row],[groupid]],Table1[[#This Row],[Thành phần hao phí]])</f>
        <v>14b) Nhân công</v>
      </c>
      <c r="D544" s="594"/>
      <c r="E544" s="589" t="s">
        <v>229</v>
      </c>
      <c r="F544" s="588"/>
      <c r="G544" s="595"/>
      <c r="H544" s="590"/>
      <c r="I544" s="596"/>
      <c r="J544" s="591">
        <v>0</v>
      </c>
    </row>
    <row r="545" spans="1:10" ht="15" customHeight="1">
      <c r="A545" s="587"/>
      <c r="B545" s="291">
        <v>14</v>
      </c>
      <c r="C545" s="593" t="str">
        <f>_xlfn.CONCAT(Table1[[#This Row],[groupid]],Table1[[#This Row],[Thành phần hao phí]])</f>
        <v>14Nhân công 3,5/7, nhóm 1</v>
      </c>
      <c r="D545" s="594" t="s">
        <v>96</v>
      </c>
      <c r="E545" s="589" t="s">
        <v>97</v>
      </c>
      <c r="F545" s="588" t="s">
        <v>93</v>
      </c>
      <c r="G545" s="595">
        <v>0.36</v>
      </c>
      <c r="H545" s="590">
        <v>0</v>
      </c>
      <c r="I545" s="596">
        <v>1</v>
      </c>
      <c r="J545" s="591">
        <v>0</v>
      </c>
    </row>
    <row r="546" spans="1:10" ht="15" customHeight="1">
      <c r="A546" s="587"/>
      <c r="B546" s="291">
        <v>14</v>
      </c>
      <c r="C546" s="593" t="str">
        <f>_xlfn.CONCAT(Table1[[#This Row],[groupid]],Table1[[#This Row],[Thành phần hao phí]])</f>
        <v>14c) Máy thi công</v>
      </c>
      <c r="D546" s="594"/>
      <c r="E546" s="589" t="s">
        <v>230</v>
      </c>
      <c r="F546" s="588"/>
      <c r="G546" s="595"/>
      <c r="H546" s="590"/>
      <c r="I546" s="596"/>
      <c r="J546" s="591">
        <v>0</v>
      </c>
    </row>
    <row r="547" spans="1:10" ht="15" customHeight="1">
      <c r="A547" s="587"/>
      <c r="B547" s="291">
        <v>14</v>
      </c>
      <c r="C547" s="593" t="str">
        <f>_xlfn.CONCAT(Table1[[#This Row],[groupid]],Table1[[#This Row],[Thành phần hao phí]])</f>
        <v>14Máy đào gầu dây 1,2m3</v>
      </c>
      <c r="D547" s="594" t="s">
        <v>105</v>
      </c>
      <c r="E547" s="589" t="s">
        <v>106</v>
      </c>
      <c r="F547" s="588" t="s">
        <v>103</v>
      </c>
      <c r="G547" s="595">
        <v>0.192</v>
      </c>
      <c r="H547" s="590">
        <v>0</v>
      </c>
      <c r="I547" s="596">
        <v>1</v>
      </c>
      <c r="J547" s="591">
        <v>0</v>
      </c>
    </row>
    <row r="548" spans="1:10" ht="15" customHeight="1">
      <c r="A548" s="587"/>
      <c r="B548" s="291">
        <v>14</v>
      </c>
      <c r="C548" s="593" t="str">
        <f>_xlfn.CONCAT(Table1[[#This Row],[groupid]],Table1[[#This Row],[Thành phần hao phí]])</f>
        <v>14Sà lan 250T</v>
      </c>
      <c r="D548" s="594" t="s">
        <v>113</v>
      </c>
      <c r="E548" s="589" t="s">
        <v>114</v>
      </c>
      <c r="F548" s="588" t="s">
        <v>103</v>
      </c>
      <c r="G548" s="595">
        <v>0.192</v>
      </c>
      <c r="H548" s="590">
        <v>0</v>
      </c>
      <c r="I548" s="596">
        <v>1</v>
      </c>
      <c r="J548" s="591">
        <v>0</v>
      </c>
    </row>
    <row r="549" spans="1:10" ht="15" customHeight="1">
      <c r="A549" s="587"/>
      <c r="B549" s="291">
        <v>14</v>
      </c>
      <c r="C549" s="593" t="str">
        <f>_xlfn.CONCAT(Table1[[#This Row],[groupid]],Table1[[#This Row],[Thành phần hao phí]])</f>
        <v>14Sà lan 400T</v>
      </c>
      <c r="D549" s="594" t="s">
        <v>116</v>
      </c>
      <c r="E549" s="589" t="s">
        <v>117</v>
      </c>
      <c r="F549" s="588" t="s">
        <v>103</v>
      </c>
      <c r="G549" s="595">
        <v>0.192</v>
      </c>
      <c r="H549" s="590">
        <v>0</v>
      </c>
      <c r="I549" s="596">
        <v>1</v>
      </c>
      <c r="J549" s="591">
        <v>0</v>
      </c>
    </row>
    <row r="550" spans="1:10" ht="15" customHeight="1">
      <c r="A550" s="587"/>
      <c r="B550" s="291">
        <v>14</v>
      </c>
      <c r="C550" s="593" t="str">
        <f>_xlfn.CONCAT(Table1[[#This Row],[groupid]],Table1[[#This Row],[Thành phần hao phí]])</f>
        <v>14Cộng</v>
      </c>
      <c r="D550" s="594"/>
      <c r="E550" s="589" t="s">
        <v>314</v>
      </c>
      <c r="F550" s="588"/>
      <c r="G550" s="595"/>
      <c r="H550" s="590"/>
      <c r="I550" s="596"/>
      <c r="J550" s="591">
        <v>0</v>
      </c>
    </row>
    <row r="551" spans="1:10" ht="15" customHeight="1">
      <c r="A551" s="587">
        <v>15</v>
      </c>
      <c r="B551" s="291">
        <v>15</v>
      </c>
      <c r="C551" s="593" t="str">
        <f>_xlfn.CONCAT(Table1[[#This Row],[groupid]],Table1[[#This Row],[Thành phần hao phí]])</f>
        <v>150</v>
      </c>
      <c r="D551" s="594">
        <v>0</v>
      </c>
      <c r="E551" s="589">
        <v>0</v>
      </c>
      <c r="F551" s="588">
        <v>0</v>
      </c>
      <c r="G551" s="595">
        <v>1</v>
      </c>
      <c r="H551" s="590"/>
      <c r="I551" s="596"/>
      <c r="J551" s="591"/>
    </row>
    <row r="552" spans="1:10" ht="15" customHeight="1">
      <c r="A552" s="587"/>
      <c r="B552" s="291">
        <v>15</v>
      </c>
      <c r="C552" s="593" t="str">
        <f>_xlfn.CONCAT(Table1[[#This Row],[groupid]],Table1[[#This Row],[Thành phần hao phí]])</f>
        <v>15b) Nhân công</v>
      </c>
      <c r="D552" s="594"/>
      <c r="E552" s="589" t="s">
        <v>229</v>
      </c>
      <c r="F552" s="588"/>
      <c r="G552" s="595"/>
      <c r="H552" s="590"/>
      <c r="I552" s="596"/>
      <c r="J552" s="591">
        <v>0</v>
      </c>
    </row>
    <row r="553" spans="1:10" ht="15" customHeight="1">
      <c r="A553" s="587"/>
      <c r="B553" s="291">
        <v>15</v>
      </c>
      <c r="C553" s="593" t="str">
        <f>_xlfn.CONCAT(Table1[[#This Row],[groupid]],Table1[[#This Row],[Thành phần hao phí]])</f>
        <v>15Nhân công 3,5/7, nhóm 1</v>
      </c>
      <c r="D553" s="594" t="s">
        <v>96</v>
      </c>
      <c r="E553" s="589" t="s">
        <v>97</v>
      </c>
      <c r="F553" s="588" t="s">
        <v>93</v>
      </c>
      <c r="G553" s="595">
        <v>0.36</v>
      </c>
      <c r="H553" s="590">
        <v>0</v>
      </c>
      <c r="I553" s="596">
        <v>1</v>
      </c>
      <c r="J553" s="591">
        <v>0</v>
      </c>
    </row>
    <row r="554" spans="1:10" ht="15" customHeight="1">
      <c r="A554" s="587"/>
      <c r="B554" s="291">
        <v>15</v>
      </c>
      <c r="C554" s="593" t="str">
        <f>_xlfn.CONCAT(Table1[[#This Row],[groupid]],Table1[[#This Row],[Thành phần hao phí]])</f>
        <v>15c) Máy thi công</v>
      </c>
      <c r="D554" s="594"/>
      <c r="E554" s="589" t="s">
        <v>230</v>
      </c>
      <c r="F554" s="588"/>
      <c r="G554" s="595"/>
      <c r="H554" s="590"/>
      <c r="I554" s="596"/>
      <c r="J554" s="591">
        <v>0</v>
      </c>
    </row>
    <row r="555" spans="1:10" ht="15" customHeight="1">
      <c r="A555" s="587"/>
      <c r="B555" s="291">
        <v>15</v>
      </c>
      <c r="C555" s="593" t="str">
        <f>_xlfn.CONCAT(Table1[[#This Row],[groupid]],Table1[[#This Row],[Thành phần hao phí]])</f>
        <v>15Máy đào gầu dây 1,2m3</v>
      </c>
      <c r="D555" s="594" t="s">
        <v>105</v>
      </c>
      <c r="E555" s="589" t="s">
        <v>106</v>
      </c>
      <c r="F555" s="588" t="s">
        <v>103</v>
      </c>
      <c r="G555" s="595">
        <v>0.192</v>
      </c>
      <c r="H555" s="590">
        <v>0</v>
      </c>
      <c r="I555" s="596">
        <v>1</v>
      </c>
      <c r="J555" s="591">
        <v>0</v>
      </c>
    </row>
    <row r="556" spans="1:10" ht="15" customHeight="1">
      <c r="A556" s="587"/>
      <c r="B556" s="291">
        <v>15</v>
      </c>
      <c r="C556" s="593" t="str">
        <f>_xlfn.CONCAT(Table1[[#This Row],[groupid]],Table1[[#This Row],[Thành phần hao phí]])</f>
        <v>15Sà lan 250T</v>
      </c>
      <c r="D556" s="594" t="s">
        <v>113</v>
      </c>
      <c r="E556" s="589" t="s">
        <v>114</v>
      </c>
      <c r="F556" s="588" t="s">
        <v>103</v>
      </c>
      <c r="G556" s="595">
        <v>0.192</v>
      </c>
      <c r="H556" s="590">
        <v>0</v>
      </c>
      <c r="I556" s="596">
        <v>1</v>
      </c>
      <c r="J556" s="591">
        <v>0</v>
      </c>
    </row>
    <row r="557" spans="1:10" ht="15" customHeight="1">
      <c r="A557" s="587"/>
      <c r="B557" s="291">
        <v>15</v>
      </c>
      <c r="C557" s="593" t="str">
        <f>_xlfn.CONCAT(Table1[[#This Row],[groupid]],Table1[[#This Row],[Thành phần hao phí]])</f>
        <v>15Sà lan 400T</v>
      </c>
      <c r="D557" s="594" t="s">
        <v>116</v>
      </c>
      <c r="E557" s="589" t="s">
        <v>117</v>
      </c>
      <c r="F557" s="588" t="s">
        <v>103</v>
      </c>
      <c r="G557" s="595">
        <v>0.192</v>
      </c>
      <c r="H557" s="590">
        <v>0</v>
      </c>
      <c r="I557" s="596">
        <v>1</v>
      </c>
      <c r="J557" s="591">
        <v>0</v>
      </c>
    </row>
    <row r="558" spans="1:10" ht="15" customHeight="1">
      <c r="A558" s="587"/>
      <c r="B558" s="291">
        <v>15</v>
      </c>
      <c r="C558" s="593" t="str">
        <f>_xlfn.CONCAT(Table1[[#This Row],[groupid]],Table1[[#This Row],[Thành phần hao phí]])</f>
        <v>15Cộng</v>
      </c>
      <c r="D558" s="594"/>
      <c r="E558" s="589" t="s">
        <v>314</v>
      </c>
      <c r="F558" s="588"/>
      <c r="G558" s="595"/>
      <c r="H558" s="590"/>
      <c r="I558" s="596"/>
      <c r="J558" s="591">
        <v>0</v>
      </c>
    </row>
    <row r="559" spans="1:10" ht="15" customHeight="1">
      <c r="A559" s="587">
        <v>16</v>
      </c>
      <c r="B559" s="291">
        <v>16</v>
      </c>
      <c r="C559" s="593" t="str">
        <f>_xlfn.CONCAT(Table1[[#This Row],[groupid]],Table1[[#This Row],[Thành phần hao phí]])</f>
        <v>160</v>
      </c>
      <c r="D559" s="594">
        <v>0</v>
      </c>
      <c r="E559" s="589">
        <v>0</v>
      </c>
      <c r="F559" s="588">
        <v>0</v>
      </c>
      <c r="G559" s="595">
        <v>1</v>
      </c>
      <c r="H559" s="590"/>
      <c r="I559" s="596"/>
      <c r="J559" s="591"/>
    </row>
    <row r="560" spans="1:10" ht="15" customHeight="1">
      <c r="A560" s="587"/>
      <c r="B560" s="291">
        <v>16</v>
      </c>
      <c r="C560" s="593" t="str">
        <f>_xlfn.CONCAT(Table1[[#This Row],[groupid]],Table1[[#This Row],[Thành phần hao phí]])</f>
        <v>16b) Nhân công</v>
      </c>
      <c r="D560" s="594"/>
      <c r="E560" s="589" t="s">
        <v>229</v>
      </c>
      <c r="F560" s="588"/>
      <c r="G560" s="595"/>
      <c r="H560" s="590"/>
      <c r="I560" s="596"/>
      <c r="J560" s="591">
        <v>0</v>
      </c>
    </row>
    <row r="561" spans="1:10" ht="15" customHeight="1">
      <c r="A561" s="587"/>
      <c r="B561" s="291">
        <v>16</v>
      </c>
      <c r="C561" s="593" t="str">
        <f>_xlfn.CONCAT(Table1[[#This Row],[groupid]],Table1[[#This Row],[Thành phần hao phí]])</f>
        <v>16Nhân công 3,5/7, nhóm 1</v>
      </c>
      <c r="D561" s="594" t="s">
        <v>96</v>
      </c>
      <c r="E561" s="589" t="s">
        <v>97</v>
      </c>
      <c r="F561" s="588" t="s">
        <v>93</v>
      </c>
      <c r="G561" s="595">
        <v>0.36</v>
      </c>
      <c r="H561" s="590">
        <v>0</v>
      </c>
      <c r="I561" s="596">
        <v>1</v>
      </c>
      <c r="J561" s="591">
        <v>0</v>
      </c>
    </row>
    <row r="562" spans="1:10" ht="15" customHeight="1">
      <c r="A562" s="587"/>
      <c r="B562" s="291">
        <v>16</v>
      </c>
      <c r="C562" s="593" t="str">
        <f>_xlfn.CONCAT(Table1[[#This Row],[groupid]],Table1[[#This Row],[Thành phần hao phí]])</f>
        <v>16c) Máy thi công</v>
      </c>
      <c r="D562" s="594"/>
      <c r="E562" s="589" t="s">
        <v>230</v>
      </c>
      <c r="F562" s="588"/>
      <c r="G562" s="595"/>
      <c r="H562" s="590"/>
      <c r="I562" s="596"/>
      <c r="J562" s="591">
        <v>0</v>
      </c>
    </row>
    <row r="563" spans="1:10" ht="15" customHeight="1">
      <c r="A563" s="587"/>
      <c r="B563" s="291">
        <v>16</v>
      </c>
      <c r="C563" s="593" t="str">
        <f>_xlfn.CONCAT(Table1[[#This Row],[groupid]],Table1[[#This Row],[Thành phần hao phí]])</f>
        <v>16Máy đào gầu dây 1,2m3</v>
      </c>
      <c r="D563" s="594" t="s">
        <v>105</v>
      </c>
      <c r="E563" s="589" t="s">
        <v>106</v>
      </c>
      <c r="F563" s="588" t="s">
        <v>103</v>
      </c>
      <c r="G563" s="595">
        <v>0.192</v>
      </c>
      <c r="H563" s="590">
        <v>0</v>
      </c>
      <c r="I563" s="596">
        <v>1</v>
      </c>
      <c r="J563" s="591">
        <v>0</v>
      </c>
    </row>
    <row r="564" spans="1:10" ht="15" customHeight="1">
      <c r="A564" s="587"/>
      <c r="B564" s="291">
        <v>16</v>
      </c>
      <c r="C564" s="593" t="str">
        <f>_xlfn.CONCAT(Table1[[#This Row],[groupid]],Table1[[#This Row],[Thành phần hao phí]])</f>
        <v>16Sà lan 250T</v>
      </c>
      <c r="D564" s="594" t="s">
        <v>113</v>
      </c>
      <c r="E564" s="589" t="s">
        <v>114</v>
      </c>
      <c r="F564" s="588" t="s">
        <v>103</v>
      </c>
      <c r="G564" s="595">
        <v>0.192</v>
      </c>
      <c r="H564" s="590">
        <v>0</v>
      </c>
      <c r="I564" s="596">
        <v>1</v>
      </c>
      <c r="J564" s="591">
        <v>0</v>
      </c>
    </row>
    <row r="565" spans="1:10" ht="15" customHeight="1">
      <c r="A565" s="587"/>
      <c r="B565" s="291">
        <v>16</v>
      </c>
      <c r="C565" s="593" t="str">
        <f>_xlfn.CONCAT(Table1[[#This Row],[groupid]],Table1[[#This Row],[Thành phần hao phí]])</f>
        <v>16Sà lan 400T</v>
      </c>
      <c r="D565" s="594" t="s">
        <v>116</v>
      </c>
      <c r="E565" s="589" t="s">
        <v>117</v>
      </c>
      <c r="F565" s="588" t="s">
        <v>103</v>
      </c>
      <c r="G565" s="595">
        <v>0.192</v>
      </c>
      <c r="H565" s="590">
        <v>0</v>
      </c>
      <c r="I565" s="596">
        <v>1</v>
      </c>
      <c r="J565" s="591">
        <v>0</v>
      </c>
    </row>
    <row r="566" spans="1:10" ht="15" customHeight="1">
      <c r="A566" s="587"/>
      <c r="B566" s="291">
        <v>16</v>
      </c>
      <c r="C566" s="593" t="str">
        <f>_xlfn.CONCAT(Table1[[#This Row],[groupid]],Table1[[#This Row],[Thành phần hao phí]])</f>
        <v>16Cộng</v>
      </c>
      <c r="D566" s="594"/>
      <c r="E566" s="589" t="s">
        <v>314</v>
      </c>
      <c r="F566" s="588"/>
      <c r="G566" s="595"/>
      <c r="H566" s="590"/>
      <c r="I566" s="596"/>
      <c r="J566" s="591">
        <v>0</v>
      </c>
    </row>
    <row r="567" spans="1:10" ht="15" customHeight="1">
      <c r="A567" s="587">
        <v>17</v>
      </c>
      <c r="B567" s="291">
        <v>17</v>
      </c>
      <c r="C567" s="593" t="str">
        <f>_xlfn.CONCAT(Table1[[#This Row],[groupid]],Table1[[#This Row],[Thành phần hao phí]])</f>
        <v>170</v>
      </c>
      <c r="D567" s="594">
        <v>0</v>
      </c>
      <c r="E567" s="589">
        <v>0</v>
      </c>
      <c r="F567" s="588">
        <v>0</v>
      </c>
      <c r="G567" s="595">
        <v>1</v>
      </c>
      <c r="H567" s="590"/>
      <c r="I567" s="596"/>
      <c r="J567" s="591"/>
    </row>
    <row r="568" spans="1:10" ht="15" customHeight="1">
      <c r="A568" s="587"/>
      <c r="B568" s="291">
        <v>17</v>
      </c>
      <c r="C568" s="593" t="str">
        <f>_xlfn.CONCAT(Table1[[#This Row],[groupid]],Table1[[#This Row],[Thành phần hao phí]])</f>
        <v>17b) Nhân công</v>
      </c>
      <c r="D568" s="594"/>
      <c r="E568" s="589" t="s">
        <v>229</v>
      </c>
      <c r="F568" s="588"/>
      <c r="G568" s="595"/>
      <c r="H568" s="590"/>
      <c r="I568" s="596"/>
      <c r="J568" s="591">
        <v>0</v>
      </c>
    </row>
    <row r="569" spans="1:10" ht="15" customHeight="1">
      <c r="A569" s="587"/>
      <c r="B569" s="291">
        <v>17</v>
      </c>
      <c r="C569" s="593" t="str">
        <f>_xlfn.CONCAT(Table1[[#This Row],[groupid]],Table1[[#This Row],[Thành phần hao phí]])</f>
        <v>17Nhân công 3,5/7, nhóm 1</v>
      </c>
      <c r="D569" s="594" t="s">
        <v>96</v>
      </c>
      <c r="E569" s="589" t="s">
        <v>97</v>
      </c>
      <c r="F569" s="588" t="s">
        <v>93</v>
      </c>
      <c r="G569" s="595">
        <v>0.36</v>
      </c>
      <c r="H569" s="590">
        <v>0</v>
      </c>
      <c r="I569" s="596">
        <v>1</v>
      </c>
      <c r="J569" s="591">
        <v>0</v>
      </c>
    </row>
    <row r="570" spans="1:10" ht="15" customHeight="1">
      <c r="A570" s="587"/>
      <c r="B570" s="291">
        <v>17</v>
      </c>
      <c r="C570" s="593" t="str">
        <f>_xlfn.CONCAT(Table1[[#This Row],[groupid]],Table1[[#This Row],[Thành phần hao phí]])</f>
        <v>17c) Máy thi công</v>
      </c>
      <c r="D570" s="594"/>
      <c r="E570" s="589" t="s">
        <v>230</v>
      </c>
      <c r="F570" s="588"/>
      <c r="G570" s="595"/>
      <c r="H570" s="590"/>
      <c r="I570" s="596"/>
      <c r="J570" s="591">
        <v>0</v>
      </c>
    </row>
    <row r="571" spans="1:10" ht="15" customHeight="1">
      <c r="A571" s="587"/>
      <c r="B571" s="291">
        <v>17</v>
      </c>
      <c r="C571" s="593" t="str">
        <f>_xlfn.CONCAT(Table1[[#This Row],[groupid]],Table1[[#This Row],[Thành phần hao phí]])</f>
        <v>17Máy đào gầu dây 1,2m3</v>
      </c>
      <c r="D571" s="594" t="s">
        <v>105</v>
      </c>
      <c r="E571" s="589" t="s">
        <v>106</v>
      </c>
      <c r="F571" s="588" t="s">
        <v>103</v>
      </c>
      <c r="G571" s="595">
        <v>0.192</v>
      </c>
      <c r="H571" s="590">
        <v>0</v>
      </c>
      <c r="I571" s="596">
        <v>1</v>
      </c>
      <c r="J571" s="591">
        <v>0</v>
      </c>
    </row>
    <row r="572" spans="1:10" ht="15" customHeight="1">
      <c r="A572" s="587"/>
      <c r="B572" s="291">
        <v>17</v>
      </c>
      <c r="C572" s="593" t="str">
        <f>_xlfn.CONCAT(Table1[[#This Row],[groupid]],Table1[[#This Row],[Thành phần hao phí]])</f>
        <v>17Sà lan 250T</v>
      </c>
      <c r="D572" s="594" t="s">
        <v>113</v>
      </c>
      <c r="E572" s="589" t="s">
        <v>114</v>
      </c>
      <c r="F572" s="588" t="s">
        <v>103</v>
      </c>
      <c r="G572" s="595">
        <v>0.192</v>
      </c>
      <c r="H572" s="590">
        <v>0</v>
      </c>
      <c r="I572" s="596">
        <v>1</v>
      </c>
      <c r="J572" s="591">
        <v>0</v>
      </c>
    </row>
    <row r="573" spans="1:10" ht="15" customHeight="1">
      <c r="A573" s="587"/>
      <c r="B573" s="291">
        <v>17</v>
      </c>
      <c r="C573" s="593" t="str">
        <f>_xlfn.CONCAT(Table1[[#This Row],[groupid]],Table1[[#This Row],[Thành phần hao phí]])</f>
        <v>17Sà lan 400T</v>
      </c>
      <c r="D573" s="594" t="s">
        <v>116</v>
      </c>
      <c r="E573" s="589" t="s">
        <v>117</v>
      </c>
      <c r="F573" s="588" t="s">
        <v>103</v>
      </c>
      <c r="G573" s="595">
        <v>0.192</v>
      </c>
      <c r="H573" s="590">
        <v>0</v>
      </c>
      <c r="I573" s="596">
        <v>1</v>
      </c>
      <c r="J573" s="591">
        <v>0</v>
      </c>
    </row>
    <row r="574" spans="1:10" ht="15" customHeight="1">
      <c r="A574" s="587"/>
      <c r="B574" s="291">
        <v>17</v>
      </c>
      <c r="C574" s="593" t="str">
        <f>_xlfn.CONCAT(Table1[[#This Row],[groupid]],Table1[[#This Row],[Thành phần hao phí]])</f>
        <v>17Cộng</v>
      </c>
      <c r="D574" s="594"/>
      <c r="E574" s="589" t="s">
        <v>314</v>
      </c>
      <c r="F574" s="588"/>
      <c r="G574" s="595"/>
      <c r="H574" s="590"/>
      <c r="I574" s="596"/>
      <c r="J574" s="591">
        <v>0</v>
      </c>
    </row>
    <row r="575" spans="1:10" ht="15" customHeight="1">
      <c r="A575" s="587">
        <v>1</v>
      </c>
      <c r="B575" s="291">
        <v>1</v>
      </c>
      <c r="C575" s="593" t="str">
        <f>_xlfn.CONCAT(Table1[[#This Row],[groupid]],Table1[[#This Row],[Thành phần hao phí]])</f>
        <v>1Nạo vét bùn bằng thủ công</v>
      </c>
      <c r="D575" s="594" t="s">
        <v>44</v>
      </c>
      <c r="E575" s="589" t="s">
        <v>45</v>
      </c>
      <c r="F575" s="588" t="s">
        <v>46</v>
      </c>
      <c r="G575" s="595">
        <v>1</v>
      </c>
      <c r="H575" s="590"/>
      <c r="I575" s="596"/>
      <c r="J575" s="591"/>
    </row>
    <row r="576" spans="1:10" ht="15" customHeight="1">
      <c r="A576" s="587"/>
      <c r="B576" s="291">
        <v>1</v>
      </c>
      <c r="C576" s="593" t="str">
        <f>_xlfn.CONCAT(Table1[[#This Row],[groupid]],Table1[[#This Row],[Thành phần hao phí]])</f>
        <v>1b) Nhân công</v>
      </c>
      <c r="D576" s="594"/>
      <c r="E576" s="589" t="s">
        <v>229</v>
      </c>
      <c r="F576" s="588"/>
      <c r="G576" s="595"/>
      <c r="H576" s="590"/>
      <c r="I576" s="596"/>
      <c r="J576" s="591">
        <v>211893</v>
      </c>
    </row>
    <row r="577" spans="1:10" ht="15" customHeight="1">
      <c r="A577" s="587"/>
      <c r="B577" s="291">
        <v>1</v>
      </c>
      <c r="C577" s="593" t="str">
        <f>_xlfn.CONCAT(Table1[[#This Row],[groupid]],Table1[[#This Row],[Thành phần hao phí]])</f>
        <v>1Nhân công 3,0/7, nhóm 1</v>
      </c>
      <c r="D577" s="594" t="s">
        <v>91</v>
      </c>
      <c r="E577" s="589" t="s">
        <v>92</v>
      </c>
      <c r="F577" s="588" t="s">
        <v>93</v>
      </c>
      <c r="G577" s="595">
        <v>0.94</v>
      </c>
      <c r="H577" s="590">
        <v>225418</v>
      </c>
      <c r="I577" s="596">
        <v>1</v>
      </c>
      <c r="J577" s="591">
        <v>211893</v>
      </c>
    </row>
    <row r="578" spans="1:10" ht="15" customHeight="1">
      <c r="A578" s="587">
        <v>2</v>
      </c>
      <c r="B578" s="291">
        <v>2</v>
      </c>
      <c r="C578" s="593" t="str">
        <f>_xlfn.CONCAT(Table1[[#This Row],[groupid]],Table1[[#This Row],[Thành phần hao phí]])</f>
        <v>2Nạo vét kênh mương bằng máy đào gầu dây 0,4m3, chiều cao đổ đất &lt;= 3m, bùn đặc lắng đọng dưới 3 năm</v>
      </c>
      <c r="D578" s="594" t="s">
        <v>52</v>
      </c>
      <c r="E578" s="589" t="s">
        <v>53</v>
      </c>
      <c r="F578" s="588" t="s">
        <v>54</v>
      </c>
      <c r="G578" s="595">
        <v>1</v>
      </c>
      <c r="H578" s="590"/>
      <c r="I578" s="596"/>
      <c r="J578" s="591"/>
    </row>
    <row r="579" spans="1:10" ht="15" customHeight="1">
      <c r="A579" s="587"/>
      <c r="B579" s="291">
        <v>2</v>
      </c>
      <c r="C579" s="593" t="str">
        <f>_xlfn.CONCAT(Table1[[#This Row],[groupid]],Table1[[#This Row],[Thành phần hao phí]])</f>
        <v>2b) Nhân công</v>
      </c>
      <c r="D579" s="594"/>
      <c r="E579" s="589" t="s">
        <v>229</v>
      </c>
      <c r="F579" s="588"/>
      <c r="G579" s="595"/>
      <c r="H579" s="590"/>
      <c r="I579" s="596"/>
      <c r="J579" s="591">
        <v>202130</v>
      </c>
    </row>
    <row r="580" spans="1:10" ht="15" customHeight="1">
      <c r="A580" s="587"/>
      <c r="B580" s="291">
        <v>2</v>
      </c>
      <c r="C580" s="593" t="str">
        <f>_xlfn.CONCAT(Table1[[#This Row],[groupid]],Table1[[#This Row],[Thành phần hao phí]])</f>
        <v>2Nhân công 3,5/7, nhóm 1</v>
      </c>
      <c r="D580" s="594" t="s">
        <v>96</v>
      </c>
      <c r="E580" s="589" t="s">
        <v>97</v>
      </c>
      <c r="F580" s="588" t="s">
        <v>93</v>
      </c>
      <c r="G580" s="595">
        <v>0.82</v>
      </c>
      <c r="H580" s="590">
        <v>246500</v>
      </c>
      <c r="I580" s="596">
        <v>1</v>
      </c>
      <c r="J580" s="591">
        <v>202130</v>
      </c>
    </row>
    <row r="581" spans="1:10" ht="15" customHeight="1">
      <c r="A581" s="587"/>
      <c r="B581" s="291">
        <v>2</v>
      </c>
      <c r="C581" s="593" t="str">
        <f>_xlfn.CONCAT(Table1[[#This Row],[groupid]],Table1[[#This Row],[Thành phần hao phí]])</f>
        <v>2c) Máy thi công</v>
      </c>
      <c r="D581" s="594"/>
      <c r="E581" s="589" t="s">
        <v>230</v>
      </c>
      <c r="F581" s="588"/>
      <c r="G581" s="595"/>
      <c r="H581" s="590"/>
      <c r="I581" s="596"/>
      <c r="J581" s="591">
        <v>978209</v>
      </c>
    </row>
    <row r="582" spans="1:10" ht="15" customHeight="1">
      <c r="A582" s="587"/>
      <c r="B582" s="291">
        <v>2</v>
      </c>
      <c r="C582" s="593" t="str">
        <f>_xlfn.CONCAT(Table1[[#This Row],[groupid]],Table1[[#This Row],[Thành phần hao phí]])</f>
        <v>2Máy đào gầu dây 0,4m3</v>
      </c>
      <c r="D582" s="594" t="s">
        <v>101</v>
      </c>
      <c r="E582" s="589" t="s">
        <v>102</v>
      </c>
      <c r="F582" s="588" t="s">
        <v>103</v>
      </c>
      <c r="G582" s="595">
        <v>0.44</v>
      </c>
      <c r="H582" s="590">
        <v>1992824</v>
      </c>
      <c r="I582" s="596">
        <v>1</v>
      </c>
      <c r="J582" s="591">
        <v>876843</v>
      </c>
    </row>
    <row r="583" spans="1:10" ht="15" customHeight="1">
      <c r="A583" s="587"/>
      <c r="B583" s="291">
        <v>2</v>
      </c>
      <c r="C583" s="593" t="str">
        <f>_xlfn.CONCAT(Table1[[#This Row],[groupid]],Table1[[#This Row],[Thành phần hao phí]])</f>
        <v>2Phao thép 60T đặt máy</v>
      </c>
      <c r="D583" s="594" t="s">
        <v>108</v>
      </c>
      <c r="E583" s="589" t="s">
        <v>112</v>
      </c>
      <c r="F583" s="588" t="s">
        <v>103</v>
      </c>
      <c r="G583" s="595">
        <v>0.44</v>
      </c>
      <c r="H583" s="590">
        <v>115189</v>
      </c>
      <c r="I583" s="596">
        <v>1</v>
      </c>
      <c r="J583" s="591">
        <v>50683</v>
      </c>
    </row>
    <row r="584" spans="1:10" ht="15" customHeight="1">
      <c r="A584" s="587"/>
      <c r="B584" s="291">
        <v>2</v>
      </c>
      <c r="C584" s="593" t="str">
        <f>_xlfn.CONCAT(Table1[[#This Row],[groupid]],Table1[[#This Row],[Thành phần hao phí]])</f>
        <v>2Phao thép 60T chứa bùn</v>
      </c>
      <c r="D584" s="594" t="s">
        <v>108</v>
      </c>
      <c r="E584" s="589" t="s">
        <v>111</v>
      </c>
      <c r="F584" s="588" t="s">
        <v>103</v>
      </c>
      <c r="G584" s="595">
        <v>0.44</v>
      </c>
      <c r="H584" s="590">
        <v>115189</v>
      </c>
      <c r="I584" s="596">
        <v>1</v>
      </c>
      <c r="J584" s="591">
        <v>50683</v>
      </c>
    </row>
    <row r="585" spans="1:10" ht="15" customHeight="1">
      <c r="A585" s="587"/>
      <c r="B585" s="291">
        <v>2</v>
      </c>
      <c r="C585" s="593" t="str">
        <f>_xlfn.CONCAT(Table1[[#This Row],[groupid]],Table1[[#This Row],[Thành phần hao phí]])</f>
        <v>2Cộng</v>
      </c>
      <c r="D585" s="594"/>
      <c r="E585" s="589" t="s">
        <v>314</v>
      </c>
      <c r="F585" s="588"/>
      <c r="G585" s="595"/>
      <c r="H585" s="590"/>
      <c r="I585" s="596"/>
      <c r="J585" s="591">
        <v>978209</v>
      </c>
    </row>
    <row r="586" spans="1:10" ht="15" customHeight="1">
      <c r="A586" s="587">
        <v>3</v>
      </c>
      <c r="B586" s="291">
        <v>3</v>
      </c>
      <c r="C586" s="593" t="str">
        <f>_xlfn.CONCAT(Table1[[#This Row],[groupid]],Table1[[#This Row],[Thành phần hao phí]])</f>
        <v>3Vận chuyển 1km đầu, đi đổ bằng tàu kéo 75cv + phao thép 60T</v>
      </c>
      <c r="D586" s="594" t="s">
        <v>57</v>
      </c>
      <c r="E586" s="589" t="s">
        <v>58</v>
      </c>
      <c r="F586" s="588" t="s">
        <v>54</v>
      </c>
      <c r="G586" s="595">
        <v>1</v>
      </c>
      <c r="H586" s="590"/>
      <c r="I586" s="596"/>
      <c r="J586" s="591"/>
    </row>
    <row r="587" spans="1:10" ht="15" customHeight="1">
      <c r="A587" s="587"/>
      <c r="B587" s="291">
        <v>3</v>
      </c>
      <c r="C587" s="593" t="str">
        <f>_xlfn.CONCAT(Table1[[#This Row],[groupid]],Table1[[#This Row],[Thành phần hao phí]])</f>
        <v>3c) Máy thi công</v>
      </c>
      <c r="D587" s="594"/>
      <c r="E587" s="589" t="s">
        <v>230</v>
      </c>
      <c r="F587" s="588"/>
      <c r="G587" s="595"/>
      <c r="H587" s="590"/>
      <c r="I587" s="596"/>
      <c r="J587" s="591">
        <v>343452</v>
      </c>
    </row>
    <row r="588" spans="1:10" ht="15" customHeight="1">
      <c r="A588" s="587"/>
      <c r="B588" s="291">
        <v>3</v>
      </c>
      <c r="C588" s="593" t="str">
        <f>_xlfn.CONCAT(Table1[[#This Row],[groupid]],Table1[[#This Row],[Thành phần hao phí]])</f>
        <v>3Phao thép 60T</v>
      </c>
      <c r="D588" s="594" t="s">
        <v>108</v>
      </c>
      <c r="E588" s="589" t="s">
        <v>109</v>
      </c>
      <c r="F588" s="588" t="s">
        <v>103</v>
      </c>
      <c r="G588" s="595">
        <v>9.4E-2</v>
      </c>
      <c r="H588" s="590">
        <v>115189</v>
      </c>
      <c r="I588" s="596">
        <v>1</v>
      </c>
      <c r="J588" s="591">
        <v>10828</v>
      </c>
    </row>
    <row r="589" spans="1:10" ht="15" customHeight="1">
      <c r="A589" s="587"/>
      <c r="B589" s="291">
        <v>3</v>
      </c>
      <c r="C589" s="593" t="str">
        <f>_xlfn.CONCAT(Table1[[#This Row],[groupid]],Table1[[#This Row],[Thành phần hao phí]])</f>
        <v>3Tàu kéo 75CV</v>
      </c>
      <c r="D589" s="594" t="s">
        <v>123</v>
      </c>
      <c r="E589" s="589" t="s">
        <v>124</v>
      </c>
      <c r="F589" s="588" t="s">
        <v>103</v>
      </c>
      <c r="G589" s="595">
        <v>9.4E-2</v>
      </c>
      <c r="H589" s="590">
        <v>3538558</v>
      </c>
      <c r="I589" s="596">
        <v>1</v>
      </c>
      <c r="J589" s="591">
        <v>332624</v>
      </c>
    </row>
    <row r="590" spans="1:10" ht="15" customHeight="1">
      <c r="A590" s="587"/>
      <c r="B590" s="291">
        <v>3</v>
      </c>
      <c r="C590" s="593" t="str">
        <f>_xlfn.CONCAT(Table1[[#This Row],[groupid]],Table1[[#This Row],[Thành phần hao phí]])</f>
        <v>3Cộng</v>
      </c>
      <c r="D590" s="594"/>
      <c r="E590" s="589" t="s">
        <v>314</v>
      </c>
      <c r="F590" s="588"/>
      <c r="G590" s="595"/>
      <c r="H590" s="590"/>
      <c r="I590" s="596"/>
      <c r="J590" s="591">
        <v>343452</v>
      </c>
    </row>
    <row r="591" spans="1:10" ht="15" customHeight="1">
      <c r="A591" s="587">
        <v>4</v>
      </c>
      <c r="B591" s="291">
        <v>4</v>
      </c>
      <c r="C591" s="593" t="str">
        <f>_xlfn.CONCAT(Table1[[#This Row],[groupid]],Table1[[#This Row],[Thành phần hao phí]])</f>
        <v>4Vận chuyển đất, cát đổ đi bằng tàu kéo 360CV, sà lan 400 tấn, vận chuyển 1 km tiếp theo, cự ly &lt;= 6km</v>
      </c>
      <c r="D591" s="594" t="s">
        <v>60</v>
      </c>
      <c r="E591" s="589" t="s">
        <v>61</v>
      </c>
      <c r="F591" s="588" t="s">
        <v>54</v>
      </c>
      <c r="G591" s="595">
        <v>1</v>
      </c>
      <c r="H591" s="590"/>
      <c r="I591" s="596"/>
      <c r="J591" s="591"/>
    </row>
    <row r="592" spans="1:10" ht="15" customHeight="1">
      <c r="A592" s="587"/>
      <c r="B592" s="291">
        <v>4</v>
      </c>
      <c r="C592" s="593" t="str">
        <f>_xlfn.CONCAT(Table1[[#This Row],[groupid]],Table1[[#This Row],[Thành phần hao phí]])</f>
        <v>4c) Máy thi công</v>
      </c>
      <c r="D592" s="594"/>
      <c r="E592" s="589" t="s">
        <v>230</v>
      </c>
      <c r="F592" s="588"/>
      <c r="G592" s="595"/>
      <c r="H592" s="590"/>
      <c r="I592" s="596"/>
      <c r="J592" s="591">
        <v>555370</v>
      </c>
    </row>
    <row r="593" spans="1:10" ht="15" customHeight="1">
      <c r="A593" s="587"/>
      <c r="B593" s="291">
        <v>4</v>
      </c>
      <c r="C593" s="593" t="str">
        <f>_xlfn.CONCAT(Table1[[#This Row],[groupid]],Table1[[#This Row],[Thành phần hao phí]])</f>
        <v>4Phao thép 60T</v>
      </c>
      <c r="D593" s="594" t="s">
        <v>108</v>
      </c>
      <c r="E593" s="589" t="s">
        <v>109</v>
      </c>
      <c r="F593" s="588" t="s">
        <v>103</v>
      </c>
      <c r="G593" s="595">
        <v>0.08</v>
      </c>
      <c r="H593" s="590">
        <v>115189</v>
      </c>
      <c r="I593" s="596">
        <v>1.9</v>
      </c>
      <c r="J593" s="591">
        <v>17509</v>
      </c>
    </row>
    <row r="594" spans="1:10" ht="15" customHeight="1">
      <c r="A594" s="587"/>
      <c r="B594" s="291">
        <v>4</v>
      </c>
      <c r="C594" s="593" t="str">
        <f>_xlfn.CONCAT(Table1[[#This Row],[groupid]],Table1[[#This Row],[Thành phần hao phí]])</f>
        <v>4Tàu kéo 75CV</v>
      </c>
      <c r="D594" s="594" t="s">
        <v>123</v>
      </c>
      <c r="E594" s="589" t="s">
        <v>124</v>
      </c>
      <c r="F594" s="588" t="s">
        <v>103</v>
      </c>
      <c r="G594" s="595">
        <v>0.08</v>
      </c>
      <c r="H594" s="590">
        <v>3538558</v>
      </c>
      <c r="I594" s="596">
        <v>1.9</v>
      </c>
      <c r="J594" s="591">
        <v>537861</v>
      </c>
    </row>
    <row r="595" spans="1:10" ht="15" customHeight="1">
      <c r="A595" s="587"/>
      <c r="B595" s="291">
        <v>4</v>
      </c>
      <c r="C595" s="593" t="str">
        <f>_xlfn.CONCAT(Table1[[#This Row],[groupid]],Table1[[#This Row],[Thành phần hao phí]])</f>
        <v>4Cộng</v>
      </c>
      <c r="D595" s="594"/>
      <c r="E595" s="589" t="s">
        <v>314</v>
      </c>
      <c r="F595" s="588"/>
      <c r="G595" s="595"/>
      <c r="H595" s="590"/>
      <c r="I595" s="596"/>
      <c r="J595" s="591">
        <v>555370</v>
      </c>
    </row>
    <row r="596" spans="1:10" ht="15" customHeight="1">
      <c r="A596" s="587">
        <v>5</v>
      </c>
      <c r="B596" s="291">
        <v>5</v>
      </c>
      <c r="C596" s="593" t="str">
        <f>_xlfn.CONCAT(Table1[[#This Row],[groupid]],Table1[[#This Row],[Thành phần hao phí]])</f>
        <v>5Đào xúc bùn lên xà lan 400T bằng máy đào gầu dây &lt;1,25m3, (máy đào đứng trên phao thép trọng tải 60T)</v>
      </c>
      <c r="D596" s="594" t="s">
        <v>63</v>
      </c>
      <c r="E596" s="589" t="s">
        <v>64</v>
      </c>
      <c r="F596" s="588" t="s">
        <v>54</v>
      </c>
      <c r="G596" s="595">
        <v>1</v>
      </c>
      <c r="H596" s="590"/>
      <c r="I596" s="596"/>
      <c r="J596" s="591"/>
    </row>
    <row r="597" spans="1:10" ht="15" customHeight="1">
      <c r="A597" s="587"/>
      <c r="B597" s="291">
        <v>5</v>
      </c>
      <c r="C597" s="593" t="str">
        <f>_xlfn.CONCAT(Table1[[#This Row],[groupid]],Table1[[#This Row],[Thành phần hao phí]])</f>
        <v>5b) Nhân công</v>
      </c>
      <c r="D597" s="594"/>
      <c r="E597" s="589" t="s">
        <v>229</v>
      </c>
      <c r="F597" s="588"/>
      <c r="G597" s="595"/>
      <c r="H597" s="590"/>
      <c r="I597" s="596"/>
      <c r="J597" s="591">
        <v>88740</v>
      </c>
    </row>
    <row r="598" spans="1:10" ht="15" customHeight="1">
      <c r="A598" s="587"/>
      <c r="B598" s="291">
        <v>5</v>
      </c>
      <c r="C598" s="593" t="str">
        <f>_xlfn.CONCAT(Table1[[#This Row],[groupid]],Table1[[#This Row],[Thành phần hao phí]])</f>
        <v>5Nhân công 3,5/7, nhóm 1</v>
      </c>
      <c r="D598" s="594" t="s">
        <v>96</v>
      </c>
      <c r="E598" s="589" t="s">
        <v>97</v>
      </c>
      <c r="F598" s="588" t="s">
        <v>93</v>
      </c>
      <c r="G598" s="595">
        <v>0.36</v>
      </c>
      <c r="H598" s="590">
        <v>246500</v>
      </c>
      <c r="I598" s="596">
        <v>1</v>
      </c>
      <c r="J598" s="591">
        <v>88740</v>
      </c>
    </row>
    <row r="599" spans="1:10" ht="15" customHeight="1">
      <c r="A599" s="587"/>
      <c r="B599" s="291">
        <v>5</v>
      </c>
      <c r="C599" s="593" t="str">
        <f>_xlfn.CONCAT(Table1[[#This Row],[groupid]],Table1[[#This Row],[Thành phần hao phí]])</f>
        <v>5c) Máy thi công</v>
      </c>
      <c r="D599" s="594"/>
      <c r="E599" s="589" t="s">
        <v>230</v>
      </c>
      <c r="F599" s="588"/>
      <c r="G599" s="595"/>
      <c r="H599" s="590"/>
      <c r="I599" s="596"/>
      <c r="J599" s="591">
        <v>1007960</v>
      </c>
    </row>
    <row r="600" spans="1:10" ht="15" customHeight="1">
      <c r="A600" s="587"/>
      <c r="B600" s="291">
        <v>5</v>
      </c>
      <c r="C600" s="593" t="str">
        <f>_xlfn.CONCAT(Table1[[#This Row],[groupid]],Table1[[#This Row],[Thành phần hao phí]])</f>
        <v>5Máy đào gầu dây 1,2m3</v>
      </c>
      <c r="D600" s="594" t="s">
        <v>105</v>
      </c>
      <c r="E600" s="589" t="s">
        <v>106</v>
      </c>
      <c r="F600" s="588" t="s">
        <v>103</v>
      </c>
      <c r="G600" s="595">
        <v>0.192</v>
      </c>
      <c r="H600" s="590">
        <v>3565793</v>
      </c>
      <c r="I600" s="596">
        <v>1</v>
      </c>
      <c r="J600" s="591">
        <v>684632</v>
      </c>
    </row>
    <row r="601" spans="1:10" ht="15" customHeight="1">
      <c r="A601" s="587"/>
      <c r="B601" s="291">
        <v>5</v>
      </c>
      <c r="C601" s="593" t="str">
        <f>_xlfn.CONCAT(Table1[[#This Row],[groupid]],Table1[[#This Row],[Thành phần hao phí]])</f>
        <v>5Sà lan 250T</v>
      </c>
      <c r="D601" s="594" t="s">
        <v>113</v>
      </c>
      <c r="E601" s="589" t="s">
        <v>114</v>
      </c>
      <c r="F601" s="588" t="s">
        <v>103</v>
      </c>
      <c r="G601" s="595">
        <v>0.192</v>
      </c>
      <c r="H601" s="590">
        <v>677592</v>
      </c>
      <c r="I601" s="596">
        <v>1</v>
      </c>
      <c r="J601" s="591">
        <v>130098</v>
      </c>
    </row>
    <row r="602" spans="1:10" ht="15" customHeight="1">
      <c r="A602" s="587"/>
      <c r="B602" s="291">
        <v>5</v>
      </c>
      <c r="C602" s="593" t="str">
        <f>_xlfn.CONCAT(Table1[[#This Row],[groupid]],Table1[[#This Row],[Thành phần hao phí]])</f>
        <v>5Phao thép 60T chứa bùn</v>
      </c>
      <c r="D602" s="594" t="s">
        <v>108</v>
      </c>
      <c r="E602" s="589" t="s">
        <v>111</v>
      </c>
      <c r="F602" s="588" t="s">
        <v>103</v>
      </c>
      <c r="G602" s="595">
        <v>0.192</v>
      </c>
      <c r="H602" s="590">
        <v>115189</v>
      </c>
      <c r="I602" s="596">
        <v>1</v>
      </c>
      <c r="J602" s="591">
        <v>22116</v>
      </c>
    </row>
    <row r="603" spans="1:10" ht="15" customHeight="1">
      <c r="A603" s="587"/>
      <c r="B603" s="291">
        <v>5</v>
      </c>
      <c r="C603" s="593" t="str">
        <f>_xlfn.CONCAT(Table1[[#This Row],[groupid]],Table1[[#This Row],[Thành phần hao phí]])</f>
        <v>5Sà lan 400T nhận bùn</v>
      </c>
      <c r="D603" s="594" t="s">
        <v>116</v>
      </c>
      <c r="E603" s="589" t="s">
        <v>119</v>
      </c>
      <c r="F603" s="588" t="s">
        <v>103</v>
      </c>
      <c r="G603" s="595">
        <v>0.192</v>
      </c>
      <c r="H603" s="590">
        <v>891221</v>
      </c>
      <c r="I603" s="596">
        <v>1</v>
      </c>
      <c r="J603" s="591">
        <v>171114</v>
      </c>
    </row>
    <row r="604" spans="1:10" ht="15" customHeight="1">
      <c r="A604" s="587"/>
      <c r="B604" s="291">
        <v>5</v>
      </c>
      <c r="C604" s="593" t="str">
        <f>_xlfn.CONCAT(Table1[[#This Row],[groupid]],Table1[[#This Row],[Thành phần hao phí]])</f>
        <v>5Cộng</v>
      </c>
      <c r="D604" s="594"/>
      <c r="E604" s="589" t="s">
        <v>314</v>
      </c>
      <c r="F604" s="588"/>
      <c r="G604" s="595"/>
      <c r="H604" s="590"/>
      <c r="I604" s="596"/>
      <c r="J604" s="591">
        <v>1007960</v>
      </c>
    </row>
    <row r="605" spans="1:10" ht="15" customHeight="1">
      <c r="A605" s="587">
        <v>6</v>
      </c>
      <c r="B605" s="291">
        <v>6</v>
      </c>
      <c r="C605" s="593" t="str">
        <f>_xlfn.CONCAT(Table1[[#This Row],[groupid]],Table1[[#This Row],[Thành phần hao phí]])</f>
        <v>6Vận chuyển đất, bùn đổ đi bằng tàu kéo 360CV, sà lan 400 tấn, vận chuyển 1 km đầu</v>
      </c>
      <c r="D605" s="594" t="s">
        <v>57</v>
      </c>
      <c r="E605" s="589" t="s">
        <v>67</v>
      </c>
      <c r="F605" s="588" t="s">
        <v>54</v>
      </c>
      <c r="G605" s="595">
        <v>1</v>
      </c>
      <c r="H605" s="590"/>
      <c r="I605" s="596"/>
      <c r="J605" s="591"/>
    </row>
    <row r="606" spans="1:10" ht="15" customHeight="1">
      <c r="A606" s="587"/>
      <c r="B606" s="291">
        <v>6</v>
      </c>
      <c r="C606" s="593" t="str">
        <f>_xlfn.CONCAT(Table1[[#This Row],[groupid]],Table1[[#This Row],[Thành phần hao phí]])</f>
        <v>6c) Máy thi công</v>
      </c>
      <c r="D606" s="594"/>
      <c r="E606" s="589" t="s">
        <v>230</v>
      </c>
      <c r="F606" s="588"/>
      <c r="G606" s="595"/>
      <c r="H606" s="590"/>
      <c r="I606" s="596"/>
      <c r="J606" s="591">
        <v>634088</v>
      </c>
    </row>
    <row r="607" spans="1:10" ht="15" customHeight="1">
      <c r="A607" s="587"/>
      <c r="B607" s="291">
        <v>6</v>
      </c>
      <c r="C607" s="593" t="str">
        <f>_xlfn.CONCAT(Table1[[#This Row],[groupid]],Table1[[#This Row],[Thành phần hao phí]])</f>
        <v>6Sà lan 400T</v>
      </c>
      <c r="D607" s="594" t="s">
        <v>116</v>
      </c>
      <c r="E607" s="589" t="s">
        <v>117</v>
      </c>
      <c r="F607" s="588" t="s">
        <v>103</v>
      </c>
      <c r="G607" s="595">
        <v>9.4E-2</v>
      </c>
      <c r="H607" s="590">
        <v>891221</v>
      </c>
      <c r="I607" s="596">
        <v>1</v>
      </c>
      <c r="J607" s="591">
        <v>83775</v>
      </c>
    </row>
    <row r="608" spans="1:10" ht="15" customHeight="1">
      <c r="A608" s="587"/>
      <c r="B608" s="291">
        <v>6</v>
      </c>
      <c r="C608" s="593" t="str">
        <f>_xlfn.CONCAT(Table1[[#This Row],[groupid]],Table1[[#This Row],[Thành phần hao phí]])</f>
        <v>6Tàu kéo 360CV</v>
      </c>
      <c r="D608" s="594" t="s">
        <v>120</v>
      </c>
      <c r="E608" s="589" t="s">
        <v>121</v>
      </c>
      <c r="F608" s="588" t="s">
        <v>103</v>
      </c>
      <c r="G608" s="595">
        <v>9.4E-2</v>
      </c>
      <c r="H608" s="590">
        <v>5854397</v>
      </c>
      <c r="I608" s="596">
        <v>1</v>
      </c>
      <c r="J608" s="591">
        <v>550313</v>
      </c>
    </row>
    <row r="609" spans="1:10" ht="15" customHeight="1">
      <c r="A609" s="587"/>
      <c r="B609" s="291">
        <v>6</v>
      </c>
      <c r="C609" s="593" t="str">
        <f>_xlfn.CONCAT(Table1[[#This Row],[groupid]],Table1[[#This Row],[Thành phần hao phí]])</f>
        <v>6Cộng</v>
      </c>
      <c r="D609" s="594"/>
      <c r="E609" s="589" t="s">
        <v>314</v>
      </c>
      <c r="F609" s="588"/>
      <c r="G609" s="595"/>
      <c r="H609" s="590"/>
      <c r="I609" s="596"/>
      <c r="J609" s="591">
        <v>634088</v>
      </c>
    </row>
    <row r="610" spans="1:10" ht="15" customHeight="1">
      <c r="A610" s="587">
        <v>7</v>
      </c>
      <c r="B610" s="291">
        <v>7</v>
      </c>
      <c r="C610" s="593" t="str">
        <f>_xlfn.CONCAT(Table1[[#This Row],[groupid]],Table1[[#This Row],[Thành phần hao phí]])</f>
        <v>7Vận chuyển đất, bùn đổ đi bằng tàu kéo 360CV, sà lan 400 tấn, vận chuyển 1 km tiếp theo, cự ly &lt;= 6km</v>
      </c>
      <c r="D610" s="594" t="s">
        <v>60</v>
      </c>
      <c r="E610" s="589" t="s">
        <v>69</v>
      </c>
      <c r="F610" s="588" t="s">
        <v>54</v>
      </c>
      <c r="G610" s="595">
        <v>1</v>
      </c>
      <c r="H610" s="590"/>
      <c r="I610" s="596"/>
      <c r="J610" s="591"/>
    </row>
    <row r="611" spans="1:10" ht="15" customHeight="1">
      <c r="A611" s="587"/>
      <c r="B611" s="291">
        <v>7</v>
      </c>
      <c r="C611" s="593" t="str">
        <f>_xlfn.CONCAT(Table1[[#This Row],[groupid]],Table1[[#This Row],[Thành phần hao phí]])</f>
        <v>7c) Máy thi công</v>
      </c>
      <c r="D611" s="594"/>
      <c r="E611" s="589" t="s">
        <v>230</v>
      </c>
      <c r="F611" s="588"/>
      <c r="G611" s="595"/>
      <c r="H611" s="590"/>
      <c r="I611" s="596"/>
      <c r="J611" s="591">
        <v>2698247</v>
      </c>
    </row>
    <row r="612" spans="1:10" ht="15" customHeight="1">
      <c r="A612" s="587"/>
      <c r="B612" s="291">
        <v>7</v>
      </c>
      <c r="C612" s="593" t="str">
        <f>_xlfn.CONCAT(Table1[[#This Row],[groupid]],Table1[[#This Row],[Thành phần hao phí]])</f>
        <v>7Sà lan 400T</v>
      </c>
      <c r="D612" s="594" t="s">
        <v>116</v>
      </c>
      <c r="E612" s="589" t="s">
        <v>117</v>
      </c>
      <c r="F612" s="588" t="s">
        <v>103</v>
      </c>
      <c r="G612" s="595">
        <v>0.08</v>
      </c>
      <c r="H612" s="590">
        <v>891221</v>
      </c>
      <c r="I612" s="596">
        <v>5</v>
      </c>
      <c r="J612" s="591">
        <v>356488</v>
      </c>
    </row>
    <row r="613" spans="1:10" ht="15" customHeight="1">
      <c r="A613" s="587"/>
      <c r="B613" s="291">
        <v>7</v>
      </c>
      <c r="C613" s="593" t="str">
        <f>_xlfn.CONCAT(Table1[[#This Row],[groupid]],Table1[[#This Row],[Thành phần hao phí]])</f>
        <v>7Tàu kéo 360CV</v>
      </c>
      <c r="D613" s="594" t="s">
        <v>120</v>
      </c>
      <c r="E613" s="589" t="s">
        <v>121</v>
      </c>
      <c r="F613" s="588" t="s">
        <v>103</v>
      </c>
      <c r="G613" s="595">
        <v>0.08</v>
      </c>
      <c r="H613" s="590">
        <v>5854397</v>
      </c>
      <c r="I613" s="596">
        <v>5</v>
      </c>
      <c r="J613" s="591">
        <v>2341759</v>
      </c>
    </row>
    <row r="614" spans="1:10" ht="15" customHeight="1">
      <c r="A614" s="587"/>
      <c r="B614" s="291">
        <v>7</v>
      </c>
      <c r="C614" s="593" t="str">
        <f>_xlfn.CONCAT(Table1[[#This Row],[groupid]],Table1[[#This Row],[Thành phần hao phí]])</f>
        <v>7Cộng</v>
      </c>
      <c r="D614" s="594"/>
      <c r="E614" s="589" t="s">
        <v>314</v>
      </c>
      <c r="F614" s="588"/>
      <c r="G614" s="595"/>
      <c r="H614" s="590"/>
      <c r="I614" s="596"/>
      <c r="J614" s="591">
        <v>2698247</v>
      </c>
    </row>
    <row r="615" spans="1:10" ht="15" customHeight="1">
      <c r="A615" s="587">
        <v>8</v>
      </c>
      <c r="B615" s="291">
        <v>8</v>
      </c>
      <c r="C615" s="593" t="str">
        <f>_xlfn.CONCAT(Table1[[#This Row],[groupid]],Table1[[#This Row],[Thành phần hao phí]])</f>
        <v>8Vận chuyển đất, bùn đổ đi bằng tàu kéo 360CV, sà lan 400 tấn, vận chuyển 1 km tiếp theo, cự ly từ 6 - 20km</v>
      </c>
      <c r="D615" s="594" t="s">
        <v>71</v>
      </c>
      <c r="E615" s="589" t="s">
        <v>72</v>
      </c>
      <c r="F615" s="588" t="s">
        <v>54</v>
      </c>
      <c r="G615" s="595">
        <v>1</v>
      </c>
      <c r="H615" s="590"/>
      <c r="I615" s="596"/>
      <c r="J615" s="591"/>
    </row>
    <row r="616" spans="1:10" ht="15" customHeight="1">
      <c r="A616" s="587"/>
      <c r="B616" s="291">
        <v>8</v>
      </c>
      <c r="C616" s="593" t="str">
        <f>_xlfn.CONCAT(Table1[[#This Row],[groupid]],Table1[[#This Row],[Thành phần hao phí]])</f>
        <v>8c) Máy thi công</v>
      </c>
      <c r="D616" s="594"/>
      <c r="E616" s="589" t="s">
        <v>230</v>
      </c>
      <c r="F616" s="588"/>
      <c r="G616" s="595"/>
      <c r="H616" s="590"/>
      <c r="I616" s="596"/>
      <c r="J616" s="591">
        <v>6705145</v>
      </c>
    </row>
    <row r="617" spans="1:10" ht="15" customHeight="1">
      <c r="A617" s="587"/>
      <c r="B617" s="291">
        <v>8</v>
      </c>
      <c r="C617" s="593" t="str">
        <f>_xlfn.CONCAT(Table1[[#This Row],[groupid]],Table1[[#This Row],[Thành phần hao phí]])</f>
        <v>8Sà lan 400T</v>
      </c>
      <c r="D617" s="594" t="s">
        <v>116</v>
      </c>
      <c r="E617" s="589" t="s">
        <v>117</v>
      </c>
      <c r="F617" s="588" t="s">
        <v>103</v>
      </c>
      <c r="G617" s="595">
        <v>7.0999999999999994E-2</v>
      </c>
      <c r="H617" s="590">
        <v>891221</v>
      </c>
      <c r="I617" s="596">
        <v>14</v>
      </c>
      <c r="J617" s="591">
        <v>885874</v>
      </c>
    </row>
    <row r="618" spans="1:10" ht="15" customHeight="1">
      <c r="A618" s="587"/>
      <c r="B618" s="291">
        <v>8</v>
      </c>
      <c r="C618" s="593" t="str">
        <f>_xlfn.CONCAT(Table1[[#This Row],[groupid]],Table1[[#This Row],[Thành phần hao phí]])</f>
        <v>8Tàu kéo 360CV</v>
      </c>
      <c r="D618" s="594" t="s">
        <v>120</v>
      </c>
      <c r="E618" s="589" t="s">
        <v>121</v>
      </c>
      <c r="F618" s="588" t="s">
        <v>103</v>
      </c>
      <c r="G618" s="595">
        <v>7.0999999999999994E-2</v>
      </c>
      <c r="H618" s="590">
        <v>5854397</v>
      </c>
      <c r="I618" s="596">
        <v>14</v>
      </c>
      <c r="J618" s="591">
        <v>5819271</v>
      </c>
    </row>
    <row r="619" spans="1:10" ht="15" customHeight="1">
      <c r="A619" s="587"/>
      <c r="B619" s="291">
        <v>8</v>
      </c>
      <c r="C619" s="593" t="str">
        <f>_xlfn.CONCAT(Table1[[#This Row],[groupid]],Table1[[#This Row],[Thành phần hao phí]])</f>
        <v>8Cộng</v>
      </c>
      <c r="D619" s="594"/>
      <c r="E619" s="589" t="s">
        <v>314</v>
      </c>
      <c r="F619" s="588"/>
      <c r="G619" s="595"/>
      <c r="H619" s="590"/>
      <c r="I619" s="596"/>
      <c r="J619" s="591">
        <v>6705145</v>
      </c>
    </row>
    <row r="620" spans="1:10" ht="15" customHeight="1">
      <c r="A620" s="587">
        <v>9</v>
      </c>
      <c r="B620" s="291">
        <v>9</v>
      </c>
      <c r="C620" s="593" t="str">
        <f>_xlfn.CONCAT(Table1[[#This Row],[groupid]],Table1[[#This Row],[Thành phần hao phí]])</f>
        <v>9Vận chuyển đất, bùn đổ đi bằng tàu kéo 360CV, sà lan 400 tấn, vận chuyển 1 km tiếp theo, cự ly &gt; 20km</v>
      </c>
      <c r="D620" s="594" t="s">
        <v>74</v>
      </c>
      <c r="E620" s="589" t="s">
        <v>75</v>
      </c>
      <c r="F620" s="588" t="s">
        <v>54</v>
      </c>
      <c r="G620" s="595">
        <v>1</v>
      </c>
      <c r="H620" s="590"/>
      <c r="I620" s="596"/>
      <c r="J620" s="591"/>
    </row>
    <row r="621" spans="1:10" ht="15" customHeight="1">
      <c r="A621" s="587"/>
      <c r="B621" s="291">
        <v>9</v>
      </c>
      <c r="C621" s="593" t="str">
        <f>_xlfn.CONCAT(Table1[[#This Row],[groupid]],Table1[[#This Row],[Thành phần hao phí]])</f>
        <v>9c) Máy thi công</v>
      </c>
      <c r="D621" s="594"/>
      <c r="E621" s="589" t="s">
        <v>230</v>
      </c>
      <c r="F621" s="588"/>
      <c r="G621" s="595"/>
      <c r="H621" s="590"/>
      <c r="I621" s="596"/>
      <c r="J621" s="591">
        <v>279269</v>
      </c>
    </row>
    <row r="622" spans="1:10" ht="15" customHeight="1">
      <c r="A622" s="587"/>
      <c r="B622" s="291">
        <v>9</v>
      </c>
      <c r="C622" s="593" t="str">
        <f>_xlfn.CONCAT(Table1[[#This Row],[groupid]],Table1[[#This Row],[Thành phần hao phí]])</f>
        <v>9Sà lan 400T</v>
      </c>
      <c r="D622" s="594" t="s">
        <v>116</v>
      </c>
      <c r="E622" s="589" t="s">
        <v>117</v>
      </c>
      <c r="F622" s="588" t="s">
        <v>103</v>
      </c>
      <c r="G622" s="595">
        <v>6.9000000000000006E-2</v>
      </c>
      <c r="H622" s="590">
        <v>891221</v>
      </c>
      <c r="I622" s="596">
        <v>0.6</v>
      </c>
      <c r="J622" s="591">
        <v>36897</v>
      </c>
    </row>
    <row r="623" spans="1:10" ht="15" customHeight="1">
      <c r="A623" s="587"/>
      <c r="B623" s="291">
        <v>9</v>
      </c>
      <c r="C623" s="593" t="str">
        <f>_xlfn.CONCAT(Table1[[#This Row],[groupid]],Table1[[#This Row],[Thành phần hao phí]])</f>
        <v>9Tàu kéo 360CV</v>
      </c>
      <c r="D623" s="594" t="s">
        <v>120</v>
      </c>
      <c r="E623" s="589" t="s">
        <v>121</v>
      </c>
      <c r="F623" s="588" t="s">
        <v>103</v>
      </c>
      <c r="G623" s="595">
        <v>6.9000000000000006E-2</v>
      </c>
      <c r="H623" s="590">
        <v>5854397</v>
      </c>
      <c r="I623" s="596">
        <v>0.6</v>
      </c>
      <c r="J623" s="591">
        <v>242372</v>
      </c>
    </row>
    <row r="624" spans="1:10" ht="15" customHeight="1">
      <c r="A624" s="587"/>
      <c r="B624" s="291">
        <v>9</v>
      </c>
      <c r="C624" s="593" t="str">
        <f>_xlfn.CONCAT(Table1[[#This Row],[groupid]],Table1[[#This Row],[Thành phần hao phí]])</f>
        <v>9Cộng</v>
      </c>
      <c r="D624" s="594"/>
      <c r="E624" s="589" t="s">
        <v>314</v>
      </c>
      <c r="F624" s="588"/>
      <c r="G624" s="595"/>
      <c r="H624" s="590"/>
      <c r="I624" s="596"/>
      <c r="J624" s="591">
        <v>279269</v>
      </c>
    </row>
    <row r="625" spans="1:10" ht="15" customHeight="1">
      <c r="A625" s="587">
        <v>10</v>
      </c>
      <c r="B625" s="291">
        <v>10</v>
      </c>
      <c r="C625" s="593" t="str">
        <f>_xlfn.CONCAT(Table1[[#This Row],[groupid]],Table1[[#This Row],[Thành phần hao phí]])</f>
        <v>10Vận chuyển đất từ sà lan 400T lên bờ bằng máy đào gầu dây 1,2m3, chiều cao đổ đất &lt;= 3m, bùn đặc</v>
      </c>
      <c r="D625" s="594" t="s">
        <v>63</v>
      </c>
      <c r="E625" s="589" t="s">
        <v>77</v>
      </c>
      <c r="F625" s="588" t="s">
        <v>54</v>
      </c>
      <c r="G625" s="595">
        <v>1</v>
      </c>
      <c r="H625" s="590"/>
      <c r="I625" s="596"/>
      <c r="J625" s="591"/>
    </row>
    <row r="626" spans="1:10" ht="15" customHeight="1">
      <c r="A626" s="587"/>
      <c r="B626" s="291">
        <v>10</v>
      </c>
      <c r="C626" s="593" t="str">
        <f>_xlfn.CONCAT(Table1[[#This Row],[groupid]],Table1[[#This Row],[Thành phần hao phí]])</f>
        <v>10b) Nhân công</v>
      </c>
      <c r="D626" s="594"/>
      <c r="E626" s="589" t="s">
        <v>229</v>
      </c>
      <c r="F626" s="588"/>
      <c r="G626" s="595"/>
      <c r="H626" s="590"/>
      <c r="I626" s="596"/>
      <c r="J626" s="591">
        <v>88740</v>
      </c>
    </row>
    <row r="627" spans="1:10" ht="15" customHeight="1">
      <c r="A627" s="587"/>
      <c r="B627" s="291">
        <v>10</v>
      </c>
      <c r="C627" s="593" t="str">
        <f>_xlfn.CONCAT(Table1[[#This Row],[groupid]],Table1[[#This Row],[Thành phần hao phí]])</f>
        <v>10Nhân công 3,5/7, nhóm 1</v>
      </c>
      <c r="D627" s="594" t="s">
        <v>96</v>
      </c>
      <c r="E627" s="589" t="s">
        <v>97</v>
      </c>
      <c r="F627" s="588" t="s">
        <v>93</v>
      </c>
      <c r="G627" s="595">
        <v>0.36</v>
      </c>
      <c r="H627" s="590">
        <v>246500</v>
      </c>
      <c r="I627" s="596">
        <v>1</v>
      </c>
      <c r="J627" s="591">
        <v>88740</v>
      </c>
    </row>
    <row r="628" spans="1:10" ht="15" customHeight="1">
      <c r="A628" s="587"/>
      <c r="B628" s="291">
        <v>10</v>
      </c>
      <c r="C628" s="593" t="str">
        <f>_xlfn.CONCAT(Table1[[#This Row],[groupid]],Table1[[#This Row],[Thành phần hao phí]])</f>
        <v>10c) Máy thi công</v>
      </c>
      <c r="D628" s="594"/>
      <c r="E628" s="589" t="s">
        <v>230</v>
      </c>
      <c r="F628" s="588"/>
      <c r="G628" s="595"/>
      <c r="H628" s="590"/>
      <c r="I628" s="596"/>
      <c r="J628" s="591">
        <v>985844</v>
      </c>
    </row>
    <row r="629" spans="1:10" ht="15" customHeight="1">
      <c r="A629" s="587"/>
      <c r="B629" s="291">
        <v>10</v>
      </c>
      <c r="C629" s="593" t="str">
        <f>_xlfn.CONCAT(Table1[[#This Row],[groupid]],Table1[[#This Row],[Thành phần hao phí]])</f>
        <v>10Máy đào gầu dây 1,2m3</v>
      </c>
      <c r="D629" s="594" t="s">
        <v>105</v>
      </c>
      <c r="E629" s="589" t="s">
        <v>106</v>
      </c>
      <c r="F629" s="588" t="s">
        <v>103</v>
      </c>
      <c r="G629" s="595">
        <v>0.192</v>
      </c>
      <c r="H629" s="590">
        <v>3565793</v>
      </c>
      <c r="I629" s="596">
        <v>1</v>
      </c>
      <c r="J629" s="591">
        <v>684632</v>
      </c>
    </row>
    <row r="630" spans="1:10" ht="15" customHeight="1">
      <c r="A630" s="587"/>
      <c r="B630" s="291">
        <v>10</v>
      </c>
      <c r="C630" s="593" t="str">
        <f>_xlfn.CONCAT(Table1[[#This Row],[groupid]],Table1[[#This Row],[Thành phần hao phí]])</f>
        <v>10Sà lan 250T</v>
      </c>
      <c r="D630" s="594" t="s">
        <v>113</v>
      </c>
      <c r="E630" s="589" t="s">
        <v>114</v>
      </c>
      <c r="F630" s="588" t="s">
        <v>103</v>
      </c>
      <c r="G630" s="595">
        <v>0.192</v>
      </c>
      <c r="H630" s="590">
        <v>677592</v>
      </c>
      <c r="I630" s="596">
        <v>1</v>
      </c>
      <c r="J630" s="591">
        <v>130098</v>
      </c>
    </row>
    <row r="631" spans="1:10" ht="15" customHeight="1">
      <c r="A631" s="587"/>
      <c r="B631" s="291">
        <v>10</v>
      </c>
      <c r="C631" s="593" t="str">
        <f>_xlfn.CONCAT(Table1[[#This Row],[groupid]],Table1[[#This Row],[Thành phần hao phí]])</f>
        <v>10Sà lan 400T</v>
      </c>
      <c r="D631" s="594" t="s">
        <v>116</v>
      </c>
      <c r="E631" s="589" t="s">
        <v>117</v>
      </c>
      <c r="F631" s="588" t="s">
        <v>103</v>
      </c>
      <c r="G631" s="595">
        <v>0.192</v>
      </c>
      <c r="H631" s="590">
        <v>891221</v>
      </c>
      <c r="I631" s="596">
        <v>1</v>
      </c>
      <c r="J631" s="591">
        <v>171114</v>
      </c>
    </row>
    <row r="632" spans="1:10" ht="15" customHeight="1">
      <c r="A632" s="587"/>
      <c r="B632" s="291">
        <v>10</v>
      </c>
      <c r="C632" s="593" t="str">
        <f>_xlfn.CONCAT(Table1[[#This Row],[groupid]],Table1[[#This Row],[Thành phần hao phí]])</f>
        <v>10Cộng</v>
      </c>
      <c r="D632" s="594"/>
      <c r="E632" s="589" t="s">
        <v>314</v>
      </c>
      <c r="F632" s="588"/>
      <c r="G632" s="595"/>
      <c r="H632" s="590"/>
      <c r="I632" s="596"/>
      <c r="J632" s="591">
        <v>985844</v>
      </c>
    </row>
    <row r="633" spans="1:10" ht="15" customHeight="1">
      <c r="A633" s="587">
        <v>11</v>
      </c>
      <c r="B633" s="291">
        <v>11</v>
      </c>
      <c r="C633" s="593" t="str">
        <f>_xlfn.CONCAT(Table1[[#This Row],[groupid]],Table1[[#This Row],[Thành phần hao phí]])</f>
        <v>110</v>
      </c>
      <c r="D633" s="594">
        <v>0</v>
      </c>
      <c r="E633" s="589">
        <v>0</v>
      </c>
      <c r="F633" s="588">
        <v>0</v>
      </c>
      <c r="G633" s="595">
        <v>1</v>
      </c>
      <c r="H633" s="590"/>
      <c r="I633" s="596"/>
      <c r="J633" s="591"/>
    </row>
    <row r="634" spans="1:10" ht="15" customHeight="1">
      <c r="A634" s="587"/>
      <c r="B634" s="291">
        <v>11</v>
      </c>
      <c r="C634" s="593" t="str">
        <f>_xlfn.CONCAT(Table1[[#This Row],[groupid]],Table1[[#This Row],[Thành phần hao phí]])</f>
        <v>11b) Nhân công</v>
      </c>
      <c r="D634" s="594"/>
      <c r="E634" s="589" t="s">
        <v>229</v>
      </c>
      <c r="F634" s="588"/>
      <c r="G634" s="595"/>
      <c r="H634" s="590"/>
      <c r="I634" s="596"/>
      <c r="J634" s="591">
        <v>243933</v>
      </c>
    </row>
    <row r="635" spans="1:10" ht="15" customHeight="1">
      <c r="A635" s="587"/>
      <c r="B635" s="291">
        <v>11</v>
      </c>
      <c r="C635" s="593" t="str">
        <f>_xlfn.CONCAT(Table1[[#This Row],[groupid]],Table1[[#This Row],[Thành phần hao phí]])</f>
        <v>11Nhân công 3,5/7, nhóm 1</v>
      </c>
      <c r="D635" s="594" t="s">
        <v>96</v>
      </c>
      <c r="E635" s="589" t="s">
        <v>97</v>
      </c>
      <c r="F635" s="588" t="s">
        <v>93</v>
      </c>
      <c r="G635" s="595">
        <v>0.36</v>
      </c>
      <c r="H635" s="590">
        <v>677592</v>
      </c>
      <c r="I635" s="596">
        <v>1</v>
      </c>
      <c r="J635" s="591">
        <v>243933</v>
      </c>
    </row>
    <row r="636" spans="1:10" ht="15" customHeight="1">
      <c r="A636" s="587"/>
      <c r="B636" s="291">
        <v>11</v>
      </c>
      <c r="C636" s="593" t="str">
        <f>_xlfn.CONCAT(Table1[[#This Row],[groupid]],Table1[[#This Row],[Thành phần hao phí]])</f>
        <v>11c) Máy thi công</v>
      </c>
      <c r="D636" s="594"/>
      <c r="E636" s="589" t="s">
        <v>230</v>
      </c>
      <c r="F636" s="588"/>
      <c r="G636" s="595"/>
      <c r="H636" s="590"/>
      <c r="I636" s="596"/>
      <c r="J636" s="591">
        <v>679403</v>
      </c>
    </row>
    <row r="637" spans="1:10" ht="15" customHeight="1">
      <c r="A637" s="587"/>
      <c r="B637" s="291">
        <v>11</v>
      </c>
      <c r="C637" s="593" t="str">
        <f>_xlfn.CONCAT(Table1[[#This Row],[groupid]],Table1[[#This Row],[Thành phần hao phí]])</f>
        <v>11Máy đào gầu dây 1,2m3</v>
      </c>
      <c r="D637" s="594" t="s">
        <v>105</v>
      </c>
      <c r="E637" s="589" t="s">
        <v>106</v>
      </c>
      <c r="F637" s="588" t="s">
        <v>103</v>
      </c>
      <c r="G637" s="595">
        <v>0.192</v>
      </c>
      <c r="H637" s="590">
        <v>3538558</v>
      </c>
      <c r="I637" s="596">
        <v>1</v>
      </c>
      <c r="J637" s="591">
        <v>679403</v>
      </c>
    </row>
    <row r="638" spans="1:10" ht="15" customHeight="1">
      <c r="A638" s="587"/>
      <c r="B638" s="291">
        <v>11</v>
      </c>
      <c r="C638" s="593" t="str">
        <f>_xlfn.CONCAT(Table1[[#This Row],[groupid]],Table1[[#This Row],[Thành phần hao phí]])</f>
        <v>11Sà lan 250T</v>
      </c>
      <c r="D638" s="594" t="s">
        <v>113</v>
      </c>
      <c r="E638" s="589" t="s">
        <v>114</v>
      </c>
      <c r="F638" s="588" t="s">
        <v>103</v>
      </c>
      <c r="G638" s="595">
        <v>0.192</v>
      </c>
      <c r="H638" s="590">
        <v>0</v>
      </c>
      <c r="I638" s="596">
        <v>1</v>
      </c>
      <c r="J638" s="591">
        <v>0</v>
      </c>
    </row>
    <row r="639" spans="1:10" ht="15" customHeight="1">
      <c r="A639" s="587"/>
      <c r="B639" s="291">
        <v>11</v>
      </c>
      <c r="C639" s="593" t="str">
        <f>_xlfn.CONCAT(Table1[[#This Row],[groupid]],Table1[[#This Row],[Thành phần hao phí]])</f>
        <v>11Sà lan 400T</v>
      </c>
      <c r="D639" s="594" t="s">
        <v>116</v>
      </c>
      <c r="E639" s="589" t="s">
        <v>117</v>
      </c>
      <c r="F639" s="588" t="s">
        <v>103</v>
      </c>
      <c r="G639" s="595">
        <v>0.192</v>
      </c>
      <c r="H639" s="590">
        <v>0</v>
      </c>
      <c r="I639" s="596">
        <v>1</v>
      </c>
      <c r="J639" s="591">
        <v>0</v>
      </c>
    </row>
    <row r="640" spans="1:10" ht="15" customHeight="1">
      <c r="A640" s="587"/>
      <c r="B640" s="291">
        <v>11</v>
      </c>
      <c r="C640" s="593" t="str">
        <f>_xlfn.CONCAT(Table1[[#This Row],[groupid]],Table1[[#This Row],[Thành phần hao phí]])</f>
        <v>11Cộng</v>
      </c>
      <c r="D640" s="594"/>
      <c r="E640" s="589" t="s">
        <v>314</v>
      </c>
      <c r="F640" s="588"/>
      <c r="G640" s="595"/>
      <c r="H640" s="590"/>
      <c r="I640" s="596"/>
      <c r="J640" s="591">
        <v>679403</v>
      </c>
    </row>
    <row r="641" spans="1:10" ht="15" customHeight="1">
      <c r="A641" s="587">
        <v>12</v>
      </c>
      <c r="B641" s="291">
        <v>12</v>
      </c>
      <c r="C641" s="593" t="str">
        <f>_xlfn.CONCAT(Table1[[#This Row],[groupid]],Table1[[#This Row],[Thành phần hao phí]])</f>
        <v>120</v>
      </c>
      <c r="D641" s="594">
        <v>0</v>
      </c>
      <c r="E641" s="589">
        <v>0</v>
      </c>
      <c r="F641" s="588">
        <v>0</v>
      </c>
      <c r="G641" s="595">
        <v>1</v>
      </c>
      <c r="H641" s="590"/>
      <c r="I641" s="596"/>
      <c r="J641" s="591"/>
    </row>
    <row r="642" spans="1:10" ht="15" customHeight="1">
      <c r="A642" s="587"/>
      <c r="B642" s="291">
        <v>12</v>
      </c>
      <c r="C642" s="593" t="str">
        <f>_xlfn.CONCAT(Table1[[#This Row],[groupid]],Table1[[#This Row],[Thành phần hao phí]])</f>
        <v>12b) Nhân công</v>
      </c>
      <c r="D642" s="594"/>
      <c r="E642" s="589" t="s">
        <v>229</v>
      </c>
      <c r="F642" s="588"/>
      <c r="G642" s="595"/>
      <c r="H642" s="590"/>
      <c r="I642" s="596"/>
      <c r="J642" s="591">
        <v>0</v>
      </c>
    </row>
    <row r="643" spans="1:10" ht="15" customHeight="1">
      <c r="A643" s="587"/>
      <c r="B643" s="291">
        <v>12</v>
      </c>
      <c r="C643" s="593" t="str">
        <f>_xlfn.CONCAT(Table1[[#This Row],[groupid]],Table1[[#This Row],[Thành phần hao phí]])</f>
        <v>12Nhân công 3,5/7, nhóm 1</v>
      </c>
      <c r="D643" s="594" t="s">
        <v>96</v>
      </c>
      <c r="E643" s="589" t="s">
        <v>97</v>
      </c>
      <c r="F643" s="588" t="s">
        <v>93</v>
      </c>
      <c r="G643" s="595">
        <v>0.36</v>
      </c>
      <c r="H643" s="590">
        <v>0</v>
      </c>
      <c r="I643" s="596">
        <v>1</v>
      </c>
      <c r="J643" s="591">
        <v>0</v>
      </c>
    </row>
    <row r="644" spans="1:10" ht="15" customHeight="1">
      <c r="A644" s="587"/>
      <c r="B644" s="291">
        <v>12</v>
      </c>
      <c r="C644" s="593" t="str">
        <f>_xlfn.CONCAT(Table1[[#This Row],[groupid]],Table1[[#This Row],[Thành phần hao phí]])</f>
        <v>12c) Máy thi công</v>
      </c>
      <c r="D644" s="594"/>
      <c r="E644" s="589" t="s">
        <v>230</v>
      </c>
      <c r="F644" s="588"/>
      <c r="G644" s="595"/>
      <c r="H644" s="590"/>
      <c r="I644" s="596"/>
      <c r="J644" s="591">
        <v>0</v>
      </c>
    </row>
    <row r="645" spans="1:10" ht="15" customHeight="1">
      <c r="A645" s="587"/>
      <c r="B645" s="291">
        <v>12</v>
      </c>
      <c r="C645" s="593" t="str">
        <f>_xlfn.CONCAT(Table1[[#This Row],[groupid]],Table1[[#This Row],[Thành phần hao phí]])</f>
        <v>12Máy đào gầu dây 1,2m3</v>
      </c>
      <c r="D645" s="594" t="s">
        <v>105</v>
      </c>
      <c r="E645" s="589" t="s">
        <v>106</v>
      </c>
      <c r="F645" s="588" t="s">
        <v>103</v>
      </c>
      <c r="G645" s="595">
        <v>0.192</v>
      </c>
      <c r="H645" s="590">
        <v>0</v>
      </c>
      <c r="I645" s="596">
        <v>1</v>
      </c>
      <c r="J645" s="591">
        <v>0</v>
      </c>
    </row>
    <row r="646" spans="1:10" ht="15" customHeight="1">
      <c r="A646" s="587"/>
      <c r="B646" s="291">
        <v>12</v>
      </c>
      <c r="C646" s="593" t="str">
        <f>_xlfn.CONCAT(Table1[[#This Row],[groupid]],Table1[[#This Row],[Thành phần hao phí]])</f>
        <v>12Sà lan 250T</v>
      </c>
      <c r="D646" s="594" t="s">
        <v>113</v>
      </c>
      <c r="E646" s="589" t="s">
        <v>114</v>
      </c>
      <c r="F646" s="588" t="s">
        <v>103</v>
      </c>
      <c r="G646" s="595">
        <v>0.192</v>
      </c>
      <c r="H646" s="590">
        <v>0</v>
      </c>
      <c r="I646" s="596">
        <v>1</v>
      </c>
      <c r="J646" s="591">
        <v>0</v>
      </c>
    </row>
    <row r="647" spans="1:10" ht="15" customHeight="1">
      <c r="A647" s="587"/>
      <c r="B647" s="291">
        <v>12</v>
      </c>
      <c r="C647" s="593" t="str">
        <f>_xlfn.CONCAT(Table1[[#This Row],[groupid]],Table1[[#This Row],[Thành phần hao phí]])</f>
        <v>12Sà lan 400T</v>
      </c>
      <c r="D647" s="594" t="s">
        <v>116</v>
      </c>
      <c r="E647" s="589" t="s">
        <v>117</v>
      </c>
      <c r="F647" s="588" t="s">
        <v>103</v>
      </c>
      <c r="G647" s="595">
        <v>0.192</v>
      </c>
      <c r="H647" s="590">
        <v>0</v>
      </c>
      <c r="I647" s="596">
        <v>1</v>
      </c>
      <c r="J647" s="591">
        <v>0</v>
      </c>
    </row>
    <row r="648" spans="1:10" ht="15" customHeight="1">
      <c r="A648" s="587"/>
      <c r="B648" s="291">
        <v>12</v>
      </c>
      <c r="C648" s="593" t="str">
        <f>_xlfn.CONCAT(Table1[[#This Row],[groupid]],Table1[[#This Row],[Thành phần hao phí]])</f>
        <v>12Cộng</v>
      </c>
      <c r="D648" s="594"/>
      <c r="E648" s="589" t="s">
        <v>314</v>
      </c>
      <c r="F648" s="588"/>
      <c r="G648" s="595"/>
      <c r="H648" s="590"/>
      <c r="I648" s="596"/>
      <c r="J648" s="591">
        <v>0</v>
      </c>
    </row>
    <row r="649" spans="1:10" ht="15" customHeight="1">
      <c r="A649" s="587">
        <v>13</v>
      </c>
      <c r="B649" s="291">
        <v>13</v>
      </c>
      <c r="C649" s="593" t="str">
        <f>_xlfn.CONCAT(Table1[[#This Row],[groupid]],Table1[[#This Row],[Thành phần hao phí]])</f>
        <v>130</v>
      </c>
      <c r="D649" s="594">
        <v>0</v>
      </c>
      <c r="E649" s="589">
        <v>0</v>
      </c>
      <c r="F649" s="588">
        <v>0</v>
      </c>
      <c r="G649" s="595">
        <v>1</v>
      </c>
      <c r="H649" s="590"/>
      <c r="I649" s="596"/>
      <c r="J649" s="591"/>
    </row>
    <row r="650" spans="1:10" ht="15" customHeight="1">
      <c r="A650" s="587"/>
      <c r="B650" s="291">
        <v>13</v>
      </c>
      <c r="C650" s="593" t="str">
        <f>_xlfn.CONCAT(Table1[[#This Row],[groupid]],Table1[[#This Row],[Thành phần hao phí]])</f>
        <v>13b) Nhân công</v>
      </c>
      <c r="D650" s="594"/>
      <c r="E650" s="589" t="s">
        <v>229</v>
      </c>
      <c r="F650" s="588"/>
      <c r="G650" s="595"/>
      <c r="H650" s="590"/>
      <c r="I650" s="596"/>
      <c r="J650" s="591">
        <v>0</v>
      </c>
    </row>
    <row r="651" spans="1:10" ht="15" customHeight="1">
      <c r="A651" s="587"/>
      <c r="B651" s="291">
        <v>13</v>
      </c>
      <c r="C651" s="593" t="str">
        <f>_xlfn.CONCAT(Table1[[#This Row],[groupid]],Table1[[#This Row],[Thành phần hao phí]])</f>
        <v>13Nhân công 3,5/7, nhóm 1</v>
      </c>
      <c r="D651" s="594" t="s">
        <v>96</v>
      </c>
      <c r="E651" s="589" t="s">
        <v>97</v>
      </c>
      <c r="F651" s="588" t="s">
        <v>93</v>
      </c>
      <c r="G651" s="595">
        <v>0.36</v>
      </c>
      <c r="H651" s="590">
        <v>0</v>
      </c>
      <c r="I651" s="596">
        <v>1</v>
      </c>
      <c r="J651" s="591">
        <v>0</v>
      </c>
    </row>
    <row r="652" spans="1:10" ht="15" customHeight="1">
      <c r="A652" s="587"/>
      <c r="B652" s="291">
        <v>13</v>
      </c>
      <c r="C652" s="593" t="str">
        <f>_xlfn.CONCAT(Table1[[#This Row],[groupid]],Table1[[#This Row],[Thành phần hao phí]])</f>
        <v>13c) Máy thi công</v>
      </c>
      <c r="D652" s="594"/>
      <c r="E652" s="589" t="s">
        <v>230</v>
      </c>
      <c r="F652" s="588"/>
      <c r="G652" s="595"/>
      <c r="H652" s="590"/>
      <c r="I652" s="596"/>
      <c r="J652" s="591">
        <v>0</v>
      </c>
    </row>
    <row r="653" spans="1:10" ht="15" customHeight="1">
      <c r="A653" s="587"/>
      <c r="B653" s="291">
        <v>13</v>
      </c>
      <c r="C653" s="593" t="str">
        <f>_xlfn.CONCAT(Table1[[#This Row],[groupid]],Table1[[#This Row],[Thành phần hao phí]])</f>
        <v>13Máy đào gầu dây 1,2m3</v>
      </c>
      <c r="D653" s="594" t="s">
        <v>105</v>
      </c>
      <c r="E653" s="589" t="s">
        <v>106</v>
      </c>
      <c r="F653" s="588" t="s">
        <v>103</v>
      </c>
      <c r="G653" s="595">
        <v>0.192</v>
      </c>
      <c r="H653" s="590">
        <v>0</v>
      </c>
      <c r="I653" s="596">
        <v>1</v>
      </c>
      <c r="J653" s="591">
        <v>0</v>
      </c>
    </row>
    <row r="654" spans="1:10" ht="15" customHeight="1">
      <c r="A654" s="587"/>
      <c r="B654" s="291">
        <v>13</v>
      </c>
      <c r="C654" s="593" t="str">
        <f>_xlfn.CONCAT(Table1[[#This Row],[groupid]],Table1[[#This Row],[Thành phần hao phí]])</f>
        <v>13Sà lan 250T</v>
      </c>
      <c r="D654" s="594" t="s">
        <v>113</v>
      </c>
      <c r="E654" s="589" t="s">
        <v>114</v>
      </c>
      <c r="F654" s="588" t="s">
        <v>103</v>
      </c>
      <c r="G654" s="595">
        <v>0.192</v>
      </c>
      <c r="H654" s="590">
        <v>0</v>
      </c>
      <c r="I654" s="596">
        <v>1</v>
      </c>
      <c r="J654" s="591">
        <v>0</v>
      </c>
    </row>
    <row r="655" spans="1:10" ht="15" customHeight="1">
      <c r="A655" s="587"/>
      <c r="B655" s="291">
        <v>13</v>
      </c>
      <c r="C655" s="593" t="str">
        <f>_xlfn.CONCAT(Table1[[#This Row],[groupid]],Table1[[#This Row],[Thành phần hao phí]])</f>
        <v>13Sà lan 400T</v>
      </c>
      <c r="D655" s="594" t="s">
        <v>116</v>
      </c>
      <c r="E655" s="589" t="s">
        <v>117</v>
      </c>
      <c r="F655" s="588" t="s">
        <v>103</v>
      </c>
      <c r="G655" s="595">
        <v>0.192</v>
      </c>
      <c r="H655" s="590">
        <v>0</v>
      </c>
      <c r="I655" s="596">
        <v>1</v>
      </c>
      <c r="J655" s="591">
        <v>0</v>
      </c>
    </row>
    <row r="656" spans="1:10" ht="15" customHeight="1">
      <c r="A656" s="587"/>
      <c r="B656" s="291">
        <v>13</v>
      </c>
      <c r="C656" s="593" t="str">
        <f>_xlfn.CONCAT(Table1[[#This Row],[groupid]],Table1[[#This Row],[Thành phần hao phí]])</f>
        <v>13Cộng</v>
      </c>
      <c r="D656" s="594"/>
      <c r="E656" s="589" t="s">
        <v>314</v>
      </c>
      <c r="F656" s="588"/>
      <c r="G656" s="595"/>
      <c r="H656" s="590"/>
      <c r="I656" s="596"/>
      <c r="J656" s="591">
        <v>0</v>
      </c>
    </row>
    <row r="657" spans="1:10" ht="15" customHeight="1">
      <c r="A657" s="587">
        <v>14</v>
      </c>
      <c r="B657" s="291">
        <v>14</v>
      </c>
      <c r="C657" s="593" t="str">
        <f>_xlfn.CONCAT(Table1[[#This Row],[groupid]],Table1[[#This Row],[Thành phần hao phí]])</f>
        <v>140</v>
      </c>
      <c r="D657" s="594">
        <v>0</v>
      </c>
      <c r="E657" s="589">
        <v>0</v>
      </c>
      <c r="F657" s="588">
        <v>0</v>
      </c>
      <c r="G657" s="595">
        <v>1</v>
      </c>
      <c r="H657" s="590"/>
      <c r="I657" s="596"/>
      <c r="J657" s="591"/>
    </row>
    <row r="658" spans="1:10" ht="15" customHeight="1">
      <c r="A658" s="587"/>
      <c r="B658" s="291">
        <v>14</v>
      </c>
      <c r="C658" s="593" t="str">
        <f>_xlfn.CONCAT(Table1[[#This Row],[groupid]],Table1[[#This Row],[Thành phần hao phí]])</f>
        <v>14b) Nhân công</v>
      </c>
      <c r="D658" s="594"/>
      <c r="E658" s="589" t="s">
        <v>229</v>
      </c>
      <c r="F658" s="588"/>
      <c r="G658" s="595"/>
      <c r="H658" s="590"/>
      <c r="I658" s="596"/>
      <c r="J658" s="591">
        <v>0</v>
      </c>
    </row>
    <row r="659" spans="1:10" ht="15" customHeight="1">
      <c r="A659" s="587"/>
      <c r="B659" s="291">
        <v>14</v>
      </c>
      <c r="C659" s="593" t="str">
        <f>_xlfn.CONCAT(Table1[[#This Row],[groupid]],Table1[[#This Row],[Thành phần hao phí]])</f>
        <v>14Nhân công 3,5/7, nhóm 1</v>
      </c>
      <c r="D659" s="594" t="s">
        <v>96</v>
      </c>
      <c r="E659" s="589" t="s">
        <v>97</v>
      </c>
      <c r="F659" s="588" t="s">
        <v>93</v>
      </c>
      <c r="G659" s="595">
        <v>0.36</v>
      </c>
      <c r="H659" s="590">
        <v>0</v>
      </c>
      <c r="I659" s="596">
        <v>1</v>
      </c>
      <c r="J659" s="591">
        <v>0</v>
      </c>
    </row>
    <row r="660" spans="1:10" ht="15" customHeight="1">
      <c r="A660" s="587"/>
      <c r="B660" s="291">
        <v>14</v>
      </c>
      <c r="C660" s="593" t="str">
        <f>_xlfn.CONCAT(Table1[[#This Row],[groupid]],Table1[[#This Row],[Thành phần hao phí]])</f>
        <v>14c) Máy thi công</v>
      </c>
      <c r="D660" s="594"/>
      <c r="E660" s="589" t="s">
        <v>230</v>
      </c>
      <c r="F660" s="588"/>
      <c r="G660" s="595"/>
      <c r="H660" s="590"/>
      <c r="I660" s="596"/>
      <c r="J660" s="591">
        <v>0</v>
      </c>
    </row>
    <row r="661" spans="1:10" ht="15" customHeight="1">
      <c r="A661" s="587"/>
      <c r="B661" s="291">
        <v>14</v>
      </c>
      <c r="C661" s="593" t="str">
        <f>_xlfn.CONCAT(Table1[[#This Row],[groupid]],Table1[[#This Row],[Thành phần hao phí]])</f>
        <v>14Máy đào gầu dây 1,2m3</v>
      </c>
      <c r="D661" s="594" t="s">
        <v>105</v>
      </c>
      <c r="E661" s="589" t="s">
        <v>106</v>
      </c>
      <c r="F661" s="588" t="s">
        <v>103</v>
      </c>
      <c r="G661" s="595">
        <v>0.192</v>
      </c>
      <c r="H661" s="590">
        <v>0</v>
      </c>
      <c r="I661" s="596">
        <v>1</v>
      </c>
      <c r="J661" s="591">
        <v>0</v>
      </c>
    </row>
    <row r="662" spans="1:10" ht="15" customHeight="1">
      <c r="A662" s="587"/>
      <c r="B662" s="291">
        <v>14</v>
      </c>
      <c r="C662" s="593" t="str">
        <f>_xlfn.CONCAT(Table1[[#This Row],[groupid]],Table1[[#This Row],[Thành phần hao phí]])</f>
        <v>14Sà lan 250T</v>
      </c>
      <c r="D662" s="594" t="s">
        <v>113</v>
      </c>
      <c r="E662" s="589" t="s">
        <v>114</v>
      </c>
      <c r="F662" s="588" t="s">
        <v>103</v>
      </c>
      <c r="G662" s="595">
        <v>0.192</v>
      </c>
      <c r="H662" s="590">
        <v>0</v>
      </c>
      <c r="I662" s="596">
        <v>1</v>
      </c>
      <c r="J662" s="591">
        <v>0</v>
      </c>
    </row>
    <row r="663" spans="1:10" ht="15" customHeight="1">
      <c r="A663" s="587"/>
      <c r="B663" s="291">
        <v>14</v>
      </c>
      <c r="C663" s="593" t="str">
        <f>_xlfn.CONCAT(Table1[[#This Row],[groupid]],Table1[[#This Row],[Thành phần hao phí]])</f>
        <v>14Sà lan 400T</v>
      </c>
      <c r="D663" s="594" t="s">
        <v>116</v>
      </c>
      <c r="E663" s="589" t="s">
        <v>117</v>
      </c>
      <c r="F663" s="588" t="s">
        <v>103</v>
      </c>
      <c r="G663" s="595">
        <v>0.192</v>
      </c>
      <c r="H663" s="590">
        <v>0</v>
      </c>
      <c r="I663" s="596">
        <v>1</v>
      </c>
      <c r="J663" s="591">
        <v>0</v>
      </c>
    </row>
    <row r="664" spans="1:10" ht="15" customHeight="1">
      <c r="A664" s="587"/>
      <c r="B664" s="291">
        <v>14</v>
      </c>
      <c r="C664" s="593" t="str">
        <f>_xlfn.CONCAT(Table1[[#This Row],[groupid]],Table1[[#This Row],[Thành phần hao phí]])</f>
        <v>14Cộng</v>
      </c>
      <c r="D664" s="594"/>
      <c r="E664" s="589" t="s">
        <v>314</v>
      </c>
      <c r="F664" s="588"/>
      <c r="G664" s="595"/>
      <c r="H664" s="590"/>
      <c r="I664" s="596"/>
      <c r="J664" s="591">
        <v>0</v>
      </c>
    </row>
    <row r="665" spans="1:10" ht="15" customHeight="1">
      <c r="A665" s="587">
        <v>15</v>
      </c>
      <c r="B665" s="291">
        <v>15</v>
      </c>
      <c r="C665" s="593" t="str">
        <f>_xlfn.CONCAT(Table1[[#This Row],[groupid]],Table1[[#This Row],[Thành phần hao phí]])</f>
        <v>150</v>
      </c>
      <c r="D665" s="594">
        <v>0</v>
      </c>
      <c r="E665" s="589">
        <v>0</v>
      </c>
      <c r="F665" s="588">
        <v>0</v>
      </c>
      <c r="G665" s="595">
        <v>1</v>
      </c>
      <c r="H665" s="590"/>
      <c r="I665" s="596"/>
      <c r="J665" s="591"/>
    </row>
    <row r="666" spans="1:10" ht="15" customHeight="1">
      <c r="A666" s="587"/>
      <c r="B666" s="291">
        <v>15</v>
      </c>
      <c r="C666" s="593" t="str">
        <f>_xlfn.CONCAT(Table1[[#This Row],[groupid]],Table1[[#This Row],[Thành phần hao phí]])</f>
        <v>15b) Nhân công</v>
      </c>
      <c r="D666" s="594"/>
      <c r="E666" s="589" t="s">
        <v>229</v>
      </c>
      <c r="F666" s="588"/>
      <c r="G666" s="595"/>
      <c r="H666" s="590"/>
      <c r="I666" s="596"/>
      <c r="J666" s="591">
        <v>0</v>
      </c>
    </row>
    <row r="667" spans="1:10" ht="15" customHeight="1">
      <c r="A667" s="587"/>
      <c r="B667" s="291">
        <v>15</v>
      </c>
      <c r="C667" s="593" t="str">
        <f>_xlfn.CONCAT(Table1[[#This Row],[groupid]],Table1[[#This Row],[Thành phần hao phí]])</f>
        <v>15Nhân công 3,5/7, nhóm 1</v>
      </c>
      <c r="D667" s="594" t="s">
        <v>96</v>
      </c>
      <c r="E667" s="589" t="s">
        <v>97</v>
      </c>
      <c r="F667" s="588" t="s">
        <v>93</v>
      </c>
      <c r="G667" s="595">
        <v>0.36</v>
      </c>
      <c r="H667" s="590">
        <v>0</v>
      </c>
      <c r="I667" s="596">
        <v>1</v>
      </c>
      <c r="J667" s="591">
        <v>0</v>
      </c>
    </row>
    <row r="668" spans="1:10" ht="15" customHeight="1">
      <c r="A668" s="587"/>
      <c r="B668" s="291">
        <v>15</v>
      </c>
      <c r="C668" s="593" t="str">
        <f>_xlfn.CONCAT(Table1[[#This Row],[groupid]],Table1[[#This Row],[Thành phần hao phí]])</f>
        <v>15c) Máy thi công</v>
      </c>
      <c r="D668" s="594"/>
      <c r="E668" s="589" t="s">
        <v>230</v>
      </c>
      <c r="F668" s="588"/>
      <c r="G668" s="595"/>
      <c r="H668" s="590"/>
      <c r="I668" s="596"/>
      <c r="J668" s="591">
        <v>0</v>
      </c>
    </row>
    <row r="669" spans="1:10" ht="15" customHeight="1">
      <c r="A669" s="587"/>
      <c r="B669" s="291">
        <v>15</v>
      </c>
      <c r="C669" s="593" t="str">
        <f>_xlfn.CONCAT(Table1[[#This Row],[groupid]],Table1[[#This Row],[Thành phần hao phí]])</f>
        <v>15Máy đào gầu dây 1,2m3</v>
      </c>
      <c r="D669" s="594" t="s">
        <v>105</v>
      </c>
      <c r="E669" s="589" t="s">
        <v>106</v>
      </c>
      <c r="F669" s="588" t="s">
        <v>103</v>
      </c>
      <c r="G669" s="595">
        <v>0.192</v>
      </c>
      <c r="H669" s="590">
        <v>0</v>
      </c>
      <c r="I669" s="596">
        <v>1</v>
      </c>
      <c r="J669" s="591">
        <v>0</v>
      </c>
    </row>
    <row r="670" spans="1:10" ht="15" customHeight="1">
      <c r="A670" s="587"/>
      <c r="B670" s="291">
        <v>15</v>
      </c>
      <c r="C670" s="593" t="str">
        <f>_xlfn.CONCAT(Table1[[#This Row],[groupid]],Table1[[#This Row],[Thành phần hao phí]])</f>
        <v>15Sà lan 250T</v>
      </c>
      <c r="D670" s="594" t="s">
        <v>113</v>
      </c>
      <c r="E670" s="589" t="s">
        <v>114</v>
      </c>
      <c r="F670" s="588" t="s">
        <v>103</v>
      </c>
      <c r="G670" s="595">
        <v>0.192</v>
      </c>
      <c r="H670" s="590">
        <v>0</v>
      </c>
      <c r="I670" s="596">
        <v>1</v>
      </c>
      <c r="J670" s="591">
        <v>0</v>
      </c>
    </row>
    <row r="671" spans="1:10" ht="15" customHeight="1">
      <c r="A671" s="587"/>
      <c r="B671" s="291">
        <v>15</v>
      </c>
      <c r="C671" s="593" t="str">
        <f>_xlfn.CONCAT(Table1[[#This Row],[groupid]],Table1[[#This Row],[Thành phần hao phí]])</f>
        <v>15Sà lan 400T</v>
      </c>
      <c r="D671" s="594" t="s">
        <v>116</v>
      </c>
      <c r="E671" s="589" t="s">
        <v>117</v>
      </c>
      <c r="F671" s="588" t="s">
        <v>103</v>
      </c>
      <c r="G671" s="595">
        <v>0.192</v>
      </c>
      <c r="H671" s="590">
        <v>0</v>
      </c>
      <c r="I671" s="596">
        <v>1</v>
      </c>
      <c r="J671" s="591">
        <v>0</v>
      </c>
    </row>
    <row r="672" spans="1:10" ht="15" customHeight="1">
      <c r="A672" s="587"/>
      <c r="B672" s="291">
        <v>15</v>
      </c>
      <c r="C672" s="593" t="str">
        <f>_xlfn.CONCAT(Table1[[#This Row],[groupid]],Table1[[#This Row],[Thành phần hao phí]])</f>
        <v>15Cộng</v>
      </c>
      <c r="D672" s="594"/>
      <c r="E672" s="589" t="s">
        <v>314</v>
      </c>
      <c r="F672" s="588"/>
      <c r="G672" s="595"/>
      <c r="H672" s="590"/>
      <c r="I672" s="596"/>
      <c r="J672" s="591">
        <v>0</v>
      </c>
    </row>
    <row r="673" spans="1:10" ht="15" customHeight="1">
      <c r="A673" s="587">
        <v>16</v>
      </c>
      <c r="B673" s="291">
        <v>16</v>
      </c>
      <c r="C673" s="593" t="str">
        <f>_xlfn.CONCAT(Table1[[#This Row],[groupid]],Table1[[#This Row],[Thành phần hao phí]])</f>
        <v>160</v>
      </c>
      <c r="D673" s="594">
        <v>0</v>
      </c>
      <c r="E673" s="589">
        <v>0</v>
      </c>
      <c r="F673" s="588">
        <v>0</v>
      </c>
      <c r="G673" s="595">
        <v>1</v>
      </c>
      <c r="H673" s="590"/>
      <c r="I673" s="596"/>
      <c r="J673" s="591"/>
    </row>
    <row r="674" spans="1:10" ht="15" customHeight="1">
      <c r="A674" s="587"/>
      <c r="B674" s="291">
        <v>16</v>
      </c>
      <c r="C674" s="593" t="str">
        <f>_xlfn.CONCAT(Table1[[#This Row],[groupid]],Table1[[#This Row],[Thành phần hao phí]])</f>
        <v>16b) Nhân công</v>
      </c>
      <c r="D674" s="594"/>
      <c r="E674" s="589" t="s">
        <v>229</v>
      </c>
      <c r="F674" s="588"/>
      <c r="G674" s="595"/>
      <c r="H674" s="590"/>
      <c r="I674" s="596"/>
      <c r="J674" s="591">
        <v>0</v>
      </c>
    </row>
    <row r="675" spans="1:10" ht="15" customHeight="1">
      <c r="A675" s="587"/>
      <c r="B675" s="291">
        <v>16</v>
      </c>
      <c r="C675" s="593" t="str">
        <f>_xlfn.CONCAT(Table1[[#This Row],[groupid]],Table1[[#This Row],[Thành phần hao phí]])</f>
        <v>16Nhân công 3,5/7, nhóm 1</v>
      </c>
      <c r="D675" s="594" t="s">
        <v>96</v>
      </c>
      <c r="E675" s="589" t="s">
        <v>97</v>
      </c>
      <c r="F675" s="588" t="s">
        <v>93</v>
      </c>
      <c r="G675" s="595">
        <v>0.36</v>
      </c>
      <c r="H675" s="590">
        <v>0</v>
      </c>
      <c r="I675" s="596">
        <v>1</v>
      </c>
      <c r="J675" s="591">
        <v>0</v>
      </c>
    </row>
    <row r="676" spans="1:10" ht="15" customHeight="1">
      <c r="A676" s="587"/>
      <c r="B676" s="291">
        <v>16</v>
      </c>
      <c r="C676" s="593" t="str">
        <f>_xlfn.CONCAT(Table1[[#This Row],[groupid]],Table1[[#This Row],[Thành phần hao phí]])</f>
        <v>16c) Máy thi công</v>
      </c>
      <c r="D676" s="594"/>
      <c r="E676" s="589" t="s">
        <v>230</v>
      </c>
      <c r="F676" s="588"/>
      <c r="G676" s="595"/>
      <c r="H676" s="590"/>
      <c r="I676" s="596"/>
      <c r="J676" s="591">
        <v>0</v>
      </c>
    </row>
    <row r="677" spans="1:10" ht="15" customHeight="1">
      <c r="A677" s="587"/>
      <c r="B677" s="291">
        <v>16</v>
      </c>
      <c r="C677" s="593" t="str">
        <f>_xlfn.CONCAT(Table1[[#This Row],[groupid]],Table1[[#This Row],[Thành phần hao phí]])</f>
        <v>16Máy đào gầu dây 1,2m3</v>
      </c>
      <c r="D677" s="594" t="s">
        <v>105</v>
      </c>
      <c r="E677" s="589" t="s">
        <v>106</v>
      </c>
      <c r="F677" s="588" t="s">
        <v>103</v>
      </c>
      <c r="G677" s="595">
        <v>0.192</v>
      </c>
      <c r="H677" s="590">
        <v>0</v>
      </c>
      <c r="I677" s="596">
        <v>1</v>
      </c>
      <c r="J677" s="591">
        <v>0</v>
      </c>
    </row>
    <row r="678" spans="1:10" ht="15" customHeight="1">
      <c r="A678" s="587"/>
      <c r="B678" s="291">
        <v>16</v>
      </c>
      <c r="C678" s="593" t="str">
        <f>_xlfn.CONCAT(Table1[[#This Row],[groupid]],Table1[[#This Row],[Thành phần hao phí]])</f>
        <v>16Sà lan 250T</v>
      </c>
      <c r="D678" s="594" t="s">
        <v>113</v>
      </c>
      <c r="E678" s="589" t="s">
        <v>114</v>
      </c>
      <c r="F678" s="588" t="s">
        <v>103</v>
      </c>
      <c r="G678" s="595">
        <v>0.192</v>
      </c>
      <c r="H678" s="590">
        <v>0</v>
      </c>
      <c r="I678" s="596">
        <v>1</v>
      </c>
      <c r="J678" s="591">
        <v>0</v>
      </c>
    </row>
    <row r="679" spans="1:10" ht="15" customHeight="1">
      <c r="A679" s="587"/>
      <c r="B679" s="291">
        <v>16</v>
      </c>
      <c r="C679" s="593" t="str">
        <f>_xlfn.CONCAT(Table1[[#This Row],[groupid]],Table1[[#This Row],[Thành phần hao phí]])</f>
        <v>16Sà lan 400T</v>
      </c>
      <c r="D679" s="594" t="s">
        <v>116</v>
      </c>
      <c r="E679" s="589" t="s">
        <v>117</v>
      </c>
      <c r="F679" s="588" t="s">
        <v>103</v>
      </c>
      <c r="G679" s="595">
        <v>0.192</v>
      </c>
      <c r="H679" s="590">
        <v>0</v>
      </c>
      <c r="I679" s="596">
        <v>1</v>
      </c>
      <c r="J679" s="591">
        <v>0</v>
      </c>
    </row>
    <row r="680" spans="1:10" ht="15" customHeight="1">
      <c r="A680" s="587"/>
      <c r="B680" s="291">
        <v>16</v>
      </c>
      <c r="C680" s="593" t="str">
        <f>_xlfn.CONCAT(Table1[[#This Row],[groupid]],Table1[[#This Row],[Thành phần hao phí]])</f>
        <v>16Cộng</v>
      </c>
      <c r="D680" s="594"/>
      <c r="E680" s="589" t="s">
        <v>314</v>
      </c>
      <c r="F680" s="588"/>
      <c r="G680" s="595"/>
      <c r="H680" s="590"/>
      <c r="I680" s="596"/>
      <c r="J680" s="591">
        <v>0</v>
      </c>
    </row>
    <row r="681" spans="1:10" ht="15" customHeight="1">
      <c r="A681" s="587">
        <v>17</v>
      </c>
      <c r="B681" s="291">
        <v>17</v>
      </c>
      <c r="C681" s="593" t="str">
        <f>_xlfn.CONCAT(Table1[[#This Row],[groupid]],Table1[[#This Row],[Thành phần hao phí]])</f>
        <v>170</v>
      </c>
      <c r="D681" s="594">
        <v>0</v>
      </c>
      <c r="E681" s="589">
        <v>0</v>
      </c>
      <c r="F681" s="588">
        <v>0</v>
      </c>
      <c r="G681" s="595">
        <v>1</v>
      </c>
      <c r="H681" s="590"/>
      <c r="I681" s="596"/>
      <c r="J681" s="591"/>
    </row>
    <row r="682" spans="1:10" ht="15" customHeight="1">
      <c r="A682" s="587"/>
      <c r="B682" s="291">
        <v>17</v>
      </c>
      <c r="C682" s="593" t="str">
        <f>_xlfn.CONCAT(Table1[[#This Row],[groupid]],Table1[[#This Row],[Thành phần hao phí]])</f>
        <v>17b) Nhân công</v>
      </c>
      <c r="D682" s="594"/>
      <c r="E682" s="589" t="s">
        <v>229</v>
      </c>
      <c r="F682" s="588"/>
      <c r="G682" s="595"/>
      <c r="H682" s="590"/>
      <c r="I682" s="596"/>
      <c r="J682" s="591">
        <v>0</v>
      </c>
    </row>
    <row r="683" spans="1:10" ht="15" customHeight="1">
      <c r="A683" s="587"/>
      <c r="B683" s="291">
        <v>17</v>
      </c>
      <c r="C683" s="593" t="str">
        <f>_xlfn.CONCAT(Table1[[#This Row],[groupid]],Table1[[#This Row],[Thành phần hao phí]])</f>
        <v>17Nhân công 3,5/7, nhóm 1</v>
      </c>
      <c r="D683" s="594" t="s">
        <v>96</v>
      </c>
      <c r="E683" s="589" t="s">
        <v>97</v>
      </c>
      <c r="F683" s="588" t="s">
        <v>93</v>
      </c>
      <c r="G683" s="595">
        <v>0.36</v>
      </c>
      <c r="H683" s="590">
        <v>0</v>
      </c>
      <c r="I683" s="596">
        <v>1</v>
      </c>
      <c r="J683" s="591">
        <v>0</v>
      </c>
    </row>
    <row r="684" spans="1:10" ht="15" customHeight="1">
      <c r="A684" s="587"/>
      <c r="B684" s="291">
        <v>17</v>
      </c>
      <c r="C684" s="593" t="str">
        <f>_xlfn.CONCAT(Table1[[#This Row],[groupid]],Table1[[#This Row],[Thành phần hao phí]])</f>
        <v>17c) Máy thi công</v>
      </c>
      <c r="D684" s="594"/>
      <c r="E684" s="589" t="s">
        <v>230</v>
      </c>
      <c r="F684" s="588"/>
      <c r="G684" s="595"/>
      <c r="H684" s="590"/>
      <c r="I684" s="596"/>
      <c r="J684" s="591">
        <v>0</v>
      </c>
    </row>
    <row r="685" spans="1:10" ht="15" customHeight="1">
      <c r="A685" s="587"/>
      <c r="B685" s="291">
        <v>17</v>
      </c>
      <c r="C685" s="593" t="str">
        <f>_xlfn.CONCAT(Table1[[#This Row],[groupid]],Table1[[#This Row],[Thành phần hao phí]])</f>
        <v>17Máy đào gầu dây 1,2m3</v>
      </c>
      <c r="D685" s="594" t="s">
        <v>105</v>
      </c>
      <c r="E685" s="589" t="s">
        <v>106</v>
      </c>
      <c r="F685" s="588" t="s">
        <v>103</v>
      </c>
      <c r="G685" s="595">
        <v>0.192</v>
      </c>
      <c r="H685" s="590">
        <v>0</v>
      </c>
      <c r="I685" s="596">
        <v>1</v>
      </c>
      <c r="J685" s="591">
        <v>0</v>
      </c>
    </row>
    <row r="686" spans="1:10" ht="15" customHeight="1">
      <c r="A686" s="587"/>
      <c r="B686" s="291">
        <v>17</v>
      </c>
      <c r="C686" s="593" t="str">
        <f>_xlfn.CONCAT(Table1[[#This Row],[groupid]],Table1[[#This Row],[Thành phần hao phí]])</f>
        <v>17Sà lan 250T</v>
      </c>
      <c r="D686" s="594" t="s">
        <v>113</v>
      </c>
      <c r="E686" s="589" t="s">
        <v>114</v>
      </c>
      <c r="F686" s="588" t="s">
        <v>103</v>
      </c>
      <c r="G686" s="595">
        <v>0.192</v>
      </c>
      <c r="H686" s="590">
        <v>0</v>
      </c>
      <c r="I686" s="596">
        <v>1</v>
      </c>
      <c r="J686" s="591">
        <v>0</v>
      </c>
    </row>
    <row r="687" spans="1:10" ht="15" customHeight="1">
      <c r="A687" s="587"/>
      <c r="B687" s="291">
        <v>17</v>
      </c>
      <c r="C687" s="593" t="str">
        <f>_xlfn.CONCAT(Table1[[#This Row],[groupid]],Table1[[#This Row],[Thành phần hao phí]])</f>
        <v>17Sà lan 400T</v>
      </c>
      <c r="D687" s="594" t="s">
        <v>116</v>
      </c>
      <c r="E687" s="589" t="s">
        <v>117</v>
      </c>
      <c r="F687" s="588" t="s">
        <v>103</v>
      </c>
      <c r="G687" s="595">
        <v>0.192</v>
      </c>
      <c r="H687" s="590">
        <v>0</v>
      </c>
      <c r="I687" s="596">
        <v>1</v>
      </c>
      <c r="J687" s="591">
        <v>0</v>
      </c>
    </row>
    <row r="688" spans="1:10" ht="15" customHeight="1">
      <c r="A688" s="587"/>
      <c r="B688" s="291">
        <v>17</v>
      </c>
      <c r="C688" s="593" t="str">
        <f>_xlfn.CONCAT(Table1[[#This Row],[groupid]],Table1[[#This Row],[Thành phần hao phí]])</f>
        <v>17Cộng</v>
      </c>
      <c r="D688" s="594"/>
      <c r="E688" s="589" t="s">
        <v>314</v>
      </c>
      <c r="F688" s="588"/>
      <c r="G688" s="595"/>
      <c r="H688" s="590"/>
      <c r="I688" s="596"/>
      <c r="J688" s="591">
        <v>0</v>
      </c>
    </row>
    <row r="689" spans="1:10" ht="15" customHeight="1">
      <c r="A689" s="587">
        <v>1</v>
      </c>
      <c r="B689" s="291">
        <v>1</v>
      </c>
      <c r="C689" s="593" t="str">
        <f>_xlfn.CONCAT(Table1[[#This Row],[groupid]],Table1[[#This Row],[Thành phần hao phí]])</f>
        <v>1Nạo vét bùn bằng thủ công</v>
      </c>
      <c r="D689" s="594" t="s">
        <v>44</v>
      </c>
      <c r="E689" s="589" t="s">
        <v>45</v>
      </c>
      <c r="F689" s="588" t="s">
        <v>46</v>
      </c>
      <c r="G689" s="595">
        <v>1</v>
      </c>
      <c r="H689" s="590"/>
      <c r="I689" s="596"/>
      <c r="J689" s="591"/>
    </row>
    <row r="690" spans="1:10" ht="15" customHeight="1">
      <c r="A690" s="587"/>
      <c r="B690" s="291">
        <v>1</v>
      </c>
      <c r="C690" s="593" t="str">
        <f>_xlfn.CONCAT(Table1[[#This Row],[groupid]],Table1[[#This Row],[Thành phần hao phí]])</f>
        <v>1b) Nhân công</v>
      </c>
      <c r="D690" s="594"/>
      <c r="E690" s="589" t="s">
        <v>229</v>
      </c>
      <c r="F690" s="588"/>
      <c r="G690" s="595"/>
      <c r="H690" s="590"/>
      <c r="I690" s="596"/>
      <c r="J690" s="591">
        <v>211893</v>
      </c>
    </row>
    <row r="691" spans="1:10" ht="15" customHeight="1">
      <c r="A691" s="587"/>
      <c r="B691" s="291">
        <v>1</v>
      </c>
      <c r="C691" s="593" t="str">
        <f>_xlfn.CONCAT(Table1[[#This Row],[groupid]],Table1[[#This Row],[Thành phần hao phí]])</f>
        <v>1Nhân công 3,0/7, nhóm 1</v>
      </c>
      <c r="D691" s="594" t="s">
        <v>91</v>
      </c>
      <c r="E691" s="589" t="s">
        <v>92</v>
      </c>
      <c r="F691" s="588" t="s">
        <v>93</v>
      </c>
      <c r="G691" s="595">
        <v>0.94</v>
      </c>
      <c r="H691" s="590">
        <v>225418</v>
      </c>
      <c r="I691" s="596">
        <v>1</v>
      </c>
      <c r="J691" s="591">
        <v>211893</v>
      </c>
    </row>
    <row r="692" spans="1:10" ht="15" customHeight="1">
      <c r="A692" s="587">
        <v>2</v>
      </c>
      <c r="B692" s="291">
        <v>2</v>
      </c>
      <c r="C692" s="593" t="str">
        <f>_xlfn.CONCAT(Table1[[#This Row],[groupid]],Table1[[#This Row],[Thành phần hao phí]])</f>
        <v>2Nạo vét kênh mương bằng máy đào gầu dây 0,4m3, chiều cao đổ đất &lt;= 3m, bùn đặc lắng đọng dưới 3 năm</v>
      </c>
      <c r="D692" s="594" t="s">
        <v>52</v>
      </c>
      <c r="E692" s="589" t="s">
        <v>53</v>
      </c>
      <c r="F692" s="588" t="s">
        <v>54</v>
      </c>
      <c r="G692" s="595">
        <v>1</v>
      </c>
      <c r="H692" s="590"/>
      <c r="I692" s="596"/>
      <c r="J692" s="591"/>
    </row>
    <row r="693" spans="1:10" ht="15" customHeight="1">
      <c r="A693" s="587"/>
      <c r="B693" s="291">
        <v>2</v>
      </c>
      <c r="C693" s="593" t="str">
        <f>_xlfn.CONCAT(Table1[[#This Row],[groupid]],Table1[[#This Row],[Thành phần hao phí]])</f>
        <v>2b) Nhân công</v>
      </c>
      <c r="D693" s="594"/>
      <c r="E693" s="589" t="s">
        <v>229</v>
      </c>
      <c r="F693" s="588"/>
      <c r="G693" s="595"/>
      <c r="H693" s="590"/>
      <c r="I693" s="596"/>
      <c r="J693" s="591">
        <v>202130</v>
      </c>
    </row>
    <row r="694" spans="1:10" ht="15" customHeight="1">
      <c r="A694" s="587"/>
      <c r="B694" s="291">
        <v>2</v>
      </c>
      <c r="C694" s="593" t="str">
        <f>_xlfn.CONCAT(Table1[[#This Row],[groupid]],Table1[[#This Row],[Thành phần hao phí]])</f>
        <v>2Nhân công 3,5/7, nhóm 1</v>
      </c>
      <c r="D694" s="594" t="s">
        <v>96</v>
      </c>
      <c r="E694" s="589" t="s">
        <v>97</v>
      </c>
      <c r="F694" s="588" t="s">
        <v>93</v>
      </c>
      <c r="G694" s="595">
        <v>0.82</v>
      </c>
      <c r="H694" s="590">
        <v>246500</v>
      </c>
      <c r="I694" s="596">
        <v>1</v>
      </c>
      <c r="J694" s="591">
        <v>202130</v>
      </c>
    </row>
    <row r="695" spans="1:10" ht="15" customHeight="1">
      <c r="A695" s="587"/>
      <c r="B695" s="291">
        <v>2</v>
      </c>
      <c r="C695" s="593" t="str">
        <f>_xlfn.CONCAT(Table1[[#This Row],[groupid]],Table1[[#This Row],[Thành phần hao phí]])</f>
        <v>2c) Máy thi công</v>
      </c>
      <c r="D695" s="594"/>
      <c r="E695" s="589" t="s">
        <v>230</v>
      </c>
      <c r="F695" s="588"/>
      <c r="G695" s="595"/>
      <c r="H695" s="590"/>
      <c r="I695" s="596"/>
      <c r="J695" s="591">
        <v>978209</v>
      </c>
    </row>
    <row r="696" spans="1:10" ht="15" customHeight="1">
      <c r="A696" s="587"/>
      <c r="B696" s="291">
        <v>2</v>
      </c>
      <c r="C696" s="593" t="str">
        <f>_xlfn.CONCAT(Table1[[#This Row],[groupid]],Table1[[#This Row],[Thành phần hao phí]])</f>
        <v>2Máy đào gầu dây 0,4m3</v>
      </c>
      <c r="D696" s="594" t="s">
        <v>101</v>
      </c>
      <c r="E696" s="589" t="s">
        <v>102</v>
      </c>
      <c r="F696" s="588" t="s">
        <v>103</v>
      </c>
      <c r="G696" s="595">
        <v>0.44</v>
      </c>
      <c r="H696" s="590">
        <v>1992824</v>
      </c>
      <c r="I696" s="596">
        <v>1</v>
      </c>
      <c r="J696" s="591">
        <v>876843</v>
      </c>
    </row>
    <row r="697" spans="1:10" ht="15" customHeight="1">
      <c r="A697" s="587"/>
      <c r="B697" s="291">
        <v>2</v>
      </c>
      <c r="C697" s="593" t="str">
        <f>_xlfn.CONCAT(Table1[[#This Row],[groupid]],Table1[[#This Row],[Thành phần hao phí]])</f>
        <v>2Phao thép 60T đặt máy</v>
      </c>
      <c r="D697" s="594" t="s">
        <v>108</v>
      </c>
      <c r="E697" s="589" t="s">
        <v>112</v>
      </c>
      <c r="F697" s="588" t="s">
        <v>103</v>
      </c>
      <c r="G697" s="595">
        <v>0.44</v>
      </c>
      <c r="H697" s="590">
        <v>115189</v>
      </c>
      <c r="I697" s="596">
        <v>1</v>
      </c>
      <c r="J697" s="591">
        <v>50683</v>
      </c>
    </row>
    <row r="698" spans="1:10" ht="15" customHeight="1">
      <c r="A698" s="587"/>
      <c r="B698" s="291">
        <v>2</v>
      </c>
      <c r="C698" s="593" t="str">
        <f>_xlfn.CONCAT(Table1[[#This Row],[groupid]],Table1[[#This Row],[Thành phần hao phí]])</f>
        <v>2Phao thép 60T chứa bùn</v>
      </c>
      <c r="D698" s="594" t="s">
        <v>108</v>
      </c>
      <c r="E698" s="589" t="s">
        <v>111</v>
      </c>
      <c r="F698" s="588" t="s">
        <v>103</v>
      </c>
      <c r="G698" s="595">
        <v>0.44</v>
      </c>
      <c r="H698" s="590">
        <v>115189</v>
      </c>
      <c r="I698" s="596">
        <v>1</v>
      </c>
      <c r="J698" s="591">
        <v>50683</v>
      </c>
    </row>
    <row r="699" spans="1:10" ht="15" customHeight="1">
      <c r="A699" s="587"/>
      <c r="B699" s="291">
        <v>2</v>
      </c>
      <c r="C699" s="593" t="str">
        <f>_xlfn.CONCAT(Table1[[#This Row],[groupid]],Table1[[#This Row],[Thành phần hao phí]])</f>
        <v>2Cộng</v>
      </c>
      <c r="D699" s="594"/>
      <c r="E699" s="589" t="s">
        <v>314</v>
      </c>
      <c r="F699" s="588"/>
      <c r="G699" s="595"/>
      <c r="H699" s="590"/>
      <c r="I699" s="596"/>
      <c r="J699" s="591">
        <v>978209</v>
      </c>
    </row>
    <row r="700" spans="1:10" ht="15" customHeight="1">
      <c r="A700" s="587">
        <v>3</v>
      </c>
      <c r="B700" s="291">
        <v>3</v>
      </c>
      <c r="C700" s="593" t="str">
        <f>_xlfn.CONCAT(Table1[[#This Row],[groupid]],Table1[[#This Row],[Thành phần hao phí]])</f>
        <v>3Vận chuyển 1km đầu, đi đổ bằng tàu kéo 75cv + phao thép 60T</v>
      </c>
      <c r="D700" s="594" t="s">
        <v>57</v>
      </c>
      <c r="E700" s="589" t="s">
        <v>58</v>
      </c>
      <c r="F700" s="588" t="s">
        <v>54</v>
      </c>
      <c r="G700" s="595">
        <v>1</v>
      </c>
      <c r="H700" s="590"/>
      <c r="I700" s="596"/>
      <c r="J700" s="591"/>
    </row>
    <row r="701" spans="1:10" ht="15" customHeight="1">
      <c r="A701" s="587"/>
      <c r="B701" s="291">
        <v>3</v>
      </c>
      <c r="C701" s="593" t="str">
        <f>_xlfn.CONCAT(Table1[[#This Row],[groupid]],Table1[[#This Row],[Thành phần hao phí]])</f>
        <v>3c) Máy thi công</v>
      </c>
      <c r="D701" s="594"/>
      <c r="E701" s="589" t="s">
        <v>230</v>
      </c>
      <c r="F701" s="588"/>
      <c r="G701" s="595"/>
      <c r="H701" s="590"/>
      <c r="I701" s="596"/>
      <c r="J701" s="591">
        <v>343452</v>
      </c>
    </row>
    <row r="702" spans="1:10" ht="15" customHeight="1">
      <c r="A702" s="587"/>
      <c r="B702" s="291">
        <v>3</v>
      </c>
      <c r="C702" s="593" t="str">
        <f>_xlfn.CONCAT(Table1[[#This Row],[groupid]],Table1[[#This Row],[Thành phần hao phí]])</f>
        <v>3Phao thép 60T</v>
      </c>
      <c r="D702" s="594" t="s">
        <v>108</v>
      </c>
      <c r="E702" s="589" t="s">
        <v>109</v>
      </c>
      <c r="F702" s="588" t="s">
        <v>103</v>
      </c>
      <c r="G702" s="595">
        <v>9.4E-2</v>
      </c>
      <c r="H702" s="590">
        <v>115189</v>
      </c>
      <c r="I702" s="596">
        <v>1</v>
      </c>
      <c r="J702" s="591">
        <v>10828</v>
      </c>
    </row>
    <row r="703" spans="1:10" ht="15" customHeight="1">
      <c r="A703" s="587"/>
      <c r="B703" s="291">
        <v>3</v>
      </c>
      <c r="C703" s="593" t="str">
        <f>_xlfn.CONCAT(Table1[[#This Row],[groupid]],Table1[[#This Row],[Thành phần hao phí]])</f>
        <v>3Tàu kéo 75CV</v>
      </c>
      <c r="D703" s="594" t="s">
        <v>123</v>
      </c>
      <c r="E703" s="589" t="s">
        <v>124</v>
      </c>
      <c r="F703" s="588" t="s">
        <v>103</v>
      </c>
      <c r="G703" s="595">
        <v>9.4E-2</v>
      </c>
      <c r="H703" s="590">
        <v>3538558</v>
      </c>
      <c r="I703" s="596">
        <v>1</v>
      </c>
      <c r="J703" s="591">
        <v>332624</v>
      </c>
    </row>
    <row r="704" spans="1:10" ht="15" customHeight="1">
      <c r="A704" s="587"/>
      <c r="B704" s="291">
        <v>3</v>
      </c>
      <c r="C704" s="593" t="str">
        <f>_xlfn.CONCAT(Table1[[#This Row],[groupid]],Table1[[#This Row],[Thành phần hao phí]])</f>
        <v>3Cộng</v>
      </c>
      <c r="D704" s="594"/>
      <c r="E704" s="589" t="s">
        <v>314</v>
      </c>
      <c r="F704" s="588"/>
      <c r="G704" s="595"/>
      <c r="H704" s="590"/>
      <c r="I704" s="596"/>
      <c r="J704" s="591">
        <v>343452</v>
      </c>
    </row>
    <row r="705" spans="1:10" ht="15" customHeight="1">
      <c r="A705" s="587">
        <v>4</v>
      </c>
      <c r="B705" s="291">
        <v>4</v>
      </c>
      <c r="C705" s="593" t="str">
        <f>_xlfn.CONCAT(Table1[[#This Row],[groupid]],Table1[[#This Row],[Thành phần hao phí]])</f>
        <v>4Vận chuyển đất, cát đổ đi bằng tàu kéo 360CV, sà lan 400 tấn, vận chuyển 1 km tiếp theo, cự ly &lt;= 6km</v>
      </c>
      <c r="D705" s="594" t="s">
        <v>60</v>
      </c>
      <c r="E705" s="589" t="s">
        <v>61</v>
      </c>
      <c r="F705" s="588" t="s">
        <v>54</v>
      </c>
      <c r="G705" s="595">
        <v>1</v>
      </c>
      <c r="H705" s="590"/>
      <c r="I705" s="596"/>
      <c r="J705" s="591"/>
    </row>
    <row r="706" spans="1:10" ht="15" customHeight="1">
      <c r="A706" s="587"/>
      <c r="B706" s="291">
        <v>4</v>
      </c>
      <c r="C706" s="593" t="str">
        <f>_xlfn.CONCAT(Table1[[#This Row],[groupid]],Table1[[#This Row],[Thành phần hao phí]])</f>
        <v>4c) Máy thi công</v>
      </c>
      <c r="D706" s="594"/>
      <c r="E706" s="589" t="s">
        <v>230</v>
      </c>
      <c r="F706" s="588"/>
      <c r="G706" s="595"/>
      <c r="H706" s="590"/>
      <c r="I706" s="596"/>
      <c r="J706" s="591">
        <v>555370</v>
      </c>
    </row>
    <row r="707" spans="1:10" ht="15" customHeight="1">
      <c r="A707" s="587"/>
      <c r="B707" s="291">
        <v>4</v>
      </c>
      <c r="C707" s="593" t="str">
        <f>_xlfn.CONCAT(Table1[[#This Row],[groupid]],Table1[[#This Row],[Thành phần hao phí]])</f>
        <v>4Phao thép 60T</v>
      </c>
      <c r="D707" s="594" t="s">
        <v>108</v>
      </c>
      <c r="E707" s="589" t="s">
        <v>109</v>
      </c>
      <c r="F707" s="588" t="s">
        <v>103</v>
      </c>
      <c r="G707" s="595">
        <v>0.08</v>
      </c>
      <c r="H707" s="590">
        <v>115189</v>
      </c>
      <c r="I707" s="596">
        <v>1.9</v>
      </c>
      <c r="J707" s="591">
        <v>17509</v>
      </c>
    </row>
    <row r="708" spans="1:10" ht="15" customHeight="1">
      <c r="A708" s="587"/>
      <c r="B708" s="291">
        <v>4</v>
      </c>
      <c r="C708" s="593" t="str">
        <f>_xlfn.CONCAT(Table1[[#This Row],[groupid]],Table1[[#This Row],[Thành phần hao phí]])</f>
        <v>4Tàu kéo 75CV</v>
      </c>
      <c r="D708" s="594" t="s">
        <v>123</v>
      </c>
      <c r="E708" s="589" t="s">
        <v>124</v>
      </c>
      <c r="F708" s="588" t="s">
        <v>103</v>
      </c>
      <c r="G708" s="595">
        <v>0.08</v>
      </c>
      <c r="H708" s="590">
        <v>3538558</v>
      </c>
      <c r="I708" s="596">
        <v>1.9</v>
      </c>
      <c r="J708" s="591">
        <v>537861</v>
      </c>
    </row>
    <row r="709" spans="1:10" ht="15" customHeight="1">
      <c r="A709" s="587"/>
      <c r="B709" s="291">
        <v>4</v>
      </c>
      <c r="C709" s="593" t="str">
        <f>_xlfn.CONCAT(Table1[[#This Row],[groupid]],Table1[[#This Row],[Thành phần hao phí]])</f>
        <v>4Cộng</v>
      </c>
      <c r="D709" s="594"/>
      <c r="E709" s="589" t="s">
        <v>314</v>
      </c>
      <c r="F709" s="588"/>
      <c r="G709" s="595"/>
      <c r="H709" s="590"/>
      <c r="I709" s="596"/>
      <c r="J709" s="591">
        <v>555370</v>
      </c>
    </row>
    <row r="710" spans="1:10" ht="15" customHeight="1">
      <c r="A710" s="587">
        <v>5</v>
      </c>
      <c r="B710" s="291">
        <v>5</v>
      </c>
      <c r="C710" s="593" t="str">
        <f>_xlfn.CONCAT(Table1[[#This Row],[groupid]],Table1[[#This Row],[Thành phần hao phí]])</f>
        <v>5Đào xúc bùn lên xà lan 400T bằng máy đào gầu dây &lt;1,25m3, (máy đào đứng trên phao thép trọng tải 60T)</v>
      </c>
      <c r="D710" s="594" t="s">
        <v>63</v>
      </c>
      <c r="E710" s="589" t="s">
        <v>64</v>
      </c>
      <c r="F710" s="588" t="s">
        <v>54</v>
      </c>
      <c r="G710" s="595">
        <v>1</v>
      </c>
      <c r="H710" s="590"/>
      <c r="I710" s="596"/>
      <c r="J710" s="591"/>
    </row>
    <row r="711" spans="1:10" ht="15" customHeight="1">
      <c r="A711" s="587"/>
      <c r="B711" s="291">
        <v>5</v>
      </c>
      <c r="C711" s="593" t="str">
        <f>_xlfn.CONCAT(Table1[[#This Row],[groupid]],Table1[[#This Row],[Thành phần hao phí]])</f>
        <v>5b) Nhân công</v>
      </c>
      <c r="D711" s="594"/>
      <c r="E711" s="589" t="s">
        <v>229</v>
      </c>
      <c r="F711" s="588"/>
      <c r="G711" s="595"/>
      <c r="H711" s="590"/>
      <c r="I711" s="596"/>
      <c r="J711" s="591">
        <v>88740</v>
      </c>
    </row>
    <row r="712" spans="1:10" ht="15" customHeight="1">
      <c r="A712" s="587"/>
      <c r="B712" s="291">
        <v>5</v>
      </c>
      <c r="C712" s="593" t="str">
        <f>_xlfn.CONCAT(Table1[[#This Row],[groupid]],Table1[[#This Row],[Thành phần hao phí]])</f>
        <v>5Nhân công 3,5/7, nhóm 1</v>
      </c>
      <c r="D712" s="594" t="s">
        <v>96</v>
      </c>
      <c r="E712" s="589" t="s">
        <v>97</v>
      </c>
      <c r="F712" s="588" t="s">
        <v>93</v>
      </c>
      <c r="G712" s="595">
        <v>0.36</v>
      </c>
      <c r="H712" s="590">
        <v>246500</v>
      </c>
      <c r="I712" s="596">
        <v>1</v>
      </c>
      <c r="J712" s="591">
        <v>88740</v>
      </c>
    </row>
    <row r="713" spans="1:10" ht="15" customHeight="1">
      <c r="A713" s="587"/>
      <c r="B713" s="291">
        <v>5</v>
      </c>
      <c r="C713" s="593" t="str">
        <f>_xlfn.CONCAT(Table1[[#This Row],[groupid]],Table1[[#This Row],[Thành phần hao phí]])</f>
        <v>5c) Máy thi công</v>
      </c>
      <c r="D713" s="594"/>
      <c r="E713" s="589" t="s">
        <v>230</v>
      </c>
      <c r="F713" s="588"/>
      <c r="G713" s="595"/>
      <c r="H713" s="590"/>
      <c r="I713" s="596"/>
      <c r="J713" s="591">
        <v>1007960</v>
      </c>
    </row>
    <row r="714" spans="1:10" ht="15" customHeight="1">
      <c r="A714" s="587"/>
      <c r="B714" s="291">
        <v>5</v>
      </c>
      <c r="C714" s="593" t="str">
        <f>_xlfn.CONCAT(Table1[[#This Row],[groupid]],Table1[[#This Row],[Thành phần hao phí]])</f>
        <v>5Máy đào gầu dây 1,2m3</v>
      </c>
      <c r="D714" s="594" t="s">
        <v>105</v>
      </c>
      <c r="E714" s="589" t="s">
        <v>106</v>
      </c>
      <c r="F714" s="588" t="s">
        <v>103</v>
      </c>
      <c r="G714" s="595">
        <v>0.192</v>
      </c>
      <c r="H714" s="590">
        <v>3565793</v>
      </c>
      <c r="I714" s="596">
        <v>1</v>
      </c>
      <c r="J714" s="591">
        <v>684632</v>
      </c>
    </row>
    <row r="715" spans="1:10" ht="15" customHeight="1">
      <c r="A715" s="587"/>
      <c r="B715" s="291">
        <v>5</v>
      </c>
      <c r="C715" s="593" t="str">
        <f>_xlfn.CONCAT(Table1[[#This Row],[groupid]],Table1[[#This Row],[Thành phần hao phí]])</f>
        <v>5Sà lan 250T</v>
      </c>
      <c r="D715" s="594" t="s">
        <v>113</v>
      </c>
      <c r="E715" s="589" t="s">
        <v>114</v>
      </c>
      <c r="F715" s="588" t="s">
        <v>103</v>
      </c>
      <c r="G715" s="595">
        <v>0.192</v>
      </c>
      <c r="H715" s="590">
        <v>677592</v>
      </c>
      <c r="I715" s="596">
        <v>1</v>
      </c>
      <c r="J715" s="591">
        <v>130098</v>
      </c>
    </row>
    <row r="716" spans="1:10" ht="15" customHeight="1">
      <c r="A716" s="587"/>
      <c r="B716" s="291">
        <v>5</v>
      </c>
      <c r="C716" s="593" t="str">
        <f>_xlfn.CONCAT(Table1[[#This Row],[groupid]],Table1[[#This Row],[Thành phần hao phí]])</f>
        <v>5Phao thép 60T chứa bùn</v>
      </c>
      <c r="D716" s="594" t="s">
        <v>108</v>
      </c>
      <c r="E716" s="589" t="s">
        <v>111</v>
      </c>
      <c r="F716" s="588" t="s">
        <v>103</v>
      </c>
      <c r="G716" s="595">
        <v>0.192</v>
      </c>
      <c r="H716" s="590">
        <v>115189</v>
      </c>
      <c r="I716" s="596">
        <v>1</v>
      </c>
      <c r="J716" s="591">
        <v>22116</v>
      </c>
    </row>
    <row r="717" spans="1:10" ht="15" customHeight="1">
      <c r="A717" s="587"/>
      <c r="B717" s="291">
        <v>5</v>
      </c>
      <c r="C717" s="593" t="str">
        <f>_xlfn.CONCAT(Table1[[#This Row],[groupid]],Table1[[#This Row],[Thành phần hao phí]])</f>
        <v>5Sà lan 400T nhận bùn</v>
      </c>
      <c r="D717" s="594" t="s">
        <v>116</v>
      </c>
      <c r="E717" s="589" t="s">
        <v>119</v>
      </c>
      <c r="F717" s="588" t="s">
        <v>103</v>
      </c>
      <c r="G717" s="595">
        <v>0.192</v>
      </c>
      <c r="H717" s="590">
        <v>891221</v>
      </c>
      <c r="I717" s="596">
        <v>1</v>
      </c>
      <c r="J717" s="591">
        <v>171114</v>
      </c>
    </row>
    <row r="718" spans="1:10" ht="15" customHeight="1">
      <c r="A718" s="587"/>
      <c r="B718" s="291">
        <v>5</v>
      </c>
      <c r="C718" s="593" t="str">
        <f>_xlfn.CONCAT(Table1[[#This Row],[groupid]],Table1[[#This Row],[Thành phần hao phí]])</f>
        <v>5Cộng</v>
      </c>
      <c r="D718" s="594"/>
      <c r="E718" s="589" t="s">
        <v>314</v>
      </c>
      <c r="F718" s="588"/>
      <c r="G718" s="595"/>
      <c r="H718" s="590"/>
      <c r="I718" s="596"/>
      <c r="J718" s="591">
        <v>1007960</v>
      </c>
    </row>
    <row r="719" spans="1:10" ht="15" customHeight="1">
      <c r="A719" s="587">
        <v>6</v>
      </c>
      <c r="B719" s="291">
        <v>6</v>
      </c>
      <c r="C719" s="593" t="str">
        <f>_xlfn.CONCAT(Table1[[#This Row],[groupid]],Table1[[#This Row],[Thành phần hao phí]])</f>
        <v>6Vận chuyển đất, bùn đổ đi bằng tàu kéo 360CV, sà lan 400 tấn, vận chuyển 1 km đầu</v>
      </c>
      <c r="D719" s="594" t="s">
        <v>57</v>
      </c>
      <c r="E719" s="589" t="s">
        <v>67</v>
      </c>
      <c r="F719" s="588" t="s">
        <v>54</v>
      </c>
      <c r="G719" s="595">
        <v>1</v>
      </c>
      <c r="H719" s="590"/>
      <c r="I719" s="596"/>
      <c r="J719" s="591"/>
    </row>
    <row r="720" spans="1:10" ht="15" customHeight="1">
      <c r="A720" s="587"/>
      <c r="B720" s="291">
        <v>6</v>
      </c>
      <c r="C720" s="593" t="str">
        <f>_xlfn.CONCAT(Table1[[#This Row],[groupid]],Table1[[#This Row],[Thành phần hao phí]])</f>
        <v>6c) Máy thi công</v>
      </c>
      <c r="D720" s="594"/>
      <c r="E720" s="589" t="s">
        <v>230</v>
      </c>
      <c r="F720" s="588"/>
      <c r="G720" s="595"/>
      <c r="H720" s="590"/>
      <c r="I720" s="596"/>
      <c r="J720" s="591">
        <v>634088</v>
      </c>
    </row>
    <row r="721" spans="1:10" ht="15" customHeight="1">
      <c r="A721" s="587"/>
      <c r="B721" s="291">
        <v>6</v>
      </c>
      <c r="C721" s="593" t="str">
        <f>_xlfn.CONCAT(Table1[[#This Row],[groupid]],Table1[[#This Row],[Thành phần hao phí]])</f>
        <v>6Sà lan 400T</v>
      </c>
      <c r="D721" s="594" t="s">
        <v>116</v>
      </c>
      <c r="E721" s="589" t="s">
        <v>117</v>
      </c>
      <c r="F721" s="588" t="s">
        <v>103</v>
      </c>
      <c r="G721" s="595">
        <v>9.4E-2</v>
      </c>
      <c r="H721" s="590">
        <v>891221</v>
      </c>
      <c r="I721" s="596">
        <v>1</v>
      </c>
      <c r="J721" s="591">
        <v>83775</v>
      </c>
    </row>
    <row r="722" spans="1:10" ht="15" customHeight="1">
      <c r="A722" s="587"/>
      <c r="B722" s="291">
        <v>6</v>
      </c>
      <c r="C722" s="593" t="str">
        <f>_xlfn.CONCAT(Table1[[#This Row],[groupid]],Table1[[#This Row],[Thành phần hao phí]])</f>
        <v>6Tàu kéo 360CV</v>
      </c>
      <c r="D722" s="594" t="s">
        <v>120</v>
      </c>
      <c r="E722" s="589" t="s">
        <v>121</v>
      </c>
      <c r="F722" s="588" t="s">
        <v>103</v>
      </c>
      <c r="G722" s="595">
        <v>9.4E-2</v>
      </c>
      <c r="H722" s="590">
        <v>5854397</v>
      </c>
      <c r="I722" s="596">
        <v>1</v>
      </c>
      <c r="J722" s="591">
        <v>550313</v>
      </c>
    </row>
    <row r="723" spans="1:10" ht="15" customHeight="1">
      <c r="A723" s="587"/>
      <c r="B723" s="291">
        <v>6</v>
      </c>
      <c r="C723" s="593" t="str">
        <f>_xlfn.CONCAT(Table1[[#This Row],[groupid]],Table1[[#This Row],[Thành phần hao phí]])</f>
        <v>6Cộng</v>
      </c>
      <c r="D723" s="594"/>
      <c r="E723" s="589" t="s">
        <v>314</v>
      </c>
      <c r="F723" s="588"/>
      <c r="G723" s="595"/>
      <c r="H723" s="590"/>
      <c r="I723" s="596"/>
      <c r="J723" s="591">
        <v>634088</v>
      </c>
    </row>
    <row r="724" spans="1:10" ht="15" customHeight="1">
      <c r="A724" s="587">
        <v>7</v>
      </c>
      <c r="B724" s="291">
        <v>7</v>
      </c>
      <c r="C724" s="593" t="str">
        <f>_xlfn.CONCAT(Table1[[#This Row],[groupid]],Table1[[#This Row],[Thành phần hao phí]])</f>
        <v>7Vận chuyển đất, bùn đổ đi bằng tàu kéo 360CV, sà lan 400 tấn, vận chuyển 1 km tiếp theo, cự ly &lt;= 6km</v>
      </c>
      <c r="D724" s="594" t="s">
        <v>60</v>
      </c>
      <c r="E724" s="589" t="s">
        <v>69</v>
      </c>
      <c r="F724" s="588" t="s">
        <v>54</v>
      </c>
      <c r="G724" s="595">
        <v>1</v>
      </c>
      <c r="H724" s="590"/>
      <c r="I724" s="596"/>
      <c r="J724" s="591"/>
    </row>
    <row r="725" spans="1:10" ht="15" customHeight="1">
      <c r="A725" s="587"/>
      <c r="B725" s="291">
        <v>7</v>
      </c>
      <c r="C725" s="593" t="str">
        <f>_xlfn.CONCAT(Table1[[#This Row],[groupid]],Table1[[#This Row],[Thành phần hao phí]])</f>
        <v>7c) Máy thi công</v>
      </c>
      <c r="D725" s="594"/>
      <c r="E725" s="589" t="s">
        <v>230</v>
      </c>
      <c r="F725" s="588"/>
      <c r="G725" s="595"/>
      <c r="H725" s="590"/>
      <c r="I725" s="596"/>
      <c r="J725" s="591">
        <v>2698247</v>
      </c>
    </row>
    <row r="726" spans="1:10" ht="15" customHeight="1">
      <c r="A726" s="587"/>
      <c r="B726" s="291">
        <v>7</v>
      </c>
      <c r="C726" s="593" t="str">
        <f>_xlfn.CONCAT(Table1[[#This Row],[groupid]],Table1[[#This Row],[Thành phần hao phí]])</f>
        <v>7Sà lan 400T</v>
      </c>
      <c r="D726" s="594" t="s">
        <v>116</v>
      </c>
      <c r="E726" s="589" t="s">
        <v>117</v>
      </c>
      <c r="F726" s="588" t="s">
        <v>103</v>
      </c>
      <c r="G726" s="595">
        <v>0.08</v>
      </c>
      <c r="H726" s="590">
        <v>891221</v>
      </c>
      <c r="I726" s="596">
        <v>5</v>
      </c>
      <c r="J726" s="591">
        <v>356488</v>
      </c>
    </row>
    <row r="727" spans="1:10" ht="15" customHeight="1">
      <c r="A727" s="587"/>
      <c r="B727" s="291">
        <v>7</v>
      </c>
      <c r="C727" s="593" t="str">
        <f>_xlfn.CONCAT(Table1[[#This Row],[groupid]],Table1[[#This Row],[Thành phần hao phí]])</f>
        <v>7Tàu kéo 360CV</v>
      </c>
      <c r="D727" s="594" t="s">
        <v>120</v>
      </c>
      <c r="E727" s="589" t="s">
        <v>121</v>
      </c>
      <c r="F727" s="588" t="s">
        <v>103</v>
      </c>
      <c r="G727" s="595">
        <v>0.08</v>
      </c>
      <c r="H727" s="590">
        <v>5854397</v>
      </c>
      <c r="I727" s="596">
        <v>5</v>
      </c>
      <c r="J727" s="591">
        <v>2341759</v>
      </c>
    </row>
    <row r="728" spans="1:10" ht="15" customHeight="1">
      <c r="A728" s="587"/>
      <c r="B728" s="291">
        <v>7</v>
      </c>
      <c r="C728" s="593" t="str">
        <f>_xlfn.CONCAT(Table1[[#This Row],[groupid]],Table1[[#This Row],[Thành phần hao phí]])</f>
        <v>7Cộng</v>
      </c>
      <c r="D728" s="594"/>
      <c r="E728" s="589" t="s">
        <v>314</v>
      </c>
      <c r="F728" s="588"/>
      <c r="G728" s="595"/>
      <c r="H728" s="590"/>
      <c r="I728" s="596"/>
      <c r="J728" s="591">
        <v>2698247</v>
      </c>
    </row>
    <row r="729" spans="1:10" ht="15" customHeight="1">
      <c r="A729" s="587">
        <v>8</v>
      </c>
      <c r="B729" s="291">
        <v>8</v>
      </c>
      <c r="C729" s="593" t="str">
        <f>_xlfn.CONCAT(Table1[[#This Row],[groupid]],Table1[[#This Row],[Thành phần hao phí]])</f>
        <v>8Vận chuyển đất, bùn đổ đi bằng tàu kéo 360CV, sà lan 400 tấn, vận chuyển 1 km tiếp theo, cự ly từ 6 - 20km</v>
      </c>
      <c r="D729" s="594" t="s">
        <v>71</v>
      </c>
      <c r="E729" s="589" t="s">
        <v>72</v>
      </c>
      <c r="F729" s="588" t="s">
        <v>54</v>
      </c>
      <c r="G729" s="595">
        <v>1</v>
      </c>
      <c r="H729" s="590"/>
      <c r="I729" s="596"/>
      <c r="J729" s="591"/>
    </row>
    <row r="730" spans="1:10" ht="15" customHeight="1">
      <c r="A730" s="587"/>
      <c r="B730" s="291">
        <v>8</v>
      </c>
      <c r="C730" s="593" t="str">
        <f>_xlfn.CONCAT(Table1[[#This Row],[groupid]],Table1[[#This Row],[Thành phần hao phí]])</f>
        <v>8c) Máy thi công</v>
      </c>
      <c r="D730" s="594"/>
      <c r="E730" s="589" t="s">
        <v>230</v>
      </c>
      <c r="F730" s="588"/>
      <c r="G730" s="595"/>
      <c r="H730" s="590"/>
      <c r="I730" s="596"/>
      <c r="J730" s="591">
        <v>6705145</v>
      </c>
    </row>
    <row r="731" spans="1:10" ht="15" customHeight="1">
      <c r="A731" s="587"/>
      <c r="B731" s="291">
        <v>8</v>
      </c>
      <c r="C731" s="593" t="str">
        <f>_xlfn.CONCAT(Table1[[#This Row],[groupid]],Table1[[#This Row],[Thành phần hao phí]])</f>
        <v>8Sà lan 400T</v>
      </c>
      <c r="D731" s="594" t="s">
        <v>116</v>
      </c>
      <c r="E731" s="589" t="s">
        <v>117</v>
      </c>
      <c r="F731" s="588" t="s">
        <v>103</v>
      </c>
      <c r="G731" s="595">
        <v>7.0999999999999994E-2</v>
      </c>
      <c r="H731" s="590">
        <v>891221</v>
      </c>
      <c r="I731" s="596">
        <v>14</v>
      </c>
      <c r="J731" s="591">
        <v>885874</v>
      </c>
    </row>
    <row r="732" spans="1:10" ht="15" customHeight="1">
      <c r="A732" s="587"/>
      <c r="B732" s="291">
        <v>8</v>
      </c>
      <c r="C732" s="593" t="str">
        <f>_xlfn.CONCAT(Table1[[#This Row],[groupid]],Table1[[#This Row],[Thành phần hao phí]])</f>
        <v>8Tàu kéo 360CV</v>
      </c>
      <c r="D732" s="594" t="s">
        <v>120</v>
      </c>
      <c r="E732" s="589" t="s">
        <v>121</v>
      </c>
      <c r="F732" s="588" t="s">
        <v>103</v>
      </c>
      <c r="G732" s="595">
        <v>7.0999999999999994E-2</v>
      </c>
      <c r="H732" s="590">
        <v>5854397</v>
      </c>
      <c r="I732" s="596">
        <v>14</v>
      </c>
      <c r="J732" s="591">
        <v>5819271</v>
      </c>
    </row>
    <row r="733" spans="1:10" ht="15" customHeight="1">
      <c r="A733" s="587"/>
      <c r="B733" s="291">
        <v>8</v>
      </c>
      <c r="C733" s="593" t="str">
        <f>_xlfn.CONCAT(Table1[[#This Row],[groupid]],Table1[[#This Row],[Thành phần hao phí]])</f>
        <v>8Cộng</v>
      </c>
      <c r="D733" s="594"/>
      <c r="E733" s="589" t="s">
        <v>314</v>
      </c>
      <c r="F733" s="588"/>
      <c r="G733" s="595"/>
      <c r="H733" s="590"/>
      <c r="I733" s="596"/>
      <c r="J733" s="591">
        <v>6705145</v>
      </c>
    </row>
    <row r="734" spans="1:10" ht="15" customHeight="1">
      <c r="A734" s="587">
        <v>9</v>
      </c>
      <c r="B734" s="291">
        <v>9</v>
      </c>
      <c r="C734" s="593" t="str">
        <f>_xlfn.CONCAT(Table1[[#This Row],[groupid]],Table1[[#This Row],[Thành phần hao phí]])</f>
        <v>9Vận chuyển đất, bùn đổ đi bằng tàu kéo 360CV, sà lan 400 tấn, vận chuyển 1 km tiếp theo, cự ly &gt; 20km</v>
      </c>
      <c r="D734" s="594" t="s">
        <v>74</v>
      </c>
      <c r="E734" s="589" t="s">
        <v>75</v>
      </c>
      <c r="F734" s="588" t="s">
        <v>54</v>
      </c>
      <c r="G734" s="595">
        <v>1</v>
      </c>
      <c r="H734" s="590"/>
      <c r="I734" s="596"/>
      <c r="J734" s="591"/>
    </row>
    <row r="735" spans="1:10" ht="15" customHeight="1">
      <c r="A735" s="587"/>
      <c r="B735" s="291">
        <v>9</v>
      </c>
      <c r="C735" s="593" t="str">
        <f>_xlfn.CONCAT(Table1[[#This Row],[groupid]],Table1[[#This Row],[Thành phần hao phí]])</f>
        <v>9c) Máy thi công</v>
      </c>
      <c r="D735" s="594"/>
      <c r="E735" s="589" t="s">
        <v>230</v>
      </c>
      <c r="F735" s="588"/>
      <c r="G735" s="595"/>
      <c r="H735" s="590"/>
      <c r="I735" s="596"/>
      <c r="J735" s="591">
        <v>279269</v>
      </c>
    </row>
    <row r="736" spans="1:10" ht="15" customHeight="1">
      <c r="A736" s="587"/>
      <c r="B736" s="291">
        <v>9</v>
      </c>
      <c r="C736" s="593" t="str">
        <f>_xlfn.CONCAT(Table1[[#This Row],[groupid]],Table1[[#This Row],[Thành phần hao phí]])</f>
        <v>9Sà lan 400T</v>
      </c>
      <c r="D736" s="594" t="s">
        <v>116</v>
      </c>
      <c r="E736" s="589" t="s">
        <v>117</v>
      </c>
      <c r="F736" s="588" t="s">
        <v>103</v>
      </c>
      <c r="G736" s="595">
        <v>6.9000000000000006E-2</v>
      </c>
      <c r="H736" s="590">
        <v>891221</v>
      </c>
      <c r="I736" s="596">
        <v>0.6</v>
      </c>
      <c r="J736" s="591">
        <v>36897</v>
      </c>
    </row>
    <row r="737" spans="1:10" ht="15" customHeight="1">
      <c r="A737" s="587"/>
      <c r="B737" s="291">
        <v>9</v>
      </c>
      <c r="C737" s="593" t="str">
        <f>_xlfn.CONCAT(Table1[[#This Row],[groupid]],Table1[[#This Row],[Thành phần hao phí]])</f>
        <v>9Tàu kéo 360CV</v>
      </c>
      <c r="D737" s="594" t="s">
        <v>120</v>
      </c>
      <c r="E737" s="589" t="s">
        <v>121</v>
      </c>
      <c r="F737" s="588" t="s">
        <v>103</v>
      </c>
      <c r="G737" s="595">
        <v>6.9000000000000006E-2</v>
      </c>
      <c r="H737" s="590">
        <v>5854397</v>
      </c>
      <c r="I737" s="596">
        <v>0.6</v>
      </c>
      <c r="J737" s="591">
        <v>242372</v>
      </c>
    </row>
    <row r="738" spans="1:10" ht="15" customHeight="1">
      <c r="A738" s="587"/>
      <c r="B738" s="291">
        <v>9</v>
      </c>
      <c r="C738" s="593" t="str">
        <f>_xlfn.CONCAT(Table1[[#This Row],[groupid]],Table1[[#This Row],[Thành phần hao phí]])</f>
        <v>9Cộng</v>
      </c>
      <c r="D738" s="594"/>
      <c r="E738" s="589" t="s">
        <v>314</v>
      </c>
      <c r="F738" s="588"/>
      <c r="G738" s="595"/>
      <c r="H738" s="590"/>
      <c r="I738" s="596"/>
      <c r="J738" s="591">
        <v>279269</v>
      </c>
    </row>
    <row r="739" spans="1:10" ht="15" customHeight="1">
      <c r="A739" s="587">
        <v>10</v>
      </c>
      <c r="B739" s="291">
        <v>10</v>
      </c>
      <c r="C739" s="593" t="str">
        <f>_xlfn.CONCAT(Table1[[#This Row],[groupid]],Table1[[#This Row],[Thành phần hao phí]])</f>
        <v>10Vận chuyển đất từ sà lan 400T lên bờ bằng máy đào gầu dây 1,2m3, chiều cao đổ đất &lt;= 3m, bùn đặc</v>
      </c>
      <c r="D739" s="594" t="s">
        <v>63</v>
      </c>
      <c r="E739" s="589" t="s">
        <v>77</v>
      </c>
      <c r="F739" s="588" t="s">
        <v>54</v>
      </c>
      <c r="G739" s="595">
        <v>1</v>
      </c>
      <c r="H739" s="590"/>
      <c r="I739" s="596"/>
      <c r="J739" s="591"/>
    </row>
    <row r="740" spans="1:10" ht="15" customHeight="1">
      <c r="A740" s="587"/>
      <c r="B740" s="291">
        <v>10</v>
      </c>
      <c r="C740" s="593" t="str">
        <f>_xlfn.CONCAT(Table1[[#This Row],[groupid]],Table1[[#This Row],[Thành phần hao phí]])</f>
        <v>10b) Nhân công</v>
      </c>
      <c r="D740" s="594"/>
      <c r="E740" s="589" t="s">
        <v>229</v>
      </c>
      <c r="F740" s="588"/>
      <c r="G740" s="595"/>
      <c r="H740" s="590"/>
      <c r="I740" s="596"/>
      <c r="J740" s="591">
        <v>88740</v>
      </c>
    </row>
    <row r="741" spans="1:10" ht="15" customHeight="1">
      <c r="A741" s="587"/>
      <c r="B741" s="291">
        <v>10</v>
      </c>
      <c r="C741" s="593" t="str">
        <f>_xlfn.CONCAT(Table1[[#This Row],[groupid]],Table1[[#This Row],[Thành phần hao phí]])</f>
        <v>10Nhân công 3,5/7, nhóm 1</v>
      </c>
      <c r="D741" s="594" t="s">
        <v>96</v>
      </c>
      <c r="E741" s="589" t="s">
        <v>97</v>
      </c>
      <c r="F741" s="588" t="s">
        <v>93</v>
      </c>
      <c r="G741" s="595">
        <v>0.36</v>
      </c>
      <c r="H741" s="590">
        <v>246500</v>
      </c>
      <c r="I741" s="596">
        <v>1</v>
      </c>
      <c r="J741" s="591">
        <v>88740</v>
      </c>
    </row>
    <row r="742" spans="1:10" ht="15" customHeight="1">
      <c r="A742" s="587"/>
      <c r="B742" s="291">
        <v>10</v>
      </c>
      <c r="C742" s="593" t="str">
        <f>_xlfn.CONCAT(Table1[[#This Row],[groupid]],Table1[[#This Row],[Thành phần hao phí]])</f>
        <v>10c) Máy thi công</v>
      </c>
      <c r="D742" s="594"/>
      <c r="E742" s="589" t="s">
        <v>230</v>
      </c>
      <c r="F742" s="588"/>
      <c r="G742" s="595"/>
      <c r="H742" s="590"/>
      <c r="I742" s="596"/>
      <c r="J742" s="591">
        <v>985844</v>
      </c>
    </row>
    <row r="743" spans="1:10" ht="15" customHeight="1">
      <c r="A743" s="587"/>
      <c r="B743" s="291">
        <v>10</v>
      </c>
      <c r="C743" s="593" t="str">
        <f>_xlfn.CONCAT(Table1[[#This Row],[groupid]],Table1[[#This Row],[Thành phần hao phí]])</f>
        <v>10Máy đào gầu dây 1,2m3</v>
      </c>
      <c r="D743" s="594" t="s">
        <v>105</v>
      </c>
      <c r="E743" s="589" t="s">
        <v>106</v>
      </c>
      <c r="F743" s="588" t="s">
        <v>103</v>
      </c>
      <c r="G743" s="595">
        <v>0.192</v>
      </c>
      <c r="H743" s="590">
        <v>3565793</v>
      </c>
      <c r="I743" s="596">
        <v>1</v>
      </c>
      <c r="J743" s="591">
        <v>684632</v>
      </c>
    </row>
    <row r="744" spans="1:10" ht="15" customHeight="1">
      <c r="A744" s="587"/>
      <c r="B744" s="291">
        <v>10</v>
      </c>
      <c r="C744" s="593" t="str">
        <f>_xlfn.CONCAT(Table1[[#This Row],[groupid]],Table1[[#This Row],[Thành phần hao phí]])</f>
        <v>10Sà lan 250T</v>
      </c>
      <c r="D744" s="594" t="s">
        <v>113</v>
      </c>
      <c r="E744" s="589" t="s">
        <v>114</v>
      </c>
      <c r="F744" s="588" t="s">
        <v>103</v>
      </c>
      <c r="G744" s="595">
        <v>0.192</v>
      </c>
      <c r="H744" s="590">
        <v>677592</v>
      </c>
      <c r="I744" s="596">
        <v>1</v>
      </c>
      <c r="J744" s="591">
        <v>130098</v>
      </c>
    </row>
    <row r="745" spans="1:10" ht="15" customHeight="1">
      <c r="A745" s="587"/>
      <c r="B745" s="291">
        <v>10</v>
      </c>
      <c r="C745" s="593" t="str">
        <f>_xlfn.CONCAT(Table1[[#This Row],[groupid]],Table1[[#This Row],[Thành phần hao phí]])</f>
        <v>10Sà lan 400T</v>
      </c>
      <c r="D745" s="594" t="s">
        <v>116</v>
      </c>
      <c r="E745" s="589" t="s">
        <v>117</v>
      </c>
      <c r="F745" s="588" t="s">
        <v>103</v>
      </c>
      <c r="G745" s="595">
        <v>0.192</v>
      </c>
      <c r="H745" s="590">
        <v>891221</v>
      </c>
      <c r="I745" s="596">
        <v>1</v>
      </c>
      <c r="J745" s="591">
        <v>171114</v>
      </c>
    </row>
    <row r="746" spans="1:10" ht="15" customHeight="1">
      <c r="A746" s="587"/>
      <c r="B746" s="291">
        <v>10</v>
      </c>
      <c r="C746" s="593" t="str">
        <f>_xlfn.CONCAT(Table1[[#This Row],[groupid]],Table1[[#This Row],[Thành phần hao phí]])</f>
        <v>10Cộng</v>
      </c>
      <c r="D746" s="594"/>
      <c r="E746" s="589" t="s">
        <v>314</v>
      </c>
      <c r="F746" s="588"/>
      <c r="G746" s="595"/>
      <c r="H746" s="590"/>
      <c r="I746" s="596"/>
      <c r="J746" s="591">
        <v>985844</v>
      </c>
    </row>
    <row r="747" spans="1:10" ht="15" customHeight="1">
      <c r="A747" s="587">
        <v>11</v>
      </c>
      <c r="B747" s="291">
        <v>11</v>
      </c>
      <c r="C747" s="593" t="str">
        <f>_xlfn.CONCAT(Table1[[#This Row],[groupid]],Table1[[#This Row],[Thành phần hao phí]])</f>
        <v>110</v>
      </c>
      <c r="D747" s="594">
        <v>0</v>
      </c>
      <c r="E747" s="589">
        <v>0</v>
      </c>
      <c r="F747" s="588">
        <v>0</v>
      </c>
      <c r="G747" s="595">
        <v>1</v>
      </c>
      <c r="H747" s="590"/>
      <c r="I747" s="596"/>
      <c r="J747" s="591"/>
    </row>
    <row r="748" spans="1:10" ht="15" customHeight="1">
      <c r="A748" s="587"/>
      <c r="B748" s="291">
        <v>11</v>
      </c>
      <c r="C748" s="593" t="str">
        <f>_xlfn.CONCAT(Table1[[#This Row],[groupid]],Table1[[#This Row],[Thành phần hao phí]])</f>
        <v>11b) Nhân công</v>
      </c>
      <c r="D748" s="594"/>
      <c r="E748" s="589" t="s">
        <v>229</v>
      </c>
      <c r="F748" s="588"/>
      <c r="G748" s="595"/>
      <c r="H748" s="590"/>
      <c r="I748" s="596"/>
      <c r="J748" s="591">
        <v>243933</v>
      </c>
    </row>
    <row r="749" spans="1:10" ht="15" customHeight="1">
      <c r="A749" s="587"/>
      <c r="B749" s="291">
        <v>11</v>
      </c>
      <c r="C749" s="593" t="str">
        <f>_xlfn.CONCAT(Table1[[#This Row],[groupid]],Table1[[#This Row],[Thành phần hao phí]])</f>
        <v>11Nhân công 3,5/7, nhóm 1</v>
      </c>
      <c r="D749" s="594" t="s">
        <v>96</v>
      </c>
      <c r="E749" s="589" t="s">
        <v>97</v>
      </c>
      <c r="F749" s="588" t="s">
        <v>93</v>
      </c>
      <c r="G749" s="595">
        <v>0.36</v>
      </c>
      <c r="H749" s="590">
        <v>677592</v>
      </c>
      <c r="I749" s="596">
        <v>1</v>
      </c>
      <c r="J749" s="591">
        <v>243933</v>
      </c>
    </row>
    <row r="750" spans="1:10" ht="15" customHeight="1">
      <c r="A750" s="587"/>
      <c r="B750" s="291">
        <v>11</v>
      </c>
      <c r="C750" s="593" t="str">
        <f>_xlfn.CONCAT(Table1[[#This Row],[groupid]],Table1[[#This Row],[Thành phần hao phí]])</f>
        <v>11c) Máy thi công</v>
      </c>
      <c r="D750" s="594"/>
      <c r="E750" s="589" t="s">
        <v>230</v>
      </c>
      <c r="F750" s="588"/>
      <c r="G750" s="595"/>
      <c r="H750" s="590"/>
      <c r="I750" s="596"/>
      <c r="J750" s="591">
        <v>679403</v>
      </c>
    </row>
    <row r="751" spans="1:10" ht="15" customHeight="1">
      <c r="A751" s="587"/>
      <c r="B751" s="291">
        <v>11</v>
      </c>
      <c r="C751" s="593" t="str">
        <f>_xlfn.CONCAT(Table1[[#This Row],[groupid]],Table1[[#This Row],[Thành phần hao phí]])</f>
        <v>11Máy đào gầu dây 1,2m3</v>
      </c>
      <c r="D751" s="594" t="s">
        <v>105</v>
      </c>
      <c r="E751" s="589" t="s">
        <v>106</v>
      </c>
      <c r="F751" s="588" t="s">
        <v>103</v>
      </c>
      <c r="G751" s="595">
        <v>0.192</v>
      </c>
      <c r="H751" s="590">
        <v>3538558</v>
      </c>
      <c r="I751" s="596">
        <v>1</v>
      </c>
      <c r="J751" s="591">
        <v>679403</v>
      </c>
    </row>
    <row r="752" spans="1:10" ht="15" customHeight="1">
      <c r="A752" s="587"/>
      <c r="B752" s="291">
        <v>11</v>
      </c>
      <c r="C752" s="593" t="str">
        <f>_xlfn.CONCAT(Table1[[#This Row],[groupid]],Table1[[#This Row],[Thành phần hao phí]])</f>
        <v>11Sà lan 250T</v>
      </c>
      <c r="D752" s="594" t="s">
        <v>113</v>
      </c>
      <c r="E752" s="589" t="s">
        <v>114</v>
      </c>
      <c r="F752" s="588" t="s">
        <v>103</v>
      </c>
      <c r="G752" s="595">
        <v>0.192</v>
      </c>
      <c r="H752" s="590">
        <v>0</v>
      </c>
      <c r="I752" s="596">
        <v>1</v>
      </c>
      <c r="J752" s="591">
        <v>0</v>
      </c>
    </row>
    <row r="753" spans="1:10" ht="15" customHeight="1">
      <c r="A753" s="587"/>
      <c r="B753" s="291">
        <v>11</v>
      </c>
      <c r="C753" s="593" t="str">
        <f>_xlfn.CONCAT(Table1[[#This Row],[groupid]],Table1[[#This Row],[Thành phần hao phí]])</f>
        <v>11Sà lan 400T</v>
      </c>
      <c r="D753" s="594" t="s">
        <v>116</v>
      </c>
      <c r="E753" s="589" t="s">
        <v>117</v>
      </c>
      <c r="F753" s="588" t="s">
        <v>103</v>
      </c>
      <c r="G753" s="595">
        <v>0.192</v>
      </c>
      <c r="H753" s="590">
        <v>0</v>
      </c>
      <c r="I753" s="596">
        <v>1</v>
      </c>
      <c r="J753" s="591">
        <v>0</v>
      </c>
    </row>
    <row r="754" spans="1:10" ht="15" customHeight="1">
      <c r="A754" s="587"/>
      <c r="B754" s="291">
        <v>11</v>
      </c>
      <c r="C754" s="593" t="str">
        <f>_xlfn.CONCAT(Table1[[#This Row],[groupid]],Table1[[#This Row],[Thành phần hao phí]])</f>
        <v>11Cộng</v>
      </c>
      <c r="D754" s="594"/>
      <c r="E754" s="589" t="s">
        <v>314</v>
      </c>
      <c r="F754" s="588"/>
      <c r="G754" s="595"/>
      <c r="H754" s="590"/>
      <c r="I754" s="596"/>
      <c r="J754" s="591">
        <v>679403</v>
      </c>
    </row>
    <row r="755" spans="1:10" ht="15" customHeight="1">
      <c r="A755" s="587">
        <v>12</v>
      </c>
      <c r="B755" s="291">
        <v>12</v>
      </c>
      <c r="C755" s="593" t="str">
        <f>_xlfn.CONCAT(Table1[[#This Row],[groupid]],Table1[[#This Row],[Thành phần hao phí]])</f>
        <v>120</v>
      </c>
      <c r="D755" s="594">
        <v>0</v>
      </c>
      <c r="E755" s="589">
        <v>0</v>
      </c>
      <c r="F755" s="588">
        <v>0</v>
      </c>
      <c r="G755" s="595">
        <v>1</v>
      </c>
      <c r="H755" s="590"/>
      <c r="I755" s="596"/>
      <c r="J755" s="591"/>
    </row>
    <row r="756" spans="1:10" ht="15" customHeight="1">
      <c r="A756" s="587"/>
      <c r="B756" s="291">
        <v>12</v>
      </c>
      <c r="C756" s="593" t="str">
        <f>_xlfn.CONCAT(Table1[[#This Row],[groupid]],Table1[[#This Row],[Thành phần hao phí]])</f>
        <v>12b) Nhân công</v>
      </c>
      <c r="D756" s="594"/>
      <c r="E756" s="589" t="s">
        <v>229</v>
      </c>
      <c r="F756" s="588"/>
      <c r="G756" s="595"/>
      <c r="H756" s="590"/>
      <c r="I756" s="596"/>
      <c r="J756" s="591">
        <v>0</v>
      </c>
    </row>
    <row r="757" spans="1:10" ht="15" customHeight="1">
      <c r="A757" s="587"/>
      <c r="B757" s="291">
        <v>12</v>
      </c>
      <c r="C757" s="593" t="str">
        <f>_xlfn.CONCAT(Table1[[#This Row],[groupid]],Table1[[#This Row],[Thành phần hao phí]])</f>
        <v>12Nhân công 3,5/7, nhóm 1</v>
      </c>
      <c r="D757" s="594" t="s">
        <v>96</v>
      </c>
      <c r="E757" s="589" t="s">
        <v>97</v>
      </c>
      <c r="F757" s="588" t="s">
        <v>93</v>
      </c>
      <c r="G757" s="595">
        <v>0.36</v>
      </c>
      <c r="H757" s="590">
        <v>0</v>
      </c>
      <c r="I757" s="596">
        <v>1</v>
      </c>
      <c r="J757" s="591">
        <v>0</v>
      </c>
    </row>
    <row r="758" spans="1:10" ht="15" customHeight="1">
      <c r="A758" s="587"/>
      <c r="B758" s="291">
        <v>12</v>
      </c>
      <c r="C758" s="593" t="str">
        <f>_xlfn.CONCAT(Table1[[#This Row],[groupid]],Table1[[#This Row],[Thành phần hao phí]])</f>
        <v>12c) Máy thi công</v>
      </c>
      <c r="D758" s="594"/>
      <c r="E758" s="589" t="s">
        <v>230</v>
      </c>
      <c r="F758" s="588"/>
      <c r="G758" s="595"/>
      <c r="H758" s="590"/>
      <c r="I758" s="596"/>
      <c r="J758" s="591">
        <v>0</v>
      </c>
    </row>
    <row r="759" spans="1:10" ht="15" customHeight="1">
      <c r="A759" s="587"/>
      <c r="B759" s="291">
        <v>12</v>
      </c>
      <c r="C759" s="593" t="str">
        <f>_xlfn.CONCAT(Table1[[#This Row],[groupid]],Table1[[#This Row],[Thành phần hao phí]])</f>
        <v>12Máy đào gầu dây 1,2m3</v>
      </c>
      <c r="D759" s="594" t="s">
        <v>105</v>
      </c>
      <c r="E759" s="589" t="s">
        <v>106</v>
      </c>
      <c r="F759" s="588" t="s">
        <v>103</v>
      </c>
      <c r="G759" s="595">
        <v>0.192</v>
      </c>
      <c r="H759" s="590">
        <v>0</v>
      </c>
      <c r="I759" s="596">
        <v>1</v>
      </c>
      <c r="J759" s="591">
        <v>0</v>
      </c>
    </row>
    <row r="760" spans="1:10" ht="15" customHeight="1">
      <c r="A760" s="587"/>
      <c r="B760" s="291">
        <v>12</v>
      </c>
      <c r="C760" s="593" t="str">
        <f>_xlfn.CONCAT(Table1[[#This Row],[groupid]],Table1[[#This Row],[Thành phần hao phí]])</f>
        <v>12Sà lan 250T</v>
      </c>
      <c r="D760" s="594" t="s">
        <v>113</v>
      </c>
      <c r="E760" s="589" t="s">
        <v>114</v>
      </c>
      <c r="F760" s="588" t="s">
        <v>103</v>
      </c>
      <c r="G760" s="595">
        <v>0.192</v>
      </c>
      <c r="H760" s="590">
        <v>0</v>
      </c>
      <c r="I760" s="596">
        <v>1</v>
      </c>
      <c r="J760" s="591">
        <v>0</v>
      </c>
    </row>
    <row r="761" spans="1:10" ht="15" customHeight="1">
      <c r="A761" s="587"/>
      <c r="B761" s="291">
        <v>12</v>
      </c>
      <c r="C761" s="593" t="str">
        <f>_xlfn.CONCAT(Table1[[#This Row],[groupid]],Table1[[#This Row],[Thành phần hao phí]])</f>
        <v>12Sà lan 400T</v>
      </c>
      <c r="D761" s="594" t="s">
        <v>116</v>
      </c>
      <c r="E761" s="589" t="s">
        <v>117</v>
      </c>
      <c r="F761" s="588" t="s">
        <v>103</v>
      </c>
      <c r="G761" s="595">
        <v>0.192</v>
      </c>
      <c r="H761" s="590">
        <v>0</v>
      </c>
      <c r="I761" s="596">
        <v>1</v>
      </c>
      <c r="J761" s="591">
        <v>0</v>
      </c>
    </row>
    <row r="762" spans="1:10" ht="15" customHeight="1">
      <c r="A762" s="587"/>
      <c r="B762" s="291">
        <v>12</v>
      </c>
      <c r="C762" s="593" t="str">
        <f>_xlfn.CONCAT(Table1[[#This Row],[groupid]],Table1[[#This Row],[Thành phần hao phí]])</f>
        <v>12Cộng</v>
      </c>
      <c r="D762" s="594"/>
      <c r="E762" s="589" t="s">
        <v>314</v>
      </c>
      <c r="F762" s="588"/>
      <c r="G762" s="595"/>
      <c r="H762" s="590"/>
      <c r="I762" s="596"/>
      <c r="J762" s="591">
        <v>0</v>
      </c>
    </row>
    <row r="763" spans="1:10" ht="15" customHeight="1">
      <c r="A763" s="587">
        <v>13</v>
      </c>
      <c r="B763" s="291">
        <v>13</v>
      </c>
      <c r="C763" s="593" t="str">
        <f>_xlfn.CONCAT(Table1[[#This Row],[groupid]],Table1[[#This Row],[Thành phần hao phí]])</f>
        <v>130</v>
      </c>
      <c r="D763" s="594">
        <v>0</v>
      </c>
      <c r="E763" s="589">
        <v>0</v>
      </c>
      <c r="F763" s="588">
        <v>0</v>
      </c>
      <c r="G763" s="595">
        <v>1</v>
      </c>
      <c r="H763" s="590"/>
      <c r="I763" s="596"/>
      <c r="J763" s="591"/>
    </row>
    <row r="764" spans="1:10" ht="15" customHeight="1">
      <c r="A764" s="587"/>
      <c r="B764" s="291">
        <v>13</v>
      </c>
      <c r="C764" s="593" t="str">
        <f>_xlfn.CONCAT(Table1[[#This Row],[groupid]],Table1[[#This Row],[Thành phần hao phí]])</f>
        <v>13b) Nhân công</v>
      </c>
      <c r="D764" s="594"/>
      <c r="E764" s="589" t="s">
        <v>229</v>
      </c>
      <c r="F764" s="588"/>
      <c r="G764" s="595"/>
      <c r="H764" s="590"/>
      <c r="I764" s="596"/>
      <c r="J764" s="591">
        <v>0</v>
      </c>
    </row>
    <row r="765" spans="1:10" ht="15" customHeight="1">
      <c r="A765" s="587"/>
      <c r="B765" s="291">
        <v>13</v>
      </c>
      <c r="C765" s="593" t="str">
        <f>_xlfn.CONCAT(Table1[[#This Row],[groupid]],Table1[[#This Row],[Thành phần hao phí]])</f>
        <v>13Nhân công 3,5/7, nhóm 1</v>
      </c>
      <c r="D765" s="594" t="s">
        <v>96</v>
      </c>
      <c r="E765" s="589" t="s">
        <v>97</v>
      </c>
      <c r="F765" s="588" t="s">
        <v>93</v>
      </c>
      <c r="G765" s="595">
        <v>0.36</v>
      </c>
      <c r="H765" s="590">
        <v>0</v>
      </c>
      <c r="I765" s="596">
        <v>1</v>
      </c>
      <c r="J765" s="591">
        <v>0</v>
      </c>
    </row>
    <row r="766" spans="1:10" ht="15" customHeight="1">
      <c r="A766" s="587"/>
      <c r="B766" s="291">
        <v>13</v>
      </c>
      <c r="C766" s="593" t="str">
        <f>_xlfn.CONCAT(Table1[[#This Row],[groupid]],Table1[[#This Row],[Thành phần hao phí]])</f>
        <v>13c) Máy thi công</v>
      </c>
      <c r="D766" s="594"/>
      <c r="E766" s="589" t="s">
        <v>230</v>
      </c>
      <c r="F766" s="588"/>
      <c r="G766" s="595"/>
      <c r="H766" s="590"/>
      <c r="I766" s="596"/>
      <c r="J766" s="591">
        <v>0</v>
      </c>
    </row>
    <row r="767" spans="1:10" ht="15" customHeight="1">
      <c r="A767" s="587"/>
      <c r="B767" s="291">
        <v>13</v>
      </c>
      <c r="C767" s="593" t="str">
        <f>_xlfn.CONCAT(Table1[[#This Row],[groupid]],Table1[[#This Row],[Thành phần hao phí]])</f>
        <v>13Máy đào gầu dây 1,2m3</v>
      </c>
      <c r="D767" s="594" t="s">
        <v>105</v>
      </c>
      <c r="E767" s="589" t="s">
        <v>106</v>
      </c>
      <c r="F767" s="588" t="s">
        <v>103</v>
      </c>
      <c r="G767" s="595">
        <v>0.192</v>
      </c>
      <c r="H767" s="590">
        <v>0</v>
      </c>
      <c r="I767" s="596">
        <v>1</v>
      </c>
      <c r="J767" s="591">
        <v>0</v>
      </c>
    </row>
    <row r="768" spans="1:10" ht="15" customHeight="1">
      <c r="A768" s="587"/>
      <c r="B768" s="291">
        <v>13</v>
      </c>
      <c r="C768" s="593" t="str">
        <f>_xlfn.CONCAT(Table1[[#This Row],[groupid]],Table1[[#This Row],[Thành phần hao phí]])</f>
        <v>13Sà lan 250T</v>
      </c>
      <c r="D768" s="594" t="s">
        <v>113</v>
      </c>
      <c r="E768" s="589" t="s">
        <v>114</v>
      </c>
      <c r="F768" s="588" t="s">
        <v>103</v>
      </c>
      <c r="G768" s="595">
        <v>0.192</v>
      </c>
      <c r="H768" s="590">
        <v>0</v>
      </c>
      <c r="I768" s="596">
        <v>1</v>
      </c>
      <c r="J768" s="591">
        <v>0</v>
      </c>
    </row>
    <row r="769" spans="1:10" ht="15" customHeight="1">
      <c r="A769" s="587"/>
      <c r="B769" s="291">
        <v>13</v>
      </c>
      <c r="C769" s="593" t="str">
        <f>_xlfn.CONCAT(Table1[[#This Row],[groupid]],Table1[[#This Row],[Thành phần hao phí]])</f>
        <v>13Sà lan 400T</v>
      </c>
      <c r="D769" s="594" t="s">
        <v>116</v>
      </c>
      <c r="E769" s="589" t="s">
        <v>117</v>
      </c>
      <c r="F769" s="588" t="s">
        <v>103</v>
      </c>
      <c r="G769" s="595">
        <v>0.192</v>
      </c>
      <c r="H769" s="590">
        <v>0</v>
      </c>
      <c r="I769" s="596">
        <v>1</v>
      </c>
      <c r="J769" s="591">
        <v>0</v>
      </c>
    </row>
    <row r="770" spans="1:10" ht="15" customHeight="1">
      <c r="A770" s="587"/>
      <c r="B770" s="291">
        <v>13</v>
      </c>
      <c r="C770" s="593" t="str">
        <f>_xlfn.CONCAT(Table1[[#This Row],[groupid]],Table1[[#This Row],[Thành phần hao phí]])</f>
        <v>13Cộng</v>
      </c>
      <c r="D770" s="594"/>
      <c r="E770" s="589" t="s">
        <v>314</v>
      </c>
      <c r="F770" s="588"/>
      <c r="G770" s="595"/>
      <c r="H770" s="590"/>
      <c r="I770" s="596"/>
      <c r="J770" s="591">
        <v>0</v>
      </c>
    </row>
    <row r="771" spans="1:10" ht="15" customHeight="1">
      <c r="A771" s="587">
        <v>14</v>
      </c>
      <c r="B771" s="291">
        <v>14</v>
      </c>
      <c r="C771" s="593" t="str">
        <f>_xlfn.CONCAT(Table1[[#This Row],[groupid]],Table1[[#This Row],[Thành phần hao phí]])</f>
        <v>140</v>
      </c>
      <c r="D771" s="594">
        <v>0</v>
      </c>
      <c r="E771" s="589">
        <v>0</v>
      </c>
      <c r="F771" s="588">
        <v>0</v>
      </c>
      <c r="G771" s="595">
        <v>1</v>
      </c>
      <c r="H771" s="590"/>
      <c r="I771" s="596"/>
      <c r="J771" s="591"/>
    </row>
    <row r="772" spans="1:10" ht="15" customHeight="1">
      <c r="A772" s="587"/>
      <c r="B772" s="291">
        <v>14</v>
      </c>
      <c r="C772" s="593" t="str">
        <f>_xlfn.CONCAT(Table1[[#This Row],[groupid]],Table1[[#This Row],[Thành phần hao phí]])</f>
        <v>14b) Nhân công</v>
      </c>
      <c r="D772" s="594"/>
      <c r="E772" s="589" t="s">
        <v>229</v>
      </c>
      <c r="F772" s="588"/>
      <c r="G772" s="595"/>
      <c r="H772" s="590"/>
      <c r="I772" s="596"/>
      <c r="J772" s="591">
        <v>0</v>
      </c>
    </row>
    <row r="773" spans="1:10" ht="15" customHeight="1">
      <c r="A773" s="587"/>
      <c r="B773" s="291">
        <v>14</v>
      </c>
      <c r="C773" s="593" t="str">
        <f>_xlfn.CONCAT(Table1[[#This Row],[groupid]],Table1[[#This Row],[Thành phần hao phí]])</f>
        <v>14Nhân công 3,5/7, nhóm 1</v>
      </c>
      <c r="D773" s="594" t="s">
        <v>96</v>
      </c>
      <c r="E773" s="589" t="s">
        <v>97</v>
      </c>
      <c r="F773" s="588" t="s">
        <v>93</v>
      </c>
      <c r="G773" s="595">
        <v>0.36</v>
      </c>
      <c r="H773" s="590">
        <v>0</v>
      </c>
      <c r="I773" s="596">
        <v>1</v>
      </c>
      <c r="J773" s="591">
        <v>0</v>
      </c>
    </row>
    <row r="774" spans="1:10" ht="15" customHeight="1">
      <c r="A774" s="587"/>
      <c r="B774" s="291">
        <v>14</v>
      </c>
      <c r="C774" s="593" t="str">
        <f>_xlfn.CONCAT(Table1[[#This Row],[groupid]],Table1[[#This Row],[Thành phần hao phí]])</f>
        <v>14c) Máy thi công</v>
      </c>
      <c r="D774" s="594"/>
      <c r="E774" s="589" t="s">
        <v>230</v>
      </c>
      <c r="F774" s="588"/>
      <c r="G774" s="595"/>
      <c r="H774" s="590"/>
      <c r="I774" s="596"/>
      <c r="J774" s="591">
        <v>0</v>
      </c>
    </row>
    <row r="775" spans="1:10" ht="15" customHeight="1">
      <c r="A775" s="587"/>
      <c r="B775" s="291">
        <v>14</v>
      </c>
      <c r="C775" s="593" t="str">
        <f>_xlfn.CONCAT(Table1[[#This Row],[groupid]],Table1[[#This Row],[Thành phần hao phí]])</f>
        <v>14Máy đào gầu dây 1,2m3</v>
      </c>
      <c r="D775" s="594" t="s">
        <v>105</v>
      </c>
      <c r="E775" s="589" t="s">
        <v>106</v>
      </c>
      <c r="F775" s="588" t="s">
        <v>103</v>
      </c>
      <c r="G775" s="595">
        <v>0.192</v>
      </c>
      <c r="H775" s="590">
        <v>0</v>
      </c>
      <c r="I775" s="596">
        <v>1</v>
      </c>
      <c r="J775" s="591">
        <v>0</v>
      </c>
    </row>
    <row r="776" spans="1:10" ht="15" customHeight="1">
      <c r="A776" s="587"/>
      <c r="B776" s="291">
        <v>14</v>
      </c>
      <c r="C776" s="593" t="str">
        <f>_xlfn.CONCAT(Table1[[#This Row],[groupid]],Table1[[#This Row],[Thành phần hao phí]])</f>
        <v>14Sà lan 250T</v>
      </c>
      <c r="D776" s="594" t="s">
        <v>113</v>
      </c>
      <c r="E776" s="589" t="s">
        <v>114</v>
      </c>
      <c r="F776" s="588" t="s">
        <v>103</v>
      </c>
      <c r="G776" s="595">
        <v>0.192</v>
      </c>
      <c r="H776" s="590">
        <v>0</v>
      </c>
      <c r="I776" s="596">
        <v>1</v>
      </c>
      <c r="J776" s="591">
        <v>0</v>
      </c>
    </row>
    <row r="777" spans="1:10" ht="15" customHeight="1">
      <c r="A777" s="587"/>
      <c r="B777" s="291">
        <v>14</v>
      </c>
      <c r="C777" s="593" t="str">
        <f>_xlfn.CONCAT(Table1[[#This Row],[groupid]],Table1[[#This Row],[Thành phần hao phí]])</f>
        <v>14Sà lan 400T</v>
      </c>
      <c r="D777" s="594" t="s">
        <v>116</v>
      </c>
      <c r="E777" s="589" t="s">
        <v>117</v>
      </c>
      <c r="F777" s="588" t="s">
        <v>103</v>
      </c>
      <c r="G777" s="595">
        <v>0.192</v>
      </c>
      <c r="H777" s="590">
        <v>0</v>
      </c>
      <c r="I777" s="596">
        <v>1</v>
      </c>
      <c r="J777" s="591">
        <v>0</v>
      </c>
    </row>
    <row r="778" spans="1:10" ht="15" customHeight="1">
      <c r="A778" s="587"/>
      <c r="B778" s="291">
        <v>14</v>
      </c>
      <c r="C778" s="593" t="str">
        <f>_xlfn.CONCAT(Table1[[#This Row],[groupid]],Table1[[#This Row],[Thành phần hao phí]])</f>
        <v>14Cộng</v>
      </c>
      <c r="D778" s="594"/>
      <c r="E778" s="589" t="s">
        <v>314</v>
      </c>
      <c r="F778" s="588"/>
      <c r="G778" s="595"/>
      <c r="H778" s="590"/>
      <c r="I778" s="596"/>
      <c r="J778" s="591">
        <v>0</v>
      </c>
    </row>
    <row r="779" spans="1:10" ht="15" customHeight="1">
      <c r="A779" s="587">
        <v>15</v>
      </c>
      <c r="B779" s="291">
        <v>15</v>
      </c>
      <c r="C779" s="593" t="str">
        <f>_xlfn.CONCAT(Table1[[#This Row],[groupid]],Table1[[#This Row],[Thành phần hao phí]])</f>
        <v>150</v>
      </c>
      <c r="D779" s="594">
        <v>0</v>
      </c>
      <c r="E779" s="589">
        <v>0</v>
      </c>
      <c r="F779" s="588">
        <v>0</v>
      </c>
      <c r="G779" s="595">
        <v>1</v>
      </c>
      <c r="H779" s="590"/>
      <c r="I779" s="596"/>
      <c r="J779" s="591"/>
    </row>
    <row r="780" spans="1:10" ht="15" customHeight="1">
      <c r="A780" s="587"/>
      <c r="B780" s="291">
        <v>15</v>
      </c>
      <c r="C780" s="593" t="str">
        <f>_xlfn.CONCAT(Table1[[#This Row],[groupid]],Table1[[#This Row],[Thành phần hao phí]])</f>
        <v>15b) Nhân công</v>
      </c>
      <c r="D780" s="594"/>
      <c r="E780" s="589" t="s">
        <v>229</v>
      </c>
      <c r="F780" s="588"/>
      <c r="G780" s="595"/>
      <c r="H780" s="590"/>
      <c r="I780" s="596"/>
      <c r="J780" s="591">
        <v>0</v>
      </c>
    </row>
    <row r="781" spans="1:10" ht="15" customHeight="1">
      <c r="A781" s="587"/>
      <c r="B781" s="291">
        <v>15</v>
      </c>
      <c r="C781" s="593" t="str">
        <f>_xlfn.CONCAT(Table1[[#This Row],[groupid]],Table1[[#This Row],[Thành phần hao phí]])</f>
        <v>15Nhân công 3,5/7, nhóm 1</v>
      </c>
      <c r="D781" s="594" t="s">
        <v>96</v>
      </c>
      <c r="E781" s="589" t="s">
        <v>97</v>
      </c>
      <c r="F781" s="588" t="s">
        <v>93</v>
      </c>
      <c r="G781" s="595">
        <v>0.36</v>
      </c>
      <c r="H781" s="590">
        <v>0</v>
      </c>
      <c r="I781" s="596">
        <v>1</v>
      </c>
      <c r="J781" s="591">
        <v>0</v>
      </c>
    </row>
    <row r="782" spans="1:10" ht="15" customHeight="1">
      <c r="A782" s="587"/>
      <c r="B782" s="291">
        <v>15</v>
      </c>
      <c r="C782" s="593" t="str">
        <f>_xlfn.CONCAT(Table1[[#This Row],[groupid]],Table1[[#This Row],[Thành phần hao phí]])</f>
        <v>15c) Máy thi công</v>
      </c>
      <c r="D782" s="594"/>
      <c r="E782" s="589" t="s">
        <v>230</v>
      </c>
      <c r="F782" s="588"/>
      <c r="G782" s="595"/>
      <c r="H782" s="590"/>
      <c r="I782" s="596"/>
      <c r="J782" s="591">
        <v>0</v>
      </c>
    </row>
    <row r="783" spans="1:10" ht="15" customHeight="1">
      <c r="A783" s="587"/>
      <c r="B783" s="291">
        <v>15</v>
      </c>
      <c r="C783" s="593" t="str">
        <f>_xlfn.CONCAT(Table1[[#This Row],[groupid]],Table1[[#This Row],[Thành phần hao phí]])</f>
        <v>15Máy đào gầu dây 1,2m3</v>
      </c>
      <c r="D783" s="594" t="s">
        <v>105</v>
      </c>
      <c r="E783" s="589" t="s">
        <v>106</v>
      </c>
      <c r="F783" s="588" t="s">
        <v>103</v>
      </c>
      <c r="G783" s="595">
        <v>0.192</v>
      </c>
      <c r="H783" s="590">
        <v>0</v>
      </c>
      <c r="I783" s="596">
        <v>1</v>
      </c>
      <c r="J783" s="591">
        <v>0</v>
      </c>
    </row>
    <row r="784" spans="1:10" ht="15" customHeight="1">
      <c r="A784" s="587"/>
      <c r="B784" s="291">
        <v>15</v>
      </c>
      <c r="C784" s="593" t="str">
        <f>_xlfn.CONCAT(Table1[[#This Row],[groupid]],Table1[[#This Row],[Thành phần hao phí]])</f>
        <v>15Sà lan 250T</v>
      </c>
      <c r="D784" s="594" t="s">
        <v>113</v>
      </c>
      <c r="E784" s="589" t="s">
        <v>114</v>
      </c>
      <c r="F784" s="588" t="s">
        <v>103</v>
      </c>
      <c r="G784" s="595">
        <v>0.192</v>
      </c>
      <c r="H784" s="590">
        <v>0</v>
      </c>
      <c r="I784" s="596">
        <v>1</v>
      </c>
      <c r="J784" s="591">
        <v>0</v>
      </c>
    </row>
    <row r="785" spans="1:10" ht="15" customHeight="1">
      <c r="A785" s="587"/>
      <c r="B785" s="291">
        <v>15</v>
      </c>
      <c r="C785" s="593" t="str">
        <f>_xlfn.CONCAT(Table1[[#This Row],[groupid]],Table1[[#This Row],[Thành phần hao phí]])</f>
        <v>15Sà lan 400T</v>
      </c>
      <c r="D785" s="594" t="s">
        <v>116</v>
      </c>
      <c r="E785" s="589" t="s">
        <v>117</v>
      </c>
      <c r="F785" s="588" t="s">
        <v>103</v>
      </c>
      <c r="G785" s="595">
        <v>0.192</v>
      </c>
      <c r="H785" s="590">
        <v>0</v>
      </c>
      <c r="I785" s="596">
        <v>1</v>
      </c>
      <c r="J785" s="591">
        <v>0</v>
      </c>
    </row>
    <row r="786" spans="1:10" ht="15" customHeight="1">
      <c r="A786" s="587"/>
      <c r="B786" s="291">
        <v>15</v>
      </c>
      <c r="C786" s="593" t="str">
        <f>_xlfn.CONCAT(Table1[[#This Row],[groupid]],Table1[[#This Row],[Thành phần hao phí]])</f>
        <v>15Cộng</v>
      </c>
      <c r="D786" s="594"/>
      <c r="E786" s="589" t="s">
        <v>314</v>
      </c>
      <c r="F786" s="588"/>
      <c r="G786" s="595"/>
      <c r="H786" s="590"/>
      <c r="I786" s="596"/>
      <c r="J786" s="591">
        <v>0</v>
      </c>
    </row>
    <row r="787" spans="1:10" ht="15" customHeight="1">
      <c r="A787" s="587">
        <v>16</v>
      </c>
      <c r="B787" s="291">
        <v>16</v>
      </c>
      <c r="C787" s="593" t="str">
        <f>_xlfn.CONCAT(Table1[[#This Row],[groupid]],Table1[[#This Row],[Thành phần hao phí]])</f>
        <v>160</v>
      </c>
      <c r="D787" s="594">
        <v>0</v>
      </c>
      <c r="E787" s="589">
        <v>0</v>
      </c>
      <c r="F787" s="588">
        <v>0</v>
      </c>
      <c r="G787" s="595">
        <v>1</v>
      </c>
      <c r="H787" s="590"/>
      <c r="I787" s="596"/>
      <c r="J787" s="591"/>
    </row>
    <row r="788" spans="1:10" ht="15" customHeight="1">
      <c r="A788" s="587"/>
      <c r="B788" s="291">
        <v>16</v>
      </c>
      <c r="C788" s="593" t="str">
        <f>_xlfn.CONCAT(Table1[[#This Row],[groupid]],Table1[[#This Row],[Thành phần hao phí]])</f>
        <v>16b) Nhân công</v>
      </c>
      <c r="D788" s="594"/>
      <c r="E788" s="589" t="s">
        <v>229</v>
      </c>
      <c r="F788" s="588"/>
      <c r="G788" s="595"/>
      <c r="H788" s="590"/>
      <c r="I788" s="596"/>
      <c r="J788" s="591">
        <v>0</v>
      </c>
    </row>
    <row r="789" spans="1:10" ht="15" customHeight="1">
      <c r="A789" s="587"/>
      <c r="B789" s="291">
        <v>16</v>
      </c>
      <c r="C789" s="593" t="str">
        <f>_xlfn.CONCAT(Table1[[#This Row],[groupid]],Table1[[#This Row],[Thành phần hao phí]])</f>
        <v>16Nhân công 3,5/7, nhóm 1</v>
      </c>
      <c r="D789" s="594" t="s">
        <v>96</v>
      </c>
      <c r="E789" s="589" t="s">
        <v>97</v>
      </c>
      <c r="F789" s="588" t="s">
        <v>93</v>
      </c>
      <c r="G789" s="595">
        <v>0.36</v>
      </c>
      <c r="H789" s="590">
        <v>0</v>
      </c>
      <c r="I789" s="596">
        <v>1</v>
      </c>
      <c r="J789" s="591">
        <v>0</v>
      </c>
    </row>
    <row r="790" spans="1:10" ht="15" customHeight="1">
      <c r="A790" s="587"/>
      <c r="B790" s="291">
        <v>16</v>
      </c>
      <c r="C790" s="593" t="str">
        <f>_xlfn.CONCAT(Table1[[#This Row],[groupid]],Table1[[#This Row],[Thành phần hao phí]])</f>
        <v>16c) Máy thi công</v>
      </c>
      <c r="D790" s="594"/>
      <c r="E790" s="589" t="s">
        <v>230</v>
      </c>
      <c r="F790" s="588"/>
      <c r="G790" s="595"/>
      <c r="H790" s="590"/>
      <c r="I790" s="596"/>
      <c r="J790" s="591">
        <v>0</v>
      </c>
    </row>
    <row r="791" spans="1:10" ht="15" customHeight="1">
      <c r="A791" s="587"/>
      <c r="B791" s="291">
        <v>16</v>
      </c>
      <c r="C791" s="593" t="str">
        <f>_xlfn.CONCAT(Table1[[#This Row],[groupid]],Table1[[#This Row],[Thành phần hao phí]])</f>
        <v>16Máy đào gầu dây 1,2m3</v>
      </c>
      <c r="D791" s="594" t="s">
        <v>105</v>
      </c>
      <c r="E791" s="589" t="s">
        <v>106</v>
      </c>
      <c r="F791" s="588" t="s">
        <v>103</v>
      </c>
      <c r="G791" s="595">
        <v>0.192</v>
      </c>
      <c r="H791" s="590">
        <v>0</v>
      </c>
      <c r="I791" s="596">
        <v>1</v>
      </c>
      <c r="J791" s="591">
        <v>0</v>
      </c>
    </row>
    <row r="792" spans="1:10" ht="15" customHeight="1">
      <c r="A792" s="587"/>
      <c r="B792" s="291">
        <v>16</v>
      </c>
      <c r="C792" s="593" t="str">
        <f>_xlfn.CONCAT(Table1[[#This Row],[groupid]],Table1[[#This Row],[Thành phần hao phí]])</f>
        <v>16Sà lan 250T</v>
      </c>
      <c r="D792" s="594" t="s">
        <v>113</v>
      </c>
      <c r="E792" s="589" t="s">
        <v>114</v>
      </c>
      <c r="F792" s="588" t="s">
        <v>103</v>
      </c>
      <c r="G792" s="595">
        <v>0.192</v>
      </c>
      <c r="H792" s="590">
        <v>0</v>
      </c>
      <c r="I792" s="596">
        <v>1</v>
      </c>
      <c r="J792" s="591">
        <v>0</v>
      </c>
    </row>
    <row r="793" spans="1:10" ht="15" customHeight="1">
      <c r="A793" s="587"/>
      <c r="B793" s="291">
        <v>16</v>
      </c>
      <c r="C793" s="593" t="str">
        <f>_xlfn.CONCAT(Table1[[#This Row],[groupid]],Table1[[#This Row],[Thành phần hao phí]])</f>
        <v>16Sà lan 400T</v>
      </c>
      <c r="D793" s="594" t="s">
        <v>116</v>
      </c>
      <c r="E793" s="589" t="s">
        <v>117</v>
      </c>
      <c r="F793" s="588" t="s">
        <v>103</v>
      </c>
      <c r="G793" s="595">
        <v>0.192</v>
      </c>
      <c r="H793" s="590">
        <v>0</v>
      </c>
      <c r="I793" s="596">
        <v>1</v>
      </c>
      <c r="J793" s="591">
        <v>0</v>
      </c>
    </row>
    <row r="794" spans="1:10" ht="15" customHeight="1">
      <c r="A794" s="587"/>
      <c r="B794" s="291">
        <v>16</v>
      </c>
      <c r="C794" s="593" t="str">
        <f>_xlfn.CONCAT(Table1[[#This Row],[groupid]],Table1[[#This Row],[Thành phần hao phí]])</f>
        <v>16Cộng</v>
      </c>
      <c r="D794" s="594"/>
      <c r="E794" s="589" t="s">
        <v>314</v>
      </c>
      <c r="F794" s="588"/>
      <c r="G794" s="595"/>
      <c r="H794" s="590"/>
      <c r="I794" s="596"/>
      <c r="J794" s="591">
        <v>0</v>
      </c>
    </row>
    <row r="795" spans="1:10" ht="15" customHeight="1">
      <c r="A795" s="587">
        <v>17</v>
      </c>
      <c r="B795" s="291">
        <v>17</v>
      </c>
      <c r="C795" s="593" t="str">
        <f>_xlfn.CONCAT(Table1[[#This Row],[groupid]],Table1[[#This Row],[Thành phần hao phí]])</f>
        <v>170</v>
      </c>
      <c r="D795" s="594">
        <v>0</v>
      </c>
      <c r="E795" s="589">
        <v>0</v>
      </c>
      <c r="F795" s="588">
        <v>0</v>
      </c>
      <c r="G795" s="595">
        <v>1</v>
      </c>
      <c r="H795" s="590"/>
      <c r="I795" s="596"/>
      <c r="J795" s="591"/>
    </row>
    <row r="796" spans="1:10" ht="15" customHeight="1">
      <c r="A796" s="587"/>
      <c r="B796" s="291">
        <v>17</v>
      </c>
      <c r="C796" s="593" t="str">
        <f>_xlfn.CONCAT(Table1[[#This Row],[groupid]],Table1[[#This Row],[Thành phần hao phí]])</f>
        <v>17b) Nhân công</v>
      </c>
      <c r="D796" s="594"/>
      <c r="E796" s="589" t="s">
        <v>229</v>
      </c>
      <c r="F796" s="588"/>
      <c r="G796" s="595"/>
      <c r="H796" s="590"/>
      <c r="I796" s="596"/>
      <c r="J796" s="591">
        <v>0</v>
      </c>
    </row>
    <row r="797" spans="1:10" ht="15" customHeight="1">
      <c r="A797" s="587"/>
      <c r="B797" s="291">
        <v>17</v>
      </c>
      <c r="C797" s="593" t="str">
        <f>_xlfn.CONCAT(Table1[[#This Row],[groupid]],Table1[[#This Row],[Thành phần hao phí]])</f>
        <v>17Nhân công 3,5/7, nhóm 1</v>
      </c>
      <c r="D797" s="594" t="s">
        <v>96</v>
      </c>
      <c r="E797" s="589" t="s">
        <v>97</v>
      </c>
      <c r="F797" s="588" t="s">
        <v>93</v>
      </c>
      <c r="G797" s="595">
        <v>0.36</v>
      </c>
      <c r="H797" s="590">
        <v>0</v>
      </c>
      <c r="I797" s="596">
        <v>1</v>
      </c>
      <c r="J797" s="591">
        <v>0</v>
      </c>
    </row>
    <row r="798" spans="1:10" ht="15" customHeight="1">
      <c r="A798" s="587"/>
      <c r="B798" s="291">
        <v>17</v>
      </c>
      <c r="C798" s="593" t="str">
        <f>_xlfn.CONCAT(Table1[[#This Row],[groupid]],Table1[[#This Row],[Thành phần hao phí]])</f>
        <v>17c) Máy thi công</v>
      </c>
      <c r="D798" s="594"/>
      <c r="E798" s="589" t="s">
        <v>230</v>
      </c>
      <c r="F798" s="588"/>
      <c r="G798" s="595"/>
      <c r="H798" s="590"/>
      <c r="I798" s="596"/>
      <c r="J798" s="591">
        <v>0</v>
      </c>
    </row>
    <row r="799" spans="1:10" ht="15" customHeight="1">
      <c r="A799" s="587"/>
      <c r="B799" s="291">
        <v>17</v>
      </c>
      <c r="C799" s="593" t="str">
        <f>_xlfn.CONCAT(Table1[[#This Row],[groupid]],Table1[[#This Row],[Thành phần hao phí]])</f>
        <v>17Máy đào gầu dây 1,2m3</v>
      </c>
      <c r="D799" s="594" t="s">
        <v>105</v>
      </c>
      <c r="E799" s="589" t="s">
        <v>106</v>
      </c>
      <c r="F799" s="588" t="s">
        <v>103</v>
      </c>
      <c r="G799" s="595">
        <v>0.192</v>
      </c>
      <c r="H799" s="590">
        <v>0</v>
      </c>
      <c r="I799" s="596">
        <v>1</v>
      </c>
      <c r="J799" s="591">
        <v>0</v>
      </c>
    </row>
    <row r="800" spans="1:10" ht="15" customHeight="1">
      <c r="A800" s="587"/>
      <c r="B800" s="291">
        <v>17</v>
      </c>
      <c r="C800" s="593" t="str">
        <f>_xlfn.CONCAT(Table1[[#This Row],[groupid]],Table1[[#This Row],[Thành phần hao phí]])</f>
        <v>17Sà lan 250T</v>
      </c>
      <c r="D800" s="594" t="s">
        <v>113</v>
      </c>
      <c r="E800" s="589" t="s">
        <v>114</v>
      </c>
      <c r="F800" s="588" t="s">
        <v>103</v>
      </c>
      <c r="G800" s="595">
        <v>0.192</v>
      </c>
      <c r="H800" s="590">
        <v>0</v>
      </c>
      <c r="I800" s="596">
        <v>1</v>
      </c>
      <c r="J800" s="591">
        <v>0</v>
      </c>
    </row>
    <row r="801" spans="1:10" ht="15" customHeight="1">
      <c r="A801" s="587"/>
      <c r="B801" s="291">
        <v>17</v>
      </c>
      <c r="C801" s="593" t="str">
        <f>_xlfn.CONCAT(Table1[[#This Row],[groupid]],Table1[[#This Row],[Thành phần hao phí]])</f>
        <v>17Sà lan 400T</v>
      </c>
      <c r="D801" s="594" t="s">
        <v>116</v>
      </c>
      <c r="E801" s="589" t="s">
        <v>117</v>
      </c>
      <c r="F801" s="588" t="s">
        <v>103</v>
      </c>
      <c r="G801" s="595">
        <v>0.192</v>
      </c>
      <c r="H801" s="590">
        <v>0</v>
      </c>
      <c r="I801" s="596">
        <v>1</v>
      </c>
      <c r="J801" s="591">
        <v>0</v>
      </c>
    </row>
    <row r="802" spans="1:10" ht="15" customHeight="1">
      <c r="A802" s="587"/>
      <c r="B802" s="291">
        <v>17</v>
      </c>
      <c r="C802" s="593" t="str">
        <f>_xlfn.CONCAT(Table1[[#This Row],[groupid]],Table1[[#This Row],[Thành phần hao phí]])</f>
        <v>17Cộng</v>
      </c>
      <c r="D802" s="594"/>
      <c r="E802" s="589" t="s">
        <v>314</v>
      </c>
      <c r="F802" s="588"/>
      <c r="G802" s="595"/>
      <c r="H802" s="590"/>
      <c r="I802" s="596"/>
      <c r="J802" s="591">
        <v>0</v>
      </c>
    </row>
    <row r="803" spans="1:10" ht="15" customHeight="1">
      <c r="A803" s="587">
        <v>1</v>
      </c>
      <c r="B803" s="291">
        <v>1</v>
      </c>
      <c r="C803" s="593" t="str">
        <f>_xlfn.CONCAT(Table1[[#This Row],[groupid]],Table1[[#This Row],[Thành phần hao phí]])</f>
        <v>1Nạo vét bùn bằng thủ công</v>
      </c>
      <c r="D803" s="594" t="s">
        <v>44</v>
      </c>
      <c r="E803" s="589" t="s">
        <v>45</v>
      </c>
      <c r="F803" s="588" t="s">
        <v>46</v>
      </c>
      <c r="G803" s="595">
        <v>1</v>
      </c>
      <c r="H803" s="590"/>
      <c r="I803" s="596"/>
      <c r="J803" s="591"/>
    </row>
    <row r="804" spans="1:10" ht="15" customHeight="1">
      <c r="A804" s="587"/>
      <c r="B804" s="291">
        <v>1</v>
      </c>
      <c r="C804" s="593" t="str">
        <f>_xlfn.CONCAT(Table1[[#This Row],[groupid]],Table1[[#This Row],[Thành phần hao phí]])</f>
        <v>1b) Nhân công</v>
      </c>
      <c r="D804" s="594"/>
      <c r="E804" s="589" t="s">
        <v>229</v>
      </c>
      <c r="F804" s="588"/>
      <c r="G804" s="595"/>
      <c r="H804" s="590"/>
      <c r="I804" s="596"/>
      <c r="J804" s="591">
        <v>211893</v>
      </c>
    </row>
    <row r="805" spans="1:10" ht="15" customHeight="1">
      <c r="A805" s="587"/>
      <c r="B805" s="291">
        <v>1</v>
      </c>
      <c r="C805" s="593" t="str">
        <f>_xlfn.CONCAT(Table1[[#This Row],[groupid]],Table1[[#This Row],[Thành phần hao phí]])</f>
        <v>1Nhân công 3,0/7, nhóm 1</v>
      </c>
      <c r="D805" s="594" t="s">
        <v>91</v>
      </c>
      <c r="E805" s="589" t="s">
        <v>92</v>
      </c>
      <c r="F805" s="588" t="s">
        <v>93</v>
      </c>
      <c r="G805" s="595">
        <v>0.94</v>
      </c>
      <c r="H805" s="590">
        <v>225418</v>
      </c>
      <c r="I805" s="596">
        <v>1</v>
      </c>
      <c r="J805" s="591">
        <v>211893</v>
      </c>
    </row>
    <row r="806" spans="1:10" ht="15" customHeight="1">
      <c r="A806" s="587">
        <v>2</v>
      </c>
      <c r="B806" s="291">
        <v>2</v>
      </c>
      <c r="C806" s="593" t="str">
        <f>_xlfn.CONCAT(Table1[[#This Row],[groupid]],Table1[[#This Row],[Thành phần hao phí]])</f>
        <v>2Nạo vét kênh mương bằng máy đào gầu dây 0,4m3, chiều cao đổ đất &lt;= 3m, bùn đặc lắng đọng dưới 3 năm</v>
      </c>
      <c r="D806" s="594" t="s">
        <v>52</v>
      </c>
      <c r="E806" s="589" t="s">
        <v>53</v>
      </c>
      <c r="F806" s="588" t="s">
        <v>54</v>
      </c>
      <c r="G806" s="595">
        <v>1</v>
      </c>
      <c r="H806" s="590"/>
      <c r="I806" s="596"/>
      <c r="J806" s="591"/>
    </row>
    <row r="807" spans="1:10" ht="15" customHeight="1">
      <c r="A807" s="587"/>
      <c r="B807" s="291">
        <v>2</v>
      </c>
      <c r="C807" s="593" t="str">
        <f>_xlfn.CONCAT(Table1[[#This Row],[groupid]],Table1[[#This Row],[Thành phần hao phí]])</f>
        <v>2b) Nhân công</v>
      </c>
      <c r="D807" s="594"/>
      <c r="E807" s="589" t="s">
        <v>229</v>
      </c>
      <c r="F807" s="588"/>
      <c r="G807" s="595"/>
      <c r="H807" s="590"/>
      <c r="I807" s="596"/>
      <c r="J807" s="591">
        <v>202130</v>
      </c>
    </row>
    <row r="808" spans="1:10" ht="15" customHeight="1">
      <c r="A808" s="587"/>
      <c r="B808" s="291">
        <v>2</v>
      </c>
      <c r="C808" s="593" t="str">
        <f>_xlfn.CONCAT(Table1[[#This Row],[groupid]],Table1[[#This Row],[Thành phần hao phí]])</f>
        <v>2Nhân công 3,5/7, nhóm 1</v>
      </c>
      <c r="D808" s="594" t="s">
        <v>96</v>
      </c>
      <c r="E808" s="589" t="s">
        <v>97</v>
      </c>
      <c r="F808" s="588" t="s">
        <v>93</v>
      </c>
      <c r="G808" s="595">
        <v>0.82</v>
      </c>
      <c r="H808" s="590">
        <v>246500</v>
      </c>
      <c r="I808" s="596">
        <v>1</v>
      </c>
      <c r="J808" s="591">
        <v>202130</v>
      </c>
    </row>
    <row r="809" spans="1:10" ht="15" customHeight="1">
      <c r="A809" s="587"/>
      <c r="B809" s="291">
        <v>2</v>
      </c>
      <c r="C809" s="593" t="str">
        <f>_xlfn.CONCAT(Table1[[#This Row],[groupid]],Table1[[#This Row],[Thành phần hao phí]])</f>
        <v>2c) Máy thi công</v>
      </c>
      <c r="D809" s="594"/>
      <c r="E809" s="589" t="s">
        <v>230</v>
      </c>
      <c r="F809" s="588"/>
      <c r="G809" s="595"/>
      <c r="H809" s="590"/>
      <c r="I809" s="596"/>
      <c r="J809" s="591">
        <v>978209</v>
      </c>
    </row>
    <row r="810" spans="1:10" ht="15" customHeight="1">
      <c r="A810" s="587"/>
      <c r="B810" s="291">
        <v>2</v>
      </c>
      <c r="C810" s="593" t="str">
        <f>_xlfn.CONCAT(Table1[[#This Row],[groupid]],Table1[[#This Row],[Thành phần hao phí]])</f>
        <v>2Máy đào gầu dây 0,4m3</v>
      </c>
      <c r="D810" s="594" t="s">
        <v>101</v>
      </c>
      <c r="E810" s="589" t="s">
        <v>102</v>
      </c>
      <c r="F810" s="588" t="s">
        <v>103</v>
      </c>
      <c r="G810" s="595">
        <v>0.44</v>
      </c>
      <c r="H810" s="590">
        <v>1992824</v>
      </c>
      <c r="I810" s="596">
        <v>1</v>
      </c>
      <c r="J810" s="591">
        <v>876843</v>
      </c>
    </row>
    <row r="811" spans="1:10" ht="15" customHeight="1">
      <c r="A811" s="587"/>
      <c r="B811" s="291">
        <v>2</v>
      </c>
      <c r="C811" s="593" t="str">
        <f>_xlfn.CONCAT(Table1[[#This Row],[groupid]],Table1[[#This Row],[Thành phần hao phí]])</f>
        <v>2Phao thép 60T đặt máy</v>
      </c>
      <c r="D811" s="594" t="s">
        <v>108</v>
      </c>
      <c r="E811" s="589" t="s">
        <v>112</v>
      </c>
      <c r="F811" s="588" t="s">
        <v>103</v>
      </c>
      <c r="G811" s="595">
        <v>0.44</v>
      </c>
      <c r="H811" s="590">
        <v>115189</v>
      </c>
      <c r="I811" s="596">
        <v>1</v>
      </c>
      <c r="J811" s="591">
        <v>50683</v>
      </c>
    </row>
    <row r="812" spans="1:10" ht="15" customHeight="1">
      <c r="A812" s="587"/>
      <c r="B812" s="291">
        <v>2</v>
      </c>
      <c r="C812" s="593" t="str">
        <f>_xlfn.CONCAT(Table1[[#This Row],[groupid]],Table1[[#This Row],[Thành phần hao phí]])</f>
        <v>2Phao thép 60T chứa bùn</v>
      </c>
      <c r="D812" s="594" t="s">
        <v>108</v>
      </c>
      <c r="E812" s="589" t="s">
        <v>111</v>
      </c>
      <c r="F812" s="588" t="s">
        <v>103</v>
      </c>
      <c r="G812" s="595">
        <v>0.44</v>
      </c>
      <c r="H812" s="590">
        <v>115189</v>
      </c>
      <c r="I812" s="596">
        <v>1</v>
      </c>
      <c r="J812" s="591">
        <v>50683</v>
      </c>
    </row>
    <row r="813" spans="1:10" ht="15" customHeight="1">
      <c r="A813" s="587"/>
      <c r="B813" s="291">
        <v>2</v>
      </c>
      <c r="C813" s="593" t="str">
        <f>_xlfn.CONCAT(Table1[[#This Row],[groupid]],Table1[[#This Row],[Thành phần hao phí]])</f>
        <v>2Cộng</v>
      </c>
      <c r="D813" s="594"/>
      <c r="E813" s="589" t="s">
        <v>314</v>
      </c>
      <c r="F813" s="588"/>
      <c r="G813" s="595"/>
      <c r="H813" s="590"/>
      <c r="I813" s="596"/>
      <c r="J813" s="591">
        <v>978209</v>
      </c>
    </row>
    <row r="814" spans="1:10" ht="15" customHeight="1">
      <c r="A814" s="587">
        <v>3</v>
      </c>
      <c r="B814" s="291">
        <v>3</v>
      </c>
      <c r="C814" s="593" t="str">
        <f>_xlfn.CONCAT(Table1[[#This Row],[groupid]],Table1[[#This Row],[Thành phần hao phí]])</f>
        <v>3Vận chuyển 1km đầu, đi đổ bằng tàu kéo 75cv + phao thép 60T</v>
      </c>
      <c r="D814" s="594" t="s">
        <v>57</v>
      </c>
      <c r="E814" s="589" t="s">
        <v>58</v>
      </c>
      <c r="F814" s="588" t="s">
        <v>54</v>
      </c>
      <c r="G814" s="595">
        <v>1</v>
      </c>
      <c r="H814" s="590"/>
      <c r="I814" s="596"/>
      <c r="J814" s="591"/>
    </row>
    <row r="815" spans="1:10" ht="15" customHeight="1">
      <c r="A815" s="587"/>
      <c r="B815" s="291">
        <v>3</v>
      </c>
      <c r="C815" s="593" t="str">
        <f>_xlfn.CONCAT(Table1[[#This Row],[groupid]],Table1[[#This Row],[Thành phần hao phí]])</f>
        <v>3c) Máy thi công</v>
      </c>
      <c r="D815" s="594"/>
      <c r="E815" s="589" t="s">
        <v>230</v>
      </c>
      <c r="F815" s="588"/>
      <c r="G815" s="595"/>
      <c r="H815" s="590"/>
      <c r="I815" s="596"/>
      <c r="J815" s="591">
        <v>343452</v>
      </c>
    </row>
    <row r="816" spans="1:10" ht="15" customHeight="1">
      <c r="A816" s="587"/>
      <c r="B816" s="291">
        <v>3</v>
      </c>
      <c r="C816" s="593" t="str">
        <f>_xlfn.CONCAT(Table1[[#This Row],[groupid]],Table1[[#This Row],[Thành phần hao phí]])</f>
        <v>3Phao thép 60T</v>
      </c>
      <c r="D816" s="594" t="s">
        <v>108</v>
      </c>
      <c r="E816" s="589" t="s">
        <v>109</v>
      </c>
      <c r="F816" s="588" t="s">
        <v>103</v>
      </c>
      <c r="G816" s="595">
        <v>9.4E-2</v>
      </c>
      <c r="H816" s="590">
        <v>115189</v>
      </c>
      <c r="I816" s="596">
        <v>1</v>
      </c>
      <c r="J816" s="591">
        <v>10828</v>
      </c>
    </row>
    <row r="817" spans="1:10" ht="15" customHeight="1">
      <c r="A817" s="587"/>
      <c r="B817" s="291">
        <v>3</v>
      </c>
      <c r="C817" s="593" t="str">
        <f>_xlfn.CONCAT(Table1[[#This Row],[groupid]],Table1[[#This Row],[Thành phần hao phí]])</f>
        <v>3Tàu kéo 75CV</v>
      </c>
      <c r="D817" s="594" t="s">
        <v>123</v>
      </c>
      <c r="E817" s="589" t="s">
        <v>124</v>
      </c>
      <c r="F817" s="588" t="s">
        <v>103</v>
      </c>
      <c r="G817" s="595">
        <v>9.4E-2</v>
      </c>
      <c r="H817" s="590">
        <v>3538558</v>
      </c>
      <c r="I817" s="596">
        <v>1</v>
      </c>
      <c r="J817" s="591">
        <v>332624</v>
      </c>
    </row>
    <row r="818" spans="1:10" ht="15" customHeight="1">
      <c r="A818" s="587"/>
      <c r="B818" s="291">
        <v>3</v>
      </c>
      <c r="C818" s="593" t="str">
        <f>_xlfn.CONCAT(Table1[[#This Row],[groupid]],Table1[[#This Row],[Thành phần hao phí]])</f>
        <v>3Cộng</v>
      </c>
      <c r="D818" s="594"/>
      <c r="E818" s="589" t="s">
        <v>314</v>
      </c>
      <c r="F818" s="588"/>
      <c r="G818" s="595"/>
      <c r="H818" s="590"/>
      <c r="I818" s="596"/>
      <c r="J818" s="591">
        <v>343452</v>
      </c>
    </row>
    <row r="819" spans="1:10" ht="15" customHeight="1">
      <c r="A819" s="587">
        <v>4</v>
      </c>
      <c r="B819" s="291">
        <v>4</v>
      </c>
      <c r="C819" s="593" t="str">
        <f>_xlfn.CONCAT(Table1[[#This Row],[groupid]],Table1[[#This Row],[Thành phần hao phí]])</f>
        <v>4Vận chuyển đất, cát đổ đi bằng tàu kéo 360CV, sà lan 400 tấn, vận chuyển 1 km tiếp theo, cự ly &lt;= 6km</v>
      </c>
      <c r="D819" s="594" t="s">
        <v>60</v>
      </c>
      <c r="E819" s="589" t="s">
        <v>61</v>
      </c>
      <c r="F819" s="588" t="s">
        <v>54</v>
      </c>
      <c r="G819" s="595">
        <v>1</v>
      </c>
      <c r="H819" s="590"/>
      <c r="I819" s="596"/>
      <c r="J819" s="591"/>
    </row>
    <row r="820" spans="1:10" ht="15" customHeight="1">
      <c r="A820" s="587"/>
      <c r="B820" s="291">
        <v>4</v>
      </c>
      <c r="C820" s="593" t="str">
        <f>_xlfn.CONCAT(Table1[[#This Row],[groupid]],Table1[[#This Row],[Thành phần hao phí]])</f>
        <v>4c) Máy thi công</v>
      </c>
      <c r="D820" s="594"/>
      <c r="E820" s="589" t="s">
        <v>230</v>
      </c>
      <c r="F820" s="588"/>
      <c r="G820" s="595"/>
      <c r="H820" s="590"/>
      <c r="I820" s="596"/>
      <c r="J820" s="591">
        <v>555370</v>
      </c>
    </row>
    <row r="821" spans="1:10" ht="15" customHeight="1">
      <c r="A821" s="587"/>
      <c r="B821" s="291">
        <v>4</v>
      </c>
      <c r="C821" s="593" t="str">
        <f>_xlfn.CONCAT(Table1[[#This Row],[groupid]],Table1[[#This Row],[Thành phần hao phí]])</f>
        <v>4Phao thép 60T</v>
      </c>
      <c r="D821" s="594" t="s">
        <v>108</v>
      </c>
      <c r="E821" s="589" t="s">
        <v>109</v>
      </c>
      <c r="F821" s="588" t="s">
        <v>103</v>
      </c>
      <c r="G821" s="595">
        <v>0.08</v>
      </c>
      <c r="H821" s="590">
        <v>115189</v>
      </c>
      <c r="I821" s="596">
        <v>1.9</v>
      </c>
      <c r="J821" s="591">
        <v>17509</v>
      </c>
    </row>
    <row r="822" spans="1:10" ht="15" customHeight="1">
      <c r="A822" s="587"/>
      <c r="B822" s="291">
        <v>4</v>
      </c>
      <c r="C822" s="593" t="str">
        <f>_xlfn.CONCAT(Table1[[#This Row],[groupid]],Table1[[#This Row],[Thành phần hao phí]])</f>
        <v>4Tàu kéo 75CV</v>
      </c>
      <c r="D822" s="594" t="s">
        <v>123</v>
      </c>
      <c r="E822" s="589" t="s">
        <v>124</v>
      </c>
      <c r="F822" s="588" t="s">
        <v>103</v>
      </c>
      <c r="G822" s="595">
        <v>0.08</v>
      </c>
      <c r="H822" s="590">
        <v>3538558</v>
      </c>
      <c r="I822" s="596">
        <v>1.9</v>
      </c>
      <c r="J822" s="591">
        <v>537861</v>
      </c>
    </row>
    <row r="823" spans="1:10" ht="15" customHeight="1">
      <c r="A823" s="587"/>
      <c r="B823" s="291">
        <v>4</v>
      </c>
      <c r="C823" s="593" t="str">
        <f>_xlfn.CONCAT(Table1[[#This Row],[groupid]],Table1[[#This Row],[Thành phần hao phí]])</f>
        <v>4Cộng</v>
      </c>
      <c r="D823" s="594"/>
      <c r="E823" s="589" t="s">
        <v>314</v>
      </c>
      <c r="F823" s="588"/>
      <c r="G823" s="595"/>
      <c r="H823" s="590"/>
      <c r="I823" s="596"/>
      <c r="J823" s="591">
        <v>555370</v>
      </c>
    </row>
    <row r="824" spans="1:10" ht="15" customHeight="1">
      <c r="A824" s="587">
        <v>5</v>
      </c>
      <c r="B824" s="291">
        <v>5</v>
      </c>
      <c r="C824" s="593" t="str">
        <f>_xlfn.CONCAT(Table1[[#This Row],[groupid]],Table1[[#This Row],[Thành phần hao phí]])</f>
        <v>5Đào xúc bùn lên xà lan 400T bằng máy đào gầu dây &lt;1,25m3, (máy đào đứng trên phao thép trọng tải 60T)</v>
      </c>
      <c r="D824" s="594" t="s">
        <v>63</v>
      </c>
      <c r="E824" s="589" t="s">
        <v>64</v>
      </c>
      <c r="F824" s="588" t="s">
        <v>54</v>
      </c>
      <c r="G824" s="595">
        <v>1</v>
      </c>
      <c r="H824" s="590"/>
      <c r="I824" s="596"/>
      <c r="J824" s="591"/>
    </row>
    <row r="825" spans="1:10" ht="15" customHeight="1">
      <c r="A825" s="587"/>
      <c r="B825" s="291">
        <v>5</v>
      </c>
      <c r="C825" s="593" t="str">
        <f>_xlfn.CONCAT(Table1[[#This Row],[groupid]],Table1[[#This Row],[Thành phần hao phí]])</f>
        <v>5b) Nhân công</v>
      </c>
      <c r="D825" s="594"/>
      <c r="E825" s="589" t="s">
        <v>229</v>
      </c>
      <c r="F825" s="588"/>
      <c r="G825" s="595"/>
      <c r="H825" s="590"/>
      <c r="I825" s="596"/>
      <c r="J825" s="591">
        <v>88740</v>
      </c>
    </row>
    <row r="826" spans="1:10" ht="15" customHeight="1">
      <c r="A826" s="587"/>
      <c r="B826" s="291">
        <v>5</v>
      </c>
      <c r="C826" s="593" t="str">
        <f>_xlfn.CONCAT(Table1[[#This Row],[groupid]],Table1[[#This Row],[Thành phần hao phí]])</f>
        <v>5Nhân công 3,5/7, nhóm 1</v>
      </c>
      <c r="D826" s="594" t="s">
        <v>96</v>
      </c>
      <c r="E826" s="589" t="s">
        <v>97</v>
      </c>
      <c r="F826" s="588" t="s">
        <v>93</v>
      </c>
      <c r="G826" s="595">
        <v>0.36</v>
      </c>
      <c r="H826" s="590">
        <v>246500</v>
      </c>
      <c r="I826" s="596">
        <v>1</v>
      </c>
      <c r="J826" s="591">
        <v>88740</v>
      </c>
    </row>
    <row r="827" spans="1:10" ht="15" customHeight="1">
      <c r="A827" s="587"/>
      <c r="B827" s="291">
        <v>5</v>
      </c>
      <c r="C827" s="593" t="str">
        <f>_xlfn.CONCAT(Table1[[#This Row],[groupid]],Table1[[#This Row],[Thành phần hao phí]])</f>
        <v>5c) Máy thi công</v>
      </c>
      <c r="D827" s="594"/>
      <c r="E827" s="589" t="s">
        <v>230</v>
      </c>
      <c r="F827" s="588"/>
      <c r="G827" s="595"/>
      <c r="H827" s="590"/>
      <c r="I827" s="596"/>
      <c r="J827" s="591">
        <v>1007960</v>
      </c>
    </row>
    <row r="828" spans="1:10" ht="15" customHeight="1">
      <c r="A828" s="587"/>
      <c r="B828" s="291">
        <v>5</v>
      </c>
      <c r="C828" s="593" t="str">
        <f>_xlfn.CONCAT(Table1[[#This Row],[groupid]],Table1[[#This Row],[Thành phần hao phí]])</f>
        <v>5Máy đào gầu dây 1,2m3</v>
      </c>
      <c r="D828" s="594" t="s">
        <v>105</v>
      </c>
      <c r="E828" s="589" t="s">
        <v>106</v>
      </c>
      <c r="F828" s="588" t="s">
        <v>103</v>
      </c>
      <c r="G828" s="595">
        <v>0.192</v>
      </c>
      <c r="H828" s="590">
        <v>3565793</v>
      </c>
      <c r="I828" s="596">
        <v>1</v>
      </c>
      <c r="J828" s="591">
        <v>684632</v>
      </c>
    </row>
    <row r="829" spans="1:10" ht="15" customHeight="1">
      <c r="A829" s="587"/>
      <c r="B829" s="291">
        <v>5</v>
      </c>
      <c r="C829" s="593" t="str">
        <f>_xlfn.CONCAT(Table1[[#This Row],[groupid]],Table1[[#This Row],[Thành phần hao phí]])</f>
        <v>5Sà lan 250T</v>
      </c>
      <c r="D829" s="594" t="s">
        <v>113</v>
      </c>
      <c r="E829" s="589" t="s">
        <v>114</v>
      </c>
      <c r="F829" s="588" t="s">
        <v>103</v>
      </c>
      <c r="G829" s="595">
        <v>0.192</v>
      </c>
      <c r="H829" s="590">
        <v>677592</v>
      </c>
      <c r="I829" s="596">
        <v>1</v>
      </c>
      <c r="J829" s="591">
        <v>130098</v>
      </c>
    </row>
    <row r="830" spans="1:10" ht="15" customHeight="1">
      <c r="A830" s="587"/>
      <c r="B830" s="291">
        <v>5</v>
      </c>
      <c r="C830" s="593" t="str">
        <f>_xlfn.CONCAT(Table1[[#This Row],[groupid]],Table1[[#This Row],[Thành phần hao phí]])</f>
        <v>5Phao thép 60T chứa bùn</v>
      </c>
      <c r="D830" s="594" t="s">
        <v>108</v>
      </c>
      <c r="E830" s="589" t="s">
        <v>111</v>
      </c>
      <c r="F830" s="588" t="s">
        <v>103</v>
      </c>
      <c r="G830" s="595">
        <v>0.192</v>
      </c>
      <c r="H830" s="590">
        <v>115189</v>
      </c>
      <c r="I830" s="596">
        <v>1</v>
      </c>
      <c r="J830" s="591">
        <v>22116</v>
      </c>
    </row>
    <row r="831" spans="1:10" ht="15" customHeight="1">
      <c r="A831" s="587"/>
      <c r="B831" s="291">
        <v>5</v>
      </c>
      <c r="C831" s="593" t="str">
        <f>_xlfn.CONCAT(Table1[[#This Row],[groupid]],Table1[[#This Row],[Thành phần hao phí]])</f>
        <v>5Sà lan 400T nhận bùn</v>
      </c>
      <c r="D831" s="594" t="s">
        <v>116</v>
      </c>
      <c r="E831" s="589" t="s">
        <v>119</v>
      </c>
      <c r="F831" s="588" t="s">
        <v>103</v>
      </c>
      <c r="G831" s="595">
        <v>0.192</v>
      </c>
      <c r="H831" s="590">
        <v>891221</v>
      </c>
      <c r="I831" s="596">
        <v>1</v>
      </c>
      <c r="J831" s="591">
        <v>171114</v>
      </c>
    </row>
    <row r="832" spans="1:10" ht="15" customHeight="1">
      <c r="A832" s="587"/>
      <c r="B832" s="291">
        <v>5</v>
      </c>
      <c r="C832" s="593" t="str">
        <f>_xlfn.CONCAT(Table1[[#This Row],[groupid]],Table1[[#This Row],[Thành phần hao phí]])</f>
        <v>5Cộng</v>
      </c>
      <c r="D832" s="594"/>
      <c r="E832" s="589" t="s">
        <v>314</v>
      </c>
      <c r="F832" s="588"/>
      <c r="G832" s="595"/>
      <c r="H832" s="590"/>
      <c r="I832" s="596"/>
      <c r="J832" s="591">
        <v>1007960</v>
      </c>
    </row>
    <row r="833" spans="1:10" ht="15" customHeight="1">
      <c r="A833" s="587">
        <v>6</v>
      </c>
      <c r="B833" s="291">
        <v>6</v>
      </c>
      <c r="C833" s="593" t="str">
        <f>_xlfn.CONCAT(Table1[[#This Row],[groupid]],Table1[[#This Row],[Thành phần hao phí]])</f>
        <v>6Vận chuyển đất, bùn đổ đi bằng tàu kéo 360CV, sà lan 400 tấn, vận chuyển 1 km đầu</v>
      </c>
      <c r="D833" s="594" t="s">
        <v>57</v>
      </c>
      <c r="E833" s="589" t="s">
        <v>67</v>
      </c>
      <c r="F833" s="588" t="s">
        <v>54</v>
      </c>
      <c r="G833" s="595">
        <v>1</v>
      </c>
      <c r="H833" s="590"/>
      <c r="I833" s="596"/>
      <c r="J833" s="591"/>
    </row>
    <row r="834" spans="1:10" ht="15" customHeight="1">
      <c r="A834" s="587"/>
      <c r="B834" s="291">
        <v>6</v>
      </c>
      <c r="C834" s="593" t="str">
        <f>_xlfn.CONCAT(Table1[[#This Row],[groupid]],Table1[[#This Row],[Thành phần hao phí]])</f>
        <v>6c) Máy thi công</v>
      </c>
      <c r="D834" s="594"/>
      <c r="E834" s="589" t="s">
        <v>230</v>
      </c>
      <c r="F834" s="588"/>
      <c r="G834" s="595"/>
      <c r="H834" s="590"/>
      <c r="I834" s="596"/>
      <c r="J834" s="591">
        <v>634088</v>
      </c>
    </row>
    <row r="835" spans="1:10" ht="15" customHeight="1">
      <c r="A835" s="587"/>
      <c r="B835" s="291">
        <v>6</v>
      </c>
      <c r="C835" s="593" t="str">
        <f>_xlfn.CONCAT(Table1[[#This Row],[groupid]],Table1[[#This Row],[Thành phần hao phí]])</f>
        <v>6Sà lan 400T</v>
      </c>
      <c r="D835" s="594" t="s">
        <v>116</v>
      </c>
      <c r="E835" s="589" t="s">
        <v>117</v>
      </c>
      <c r="F835" s="588" t="s">
        <v>103</v>
      </c>
      <c r="G835" s="595">
        <v>9.4E-2</v>
      </c>
      <c r="H835" s="590">
        <v>891221</v>
      </c>
      <c r="I835" s="596">
        <v>1</v>
      </c>
      <c r="J835" s="591">
        <v>83775</v>
      </c>
    </row>
    <row r="836" spans="1:10" ht="15" customHeight="1">
      <c r="A836" s="587"/>
      <c r="B836" s="291">
        <v>6</v>
      </c>
      <c r="C836" s="593" t="str">
        <f>_xlfn.CONCAT(Table1[[#This Row],[groupid]],Table1[[#This Row],[Thành phần hao phí]])</f>
        <v>6Tàu kéo 360CV</v>
      </c>
      <c r="D836" s="594" t="s">
        <v>120</v>
      </c>
      <c r="E836" s="589" t="s">
        <v>121</v>
      </c>
      <c r="F836" s="588" t="s">
        <v>103</v>
      </c>
      <c r="G836" s="595">
        <v>9.4E-2</v>
      </c>
      <c r="H836" s="590">
        <v>5854397</v>
      </c>
      <c r="I836" s="596">
        <v>1</v>
      </c>
      <c r="J836" s="591">
        <v>550313</v>
      </c>
    </row>
    <row r="837" spans="1:10" ht="15" customHeight="1">
      <c r="A837" s="587"/>
      <c r="B837" s="291">
        <v>6</v>
      </c>
      <c r="C837" s="593" t="str">
        <f>_xlfn.CONCAT(Table1[[#This Row],[groupid]],Table1[[#This Row],[Thành phần hao phí]])</f>
        <v>6Cộng</v>
      </c>
      <c r="D837" s="594"/>
      <c r="E837" s="589" t="s">
        <v>314</v>
      </c>
      <c r="F837" s="588"/>
      <c r="G837" s="595"/>
      <c r="H837" s="590"/>
      <c r="I837" s="596"/>
      <c r="J837" s="591">
        <v>634088</v>
      </c>
    </row>
    <row r="838" spans="1:10" ht="15" customHeight="1">
      <c r="A838" s="587">
        <v>7</v>
      </c>
      <c r="B838" s="291">
        <v>7</v>
      </c>
      <c r="C838" s="593" t="str">
        <f>_xlfn.CONCAT(Table1[[#This Row],[groupid]],Table1[[#This Row],[Thành phần hao phí]])</f>
        <v>7Vận chuyển đất, bùn đổ đi bằng tàu kéo 360CV, sà lan 400 tấn, vận chuyển 1 km tiếp theo, cự ly &lt;= 6km</v>
      </c>
      <c r="D838" s="594" t="s">
        <v>60</v>
      </c>
      <c r="E838" s="589" t="s">
        <v>69</v>
      </c>
      <c r="F838" s="588" t="s">
        <v>54</v>
      </c>
      <c r="G838" s="595">
        <v>1</v>
      </c>
      <c r="H838" s="590"/>
      <c r="I838" s="596"/>
      <c r="J838" s="591"/>
    </row>
    <row r="839" spans="1:10" ht="15" customHeight="1">
      <c r="A839" s="587"/>
      <c r="B839" s="291">
        <v>7</v>
      </c>
      <c r="C839" s="593" t="str">
        <f>_xlfn.CONCAT(Table1[[#This Row],[groupid]],Table1[[#This Row],[Thành phần hao phí]])</f>
        <v>7c) Máy thi công</v>
      </c>
      <c r="D839" s="594"/>
      <c r="E839" s="589" t="s">
        <v>230</v>
      </c>
      <c r="F839" s="588"/>
      <c r="G839" s="595"/>
      <c r="H839" s="590"/>
      <c r="I839" s="596"/>
      <c r="J839" s="591">
        <v>2698247</v>
      </c>
    </row>
    <row r="840" spans="1:10" ht="15" customHeight="1">
      <c r="A840" s="587"/>
      <c r="B840" s="291">
        <v>7</v>
      </c>
      <c r="C840" s="593" t="str">
        <f>_xlfn.CONCAT(Table1[[#This Row],[groupid]],Table1[[#This Row],[Thành phần hao phí]])</f>
        <v>7Sà lan 400T</v>
      </c>
      <c r="D840" s="594" t="s">
        <v>116</v>
      </c>
      <c r="E840" s="589" t="s">
        <v>117</v>
      </c>
      <c r="F840" s="588" t="s">
        <v>103</v>
      </c>
      <c r="G840" s="595">
        <v>0.08</v>
      </c>
      <c r="H840" s="590">
        <v>891221</v>
      </c>
      <c r="I840" s="596">
        <v>5</v>
      </c>
      <c r="J840" s="591">
        <v>356488</v>
      </c>
    </row>
    <row r="841" spans="1:10" ht="15" customHeight="1">
      <c r="A841" s="587"/>
      <c r="B841" s="291">
        <v>7</v>
      </c>
      <c r="C841" s="593" t="str">
        <f>_xlfn.CONCAT(Table1[[#This Row],[groupid]],Table1[[#This Row],[Thành phần hao phí]])</f>
        <v>7Tàu kéo 360CV</v>
      </c>
      <c r="D841" s="594" t="s">
        <v>120</v>
      </c>
      <c r="E841" s="589" t="s">
        <v>121</v>
      </c>
      <c r="F841" s="588" t="s">
        <v>103</v>
      </c>
      <c r="G841" s="595">
        <v>0.08</v>
      </c>
      <c r="H841" s="590">
        <v>5854397</v>
      </c>
      <c r="I841" s="596">
        <v>5</v>
      </c>
      <c r="J841" s="591">
        <v>2341759</v>
      </c>
    </row>
    <row r="842" spans="1:10" ht="15" customHeight="1">
      <c r="A842" s="587"/>
      <c r="B842" s="291">
        <v>7</v>
      </c>
      <c r="C842" s="593" t="str">
        <f>_xlfn.CONCAT(Table1[[#This Row],[groupid]],Table1[[#This Row],[Thành phần hao phí]])</f>
        <v>7Cộng</v>
      </c>
      <c r="D842" s="594"/>
      <c r="E842" s="589" t="s">
        <v>314</v>
      </c>
      <c r="F842" s="588"/>
      <c r="G842" s="595"/>
      <c r="H842" s="590"/>
      <c r="I842" s="596"/>
      <c r="J842" s="591">
        <v>2698247</v>
      </c>
    </row>
    <row r="843" spans="1:10" ht="15" customHeight="1">
      <c r="A843" s="587">
        <v>8</v>
      </c>
      <c r="B843" s="291">
        <v>8</v>
      </c>
      <c r="C843" s="593" t="str">
        <f>_xlfn.CONCAT(Table1[[#This Row],[groupid]],Table1[[#This Row],[Thành phần hao phí]])</f>
        <v>8Vận chuyển đất, bùn đổ đi bằng tàu kéo 360CV, sà lan 400 tấn, vận chuyển 1 km tiếp theo, cự ly từ 6 - 20km</v>
      </c>
      <c r="D843" s="594" t="s">
        <v>71</v>
      </c>
      <c r="E843" s="589" t="s">
        <v>72</v>
      </c>
      <c r="F843" s="588" t="s">
        <v>54</v>
      </c>
      <c r="G843" s="595">
        <v>1</v>
      </c>
      <c r="H843" s="590"/>
      <c r="I843" s="596"/>
      <c r="J843" s="591"/>
    </row>
    <row r="844" spans="1:10" ht="15" customHeight="1">
      <c r="A844" s="587"/>
      <c r="B844" s="291">
        <v>8</v>
      </c>
      <c r="C844" s="593" t="str">
        <f>_xlfn.CONCAT(Table1[[#This Row],[groupid]],Table1[[#This Row],[Thành phần hao phí]])</f>
        <v>8c) Máy thi công</v>
      </c>
      <c r="D844" s="594"/>
      <c r="E844" s="589" t="s">
        <v>230</v>
      </c>
      <c r="F844" s="588"/>
      <c r="G844" s="595"/>
      <c r="H844" s="590"/>
      <c r="I844" s="596"/>
      <c r="J844" s="591">
        <v>6705145</v>
      </c>
    </row>
    <row r="845" spans="1:10" ht="15" customHeight="1">
      <c r="A845" s="587"/>
      <c r="B845" s="291">
        <v>8</v>
      </c>
      <c r="C845" s="593" t="str">
        <f>_xlfn.CONCAT(Table1[[#This Row],[groupid]],Table1[[#This Row],[Thành phần hao phí]])</f>
        <v>8Sà lan 400T</v>
      </c>
      <c r="D845" s="594" t="s">
        <v>116</v>
      </c>
      <c r="E845" s="589" t="s">
        <v>117</v>
      </c>
      <c r="F845" s="588" t="s">
        <v>103</v>
      </c>
      <c r="G845" s="595">
        <v>7.0999999999999994E-2</v>
      </c>
      <c r="H845" s="590">
        <v>891221</v>
      </c>
      <c r="I845" s="596">
        <v>14</v>
      </c>
      <c r="J845" s="591">
        <v>885874</v>
      </c>
    </row>
    <row r="846" spans="1:10" ht="15" customHeight="1">
      <c r="A846" s="587"/>
      <c r="B846" s="291">
        <v>8</v>
      </c>
      <c r="C846" s="593" t="str">
        <f>_xlfn.CONCAT(Table1[[#This Row],[groupid]],Table1[[#This Row],[Thành phần hao phí]])</f>
        <v>8Tàu kéo 360CV</v>
      </c>
      <c r="D846" s="594" t="s">
        <v>120</v>
      </c>
      <c r="E846" s="589" t="s">
        <v>121</v>
      </c>
      <c r="F846" s="588" t="s">
        <v>103</v>
      </c>
      <c r="G846" s="595">
        <v>7.0999999999999994E-2</v>
      </c>
      <c r="H846" s="590">
        <v>5854397</v>
      </c>
      <c r="I846" s="596">
        <v>14</v>
      </c>
      <c r="J846" s="591">
        <v>5819271</v>
      </c>
    </row>
    <row r="847" spans="1:10" ht="15" customHeight="1">
      <c r="A847" s="587"/>
      <c r="B847" s="291">
        <v>8</v>
      </c>
      <c r="C847" s="593" t="str">
        <f>_xlfn.CONCAT(Table1[[#This Row],[groupid]],Table1[[#This Row],[Thành phần hao phí]])</f>
        <v>8Cộng</v>
      </c>
      <c r="D847" s="594"/>
      <c r="E847" s="589" t="s">
        <v>314</v>
      </c>
      <c r="F847" s="588"/>
      <c r="G847" s="595"/>
      <c r="H847" s="590"/>
      <c r="I847" s="596"/>
      <c r="J847" s="591">
        <v>6705145</v>
      </c>
    </row>
    <row r="848" spans="1:10" ht="15" customHeight="1">
      <c r="A848" s="587">
        <v>9</v>
      </c>
      <c r="B848" s="291">
        <v>9</v>
      </c>
      <c r="C848" s="593" t="str">
        <f>_xlfn.CONCAT(Table1[[#This Row],[groupid]],Table1[[#This Row],[Thành phần hao phí]])</f>
        <v>9Vận chuyển đất, bùn đổ đi bằng tàu kéo 360CV, sà lan 400 tấn, vận chuyển 1 km tiếp theo, cự ly &gt; 20km</v>
      </c>
      <c r="D848" s="594" t="s">
        <v>74</v>
      </c>
      <c r="E848" s="589" t="s">
        <v>75</v>
      </c>
      <c r="F848" s="588" t="s">
        <v>54</v>
      </c>
      <c r="G848" s="595">
        <v>1</v>
      </c>
      <c r="H848" s="590"/>
      <c r="I848" s="596"/>
      <c r="J848" s="591"/>
    </row>
    <row r="849" spans="1:10" ht="15" customHeight="1">
      <c r="A849" s="587"/>
      <c r="B849" s="291">
        <v>9</v>
      </c>
      <c r="C849" s="593" t="str">
        <f>_xlfn.CONCAT(Table1[[#This Row],[groupid]],Table1[[#This Row],[Thành phần hao phí]])</f>
        <v>9c) Máy thi công</v>
      </c>
      <c r="D849" s="594"/>
      <c r="E849" s="589" t="s">
        <v>230</v>
      </c>
      <c r="F849" s="588"/>
      <c r="G849" s="595"/>
      <c r="H849" s="590"/>
      <c r="I849" s="596"/>
      <c r="J849" s="591">
        <v>279269</v>
      </c>
    </row>
    <row r="850" spans="1:10" ht="15" customHeight="1">
      <c r="A850" s="587"/>
      <c r="B850" s="291">
        <v>9</v>
      </c>
      <c r="C850" s="593" t="str">
        <f>_xlfn.CONCAT(Table1[[#This Row],[groupid]],Table1[[#This Row],[Thành phần hao phí]])</f>
        <v>9Sà lan 400T</v>
      </c>
      <c r="D850" s="594" t="s">
        <v>116</v>
      </c>
      <c r="E850" s="589" t="s">
        <v>117</v>
      </c>
      <c r="F850" s="588" t="s">
        <v>103</v>
      </c>
      <c r="G850" s="595">
        <v>6.9000000000000006E-2</v>
      </c>
      <c r="H850" s="590">
        <v>891221</v>
      </c>
      <c r="I850" s="596">
        <v>0.6</v>
      </c>
      <c r="J850" s="591">
        <v>36897</v>
      </c>
    </row>
    <row r="851" spans="1:10" ht="15" customHeight="1">
      <c r="A851" s="587"/>
      <c r="B851" s="291">
        <v>9</v>
      </c>
      <c r="C851" s="593" t="str">
        <f>_xlfn.CONCAT(Table1[[#This Row],[groupid]],Table1[[#This Row],[Thành phần hao phí]])</f>
        <v>9Tàu kéo 360CV</v>
      </c>
      <c r="D851" s="594" t="s">
        <v>120</v>
      </c>
      <c r="E851" s="589" t="s">
        <v>121</v>
      </c>
      <c r="F851" s="588" t="s">
        <v>103</v>
      </c>
      <c r="G851" s="595">
        <v>6.9000000000000006E-2</v>
      </c>
      <c r="H851" s="590">
        <v>5854397</v>
      </c>
      <c r="I851" s="596">
        <v>0.6</v>
      </c>
      <c r="J851" s="591">
        <v>242372</v>
      </c>
    </row>
    <row r="852" spans="1:10" ht="15" customHeight="1">
      <c r="A852" s="587"/>
      <c r="B852" s="291">
        <v>9</v>
      </c>
      <c r="C852" s="593" t="str">
        <f>_xlfn.CONCAT(Table1[[#This Row],[groupid]],Table1[[#This Row],[Thành phần hao phí]])</f>
        <v>9Cộng</v>
      </c>
      <c r="D852" s="594"/>
      <c r="E852" s="589" t="s">
        <v>314</v>
      </c>
      <c r="F852" s="588"/>
      <c r="G852" s="595"/>
      <c r="H852" s="590"/>
      <c r="I852" s="596"/>
      <c r="J852" s="591">
        <v>279269</v>
      </c>
    </row>
    <row r="853" spans="1:10" ht="15" customHeight="1">
      <c r="A853" s="587">
        <v>10</v>
      </c>
      <c r="B853" s="291">
        <v>10</v>
      </c>
      <c r="C853" s="593" t="str">
        <f>_xlfn.CONCAT(Table1[[#This Row],[groupid]],Table1[[#This Row],[Thành phần hao phí]])</f>
        <v>10Vận chuyển đất từ sà lan 400T lên bờ bằng máy đào gầu dây 1,2m3, chiều cao đổ đất &lt;= 3m, bùn đặc</v>
      </c>
      <c r="D853" s="594" t="s">
        <v>63</v>
      </c>
      <c r="E853" s="589" t="s">
        <v>77</v>
      </c>
      <c r="F853" s="588" t="s">
        <v>54</v>
      </c>
      <c r="G853" s="595">
        <v>1</v>
      </c>
      <c r="H853" s="590"/>
      <c r="I853" s="596"/>
      <c r="J853" s="591"/>
    </row>
    <row r="854" spans="1:10" ht="15" customHeight="1">
      <c r="A854" s="587"/>
      <c r="B854" s="291">
        <v>10</v>
      </c>
      <c r="C854" s="593" t="str">
        <f>_xlfn.CONCAT(Table1[[#This Row],[groupid]],Table1[[#This Row],[Thành phần hao phí]])</f>
        <v>10b) Nhân công</v>
      </c>
      <c r="D854" s="594"/>
      <c r="E854" s="589" t="s">
        <v>229</v>
      </c>
      <c r="F854" s="588"/>
      <c r="G854" s="595"/>
      <c r="H854" s="590"/>
      <c r="I854" s="596"/>
      <c r="J854" s="591">
        <v>88740</v>
      </c>
    </row>
    <row r="855" spans="1:10" ht="15" customHeight="1">
      <c r="A855" s="587"/>
      <c r="B855" s="291">
        <v>10</v>
      </c>
      <c r="C855" s="593" t="str">
        <f>_xlfn.CONCAT(Table1[[#This Row],[groupid]],Table1[[#This Row],[Thành phần hao phí]])</f>
        <v>10Nhân công 3,5/7, nhóm 1</v>
      </c>
      <c r="D855" s="594" t="s">
        <v>96</v>
      </c>
      <c r="E855" s="589" t="s">
        <v>97</v>
      </c>
      <c r="F855" s="588" t="s">
        <v>93</v>
      </c>
      <c r="G855" s="595">
        <v>0.36</v>
      </c>
      <c r="H855" s="590">
        <v>246500</v>
      </c>
      <c r="I855" s="596">
        <v>1</v>
      </c>
      <c r="J855" s="591">
        <v>88740</v>
      </c>
    </row>
    <row r="856" spans="1:10" ht="15" customHeight="1">
      <c r="A856" s="587"/>
      <c r="B856" s="291">
        <v>10</v>
      </c>
      <c r="C856" s="593" t="str">
        <f>_xlfn.CONCAT(Table1[[#This Row],[groupid]],Table1[[#This Row],[Thành phần hao phí]])</f>
        <v>10c) Máy thi công</v>
      </c>
      <c r="D856" s="594"/>
      <c r="E856" s="589" t="s">
        <v>230</v>
      </c>
      <c r="F856" s="588"/>
      <c r="G856" s="595"/>
      <c r="H856" s="590"/>
      <c r="I856" s="596"/>
      <c r="J856" s="591">
        <v>985844</v>
      </c>
    </row>
    <row r="857" spans="1:10" ht="15" customHeight="1">
      <c r="A857" s="587"/>
      <c r="B857" s="291">
        <v>10</v>
      </c>
      <c r="C857" s="593" t="str">
        <f>_xlfn.CONCAT(Table1[[#This Row],[groupid]],Table1[[#This Row],[Thành phần hao phí]])</f>
        <v>10Máy đào gầu dây 1,2m3</v>
      </c>
      <c r="D857" s="594" t="s">
        <v>105</v>
      </c>
      <c r="E857" s="589" t="s">
        <v>106</v>
      </c>
      <c r="F857" s="588" t="s">
        <v>103</v>
      </c>
      <c r="G857" s="595">
        <v>0.192</v>
      </c>
      <c r="H857" s="590">
        <v>3565793</v>
      </c>
      <c r="I857" s="596">
        <v>1</v>
      </c>
      <c r="J857" s="591">
        <v>684632</v>
      </c>
    </row>
    <row r="858" spans="1:10" ht="15" customHeight="1">
      <c r="A858" s="587"/>
      <c r="B858" s="291">
        <v>10</v>
      </c>
      <c r="C858" s="593" t="str">
        <f>_xlfn.CONCAT(Table1[[#This Row],[groupid]],Table1[[#This Row],[Thành phần hao phí]])</f>
        <v>10Sà lan 250T</v>
      </c>
      <c r="D858" s="594" t="s">
        <v>113</v>
      </c>
      <c r="E858" s="589" t="s">
        <v>114</v>
      </c>
      <c r="F858" s="588" t="s">
        <v>103</v>
      </c>
      <c r="G858" s="595">
        <v>0.192</v>
      </c>
      <c r="H858" s="590">
        <v>677592</v>
      </c>
      <c r="I858" s="596">
        <v>1</v>
      </c>
      <c r="J858" s="591">
        <v>130098</v>
      </c>
    </row>
    <row r="859" spans="1:10" ht="15" customHeight="1">
      <c r="A859" s="587"/>
      <c r="B859" s="291">
        <v>10</v>
      </c>
      <c r="C859" s="593" t="str">
        <f>_xlfn.CONCAT(Table1[[#This Row],[groupid]],Table1[[#This Row],[Thành phần hao phí]])</f>
        <v>10Sà lan 400T</v>
      </c>
      <c r="D859" s="594" t="s">
        <v>116</v>
      </c>
      <c r="E859" s="589" t="s">
        <v>117</v>
      </c>
      <c r="F859" s="588" t="s">
        <v>103</v>
      </c>
      <c r="G859" s="595">
        <v>0.192</v>
      </c>
      <c r="H859" s="590">
        <v>891221</v>
      </c>
      <c r="I859" s="596">
        <v>1</v>
      </c>
      <c r="J859" s="591">
        <v>171114</v>
      </c>
    </row>
    <row r="860" spans="1:10" ht="15" customHeight="1">
      <c r="A860" s="587"/>
      <c r="B860" s="291">
        <v>10</v>
      </c>
      <c r="C860" s="593" t="str">
        <f>_xlfn.CONCAT(Table1[[#This Row],[groupid]],Table1[[#This Row],[Thành phần hao phí]])</f>
        <v>10Cộng</v>
      </c>
      <c r="D860" s="594"/>
      <c r="E860" s="589" t="s">
        <v>314</v>
      </c>
      <c r="F860" s="588"/>
      <c r="G860" s="595"/>
      <c r="H860" s="590"/>
      <c r="I860" s="596"/>
      <c r="J860" s="591">
        <v>985844</v>
      </c>
    </row>
    <row r="861" spans="1:10" ht="15" customHeight="1">
      <c r="A861" s="587">
        <v>11</v>
      </c>
      <c r="B861" s="291">
        <v>11</v>
      </c>
      <c r="C861" s="593" t="str">
        <f>_xlfn.CONCAT(Table1[[#This Row],[groupid]],Table1[[#This Row],[Thành phần hao phí]])</f>
        <v>110</v>
      </c>
      <c r="D861" s="594">
        <v>0</v>
      </c>
      <c r="E861" s="589">
        <v>0</v>
      </c>
      <c r="F861" s="588">
        <v>0</v>
      </c>
      <c r="G861" s="595">
        <v>1</v>
      </c>
      <c r="H861" s="590"/>
      <c r="I861" s="596"/>
      <c r="J861" s="591"/>
    </row>
    <row r="862" spans="1:10" ht="15" customHeight="1">
      <c r="A862" s="587"/>
      <c r="B862" s="291">
        <v>11</v>
      </c>
      <c r="C862" s="593" t="str">
        <f>_xlfn.CONCAT(Table1[[#This Row],[groupid]],Table1[[#This Row],[Thành phần hao phí]])</f>
        <v>11b) Nhân công</v>
      </c>
      <c r="D862" s="594"/>
      <c r="E862" s="589" t="s">
        <v>229</v>
      </c>
      <c r="F862" s="588"/>
      <c r="G862" s="595"/>
      <c r="H862" s="590"/>
      <c r="I862" s="596"/>
      <c r="J862" s="591">
        <v>243933</v>
      </c>
    </row>
    <row r="863" spans="1:10" ht="15" customHeight="1">
      <c r="A863" s="587"/>
      <c r="B863" s="291">
        <v>11</v>
      </c>
      <c r="C863" s="593" t="str">
        <f>_xlfn.CONCAT(Table1[[#This Row],[groupid]],Table1[[#This Row],[Thành phần hao phí]])</f>
        <v>11Nhân công 3,5/7, nhóm 1</v>
      </c>
      <c r="D863" s="594" t="s">
        <v>96</v>
      </c>
      <c r="E863" s="589" t="s">
        <v>97</v>
      </c>
      <c r="F863" s="588" t="s">
        <v>93</v>
      </c>
      <c r="G863" s="595">
        <v>0.36</v>
      </c>
      <c r="H863" s="590">
        <v>677592</v>
      </c>
      <c r="I863" s="596">
        <v>1</v>
      </c>
      <c r="J863" s="591">
        <v>243933</v>
      </c>
    </row>
    <row r="864" spans="1:10" ht="15" customHeight="1">
      <c r="A864" s="587"/>
      <c r="B864" s="291">
        <v>11</v>
      </c>
      <c r="C864" s="593" t="str">
        <f>_xlfn.CONCAT(Table1[[#This Row],[groupid]],Table1[[#This Row],[Thành phần hao phí]])</f>
        <v>11c) Máy thi công</v>
      </c>
      <c r="D864" s="594"/>
      <c r="E864" s="589" t="s">
        <v>230</v>
      </c>
      <c r="F864" s="588"/>
      <c r="G864" s="595"/>
      <c r="H864" s="590"/>
      <c r="I864" s="596"/>
      <c r="J864" s="591">
        <v>679403</v>
      </c>
    </row>
    <row r="865" spans="1:10" ht="15" customHeight="1">
      <c r="A865" s="587"/>
      <c r="B865" s="291">
        <v>11</v>
      </c>
      <c r="C865" s="593" t="str">
        <f>_xlfn.CONCAT(Table1[[#This Row],[groupid]],Table1[[#This Row],[Thành phần hao phí]])</f>
        <v>11Máy đào gầu dây 1,2m3</v>
      </c>
      <c r="D865" s="594" t="s">
        <v>105</v>
      </c>
      <c r="E865" s="589" t="s">
        <v>106</v>
      </c>
      <c r="F865" s="588" t="s">
        <v>103</v>
      </c>
      <c r="G865" s="595">
        <v>0.192</v>
      </c>
      <c r="H865" s="590">
        <v>3538558</v>
      </c>
      <c r="I865" s="596">
        <v>1</v>
      </c>
      <c r="J865" s="591">
        <v>679403</v>
      </c>
    </row>
    <row r="866" spans="1:10" ht="15" customHeight="1">
      <c r="A866" s="587"/>
      <c r="B866" s="291">
        <v>11</v>
      </c>
      <c r="C866" s="593" t="str">
        <f>_xlfn.CONCAT(Table1[[#This Row],[groupid]],Table1[[#This Row],[Thành phần hao phí]])</f>
        <v>11Sà lan 250T</v>
      </c>
      <c r="D866" s="594" t="s">
        <v>113</v>
      </c>
      <c r="E866" s="589" t="s">
        <v>114</v>
      </c>
      <c r="F866" s="588" t="s">
        <v>103</v>
      </c>
      <c r="G866" s="595">
        <v>0.192</v>
      </c>
      <c r="H866" s="590">
        <v>0</v>
      </c>
      <c r="I866" s="596">
        <v>1</v>
      </c>
      <c r="J866" s="591">
        <v>0</v>
      </c>
    </row>
    <row r="867" spans="1:10" ht="15" customHeight="1">
      <c r="A867" s="587"/>
      <c r="B867" s="291">
        <v>11</v>
      </c>
      <c r="C867" s="593" t="str">
        <f>_xlfn.CONCAT(Table1[[#This Row],[groupid]],Table1[[#This Row],[Thành phần hao phí]])</f>
        <v>11Sà lan 400T</v>
      </c>
      <c r="D867" s="594" t="s">
        <v>116</v>
      </c>
      <c r="E867" s="589" t="s">
        <v>117</v>
      </c>
      <c r="F867" s="588" t="s">
        <v>103</v>
      </c>
      <c r="G867" s="595">
        <v>0.192</v>
      </c>
      <c r="H867" s="590">
        <v>0</v>
      </c>
      <c r="I867" s="596">
        <v>1</v>
      </c>
      <c r="J867" s="591">
        <v>0</v>
      </c>
    </row>
    <row r="868" spans="1:10" ht="15" customHeight="1">
      <c r="A868" s="587"/>
      <c r="B868" s="291">
        <v>11</v>
      </c>
      <c r="C868" s="593" t="str">
        <f>_xlfn.CONCAT(Table1[[#This Row],[groupid]],Table1[[#This Row],[Thành phần hao phí]])</f>
        <v>11Cộng</v>
      </c>
      <c r="D868" s="594"/>
      <c r="E868" s="589" t="s">
        <v>314</v>
      </c>
      <c r="F868" s="588"/>
      <c r="G868" s="595"/>
      <c r="H868" s="590"/>
      <c r="I868" s="596"/>
      <c r="J868" s="591">
        <v>679403</v>
      </c>
    </row>
    <row r="869" spans="1:10" ht="15" customHeight="1">
      <c r="A869" s="587">
        <v>12</v>
      </c>
      <c r="B869" s="291">
        <v>12</v>
      </c>
      <c r="C869" s="593" t="str">
        <f>_xlfn.CONCAT(Table1[[#This Row],[groupid]],Table1[[#This Row],[Thành phần hao phí]])</f>
        <v>120</v>
      </c>
      <c r="D869" s="594">
        <v>0</v>
      </c>
      <c r="E869" s="589">
        <v>0</v>
      </c>
      <c r="F869" s="588">
        <v>0</v>
      </c>
      <c r="G869" s="595">
        <v>1</v>
      </c>
      <c r="H869" s="590"/>
      <c r="I869" s="596"/>
      <c r="J869" s="591"/>
    </row>
    <row r="870" spans="1:10" ht="15" customHeight="1">
      <c r="A870" s="587"/>
      <c r="B870" s="291">
        <v>12</v>
      </c>
      <c r="C870" s="593" t="str">
        <f>_xlfn.CONCAT(Table1[[#This Row],[groupid]],Table1[[#This Row],[Thành phần hao phí]])</f>
        <v>12b) Nhân công</v>
      </c>
      <c r="D870" s="594"/>
      <c r="E870" s="589" t="s">
        <v>229</v>
      </c>
      <c r="F870" s="588"/>
      <c r="G870" s="595"/>
      <c r="H870" s="590"/>
      <c r="I870" s="596"/>
      <c r="J870" s="591">
        <v>0</v>
      </c>
    </row>
    <row r="871" spans="1:10" ht="15" customHeight="1">
      <c r="A871" s="587"/>
      <c r="B871" s="291">
        <v>12</v>
      </c>
      <c r="C871" s="593" t="str">
        <f>_xlfn.CONCAT(Table1[[#This Row],[groupid]],Table1[[#This Row],[Thành phần hao phí]])</f>
        <v>12Nhân công 3,5/7, nhóm 1</v>
      </c>
      <c r="D871" s="594" t="s">
        <v>96</v>
      </c>
      <c r="E871" s="589" t="s">
        <v>97</v>
      </c>
      <c r="F871" s="588" t="s">
        <v>93</v>
      </c>
      <c r="G871" s="595">
        <v>0.36</v>
      </c>
      <c r="H871" s="590">
        <v>0</v>
      </c>
      <c r="I871" s="596">
        <v>1</v>
      </c>
      <c r="J871" s="591">
        <v>0</v>
      </c>
    </row>
    <row r="872" spans="1:10" ht="15" customHeight="1">
      <c r="A872" s="587"/>
      <c r="B872" s="291">
        <v>12</v>
      </c>
      <c r="C872" s="593" t="str">
        <f>_xlfn.CONCAT(Table1[[#This Row],[groupid]],Table1[[#This Row],[Thành phần hao phí]])</f>
        <v>12c) Máy thi công</v>
      </c>
      <c r="D872" s="594"/>
      <c r="E872" s="589" t="s">
        <v>230</v>
      </c>
      <c r="F872" s="588"/>
      <c r="G872" s="595"/>
      <c r="H872" s="590"/>
      <c r="I872" s="596"/>
      <c r="J872" s="591">
        <v>0</v>
      </c>
    </row>
    <row r="873" spans="1:10" ht="15" customHeight="1">
      <c r="A873" s="587"/>
      <c r="B873" s="291">
        <v>12</v>
      </c>
      <c r="C873" s="593" t="str">
        <f>_xlfn.CONCAT(Table1[[#This Row],[groupid]],Table1[[#This Row],[Thành phần hao phí]])</f>
        <v>12Máy đào gầu dây 1,2m3</v>
      </c>
      <c r="D873" s="594" t="s">
        <v>105</v>
      </c>
      <c r="E873" s="589" t="s">
        <v>106</v>
      </c>
      <c r="F873" s="588" t="s">
        <v>103</v>
      </c>
      <c r="G873" s="595">
        <v>0.192</v>
      </c>
      <c r="H873" s="590">
        <v>0</v>
      </c>
      <c r="I873" s="596">
        <v>1</v>
      </c>
      <c r="J873" s="591">
        <v>0</v>
      </c>
    </row>
    <row r="874" spans="1:10" ht="15" customHeight="1">
      <c r="A874" s="587"/>
      <c r="B874" s="291">
        <v>12</v>
      </c>
      <c r="C874" s="593" t="str">
        <f>_xlfn.CONCAT(Table1[[#This Row],[groupid]],Table1[[#This Row],[Thành phần hao phí]])</f>
        <v>12Sà lan 250T</v>
      </c>
      <c r="D874" s="594" t="s">
        <v>113</v>
      </c>
      <c r="E874" s="589" t="s">
        <v>114</v>
      </c>
      <c r="F874" s="588" t="s">
        <v>103</v>
      </c>
      <c r="G874" s="595">
        <v>0.192</v>
      </c>
      <c r="H874" s="590">
        <v>0</v>
      </c>
      <c r="I874" s="596">
        <v>1</v>
      </c>
      <c r="J874" s="591">
        <v>0</v>
      </c>
    </row>
    <row r="875" spans="1:10" ht="15" customHeight="1">
      <c r="A875" s="587"/>
      <c r="B875" s="291">
        <v>12</v>
      </c>
      <c r="C875" s="593" t="str">
        <f>_xlfn.CONCAT(Table1[[#This Row],[groupid]],Table1[[#This Row],[Thành phần hao phí]])</f>
        <v>12Sà lan 400T</v>
      </c>
      <c r="D875" s="594" t="s">
        <v>116</v>
      </c>
      <c r="E875" s="589" t="s">
        <v>117</v>
      </c>
      <c r="F875" s="588" t="s">
        <v>103</v>
      </c>
      <c r="G875" s="595">
        <v>0.192</v>
      </c>
      <c r="H875" s="590">
        <v>0</v>
      </c>
      <c r="I875" s="596">
        <v>1</v>
      </c>
      <c r="J875" s="591">
        <v>0</v>
      </c>
    </row>
    <row r="876" spans="1:10" ht="15" customHeight="1">
      <c r="A876" s="587"/>
      <c r="B876" s="291">
        <v>12</v>
      </c>
      <c r="C876" s="593" t="str">
        <f>_xlfn.CONCAT(Table1[[#This Row],[groupid]],Table1[[#This Row],[Thành phần hao phí]])</f>
        <v>12Cộng</v>
      </c>
      <c r="D876" s="594"/>
      <c r="E876" s="589" t="s">
        <v>314</v>
      </c>
      <c r="F876" s="588"/>
      <c r="G876" s="595"/>
      <c r="H876" s="590"/>
      <c r="I876" s="596"/>
      <c r="J876" s="591">
        <v>0</v>
      </c>
    </row>
    <row r="877" spans="1:10" ht="15" customHeight="1">
      <c r="A877" s="587">
        <v>13</v>
      </c>
      <c r="B877" s="291">
        <v>13</v>
      </c>
      <c r="C877" s="593" t="str">
        <f>_xlfn.CONCAT(Table1[[#This Row],[groupid]],Table1[[#This Row],[Thành phần hao phí]])</f>
        <v>130</v>
      </c>
      <c r="D877" s="594">
        <v>0</v>
      </c>
      <c r="E877" s="589">
        <v>0</v>
      </c>
      <c r="F877" s="588">
        <v>0</v>
      </c>
      <c r="G877" s="595">
        <v>1</v>
      </c>
      <c r="H877" s="590"/>
      <c r="I877" s="596"/>
      <c r="J877" s="591"/>
    </row>
    <row r="878" spans="1:10" ht="15" customHeight="1">
      <c r="A878" s="587"/>
      <c r="B878" s="291">
        <v>13</v>
      </c>
      <c r="C878" s="593" t="str">
        <f>_xlfn.CONCAT(Table1[[#This Row],[groupid]],Table1[[#This Row],[Thành phần hao phí]])</f>
        <v>13b) Nhân công</v>
      </c>
      <c r="D878" s="594"/>
      <c r="E878" s="589" t="s">
        <v>229</v>
      </c>
      <c r="F878" s="588"/>
      <c r="G878" s="595"/>
      <c r="H878" s="590"/>
      <c r="I878" s="596"/>
      <c r="J878" s="591">
        <v>0</v>
      </c>
    </row>
    <row r="879" spans="1:10" ht="15" customHeight="1">
      <c r="A879" s="587"/>
      <c r="B879" s="291">
        <v>13</v>
      </c>
      <c r="C879" s="593" t="str">
        <f>_xlfn.CONCAT(Table1[[#This Row],[groupid]],Table1[[#This Row],[Thành phần hao phí]])</f>
        <v>13Nhân công 3,5/7, nhóm 1</v>
      </c>
      <c r="D879" s="594" t="s">
        <v>96</v>
      </c>
      <c r="E879" s="589" t="s">
        <v>97</v>
      </c>
      <c r="F879" s="588" t="s">
        <v>93</v>
      </c>
      <c r="G879" s="595">
        <v>0.36</v>
      </c>
      <c r="H879" s="590">
        <v>0</v>
      </c>
      <c r="I879" s="596">
        <v>1</v>
      </c>
      <c r="J879" s="591">
        <v>0</v>
      </c>
    </row>
    <row r="880" spans="1:10" ht="15" customHeight="1">
      <c r="A880" s="587"/>
      <c r="B880" s="291">
        <v>13</v>
      </c>
      <c r="C880" s="593" t="str">
        <f>_xlfn.CONCAT(Table1[[#This Row],[groupid]],Table1[[#This Row],[Thành phần hao phí]])</f>
        <v>13c) Máy thi công</v>
      </c>
      <c r="D880" s="594"/>
      <c r="E880" s="589" t="s">
        <v>230</v>
      </c>
      <c r="F880" s="588"/>
      <c r="G880" s="595"/>
      <c r="H880" s="590"/>
      <c r="I880" s="596"/>
      <c r="J880" s="591">
        <v>0</v>
      </c>
    </row>
    <row r="881" spans="1:10" ht="15" customHeight="1">
      <c r="A881" s="587"/>
      <c r="B881" s="291">
        <v>13</v>
      </c>
      <c r="C881" s="593" t="str">
        <f>_xlfn.CONCAT(Table1[[#This Row],[groupid]],Table1[[#This Row],[Thành phần hao phí]])</f>
        <v>13Máy đào gầu dây 1,2m3</v>
      </c>
      <c r="D881" s="594" t="s">
        <v>105</v>
      </c>
      <c r="E881" s="589" t="s">
        <v>106</v>
      </c>
      <c r="F881" s="588" t="s">
        <v>103</v>
      </c>
      <c r="G881" s="595">
        <v>0.192</v>
      </c>
      <c r="H881" s="590">
        <v>0</v>
      </c>
      <c r="I881" s="596">
        <v>1</v>
      </c>
      <c r="J881" s="591">
        <v>0</v>
      </c>
    </row>
    <row r="882" spans="1:10" ht="15" customHeight="1">
      <c r="A882" s="587"/>
      <c r="B882" s="291">
        <v>13</v>
      </c>
      <c r="C882" s="593" t="str">
        <f>_xlfn.CONCAT(Table1[[#This Row],[groupid]],Table1[[#This Row],[Thành phần hao phí]])</f>
        <v>13Sà lan 250T</v>
      </c>
      <c r="D882" s="594" t="s">
        <v>113</v>
      </c>
      <c r="E882" s="589" t="s">
        <v>114</v>
      </c>
      <c r="F882" s="588" t="s">
        <v>103</v>
      </c>
      <c r="G882" s="595">
        <v>0.192</v>
      </c>
      <c r="H882" s="590">
        <v>0</v>
      </c>
      <c r="I882" s="596">
        <v>1</v>
      </c>
      <c r="J882" s="591">
        <v>0</v>
      </c>
    </row>
    <row r="883" spans="1:10" ht="15" customHeight="1">
      <c r="A883" s="587"/>
      <c r="B883" s="291">
        <v>13</v>
      </c>
      <c r="C883" s="593" t="str">
        <f>_xlfn.CONCAT(Table1[[#This Row],[groupid]],Table1[[#This Row],[Thành phần hao phí]])</f>
        <v>13Sà lan 400T</v>
      </c>
      <c r="D883" s="594" t="s">
        <v>116</v>
      </c>
      <c r="E883" s="589" t="s">
        <v>117</v>
      </c>
      <c r="F883" s="588" t="s">
        <v>103</v>
      </c>
      <c r="G883" s="595">
        <v>0.192</v>
      </c>
      <c r="H883" s="590">
        <v>0</v>
      </c>
      <c r="I883" s="596">
        <v>1</v>
      </c>
      <c r="J883" s="591">
        <v>0</v>
      </c>
    </row>
    <row r="884" spans="1:10" ht="15" customHeight="1">
      <c r="A884" s="587"/>
      <c r="B884" s="291">
        <v>13</v>
      </c>
      <c r="C884" s="593" t="str">
        <f>_xlfn.CONCAT(Table1[[#This Row],[groupid]],Table1[[#This Row],[Thành phần hao phí]])</f>
        <v>13Cộng</v>
      </c>
      <c r="D884" s="594"/>
      <c r="E884" s="589" t="s">
        <v>314</v>
      </c>
      <c r="F884" s="588"/>
      <c r="G884" s="595"/>
      <c r="H884" s="590"/>
      <c r="I884" s="596"/>
      <c r="J884" s="591">
        <v>0</v>
      </c>
    </row>
    <row r="885" spans="1:10" ht="15" customHeight="1">
      <c r="A885" s="587">
        <v>14</v>
      </c>
      <c r="B885" s="291">
        <v>14</v>
      </c>
      <c r="C885" s="593" t="str">
        <f>_xlfn.CONCAT(Table1[[#This Row],[groupid]],Table1[[#This Row],[Thành phần hao phí]])</f>
        <v>140</v>
      </c>
      <c r="D885" s="594">
        <v>0</v>
      </c>
      <c r="E885" s="589">
        <v>0</v>
      </c>
      <c r="F885" s="588">
        <v>0</v>
      </c>
      <c r="G885" s="595">
        <v>1</v>
      </c>
      <c r="H885" s="590"/>
      <c r="I885" s="596"/>
      <c r="J885" s="591"/>
    </row>
    <row r="886" spans="1:10" ht="15" customHeight="1">
      <c r="A886" s="587"/>
      <c r="B886" s="291">
        <v>14</v>
      </c>
      <c r="C886" s="593" t="str">
        <f>_xlfn.CONCAT(Table1[[#This Row],[groupid]],Table1[[#This Row],[Thành phần hao phí]])</f>
        <v>14b) Nhân công</v>
      </c>
      <c r="D886" s="594"/>
      <c r="E886" s="589" t="s">
        <v>229</v>
      </c>
      <c r="F886" s="588"/>
      <c r="G886" s="595"/>
      <c r="H886" s="590"/>
      <c r="I886" s="596"/>
      <c r="J886" s="591">
        <v>0</v>
      </c>
    </row>
    <row r="887" spans="1:10" ht="15" customHeight="1">
      <c r="A887" s="587"/>
      <c r="B887" s="291">
        <v>14</v>
      </c>
      <c r="C887" s="593" t="str">
        <f>_xlfn.CONCAT(Table1[[#This Row],[groupid]],Table1[[#This Row],[Thành phần hao phí]])</f>
        <v>14Nhân công 3,5/7, nhóm 1</v>
      </c>
      <c r="D887" s="594" t="s">
        <v>96</v>
      </c>
      <c r="E887" s="589" t="s">
        <v>97</v>
      </c>
      <c r="F887" s="588" t="s">
        <v>93</v>
      </c>
      <c r="G887" s="595">
        <v>0.36</v>
      </c>
      <c r="H887" s="590">
        <v>0</v>
      </c>
      <c r="I887" s="596">
        <v>1</v>
      </c>
      <c r="J887" s="591">
        <v>0</v>
      </c>
    </row>
    <row r="888" spans="1:10" ht="15" customHeight="1">
      <c r="A888" s="587"/>
      <c r="B888" s="291">
        <v>14</v>
      </c>
      <c r="C888" s="593" t="str">
        <f>_xlfn.CONCAT(Table1[[#This Row],[groupid]],Table1[[#This Row],[Thành phần hao phí]])</f>
        <v>14c) Máy thi công</v>
      </c>
      <c r="D888" s="594"/>
      <c r="E888" s="589" t="s">
        <v>230</v>
      </c>
      <c r="F888" s="588"/>
      <c r="G888" s="595"/>
      <c r="H888" s="590"/>
      <c r="I888" s="596"/>
      <c r="J888" s="591">
        <v>0</v>
      </c>
    </row>
    <row r="889" spans="1:10" ht="15" customHeight="1">
      <c r="A889" s="587"/>
      <c r="B889" s="291">
        <v>14</v>
      </c>
      <c r="C889" s="593" t="str">
        <f>_xlfn.CONCAT(Table1[[#This Row],[groupid]],Table1[[#This Row],[Thành phần hao phí]])</f>
        <v>14Máy đào gầu dây 1,2m3</v>
      </c>
      <c r="D889" s="594" t="s">
        <v>105</v>
      </c>
      <c r="E889" s="589" t="s">
        <v>106</v>
      </c>
      <c r="F889" s="588" t="s">
        <v>103</v>
      </c>
      <c r="G889" s="595">
        <v>0.192</v>
      </c>
      <c r="H889" s="590">
        <v>0</v>
      </c>
      <c r="I889" s="596">
        <v>1</v>
      </c>
      <c r="J889" s="591">
        <v>0</v>
      </c>
    </row>
    <row r="890" spans="1:10" ht="15" customHeight="1">
      <c r="A890" s="587"/>
      <c r="B890" s="291">
        <v>14</v>
      </c>
      <c r="C890" s="593" t="str">
        <f>_xlfn.CONCAT(Table1[[#This Row],[groupid]],Table1[[#This Row],[Thành phần hao phí]])</f>
        <v>14Sà lan 250T</v>
      </c>
      <c r="D890" s="594" t="s">
        <v>113</v>
      </c>
      <c r="E890" s="589" t="s">
        <v>114</v>
      </c>
      <c r="F890" s="588" t="s">
        <v>103</v>
      </c>
      <c r="G890" s="595">
        <v>0.192</v>
      </c>
      <c r="H890" s="590">
        <v>0</v>
      </c>
      <c r="I890" s="596">
        <v>1</v>
      </c>
      <c r="J890" s="591">
        <v>0</v>
      </c>
    </row>
    <row r="891" spans="1:10" ht="15" customHeight="1">
      <c r="A891" s="587"/>
      <c r="B891" s="291">
        <v>14</v>
      </c>
      <c r="C891" s="593" t="str">
        <f>_xlfn.CONCAT(Table1[[#This Row],[groupid]],Table1[[#This Row],[Thành phần hao phí]])</f>
        <v>14Sà lan 400T</v>
      </c>
      <c r="D891" s="594" t="s">
        <v>116</v>
      </c>
      <c r="E891" s="589" t="s">
        <v>117</v>
      </c>
      <c r="F891" s="588" t="s">
        <v>103</v>
      </c>
      <c r="G891" s="595">
        <v>0.192</v>
      </c>
      <c r="H891" s="590">
        <v>0</v>
      </c>
      <c r="I891" s="596">
        <v>1</v>
      </c>
      <c r="J891" s="591">
        <v>0</v>
      </c>
    </row>
    <row r="892" spans="1:10" ht="15" customHeight="1">
      <c r="A892" s="587"/>
      <c r="B892" s="291">
        <v>14</v>
      </c>
      <c r="C892" s="593" t="str">
        <f>_xlfn.CONCAT(Table1[[#This Row],[groupid]],Table1[[#This Row],[Thành phần hao phí]])</f>
        <v>14Cộng</v>
      </c>
      <c r="D892" s="594"/>
      <c r="E892" s="589" t="s">
        <v>314</v>
      </c>
      <c r="F892" s="588"/>
      <c r="G892" s="595"/>
      <c r="H892" s="590"/>
      <c r="I892" s="596"/>
      <c r="J892" s="591">
        <v>0</v>
      </c>
    </row>
    <row r="893" spans="1:10" ht="15" customHeight="1">
      <c r="A893" s="587">
        <v>15</v>
      </c>
      <c r="B893" s="291">
        <v>15</v>
      </c>
      <c r="C893" s="593" t="str">
        <f>_xlfn.CONCAT(Table1[[#This Row],[groupid]],Table1[[#This Row],[Thành phần hao phí]])</f>
        <v>150</v>
      </c>
      <c r="D893" s="594">
        <v>0</v>
      </c>
      <c r="E893" s="589">
        <v>0</v>
      </c>
      <c r="F893" s="588">
        <v>0</v>
      </c>
      <c r="G893" s="595">
        <v>1</v>
      </c>
      <c r="H893" s="590"/>
      <c r="I893" s="596"/>
      <c r="J893" s="591"/>
    </row>
    <row r="894" spans="1:10" ht="15" customHeight="1">
      <c r="A894" s="587"/>
      <c r="B894" s="291">
        <v>15</v>
      </c>
      <c r="C894" s="593" t="str">
        <f>_xlfn.CONCAT(Table1[[#This Row],[groupid]],Table1[[#This Row],[Thành phần hao phí]])</f>
        <v>15b) Nhân công</v>
      </c>
      <c r="D894" s="594"/>
      <c r="E894" s="589" t="s">
        <v>229</v>
      </c>
      <c r="F894" s="588"/>
      <c r="G894" s="595"/>
      <c r="H894" s="590"/>
      <c r="I894" s="596"/>
      <c r="J894" s="591">
        <v>0</v>
      </c>
    </row>
    <row r="895" spans="1:10" ht="15" customHeight="1">
      <c r="A895" s="587"/>
      <c r="B895" s="291">
        <v>15</v>
      </c>
      <c r="C895" s="593" t="str">
        <f>_xlfn.CONCAT(Table1[[#This Row],[groupid]],Table1[[#This Row],[Thành phần hao phí]])</f>
        <v>15Nhân công 3,5/7, nhóm 1</v>
      </c>
      <c r="D895" s="594" t="s">
        <v>96</v>
      </c>
      <c r="E895" s="589" t="s">
        <v>97</v>
      </c>
      <c r="F895" s="588" t="s">
        <v>93</v>
      </c>
      <c r="G895" s="595">
        <v>0.36</v>
      </c>
      <c r="H895" s="590">
        <v>0</v>
      </c>
      <c r="I895" s="596">
        <v>1</v>
      </c>
      <c r="J895" s="591">
        <v>0</v>
      </c>
    </row>
    <row r="896" spans="1:10" ht="15" customHeight="1">
      <c r="A896" s="587"/>
      <c r="B896" s="291">
        <v>15</v>
      </c>
      <c r="C896" s="593" t="str">
        <f>_xlfn.CONCAT(Table1[[#This Row],[groupid]],Table1[[#This Row],[Thành phần hao phí]])</f>
        <v>15c) Máy thi công</v>
      </c>
      <c r="D896" s="594"/>
      <c r="E896" s="589" t="s">
        <v>230</v>
      </c>
      <c r="F896" s="588"/>
      <c r="G896" s="595"/>
      <c r="H896" s="590"/>
      <c r="I896" s="596"/>
      <c r="J896" s="591">
        <v>0</v>
      </c>
    </row>
    <row r="897" spans="1:10" ht="15" customHeight="1">
      <c r="A897" s="587"/>
      <c r="B897" s="291">
        <v>15</v>
      </c>
      <c r="C897" s="593" t="str">
        <f>_xlfn.CONCAT(Table1[[#This Row],[groupid]],Table1[[#This Row],[Thành phần hao phí]])</f>
        <v>15Máy đào gầu dây 1,2m3</v>
      </c>
      <c r="D897" s="594" t="s">
        <v>105</v>
      </c>
      <c r="E897" s="589" t="s">
        <v>106</v>
      </c>
      <c r="F897" s="588" t="s">
        <v>103</v>
      </c>
      <c r="G897" s="595">
        <v>0.192</v>
      </c>
      <c r="H897" s="590">
        <v>0</v>
      </c>
      <c r="I897" s="596">
        <v>1</v>
      </c>
      <c r="J897" s="591">
        <v>0</v>
      </c>
    </row>
    <row r="898" spans="1:10" ht="15" customHeight="1">
      <c r="A898" s="587"/>
      <c r="B898" s="291">
        <v>15</v>
      </c>
      <c r="C898" s="593" t="str">
        <f>_xlfn.CONCAT(Table1[[#This Row],[groupid]],Table1[[#This Row],[Thành phần hao phí]])</f>
        <v>15Sà lan 250T</v>
      </c>
      <c r="D898" s="594" t="s">
        <v>113</v>
      </c>
      <c r="E898" s="589" t="s">
        <v>114</v>
      </c>
      <c r="F898" s="588" t="s">
        <v>103</v>
      </c>
      <c r="G898" s="595">
        <v>0.192</v>
      </c>
      <c r="H898" s="590">
        <v>0</v>
      </c>
      <c r="I898" s="596">
        <v>1</v>
      </c>
      <c r="J898" s="591">
        <v>0</v>
      </c>
    </row>
    <row r="899" spans="1:10" ht="15" customHeight="1">
      <c r="A899" s="587"/>
      <c r="B899" s="291">
        <v>15</v>
      </c>
      <c r="C899" s="593" t="str">
        <f>_xlfn.CONCAT(Table1[[#This Row],[groupid]],Table1[[#This Row],[Thành phần hao phí]])</f>
        <v>15Sà lan 400T</v>
      </c>
      <c r="D899" s="594" t="s">
        <v>116</v>
      </c>
      <c r="E899" s="589" t="s">
        <v>117</v>
      </c>
      <c r="F899" s="588" t="s">
        <v>103</v>
      </c>
      <c r="G899" s="595">
        <v>0.192</v>
      </c>
      <c r="H899" s="590">
        <v>0</v>
      </c>
      <c r="I899" s="596">
        <v>1</v>
      </c>
      <c r="J899" s="591">
        <v>0</v>
      </c>
    </row>
    <row r="900" spans="1:10" ht="15" customHeight="1">
      <c r="A900" s="587"/>
      <c r="B900" s="291">
        <v>15</v>
      </c>
      <c r="C900" s="593" t="str">
        <f>_xlfn.CONCAT(Table1[[#This Row],[groupid]],Table1[[#This Row],[Thành phần hao phí]])</f>
        <v>15Cộng</v>
      </c>
      <c r="D900" s="594"/>
      <c r="E900" s="589" t="s">
        <v>314</v>
      </c>
      <c r="F900" s="588"/>
      <c r="G900" s="595"/>
      <c r="H900" s="590"/>
      <c r="I900" s="596"/>
      <c r="J900" s="591">
        <v>0</v>
      </c>
    </row>
    <row r="901" spans="1:10" ht="15" customHeight="1">
      <c r="A901" s="587">
        <v>16</v>
      </c>
      <c r="B901" s="291">
        <v>16</v>
      </c>
      <c r="C901" s="593" t="str">
        <f>_xlfn.CONCAT(Table1[[#This Row],[groupid]],Table1[[#This Row],[Thành phần hao phí]])</f>
        <v>160</v>
      </c>
      <c r="D901" s="594">
        <v>0</v>
      </c>
      <c r="E901" s="589">
        <v>0</v>
      </c>
      <c r="F901" s="588">
        <v>0</v>
      </c>
      <c r="G901" s="595">
        <v>1</v>
      </c>
      <c r="H901" s="590"/>
      <c r="I901" s="596"/>
      <c r="J901" s="591"/>
    </row>
    <row r="902" spans="1:10" ht="15" customHeight="1">
      <c r="A902" s="587"/>
      <c r="B902" s="291">
        <v>16</v>
      </c>
      <c r="C902" s="593" t="str">
        <f>_xlfn.CONCAT(Table1[[#This Row],[groupid]],Table1[[#This Row],[Thành phần hao phí]])</f>
        <v>16b) Nhân công</v>
      </c>
      <c r="D902" s="594"/>
      <c r="E902" s="589" t="s">
        <v>229</v>
      </c>
      <c r="F902" s="588"/>
      <c r="G902" s="595"/>
      <c r="H902" s="590"/>
      <c r="I902" s="596"/>
      <c r="J902" s="591">
        <v>0</v>
      </c>
    </row>
    <row r="903" spans="1:10" ht="15" customHeight="1">
      <c r="A903" s="587"/>
      <c r="B903" s="291">
        <v>16</v>
      </c>
      <c r="C903" s="593" t="str">
        <f>_xlfn.CONCAT(Table1[[#This Row],[groupid]],Table1[[#This Row],[Thành phần hao phí]])</f>
        <v>16Nhân công 3,5/7, nhóm 1</v>
      </c>
      <c r="D903" s="594" t="s">
        <v>96</v>
      </c>
      <c r="E903" s="589" t="s">
        <v>97</v>
      </c>
      <c r="F903" s="588" t="s">
        <v>93</v>
      </c>
      <c r="G903" s="595">
        <v>0.36</v>
      </c>
      <c r="H903" s="590">
        <v>0</v>
      </c>
      <c r="I903" s="596">
        <v>1</v>
      </c>
      <c r="J903" s="591">
        <v>0</v>
      </c>
    </row>
    <row r="904" spans="1:10" ht="15" customHeight="1">
      <c r="A904" s="587"/>
      <c r="B904" s="291">
        <v>16</v>
      </c>
      <c r="C904" s="593" t="str">
        <f>_xlfn.CONCAT(Table1[[#This Row],[groupid]],Table1[[#This Row],[Thành phần hao phí]])</f>
        <v>16c) Máy thi công</v>
      </c>
      <c r="D904" s="594"/>
      <c r="E904" s="589" t="s">
        <v>230</v>
      </c>
      <c r="F904" s="588"/>
      <c r="G904" s="595"/>
      <c r="H904" s="590"/>
      <c r="I904" s="596"/>
      <c r="J904" s="591">
        <v>0</v>
      </c>
    </row>
    <row r="905" spans="1:10" ht="15" customHeight="1">
      <c r="A905" s="587"/>
      <c r="B905" s="291">
        <v>16</v>
      </c>
      <c r="C905" s="593" t="str">
        <f>_xlfn.CONCAT(Table1[[#This Row],[groupid]],Table1[[#This Row],[Thành phần hao phí]])</f>
        <v>16Máy đào gầu dây 1,2m3</v>
      </c>
      <c r="D905" s="594" t="s">
        <v>105</v>
      </c>
      <c r="E905" s="589" t="s">
        <v>106</v>
      </c>
      <c r="F905" s="588" t="s">
        <v>103</v>
      </c>
      <c r="G905" s="595">
        <v>0.192</v>
      </c>
      <c r="H905" s="590">
        <v>0</v>
      </c>
      <c r="I905" s="596">
        <v>1</v>
      </c>
      <c r="J905" s="591">
        <v>0</v>
      </c>
    </row>
    <row r="906" spans="1:10" ht="15" customHeight="1">
      <c r="A906" s="587"/>
      <c r="B906" s="291">
        <v>16</v>
      </c>
      <c r="C906" s="593" t="str">
        <f>_xlfn.CONCAT(Table1[[#This Row],[groupid]],Table1[[#This Row],[Thành phần hao phí]])</f>
        <v>16Sà lan 250T</v>
      </c>
      <c r="D906" s="594" t="s">
        <v>113</v>
      </c>
      <c r="E906" s="589" t="s">
        <v>114</v>
      </c>
      <c r="F906" s="588" t="s">
        <v>103</v>
      </c>
      <c r="G906" s="595">
        <v>0.192</v>
      </c>
      <c r="H906" s="590">
        <v>0</v>
      </c>
      <c r="I906" s="596">
        <v>1</v>
      </c>
      <c r="J906" s="591">
        <v>0</v>
      </c>
    </row>
    <row r="907" spans="1:10" ht="15" customHeight="1">
      <c r="A907" s="587"/>
      <c r="B907" s="291">
        <v>16</v>
      </c>
      <c r="C907" s="593" t="str">
        <f>_xlfn.CONCAT(Table1[[#This Row],[groupid]],Table1[[#This Row],[Thành phần hao phí]])</f>
        <v>16Sà lan 400T</v>
      </c>
      <c r="D907" s="594" t="s">
        <v>116</v>
      </c>
      <c r="E907" s="589" t="s">
        <v>117</v>
      </c>
      <c r="F907" s="588" t="s">
        <v>103</v>
      </c>
      <c r="G907" s="595">
        <v>0.192</v>
      </c>
      <c r="H907" s="590">
        <v>0</v>
      </c>
      <c r="I907" s="596">
        <v>1</v>
      </c>
      <c r="J907" s="591">
        <v>0</v>
      </c>
    </row>
    <row r="908" spans="1:10" ht="15" customHeight="1">
      <c r="A908" s="587"/>
      <c r="B908" s="291">
        <v>16</v>
      </c>
      <c r="C908" s="593" t="str">
        <f>_xlfn.CONCAT(Table1[[#This Row],[groupid]],Table1[[#This Row],[Thành phần hao phí]])</f>
        <v>16Cộng</v>
      </c>
      <c r="D908" s="594"/>
      <c r="E908" s="589" t="s">
        <v>314</v>
      </c>
      <c r="F908" s="588"/>
      <c r="G908" s="595"/>
      <c r="H908" s="590"/>
      <c r="I908" s="596"/>
      <c r="J908" s="591">
        <v>0</v>
      </c>
    </row>
    <row r="909" spans="1:10" ht="15" customHeight="1">
      <c r="A909" s="587">
        <v>17</v>
      </c>
      <c r="B909" s="291">
        <v>17</v>
      </c>
      <c r="C909" s="593" t="str">
        <f>_xlfn.CONCAT(Table1[[#This Row],[groupid]],Table1[[#This Row],[Thành phần hao phí]])</f>
        <v>170</v>
      </c>
      <c r="D909" s="594">
        <v>0</v>
      </c>
      <c r="E909" s="589">
        <v>0</v>
      </c>
      <c r="F909" s="588">
        <v>0</v>
      </c>
      <c r="G909" s="595">
        <v>1</v>
      </c>
      <c r="H909" s="590"/>
      <c r="I909" s="596"/>
      <c r="J909" s="591"/>
    </row>
    <row r="910" spans="1:10" ht="15" customHeight="1">
      <c r="A910" s="587"/>
      <c r="B910" s="291">
        <v>17</v>
      </c>
      <c r="C910" s="593" t="str">
        <f>_xlfn.CONCAT(Table1[[#This Row],[groupid]],Table1[[#This Row],[Thành phần hao phí]])</f>
        <v>17b) Nhân công</v>
      </c>
      <c r="D910" s="594"/>
      <c r="E910" s="589" t="s">
        <v>229</v>
      </c>
      <c r="F910" s="588"/>
      <c r="G910" s="595"/>
      <c r="H910" s="590"/>
      <c r="I910" s="596"/>
      <c r="J910" s="591">
        <v>0</v>
      </c>
    </row>
    <row r="911" spans="1:10" ht="15" customHeight="1">
      <c r="A911" s="587"/>
      <c r="B911" s="291">
        <v>17</v>
      </c>
      <c r="C911" s="593" t="str">
        <f>_xlfn.CONCAT(Table1[[#This Row],[groupid]],Table1[[#This Row],[Thành phần hao phí]])</f>
        <v>17Nhân công 3,5/7, nhóm 1</v>
      </c>
      <c r="D911" s="594" t="s">
        <v>96</v>
      </c>
      <c r="E911" s="589" t="s">
        <v>97</v>
      </c>
      <c r="F911" s="588" t="s">
        <v>93</v>
      </c>
      <c r="G911" s="595">
        <v>0.36</v>
      </c>
      <c r="H911" s="590">
        <v>0</v>
      </c>
      <c r="I911" s="596">
        <v>1</v>
      </c>
      <c r="J911" s="591">
        <v>0</v>
      </c>
    </row>
    <row r="912" spans="1:10" ht="15" customHeight="1">
      <c r="A912" s="587"/>
      <c r="B912" s="291">
        <v>17</v>
      </c>
      <c r="C912" s="593" t="str">
        <f>_xlfn.CONCAT(Table1[[#This Row],[groupid]],Table1[[#This Row],[Thành phần hao phí]])</f>
        <v>17c) Máy thi công</v>
      </c>
      <c r="D912" s="594"/>
      <c r="E912" s="589" t="s">
        <v>230</v>
      </c>
      <c r="F912" s="588"/>
      <c r="G912" s="595"/>
      <c r="H912" s="590"/>
      <c r="I912" s="596"/>
      <c r="J912" s="591">
        <v>0</v>
      </c>
    </row>
    <row r="913" spans="1:10" ht="15" customHeight="1">
      <c r="A913" s="587"/>
      <c r="B913" s="291">
        <v>17</v>
      </c>
      <c r="C913" s="593" t="str">
        <f>_xlfn.CONCAT(Table1[[#This Row],[groupid]],Table1[[#This Row],[Thành phần hao phí]])</f>
        <v>17Máy đào gầu dây 1,2m3</v>
      </c>
      <c r="D913" s="594" t="s">
        <v>105</v>
      </c>
      <c r="E913" s="589" t="s">
        <v>106</v>
      </c>
      <c r="F913" s="588" t="s">
        <v>103</v>
      </c>
      <c r="G913" s="595">
        <v>0.192</v>
      </c>
      <c r="H913" s="590">
        <v>0</v>
      </c>
      <c r="I913" s="596">
        <v>1</v>
      </c>
      <c r="J913" s="591">
        <v>0</v>
      </c>
    </row>
    <row r="914" spans="1:10" ht="15" customHeight="1">
      <c r="A914" s="587"/>
      <c r="B914" s="291">
        <v>17</v>
      </c>
      <c r="C914" s="593" t="str">
        <f>_xlfn.CONCAT(Table1[[#This Row],[groupid]],Table1[[#This Row],[Thành phần hao phí]])</f>
        <v>17Sà lan 250T</v>
      </c>
      <c r="D914" s="594" t="s">
        <v>113</v>
      </c>
      <c r="E914" s="589" t="s">
        <v>114</v>
      </c>
      <c r="F914" s="588" t="s">
        <v>103</v>
      </c>
      <c r="G914" s="595">
        <v>0.192</v>
      </c>
      <c r="H914" s="590">
        <v>0</v>
      </c>
      <c r="I914" s="596">
        <v>1</v>
      </c>
      <c r="J914" s="591">
        <v>0</v>
      </c>
    </row>
    <row r="915" spans="1:10" ht="15" customHeight="1">
      <c r="A915" s="587"/>
      <c r="B915" s="291">
        <v>17</v>
      </c>
      <c r="C915" s="593" t="str">
        <f>_xlfn.CONCAT(Table1[[#This Row],[groupid]],Table1[[#This Row],[Thành phần hao phí]])</f>
        <v>17Sà lan 400T</v>
      </c>
      <c r="D915" s="594" t="s">
        <v>116</v>
      </c>
      <c r="E915" s="589" t="s">
        <v>117</v>
      </c>
      <c r="F915" s="588" t="s">
        <v>103</v>
      </c>
      <c r="G915" s="595">
        <v>0.192</v>
      </c>
      <c r="H915" s="590">
        <v>0</v>
      </c>
      <c r="I915" s="596">
        <v>1</v>
      </c>
      <c r="J915" s="591">
        <v>0</v>
      </c>
    </row>
    <row r="916" spans="1:10" ht="15" customHeight="1">
      <c r="A916" s="587"/>
      <c r="B916" s="291">
        <v>17</v>
      </c>
      <c r="C916" s="593" t="str">
        <f>_xlfn.CONCAT(Table1[[#This Row],[groupid]],Table1[[#This Row],[Thành phần hao phí]])</f>
        <v>17Cộng</v>
      </c>
      <c r="D916" s="594"/>
      <c r="E916" s="589" t="s">
        <v>314</v>
      </c>
      <c r="F916" s="588"/>
      <c r="G916" s="595"/>
      <c r="H916" s="590"/>
      <c r="I916" s="596"/>
      <c r="J916" s="591">
        <v>0</v>
      </c>
    </row>
    <row r="917" spans="1:10" ht="15" customHeight="1">
      <c r="A917" s="587">
        <v>1</v>
      </c>
      <c r="B917" s="291">
        <v>1</v>
      </c>
      <c r="C917" s="593" t="str">
        <f>_xlfn.CONCAT(Table1[[#This Row],[groupid]],Table1[[#This Row],[Thành phần hao phí]])</f>
        <v>1Nạo vét bùn bằng thủ công</v>
      </c>
      <c r="D917" s="594" t="s">
        <v>44</v>
      </c>
      <c r="E917" s="589" t="s">
        <v>45</v>
      </c>
      <c r="F917" s="588" t="s">
        <v>46</v>
      </c>
      <c r="G917" s="595">
        <v>1</v>
      </c>
      <c r="H917" s="590"/>
      <c r="I917" s="596"/>
      <c r="J917" s="591"/>
    </row>
    <row r="918" spans="1:10" ht="15" customHeight="1">
      <c r="A918" s="587"/>
      <c r="B918" s="291">
        <v>1</v>
      </c>
      <c r="C918" s="593" t="str">
        <f>_xlfn.CONCAT(Table1[[#This Row],[groupid]],Table1[[#This Row],[Thành phần hao phí]])</f>
        <v>1b) Nhân công</v>
      </c>
      <c r="D918" s="594"/>
      <c r="E918" s="589" t="s">
        <v>229</v>
      </c>
      <c r="F918" s="588"/>
      <c r="G918" s="595"/>
      <c r="H918" s="590"/>
      <c r="I918" s="596"/>
      <c r="J918" s="591">
        <v>211893</v>
      </c>
    </row>
    <row r="919" spans="1:10" ht="15" customHeight="1">
      <c r="A919" s="587"/>
      <c r="B919" s="291">
        <v>1</v>
      </c>
      <c r="C919" s="593" t="str">
        <f>_xlfn.CONCAT(Table1[[#This Row],[groupid]],Table1[[#This Row],[Thành phần hao phí]])</f>
        <v>1Nhân công 3,0/7, nhóm 1</v>
      </c>
      <c r="D919" s="594" t="s">
        <v>91</v>
      </c>
      <c r="E919" s="589" t="s">
        <v>92</v>
      </c>
      <c r="F919" s="588" t="s">
        <v>93</v>
      </c>
      <c r="G919" s="595">
        <v>0.94</v>
      </c>
      <c r="H919" s="590">
        <v>225418</v>
      </c>
      <c r="I919" s="596">
        <v>1</v>
      </c>
      <c r="J919" s="591">
        <v>211893</v>
      </c>
    </row>
    <row r="920" spans="1:10" ht="15" customHeight="1">
      <c r="A920" s="587">
        <v>2</v>
      </c>
      <c r="B920" s="291">
        <v>2</v>
      </c>
      <c r="C920" s="593" t="str">
        <f>_xlfn.CONCAT(Table1[[#This Row],[groupid]],Table1[[#This Row],[Thành phần hao phí]])</f>
        <v>2Nạo vét kênh mương bằng máy đào gầu dây 0,4m3, chiều cao đổ đất &lt;= 3m, bùn đặc lắng đọng dưới 3 năm</v>
      </c>
      <c r="D920" s="594" t="s">
        <v>52</v>
      </c>
      <c r="E920" s="589" t="s">
        <v>53</v>
      </c>
      <c r="F920" s="588" t="s">
        <v>54</v>
      </c>
      <c r="G920" s="595">
        <v>1</v>
      </c>
      <c r="H920" s="590"/>
      <c r="I920" s="596"/>
      <c r="J920" s="591"/>
    </row>
    <row r="921" spans="1:10" ht="15" customHeight="1">
      <c r="A921" s="587"/>
      <c r="B921" s="291">
        <v>2</v>
      </c>
      <c r="C921" s="593" t="str">
        <f>_xlfn.CONCAT(Table1[[#This Row],[groupid]],Table1[[#This Row],[Thành phần hao phí]])</f>
        <v>2b) Nhân công</v>
      </c>
      <c r="D921" s="594"/>
      <c r="E921" s="589" t="s">
        <v>229</v>
      </c>
      <c r="F921" s="588"/>
      <c r="G921" s="595"/>
      <c r="H921" s="590"/>
      <c r="I921" s="596"/>
      <c r="J921" s="591">
        <v>202130</v>
      </c>
    </row>
    <row r="922" spans="1:10" ht="15" customHeight="1">
      <c r="A922" s="587"/>
      <c r="B922" s="291">
        <v>2</v>
      </c>
      <c r="C922" s="593" t="str">
        <f>_xlfn.CONCAT(Table1[[#This Row],[groupid]],Table1[[#This Row],[Thành phần hao phí]])</f>
        <v>2Nhân công 3,5/7, nhóm 1</v>
      </c>
      <c r="D922" s="594" t="s">
        <v>96</v>
      </c>
      <c r="E922" s="589" t="s">
        <v>97</v>
      </c>
      <c r="F922" s="588" t="s">
        <v>93</v>
      </c>
      <c r="G922" s="595">
        <v>0.82</v>
      </c>
      <c r="H922" s="590">
        <v>246500</v>
      </c>
      <c r="I922" s="596">
        <v>1</v>
      </c>
      <c r="J922" s="591">
        <v>202130</v>
      </c>
    </row>
    <row r="923" spans="1:10" ht="15" customHeight="1">
      <c r="A923" s="587"/>
      <c r="B923" s="291">
        <v>2</v>
      </c>
      <c r="C923" s="593" t="str">
        <f>_xlfn.CONCAT(Table1[[#This Row],[groupid]],Table1[[#This Row],[Thành phần hao phí]])</f>
        <v>2c) Máy thi công</v>
      </c>
      <c r="D923" s="594"/>
      <c r="E923" s="589" t="s">
        <v>230</v>
      </c>
      <c r="F923" s="588"/>
      <c r="G923" s="595"/>
      <c r="H923" s="590"/>
      <c r="I923" s="596"/>
      <c r="J923" s="591">
        <v>978209</v>
      </c>
    </row>
    <row r="924" spans="1:10" ht="15" customHeight="1">
      <c r="A924" s="587"/>
      <c r="B924" s="291">
        <v>2</v>
      </c>
      <c r="C924" s="593" t="str">
        <f>_xlfn.CONCAT(Table1[[#This Row],[groupid]],Table1[[#This Row],[Thành phần hao phí]])</f>
        <v>2Máy đào gầu dây 0,4m3</v>
      </c>
      <c r="D924" s="594" t="s">
        <v>101</v>
      </c>
      <c r="E924" s="589" t="s">
        <v>102</v>
      </c>
      <c r="F924" s="588" t="s">
        <v>103</v>
      </c>
      <c r="G924" s="595">
        <v>0.44</v>
      </c>
      <c r="H924" s="590">
        <v>1992824</v>
      </c>
      <c r="I924" s="596">
        <v>1</v>
      </c>
      <c r="J924" s="591">
        <v>876843</v>
      </c>
    </row>
    <row r="925" spans="1:10" ht="15" customHeight="1">
      <c r="A925" s="587"/>
      <c r="B925" s="291">
        <v>2</v>
      </c>
      <c r="C925" s="593" t="str">
        <f>_xlfn.CONCAT(Table1[[#This Row],[groupid]],Table1[[#This Row],[Thành phần hao phí]])</f>
        <v>2Phao thép 60T đặt máy</v>
      </c>
      <c r="D925" s="594" t="s">
        <v>108</v>
      </c>
      <c r="E925" s="589" t="s">
        <v>112</v>
      </c>
      <c r="F925" s="588" t="s">
        <v>103</v>
      </c>
      <c r="G925" s="595">
        <v>0.44</v>
      </c>
      <c r="H925" s="590">
        <v>115189</v>
      </c>
      <c r="I925" s="596">
        <v>1</v>
      </c>
      <c r="J925" s="591">
        <v>50683</v>
      </c>
    </row>
    <row r="926" spans="1:10" ht="15" customHeight="1">
      <c r="A926" s="587"/>
      <c r="B926" s="291">
        <v>2</v>
      </c>
      <c r="C926" s="593" t="str">
        <f>_xlfn.CONCAT(Table1[[#This Row],[groupid]],Table1[[#This Row],[Thành phần hao phí]])</f>
        <v>2Phao thép 60T chứa bùn</v>
      </c>
      <c r="D926" s="594" t="s">
        <v>108</v>
      </c>
      <c r="E926" s="589" t="s">
        <v>111</v>
      </c>
      <c r="F926" s="588" t="s">
        <v>103</v>
      </c>
      <c r="G926" s="595">
        <v>0.44</v>
      </c>
      <c r="H926" s="590">
        <v>115189</v>
      </c>
      <c r="I926" s="596">
        <v>1</v>
      </c>
      <c r="J926" s="591">
        <v>50683</v>
      </c>
    </row>
    <row r="927" spans="1:10" ht="15" customHeight="1">
      <c r="A927" s="587"/>
      <c r="B927" s="291">
        <v>2</v>
      </c>
      <c r="C927" s="593" t="str">
        <f>_xlfn.CONCAT(Table1[[#This Row],[groupid]],Table1[[#This Row],[Thành phần hao phí]])</f>
        <v>2Cộng</v>
      </c>
      <c r="D927" s="594"/>
      <c r="E927" s="589" t="s">
        <v>314</v>
      </c>
      <c r="F927" s="588"/>
      <c r="G927" s="595"/>
      <c r="H927" s="590"/>
      <c r="I927" s="596"/>
      <c r="J927" s="591">
        <v>978209</v>
      </c>
    </row>
    <row r="928" spans="1:10" ht="15" customHeight="1">
      <c r="A928" s="587">
        <v>3</v>
      </c>
      <c r="B928" s="291">
        <v>3</v>
      </c>
      <c r="C928" s="593" t="str">
        <f>_xlfn.CONCAT(Table1[[#This Row],[groupid]],Table1[[#This Row],[Thành phần hao phí]])</f>
        <v>3Vận chuyển 1km đầu, đi đổ bằng tàu kéo 75cv + phao thép 60T</v>
      </c>
      <c r="D928" s="594" t="s">
        <v>57</v>
      </c>
      <c r="E928" s="589" t="s">
        <v>58</v>
      </c>
      <c r="F928" s="588" t="s">
        <v>54</v>
      </c>
      <c r="G928" s="595">
        <v>1</v>
      </c>
      <c r="H928" s="590"/>
      <c r="I928" s="596"/>
      <c r="J928" s="591"/>
    </row>
    <row r="929" spans="1:10" ht="15" customHeight="1">
      <c r="A929" s="587"/>
      <c r="B929" s="291">
        <v>3</v>
      </c>
      <c r="C929" s="593" t="str">
        <f>_xlfn.CONCAT(Table1[[#This Row],[groupid]],Table1[[#This Row],[Thành phần hao phí]])</f>
        <v>3c) Máy thi công</v>
      </c>
      <c r="D929" s="594"/>
      <c r="E929" s="589" t="s">
        <v>230</v>
      </c>
      <c r="F929" s="588"/>
      <c r="G929" s="595"/>
      <c r="H929" s="590"/>
      <c r="I929" s="596"/>
      <c r="J929" s="591">
        <v>343452</v>
      </c>
    </row>
    <row r="930" spans="1:10" ht="15" customHeight="1">
      <c r="A930" s="587"/>
      <c r="B930" s="291">
        <v>3</v>
      </c>
      <c r="C930" s="593" t="str">
        <f>_xlfn.CONCAT(Table1[[#This Row],[groupid]],Table1[[#This Row],[Thành phần hao phí]])</f>
        <v>3Phao thép 60T</v>
      </c>
      <c r="D930" s="594" t="s">
        <v>108</v>
      </c>
      <c r="E930" s="589" t="s">
        <v>109</v>
      </c>
      <c r="F930" s="588" t="s">
        <v>103</v>
      </c>
      <c r="G930" s="595">
        <v>9.4E-2</v>
      </c>
      <c r="H930" s="590">
        <v>115189</v>
      </c>
      <c r="I930" s="596">
        <v>1</v>
      </c>
      <c r="J930" s="591">
        <v>10828</v>
      </c>
    </row>
    <row r="931" spans="1:10" ht="15" customHeight="1">
      <c r="A931" s="587"/>
      <c r="B931" s="291">
        <v>3</v>
      </c>
      <c r="C931" s="593" t="str">
        <f>_xlfn.CONCAT(Table1[[#This Row],[groupid]],Table1[[#This Row],[Thành phần hao phí]])</f>
        <v>3Tàu kéo 75CV</v>
      </c>
      <c r="D931" s="594" t="s">
        <v>123</v>
      </c>
      <c r="E931" s="589" t="s">
        <v>124</v>
      </c>
      <c r="F931" s="588" t="s">
        <v>103</v>
      </c>
      <c r="G931" s="595">
        <v>9.4E-2</v>
      </c>
      <c r="H931" s="590">
        <v>3538558</v>
      </c>
      <c r="I931" s="596">
        <v>1</v>
      </c>
      <c r="J931" s="591">
        <v>332624</v>
      </c>
    </row>
    <row r="932" spans="1:10" ht="15" customHeight="1">
      <c r="A932" s="587"/>
      <c r="B932" s="291">
        <v>3</v>
      </c>
      <c r="C932" s="593" t="str">
        <f>_xlfn.CONCAT(Table1[[#This Row],[groupid]],Table1[[#This Row],[Thành phần hao phí]])</f>
        <v>3Cộng</v>
      </c>
      <c r="D932" s="594"/>
      <c r="E932" s="589" t="s">
        <v>314</v>
      </c>
      <c r="F932" s="588"/>
      <c r="G932" s="595"/>
      <c r="H932" s="590"/>
      <c r="I932" s="596"/>
      <c r="J932" s="591">
        <v>343452</v>
      </c>
    </row>
    <row r="933" spans="1:10" ht="15" customHeight="1">
      <c r="A933" s="587">
        <v>4</v>
      </c>
      <c r="B933" s="291">
        <v>4</v>
      </c>
      <c r="C933" s="593" t="str">
        <f>_xlfn.CONCAT(Table1[[#This Row],[groupid]],Table1[[#This Row],[Thành phần hao phí]])</f>
        <v>4Vận chuyển đất, cát đổ đi bằng tàu kéo 360CV, sà lan 400 tấn, vận chuyển 1 km tiếp theo, cự ly &lt;= 6km</v>
      </c>
      <c r="D933" s="594" t="s">
        <v>60</v>
      </c>
      <c r="E933" s="589" t="s">
        <v>61</v>
      </c>
      <c r="F933" s="588" t="s">
        <v>54</v>
      </c>
      <c r="G933" s="595">
        <v>1</v>
      </c>
      <c r="H933" s="590"/>
      <c r="I933" s="596"/>
      <c r="J933" s="591"/>
    </row>
    <row r="934" spans="1:10" ht="15" customHeight="1">
      <c r="A934" s="587"/>
      <c r="B934" s="291">
        <v>4</v>
      </c>
      <c r="C934" s="593" t="str">
        <f>_xlfn.CONCAT(Table1[[#This Row],[groupid]],Table1[[#This Row],[Thành phần hao phí]])</f>
        <v>4c) Máy thi công</v>
      </c>
      <c r="D934" s="594"/>
      <c r="E934" s="589" t="s">
        <v>230</v>
      </c>
      <c r="F934" s="588"/>
      <c r="G934" s="595"/>
      <c r="H934" s="590"/>
      <c r="I934" s="596"/>
      <c r="J934" s="591">
        <v>555370</v>
      </c>
    </row>
    <row r="935" spans="1:10" ht="15" customHeight="1">
      <c r="A935" s="587"/>
      <c r="B935" s="291">
        <v>4</v>
      </c>
      <c r="C935" s="593" t="str">
        <f>_xlfn.CONCAT(Table1[[#This Row],[groupid]],Table1[[#This Row],[Thành phần hao phí]])</f>
        <v>4Phao thép 60T</v>
      </c>
      <c r="D935" s="594" t="s">
        <v>108</v>
      </c>
      <c r="E935" s="589" t="s">
        <v>109</v>
      </c>
      <c r="F935" s="588" t="s">
        <v>103</v>
      </c>
      <c r="G935" s="595">
        <v>0.08</v>
      </c>
      <c r="H935" s="590">
        <v>115189</v>
      </c>
      <c r="I935" s="596">
        <v>1.9</v>
      </c>
      <c r="J935" s="591">
        <v>17509</v>
      </c>
    </row>
    <row r="936" spans="1:10" ht="15" customHeight="1">
      <c r="A936" s="587"/>
      <c r="B936" s="291">
        <v>4</v>
      </c>
      <c r="C936" s="593" t="str">
        <f>_xlfn.CONCAT(Table1[[#This Row],[groupid]],Table1[[#This Row],[Thành phần hao phí]])</f>
        <v>4Tàu kéo 75CV</v>
      </c>
      <c r="D936" s="594" t="s">
        <v>123</v>
      </c>
      <c r="E936" s="589" t="s">
        <v>124</v>
      </c>
      <c r="F936" s="588" t="s">
        <v>103</v>
      </c>
      <c r="G936" s="595">
        <v>0.08</v>
      </c>
      <c r="H936" s="590">
        <v>3538558</v>
      </c>
      <c r="I936" s="596">
        <v>1.9</v>
      </c>
      <c r="J936" s="591">
        <v>537861</v>
      </c>
    </row>
    <row r="937" spans="1:10" ht="15" customHeight="1">
      <c r="A937" s="587"/>
      <c r="B937" s="291">
        <v>4</v>
      </c>
      <c r="C937" s="593" t="str">
        <f>_xlfn.CONCAT(Table1[[#This Row],[groupid]],Table1[[#This Row],[Thành phần hao phí]])</f>
        <v>4Cộng</v>
      </c>
      <c r="D937" s="594"/>
      <c r="E937" s="589" t="s">
        <v>314</v>
      </c>
      <c r="F937" s="588"/>
      <c r="G937" s="595"/>
      <c r="H937" s="590"/>
      <c r="I937" s="596"/>
      <c r="J937" s="591">
        <v>555370</v>
      </c>
    </row>
    <row r="938" spans="1:10" ht="15" customHeight="1">
      <c r="A938" s="587">
        <v>5</v>
      </c>
      <c r="B938" s="291">
        <v>5</v>
      </c>
      <c r="C938" s="593" t="str">
        <f>_xlfn.CONCAT(Table1[[#This Row],[groupid]],Table1[[#This Row],[Thành phần hao phí]])</f>
        <v>5Đào xúc bùn lên xà lan 400T bằng máy đào gầu dây &lt;1,25m3, (máy đào đứng trên phao thép trọng tải 60T)</v>
      </c>
      <c r="D938" s="594" t="s">
        <v>63</v>
      </c>
      <c r="E938" s="589" t="s">
        <v>64</v>
      </c>
      <c r="F938" s="588" t="s">
        <v>54</v>
      </c>
      <c r="G938" s="595">
        <v>1</v>
      </c>
      <c r="H938" s="590"/>
      <c r="I938" s="596"/>
      <c r="J938" s="591"/>
    </row>
    <row r="939" spans="1:10" ht="15" customHeight="1">
      <c r="A939" s="587"/>
      <c r="B939" s="291">
        <v>5</v>
      </c>
      <c r="C939" s="593" t="str">
        <f>_xlfn.CONCAT(Table1[[#This Row],[groupid]],Table1[[#This Row],[Thành phần hao phí]])</f>
        <v>5b) Nhân công</v>
      </c>
      <c r="D939" s="594"/>
      <c r="E939" s="589" t="s">
        <v>229</v>
      </c>
      <c r="F939" s="588"/>
      <c r="G939" s="595"/>
      <c r="H939" s="590"/>
      <c r="I939" s="596"/>
      <c r="J939" s="591">
        <v>88740</v>
      </c>
    </row>
    <row r="940" spans="1:10" ht="15" customHeight="1">
      <c r="A940" s="587"/>
      <c r="B940" s="291">
        <v>5</v>
      </c>
      <c r="C940" s="593" t="str">
        <f>_xlfn.CONCAT(Table1[[#This Row],[groupid]],Table1[[#This Row],[Thành phần hao phí]])</f>
        <v>5Nhân công 3,5/7, nhóm 1</v>
      </c>
      <c r="D940" s="594" t="s">
        <v>96</v>
      </c>
      <c r="E940" s="589" t="s">
        <v>97</v>
      </c>
      <c r="F940" s="588" t="s">
        <v>93</v>
      </c>
      <c r="G940" s="595">
        <v>0.36</v>
      </c>
      <c r="H940" s="590">
        <v>246500</v>
      </c>
      <c r="I940" s="596">
        <v>1</v>
      </c>
      <c r="J940" s="591">
        <v>88740</v>
      </c>
    </row>
    <row r="941" spans="1:10" ht="15" customHeight="1">
      <c r="A941" s="587"/>
      <c r="B941" s="291">
        <v>5</v>
      </c>
      <c r="C941" s="593" t="str">
        <f>_xlfn.CONCAT(Table1[[#This Row],[groupid]],Table1[[#This Row],[Thành phần hao phí]])</f>
        <v>5c) Máy thi công</v>
      </c>
      <c r="D941" s="594"/>
      <c r="E941" s="589" t="s">
        <v>230</v>
      </c>
      <c r="F941" s="588"/>
      <c r="G941" s="595"/>
      <c r="H941" s="590"/>
      <c r="I941" s="596"/>
      <c r="J941" s="591">
        <v>1007960</v>
      </c>
    </row>
    <row r="942" spans="1:10" ht="15" customHeight="1">
      <c r="A942" s="587"/>
      <c r="B942" s="291">
        <v>5</v>
      </c>
      <c r="C942" s="593" t="str">
        <f>_xlfn.CONCAT(Table1[[#This Row],[groupid]],Table1[[#This Row],[Thành phần hao phí]])</f>
        <v>5Máy đào gầu dây 1,2m3</v>
      </c>
      <c r="D942" s="594" t="s">
        <v>105</v>
      </c>
      <c r="E942" s="589" t="s">
        <v>106</v>
      </c>
      <c r="F942" s="588" t="s">
        <v>103</v>
      </c>
      <c r="G942" s="595">
        <v>0.192</v>
      </c>
      <c r="H942" s="590">
        <v>3565793</v>
      </c>
      <c r="I942" s="596">
        <v>1</v>
      </c>
      <c r="J942" s="591">
        <v>684632</v>
      </c>
    </row>
    <row r="943" spans="1:10" ht="15" customHeight="1">
      <c r="A943" s="587"/>
      <c r="B943" s="291">
        <v>5</v>
      </c>
      <c r="C943" s="593" t="str">
        <f>_xlfn.CONCAT(Table1[[#This Row],[groupid]],Table1[[#This Row],[Thành phần hao phí]])</f>
        <v>5Sà lan 250T</v>
      </c>
      <c r="D943" s="594" t="s">
        <v>113</v>
      </c>
      <c r="E943" s="589" t="s">
        <v>114</v>
      </c>
      <c r="F943" s="588" t="s">
        <v>103</v>
      </c>
      <c r="G943" s="595">
        <v>0.192</v>
      </c>
      <c r="H943" s="590">
        <v>677592</v>
      </c>
      <c r="I943" s="596">
        <v>1</v>
      </c>
      <c r="J943" s="591">
        <v>130098</v>
      </c>
    </row>
    <row r="944" spans="1:10" ht="15" customHeight="1">
      <c r="A944" s="587"/>
      <c r="B944" s="291">
        <v>5</v>
      </c>
      <c r="C944" s="593" t="str">
        <f>_xlfn.CONCAT(Table1[[#This Row],[groupid]],Table1[[#This Row],[Thành phần hao phí]])</f>
        <v>5Phao thép 60T chứa bùn</v>
      </c>
      <c r="D944" s="594" t="s">
        <v>108</v>
      </c>
      <c r="E944" s="589" t="s">
        <v>111</v>
      </c>
      <c r="F944" s="588" t="s">
        <v>103</v>
      </c>
      <c r="G944" s="595">
        <v>0.192</v>
      </c>
      <c r="H944" s="590">
        <v>115189</v>
      </c>
      <c r="I944" s="596">
        <v>1</v>
      </c>
      <c r="J944" s="591">
        <v>22116</v>
      </c>
    </row>
    <row r="945" spans="1:10" ht="15" customHeight="1">
      <c r="A945" s="587"/>
      <c r="B945" s="291">
        <v>5</v>
      </c>
      <c r="C945" s="593" t="str">
        <f>_xlfn.CONCAT(Table1[[#This Row],[groupid]],Table1[[#This Row],[Thành phần hao phí]])</f>
        <v>5Sà lan 400T nhận bùn</v>
      </c>
      <c r="D945" s="594" t="s">
        <v>116</v>
      </c>
      <c r="E945" s="589" t="s">
        <v>119</v>
      </c>
      <c r="F945" s="588" t="s">
        <v>103</v>
      </c>
      <c r="G945" s="595">
        <v>0.192</v>
      </c>
      <c r="H945" s="590">
        <v>891221</v>
      </c>
      <c r="I945" s="596">
        <v>1</v>
      </c>
      <c r="J945" s="591">
        <v>171114</v>
      </c>
    </row>
    <row r="946" spans="1:10" ht="15" customHeight="1">
      <c r="A946" s="587"/>
      <c r="B946" s="291">
        <v>5</v>
      </c>
      <c r="C946" s="593" t="str">
        <f>_xlfn.CONCAT(Table1[[#This Row],[groupid]],Table1[[#This Row],[Thành phần hao phí]])</f>
        <v>5Cộng</v>
      </c>
      <c r="D946" s="594"/>
      <c r="E946" s="589" t="s">
        <v>314</v>
      </c>
      <c r="F946" s="588"/>
      <c r="G946" s="595"/>
      <c r="H946" s="590"/>
      <c r="I946" s="596"/>
      <c r="J946" s="591">
        <v>1007960</v>
      </c>
    </row>
    <row r="947" spans="1:10" ht="15" customHeight="1">
      <c r="A947" s="587">
        <v>6</v>
      </c>
      <c r="B947" s="291">
        <v>6</v>
      </c>
      <c r="C947" s="593" t="str">
        <f>_xlfn.CONCAT(Table1[[#This Row],[groupid]],Table1[[#This Row],[Thành phần hao phí]])</f>
        <v>6Vận chuyển đất, bùn đổ đi bằng tàu kéo 360CV, sà lan 400 tấn, vận chuyển 1 km đầu</v>
      </c>
      <c r="D947" s="594" t="s">
        <v>57</v>
      </c>
      <c r="E947" s="589" t="s">
        <v>67</v>
      </c>
      <c r="F947" s="588" t="s">
        <v>54</v>
      </c>
      <c r="G947" s="595">
        <v>1</v>
      </c>
      <c r="H947" s="590"/>
      <c r="I947" s="596"/>
      <c r="J947" s="591"/>
    </row>
    <row r="948" spans="1:10" ht="15" customHeight="1">
      <c r="A948" s="587"/>
      <c r="B948" s="291">
        <v>6</v>
      </c>
      <c r="C948" s="593" t="str">
        <f>_xlfn.CONCAT(Table1[[#This Row],[groupid]],Table1[[#This Row],[Thành phần hao phí]])</f>
        <v>6c) Máy thi công</v>
      </c>
      <c r="D948" s="594"/>
      <c r="E948" s="589" t="s">
        <v>230</v>
      </c>
      <c r="F948" s="588"/>
      <c r="G948" s="595"/>
      <c r="H948" s="590"/>
      <c r="I948" s="596"/>
      <c r="J948" s="591">
        <v>634088</v>
      </c>
    </row>
    <row r="949" spans="1:10" ht="15" customHeight="1">
      <c r="A949" s="587"/>
      <c r="B949" s="291">
        <v>6</v>
      </c>
      <c r="C949" s="593" t="str">
        <f>_xlfn.CONCAT(Table1[[#This Row],[groupid]],Table1[[#This Row],[Thành phần hao phí]])</f>
        <v>6Sà lan 400T</v>
      </c>
      <c r="D949" s="594" t="s">
        <v>116</v>
      </c>
      <c r="E949" s="589" t="s">
        <v>117</v>
      </c>
      <c r="F949" s="588" t="s">
        <v>103</v>
      </c>
      <c r="G949" s="595">
        <v>9.4E-2</v>
      </c>
      <c r="H949" s="590">
        <v>891221</v>
      </c>
      <c r="I949" s="596">
        <v>1</v>
      </c>
      <c r="J949" s="591">
        <v>83775</v>
      </c>
    </row>
    <row r="950" spans="1:10" ht="15" customHeight="1">
      <c r="A950" s="587"/>
      <c r="B950" s="291">
        <v>6</v>
      </c>
      <c r="C950" s="593" t="str">
        <f>_xlfn.CONCAT(Table1[[#This Row],[groupid]],Table1[[#This Row],[Thành phần hao phí]])</f>
        <v>6Tàu kéo 360CV</v>
      </c>
      <c r="D950" s="594" t="s">
        <v>120</v>
      </c>
      <c r="E950" s="589" t="s">
        <v>121</v>
      </c>
      <c r="F950" s="588" t="s">
        <v>103</v>
      </c>
      <c r="G950" s="595">
        <v>9.4E-2</v>
      </c>
      <c r="H950" s="590">
        <v>5854397</v>
      </c>
      <c r="I950" s="596">
        <v>1</v>
      </c>
      <c r="J950" s="591">
        <v>550313</v>
      </c>
    </row>
    <row r="951" spans="1:10" ht="15" customHeight="1">
      <c r="A951" s="587"/>
      <c r="B951" s="291">
        <v>6</v>
      </c>
      <c r="C951" s="593" t="str">
        <f>_xlfn.CONCAT(Table1[[#This Row],[groupid]],Table1[[#This Row],[Thành phần hao phí]])</f>
        <v>6Cộng</v>
      </c>
      <c r="D951" s="594"/>
      <c r="E951" s="589" t="s">
        <v>314</v>
      </c>
      <c r="F951" s="588"/>
      <c r="G951" s="595"/>
      <c r="H951" s="590"/>
      <c r="I951" s="596"/>
      <c r="J951" s="591">
        <v>634088</v>
      </c>
    </row>
    <row r="952" spans="1:10" ht="15" customHeight="1">
      <c r="A952" s="587">
        <v>7</v>
      </c>
      <c r="B952" s="291">
        <v>7</v>
      </c>
      <c r="C952" s="593" t="str">
        <f>_xlfn.CONCAT(Table1[[#This Row],[groupid]],Table1[[#This Row],[Thành phần hao phí]])</f>
        <v>7Vận chuyển đất, bùn đổ đi bằng tàu kéo 360CV, sà lan 400 tấn, vận chuyển 1 km tiếp theo, cự ly &lt;= 6km</v>
      </c>
      <c r="D952" s="594" t="s">
        <v>60</v>
      </c>
      <c r="E952" s="589" t="s">
        <v>69</v>
      </c>
      <c r="F952" s="588" t="s">
        <v>54</v>
      </c>
      <c r="G952" s="595">
        <v>1</v>
      </c>
      <c r="H952" s="590"/>
      <c r="I952" s="596"/>
      <c r="J952" s="591"/>
    </row>
    <row r="953" spans="1:10" ht="15" customHeight="1">
      <c r="A953" s="587"/>
      <c r="B953" s="291">
        <v>7</v>
      </c>
      <c r="C953" s="593" t="str">
        <f>_xlfn.CONCAT(Table1[[#This Row],[groupid]],Table1[[#This Row],[Thành phần hao phí]])</f>
        <v>7c) Máy thi công</v>
      </c>
      <c r="D953" s="594"/>
      <c r="E953" s="589" t="s">
        <v>230</v>
      </c>
      <c r="F953" s="588"/>
      <c r="G953" s="595"/>
      <c r="H953" s="590"/>
      <c r="I953" s="596"/>
      <c r="J953" s="591">
        <v>2698247</v>
      </c>
    </row>
    <row r="954" spans="1:10" ht="15" customHeight="1">
      <c r="A954" s="587"/>
      <c r="B954" s="291">
        <v>7</v>
      </c>
      <c r="C954" s="593" t="str">
        <f>_xlfn.CONCAT(Table1[[#This Row],[groupid]],Table1[[#This Row],[Thành phần hao phí]])</f>
        <v>7Sà lan 400T</v>
      </c>
      <c r="D954" s="594" t="s">
        <v>116</v>
      </c>
      <c r="E954" s="589" t="s">
        <v>117</v>
      </c>
      <c r="F954" s="588" t="s">
        <v>103</v>
      </c>
      <c r="G954" s="595">
        <v>0.08</v>
      </c>
      <c r="H954" s="590">
        <v>891221</v>
      </c>
      <c r="I954" s="596">
        <v>5</v>
      </c>
      <c r="J954" s="591">
        <v>356488</v>
      </c>
    </row>
    <row r="955" spans="1:10" ht="15" customHeight="1">
      <c r="A955" s="587"/>
      <c r="B955" s="291">
        <v>7</v>
      </c>
      <c r="C955" s="593" t="str">
        <f>_xlfn.CONCAT(Table1[[#This Row],[groupid]],Table1[[#This Row],[Thành phần hao phí]])</f>
        <v>7Tàu kéo 360CV</v>
      </c>
      <c r="D955" s="594" t="s">
        <v>120</v>
      </c>
      <c r="E955" s="589" t="s">
        <v>121</v>
      </c>
      <c r="F955" s="588" t="s">
        <v>103</v>
      </c>
      <c r="G955" s="595">
        <v>0.08</v>
      </c>
      <c r="H955" s="590">
        <v>5854397</v>
      </c>
      <c r="I955" s="596">
        <v>5</v>
      </c>
      <c r="J955" s="591">
        <v>2341759</v>
      </c>
    </row>
    <row r="956" spans="1:10" ht="15" customHeight="1">
      <c r="A956" s="587"/>
      <c r="B956" s="291">
        <v>7</v>
      </c>
      <c r="C956" s="593" t="str">
        <f>_xlfn.CONCAT(Table1[[#This Row],[groupid]],Table1[[#This Row],[Thành phần hao phí]])</f>
        <v>7Cộng</v>
      </c>
      <c r="D956" s="594"/>
      <c r="E956" s="589" t="s">
        <v>314</v>
      </c>
      <c r="F956" s="588"/>
      <c r="G956" s="595"/>
      <c r="H956" s="590"/>
      <c r="I956" s="596"/>
      <c r="J956" s="591">
        <v>2698247</v>
      </c>
    </row>
    <row r="957" spans="1:10" ht="15" customHeight="1">
      <c r="A957" s="587">
        <v>8</v>
      </c>
      <c r="B957" s="291">
        <v>8</v>
      </c>
      <c r="C957" s="593" t="str">
        <f>_xlfn.CONCAT(Table1[[#This Row],[groupid]],Table1[[#This Row],[Thành phần hao phí]])</f>
        <v>8Vận chuyển đất, bùn đổ đi bằng tàu kéo 360CV, sà lan 400 tấn, vận chuyển 1 km tiếp theo, cự ly từ 6 - 20km</v>
      </c>
      <c r="D957" s="594" t="s">
        <v>71</v>
      </c>
      <c r="E957" s="589" t="s">
        <v>72</v>
      </c>
      <c r="F957" s="588" t="s">
        <v>54</v>
      </c>
      <c r="G957" s="595">
        <v>1</v>
      </c>
      <c r="H957" s="590"/>
      <c r="I957" s="596"/>
      <c r="J957" s="591"/>
    </row>
    <row r="958" spans="1:10" ht="15" customHeight="1">
      <c r="A958" s="587"/>
      <c r="B958" s="291">
        <v>8</v>
      </c>
      <c r="C958" s="593" t="str">
        <f>_xlfn.CONCAT(Table1[[#This Row],[groupid]],Table1[[#This Row],[Thành phần hao phí]])</f>
        <v>8c) Máy thi công</v>
      </c>
      <c r="D958" s="594"/>
      <c r="E958" s="589" t="s">
        <v>230</v>
      </c>
      <c r="F958" s="588"/>
      <c r="G958" s="595"/>
      <c r="H958" s="590"/>
      <c r="I958" s="596"/>
      <c r="J958" s="591">
        <v>6705145</v>
      </c>
    </row>
    <row r="959" spans="1:10" ht="15" customHeight="1">
      <c r="A959" s="587"/>
      <c r="B959" s="291">
        <v>8</v>
      </c>
      <c r="C959" s="593" t="str">
        <f>_xlfn.CONCAT(Table1[[#This Row],[groupid]],Table1[[#This Row],[Thành phần hao phí]])</f>
        <v>8Sà lan 400T</v>
      </c>
      <c r="D959" s="594" t="s">
        <v>116</v>
      </c>
      <c r="E959" s="589" t="s">
        <v>117</v>
      </c>
      <c r="F959" s="588" t="s">
        <v>103</v>
      </c>
      <c r="G959" s="595">
        <v>7.0999999999999994E-2</v>
      </c>
      <c r="H959" s="590">
        <v>891221</v>
      </c>
      <c r="I959" s="596">
        <v>14</v>
      </c>
      <c r="J959" s="591">
        <v>885874</v>
      </c>
    </row>
    <row r="960" spans="1:10" ht="15" customHeight="1">
      <c r="A960" s="587"/>
      <c r="B960" s="291">
        <v>8</v>
      </c>
      <c r="C960" s="593" t="str">
        <f>_xlfn.CONCAT(Table1[[#This Row],[groupid]],Table1[[#This Row],[Thành phần hao phí]])</f>
        <v>8Tàu kéo 360CV</v>
      </c>
      <c r="D960" s="594" t="s">
        <v>120</v>
      </c>
      <c r="E960" s="589" t="s">
        <v>121</v>
      </c>
      <c r="F960" s="588" t="s">
        <v>103</v>
      </c>
      <c r="G960" s="595">
        <v>7.0999999999999994E-2</v>
      </c>
      <c r="H960" s="590">
        <v>5854397</v>
      </c>
      <c r="I960" s="596">
        <v>14</v>
      </c>
      <c r="J960" s="591">
        <v>5819271</v>
      </c>
    </row>
    <row r="961" spans="1:10" ht="15" customHeight="1">
      <c r="A961" s="587"/>
      <c r="B961" s="291">
        <v>8</v>
      </c>
      <c r="C961" s="593" t="str">
        <f>_xlfn.CONCAT(Table1[[#This Row],[groupid]],Table1[[#This Row],[Thành phần hao phí]])</f>
        <v>8Cộng</v>
      </c>
      <c r="D961" s="594"/>
      <c r="E961" s="589" t="s">
        <v>314</v>
      </c>
      <c r="F961" s="588"/>
      <c r="G961" s="595"/>
      <c r="H961" s="590"/>
      <c r="I961" s="596"/>
      <c r="J961" s="591">
        <v>6705145</v>
      </c>
    </row>
    <row r="962" spans="1:10" ht="15" customHeight="1">
      <c r="A962" s="587">
        <v>9</v>
      </c>
      <c r="B962" s="291">
        <v>9</v>
      </c>
      <c r="C962" s="593" t="str">
        <f>_xlfn.CONCAT(Table1[[#This Row],[groupid]],Table1[[#This Row],[Thành phần hao phí]])</f>
        <v>9Vận chuyển đất, bùn đổ đi bằng tàu kéo 360CV, sà lan 400 tấn, vận chuyển 1 km tiếp theo, cự ly &gt; 20km</v>
      </c>
      <c r="D962" s="594" t="s">
        <v>74</v>
      </c>
      <c r="E962" s="589" t="s">
        <v>75</v>
      </c>
      <c r="F962" s="588" t="s">
        <v>54</v>
      </c>
      <c r="G962" s="595">
        <v>1</v>
      </c>
      <c r="H962" s="590"/>
      <c r="I962" s="596"/>
      <c r="J962" s="591"/>
    </row>
    <row r="963" spans="1:10" ht="15" customHeight="1">
      <c r="A963" s="587"/>
      <c r="B963" s="291">
        <v>9</v>
      </c>
      <c r="C963" s="593" t="str">
        <f>_xlfn.CONCAT(Table1[[#This Row],[groupid]],Table1[[#This Row],[Thành phần hao phí]])</f>
        <v>9c) Máy thi công</v>
      </c>
      <c r="D963" s="594"/>
      <c r="E963" s="589" t="s">
        <v>230</v>
      </c>
      <c r="F963" s="588"/>
      <c r="G963" s="595"/>
      <c r="H963" s="590"/>
      <c r="I963" s="596"/>
      <c r="J963" s="591">
        <v>279269</v>
      </c>
    </row>
    <row r="964" spans="1:10" ht="15" customHeight="1">
      <c r="A964" s="587"/>
      <c r="B964" s="291">
        <v>9</v>
      </c>
      <c r="C964" s="593" t="str">
        <f>_xlfn.CONCAT(Table1[[#This Row],[groupid]],Table1[[#This Row],[Thành phần hao phí]])</f>
        <v>9Sà lan 400T</v>
      </c>
      <c r="D964" s="594" t="s">
        <v>116</v>
      </c>
      <c r="E964" s="589" t="s">
        <v>117</v>
      </c>
      <c r="F964" s="588" t="s">
        <v>103</v>
      </c>
      <c r="G964" s="595">
        <v>6.9000000000000006E-2</v>
      </c>
      <c r="H964" s="590">
        <v>891221</v>
      </c>
      <c r="I964" s="596">
        <v>0.6</v>
      </c>
      <c r="J964" s="591">
        <v>36897</v>
      </c>
    </row>
    <row r="965" spans="1:10" ht="15" customHeight="1">
      <c r="A965" s="587"/>
      <c r="B965" s="291">
        <v>9</v>
      </c>
      <c r="C965" s="593" t="str">
        <f>_xlfn.CONCAT(Table1[[#This Row],[groupid]],Table1[[#This Row],[Thành phần hao phí]])</f>
        <v>9Tàu kéo 360CV</v>
      </c>
      <c r="D965" s="594" t="s">
        <v>120</v>
      </c>
      <c r="E965" s="589" t="s">
        <v>121</v>
      </c>
      <c r="F965" s="588" t="s">
        <v>103</v>
      </c>
      <c r="G965" s="595">
        <v>6.9000000000000006E-2</v>
      </c>
      <c r="H965" s="590">
        <v>5854397</v>
      </c>
      <c r="I965" s="596">
        <v>0.6</v>
      </c>
      <c r="J965" s="591">
        <v>242372</v>
      </c>
    </row>
    <row r="966" spans="1:10" ht="15" customHeight="1">
      <c r="A966" s="587"/>
      <c r="B966" s="291">
        <v>9</v>
      </c>
      <c r="C966" s="593" t="str">
        <f>_xlfn.CONCAT(Table1[[#This Row],[groupid]],Table1[[#This Row],[Thành phần hao phí]])</f>
        <v>9Cộng</v>
      </c>
      <c r="D966" s="594"/>
      <c r="E966" s="589" t="s">
        <v>314</v>
      </c>
      <c r="F966" s="588"/>
      <c r="G966" s="595"/>
      <c r="H966" s="590"/>
      <c r="I966" s="596"/>
      <c r="J966" s="591">
        <v>279269</v>
      </c>
    </row>
    <row r="967" spans="1:10" ht="15" customHeight="1">
      <c r="A967" s="587">
        <v>10</v>
      </c>
      <c r="B967" s="291">
        <v>10</v>
      </c>
      <c r="C967" s="593" t="str">
        <f>_xlfn.CONCAT(Table1[[#This Row],[groupid]],Table1[[#This Row],[Thành phần hao phí]])</f>
        <v>10Vận chuyển đất từ sà lan 400T lên bờ bằng máy đào gầu dây 1,2m3, chiều cao đổ đất &lt;= 3m, bùn đặc</v>
      </c>
      <c r="D967" s="594" t="s">
        <v>63</v>
      </c>
      <c r="E967" s="589" t="s">
        <v>77</v>
      </c>
      <c r="F967" s="588" t="s">
        <v>54</v>
      </c>
      <c r="G967" s="595">
        <v>1</v>
      </c>
      <c r="H967" s="590"/>
      <c r="I967" s="596"/>
      <c r="J967" s="591"/>
    </row>
    <row r="968" spans="1:10" ht="15" customHeight="1">
      <c r="A968" s="587"/>
      <c r="B968" s="291">
        <v>10</v>
      </c>
      <c r="C968" s="593" t="str">
        <f>_xlfn.CONCAT(Table1[[#This Row],[groupid]],Table1[[#This Row],[Thành phần hao phí]])</f>
        <v>10b) Nhân công</v>
      </c>
      <c r="D968" s="594"/>
      <c r="E968" s="589" t="s">
        <v>229</v>
      </c>
      <c r="F968" s="588"/>
      <c r="G968" s="595"/>
      <c r="H968" s="590"/>
      <c r="I968" s="596"/>
      <c r="J968" s="591">
        <v>88740</v>
      </c>
    </row>
    <row r="969" spans="1:10" ht="15" customHeight="1">
      <c r="A969" s="587"/>
      <c r="B969" s="291">
        <v>10</v>
      </c>
      <c r="C969" s="593" t="str">
        <f>_xlfn.CONCAT(Table1[[#This Row],[groupid]],Table1[[#This Row],[Thành phần hao phí]])</f>
        <v>10Nhân công 3,5/7, nhóm 1</v>
      </c>
      <c r="D969" s="594" t="s">
        <v>96</v>
      </c>
      <c r="E969" s="589" t="s">
        <v>97</v>
      </c>
      <c r="F969" s="588" t="s">
        <v>93</v>
      </c>
      <c r="G969" s="595">
        <v>0.36</v>
      </c>
      <c r="H969" s="590">
        <v>246500</v>
      </c>
      <c r="I969" s="596">
        <v>1</v>
      </c>
      <c r="J969" s="591">
        <v>88740</v>
      </c>
    </row>
    <row r="970" spans="1:10" ht="15" customHeight="1">
      <c r="A970" s="587"/>
      <c r="B970" s="291">
        <v>10</v>
      </c>
      <c r="C970" s="593" t="str">
        <f>_xlfn.CONCAT(Table1[[#This Row],[groupid]],Table1[[#This Row],[Thành phần hao phí]])</f>
        <v>10c) Máy thi công</v>
      </c>
      <c r="D970" s="594"/>
      <c r="E970" s="589" t="s">
        <v>230</v>
      </c>
      <c r="F970" s="588"/>
      <c r="G970" s="595"/>
      <c r="H970" s="590"/>
      <c r="I970" s="596"/>
      <c r="J970" s="591">
        <v>985844</v>
      </c>
    </row>
    <row r="971" spans="1:10" ht="15" customHeight="1">
      <c r="A971" s="587"/>
      <c r="B971" s="291">
        <v>10</v>
      </c>
      <c r="C971" s="593" t="str">
        <f>_xlfn.CONCAT(Table1[[#This Row],[groupid]],Table1[[#This Row],[Thành phần hao phí]])</f>
        <v>10Máy đào gầu dây 1,2m3</v>
      </c>
      <c r="D971" s="594" t="s">
        <v>105</v>
      </c>
      <c r="E971" s="589" t="s">
        <v>106</v>
      </c>
      <c r="F971" s="588" t="s">
        <v>103</v>
      </c>
      <c r="G971" s="595">
        <v>0.192</v>
      </c>
      <c r="H971" s="590">
        <v>3565793</v>
      </c>
      <c r="I971" s="596">
        <v>1</v>
      </c>
      <c r="J971" s="591">
        <v>684632</v>
      </c>
    </row>
    <row r="972" spans="1:10" ht="15" customHeight="1">
      <c r="A972" s="587"/>
      <c r="B972" s="291">
        <v>10</v>
      </c>
      <c r="C972" s="593" t="str">
        <f>_xlfn.CONCAT(Table1[[#This Row],[groupid]],Table1[[#This Row],[Thành phần hao phí]])</f>
        <v>10Sà lan 250T</v>
      </c>
      <c r="D972" s="594" t="s">
        <v>113</v>
      </c>
      <c r="E972" s="589" t="s">
        <v>114</v>
      </c>
      <c r="F972" s="588" t="s">
        <v>103</v>
      </c>
      <c r="G972" s="595">
        <v>0.192</v>
      </c>
      <c r="H972" s="590">
        <v>677592</v>
      </c>
      <c r="I972" s="596">
        <v>1</v>
      </c>
      <c r="J972" s="591">
        <v>130098</v>
      </c>
    </row>
    <row r="973" spans="1:10" ht="15" customHeight="1">
      <c r="A973" s="587"/>
      <c r="B973" s="291">
        <v>10</v>
      </c>
      <c r="C973" s="593" t="str">
        <f>_xlfn.CONCAT(Table1[[#This Row],[groupid]],Table1[[#This Row],[Thành phần hao phí]])</f>
        <v>10Sà lan 400T</v>
      </c>
      <c r="D973" s="594" t="s">
        <v>116</v>
      </c>
      <c r="E973" s="589" t="s">
        <v>117</v>
      </c>
      <c r="F973" s="588" t="s">
        <v>103</v>
      </c>
      <c r="G973" s="595">
        <v>0.192</v>
      </c>
      <c r="H973" s="590">
        <v>891221</v>
      </c>
      <c r="I973" s="596">
        <v>1</v>
      </c>
      <c r="J973" s="591">
        <v>171114</v>
      </c>
    </row>
    <row r="974" spans="1:10" ht="15" customHeight="1">
      <c r="A974" s="587"/>
      <c r="B974" s="291">
        <v>10</v>
      </c>
      <c r="C974" s="593" t="str">
        <f>_xlfn.CONCAT(Table1[[#This Row],[groupid]],Table1[[#This Row],[Thành phần hao phí]])</f>
        <v>10Cộng</v>
      </c>
      <c r="D974" s="594"/>
      <c r="E974" s="589" t="s">
        <v>314</v>
      </c>
      <c r="F974" s="588"/>
      <c r="G974" s="595"/>
      <c r="H974" s="590"/>
      <c r="I974" s="596"/>
      <c r="J974" s="591">
        <v>985844</v>
      </c>
    </row>
    <row r="975" spans="1:10" ht="15" customHeight="1">
      <c r="A975" s="587">
        <v>11</v>
      </c>
      <c r="B975" s="291">
        <v>11</v>
      </c>
      <c r="C975" s="593" t="str">
        <f>_xlfn.CONCAT(Table1[[#This Row],[groupid]],Table1[[#This Row],[Thành phần hao phí]])</f>
        <v>110</v>
      </c>
      <c r="D975" s="594">
        <v>0</v>
      </c>
      <c r="E975" s="589">
        <v>0</v>
      </c>
      <c r="F975" s="588">
        <v>0</v>
      </c>
      <c r="G975" s="595">
        <v>1</v>
      </c>
      <c r="H975" s="590"/>
      <c r="I975" s="596"/>
      <c r="J975" s="591"/>
    </row>
    <row r="976" spans="1:10" ht="15" customHeight="1">
      <c r="A976" s="587"/>
      <c r="B976" s="291">
        <v>11</v>
      </c>
      <c r="C976" s="593" t="str">
        <f>_xlfn.CONCAT(Table1[[#This Row],[groupid]],Table1[[#This Row],[Thành phần hao phí]])</f>
        <v>11b) Nhân công</v>
      </c>
      <c r="D976" s="594"/>
      <c r="E976" s="589" t="s">
        <v>229</v>
      </c>
      <c r="F976" s="588"/>
      <c r="G976" s="595"/>
      <c r="H976" s="590"/>
      <c r="I976" s="596"/>
      <c r="J976" s="591">
        <v>243933</v>
      </c>
    </row>
    <row r="977" spans="1:10" ht="15" customHeight="1">
      <c r="A977" s="587"/>
      <c r="B977" s="291">
        <v>11</v>
      </c>
      <c r="C977" s="593" t="str">
        <f>_xlfn.CONCAT(Table1[[#This Row],[groupid]],Table1[[#This Row],[Thành phần hao phí]])</f>
        <v>11Nhân công 3,5/7, nhóm 1</v>
      </c>
      <c r="D977" s="594" t="s">
        <v>96</v>
      </c>
      <c r="E977" s="589" t="s">
        <v>97</v>
      </c>
      <c r="F977" s="588" t="s">
        <v>93</v>
      </c>
      <c r="G977" s="595">
        <v>0.36</v>
      </c>
      <c r="H977" s="590">
        <v>677592</v>
      </c>
      <c r="I977" s="596">
        <v>1</v>
      </c>
      <c r="J977" s="591">
        <v>243933</v>
      </c>
    </row>
    <row r="978" spans="1:10" ht="15" customHeight="1">
      <c r="A978" s="587"/>
      <c r="B978" s="291">
        <v>11</v>
      </c>
      <c r="C978" s="593" t="str">
        <f>_xlfn.CONCAT(Table1[[#This Row],[groupid]],Table1[[#This Row],[Thành phần hao phí]])</f>
        <v>11c) Máy thi công</v>
      </c>
      <c r="D978" s="594"/>
      <c r="E978" s="589" t="s">
        <v>230</v>
      </c>
      <c r="F978" s="588"/>
      <c r="G978" s="595"/>
      <c r="H978" s="590"/>
      <c r="I978" s="596"/>
      <c r="J978" s="591">
        <v>679403</v>
      </c>
    </row>
    <row r="979" spans="1:10" ht="15" customHeight="1">
      <c r="A979" s="587"/>
      <c r="B979" s="291">
        <v>11</v>
      </c>
      <c r="C979" s="593" t="str">
        <f>_xlfn.CONCAT(Table1[[#This Row],[groupid]],Table1[[#This Row],[Thành phần hao phí]])</f>
        <v>11Máy đào gầu dây 1,2m3</v>
      </c>
      <c r="D979" s="594" t="s">
        <v>105</v>
      </c>
      <c r="E979" s="589" t="s">
        <v>106</v>
      </c>
      <c r="F979" s="588" t="s">
        <v>103</v>
      </c>
      <c r="G979" s="595">
        <v>0.192</v>
      </c>
      <c r="H979" s="590">
        <v>3538558</v>
      </c>
      <c r="I979" s="596">
        <v>1</v>
      </c>
      <c r="J979" s="591">
        <v>679403</v>
      </c>
    </row>
    <row r="980" spans="1:10" ht="15" customHeight="1">
      <c r="A980" s="587"/>
      <c r="B980" s="291">
        <v>11</v>
      </c>
      <c r="C980" s="593" t="str">
        <f>_xlfn.CONCAT(Table1[[#This Row],[groupid]],Table1[[#This Row],[Thành phần hao phí]])</f>
        <v>11Sà lan 250T</v>
      </c>
      <c r="D980" s="594" t="s">
        <v>113</v>
      </c>
      <c r="E980" s="589" t="s">
        <v>114</v>
      </c>
      <c r="F980" s="588" t="s">
        <v>103</v>
      </c>
      <c r="G980" s="595">
        <v>0.192</v>
      </c>
      <c r="H980" s="590">
        <v>0</v>
      </c>
      <c r="I980" s="596">
        <v>1</v>
      </c>
      <c r="J980" s="591">
        <v>0</v>
      </c>
    </row>
    <row r="981" spans="1:10" ht="15" customHeight="1">
      <c r="A981" s="587"/>
      <c r="B981" s="291">
        <v>11</v>
      </c>
      <c r="C981" s="593" t="str">
        <f>_xlfn.CONCAT(Table1[[#This Row],[groupid]],Table1[[#This Row],[Thành phần hao phí]])</f>
        <v>11Sà lan 400T</v>
      </c>
      <c r="D981" s="594" t="s">
        <v>116</v>
      </c>
      <c r="E981" s="589" t="s">
        <v>117</v>
      </c>
      <c r="F981" s="588" t="s">
        <v>103</v>
      </c>
      <c r="G981" s="595">
        <v>0.192</v>
      </c>
      <c r="H981" s="590">
        <v>0</v>
      </c>
      <c r="I981" s="596">
        <v>1</v>
      </c>
      <c r="J981" s="591">
        <v>0</v>
      </c>
    </row>
    <row r="982" spans="1:10" ht="15" customHeight="1">
      <c r="A982" s="587"/>
      <c r="B982" s="291">
        <v>11</v>
      </c>
      <c r="C982" s="593" t="str">
        <f>_xlfn.CONCAT(Table1[[#This Row],[groupid]],Table1[[#This Row],[Thành phần hao phí]])</f>
        <v>11Cộng</v>
      </c>
      <c r="D982" s="594"/>
      <c r="E982" s="589" t="s">
        <v>314</v>
      </c>
      <c r="F982" s="588"/>
      <c r="G982" s="595"/>
      <c r="H982" s="590"/>
      <c r="I982" s="596"/>
      <c r="J982" s="591">
        <v>679403</v>
      </c>
    </row>
    <row r="983" spans="1:10" ht="15" customHeight="1">
      <c r="A983" s="587">
        <v>12</v>
      </c>
      <c r="B983" s="291">
        <v>12</v>
      </c>
      <c r="C983" s="593" t="str">
        <f>_xlfn.CONCAT(Table1[[#This Row],[groupid]],Table1[[#This Row],[Thành phần hao phí]])</f>
        <v>120</v>
      </c>
      <c r="D983" s="594">
        <v>0</v>
      </c>
      <c r="E983" s="589">
        <v>0</v>
      </c>
      <c r="F983" s="588">
        <v>0</v>
      </c>
      <c r="G983" s="595">
        <v>1</v>
      </c>
      <c r="H983" s="590"/>
      <c r="I983" s="596"/>
      <c r="J983" s="591"/>
    </row>
    <row r="984" spans="1:10" ht="15" customHeight="1">
      <c r="A984" s="587"/>
      <c r="B984" s="291">
        <v>12</v>
      </c>
      <c r="C984" s="593" t="str">
        <f>_xlfn.CONCAT(Table1[[#This Row],[groupid]],Table1[[#This Row],[Thành phần hao phí]])</f>
        <v>12b) Nhân công</v>
      </c>
      <c r="D984" s="594"/>
      <c r="E984" s="589" t="s">
        <v>229</v>
      </c>
      <c r="F984" s="588"/>
      <c r="G984" s="595"/>
      <c r="H984" s="590"/>
      <c r="I984" s="596"/>
      <c r="J984" s="591">
        <v>0</v>
      </c>
    </row>
    <row r="985" spans="1:10" ht="15" customHeight="1">
      <c r="A985" s="587"/>
      <c r="B985" s="291">
        <v>12</v>
      </c>
      <c r="C985" s="593" t="str">
        <f>_xlfn.CONCAT(Table1[[#This Row],[groupid]],Table1[[#This Row],[Thành phần hao phí]])</f>
        <v>12Nhân công 3,5/7, nhóm 1</v>
      </c>
      <c r="D985" s="594" t="s">
        <v>96</v>
      </c>
      <c r="E985" s="589" t="s">
        <v>97</v>
      </c>
      <c r="F985" s="588" t="s">
        <v>93</v>
      </c>
      <c r="G985" s="595">
        <v>0.36</v>
      </c>
      <c r="H985" s="590">
        <v>0</v>
      </c>
      <c r="I985" s="596">
        <v>1</v>
      </c>
      <c r="J985" s="591">
        <v>0</v>
      </c>
    </row>
    <row r="986" spans="1:10" ht="15" customHeight="1">
      <c r="A986" s="587"/>
      <c r="B986" s="291">
        <v>12</v>
      </c>
      <c r="C986" s="593" t="str">
        <f>_xlfn.CONCAT(Table1[[#This Row],[groupid]],Table1[[#This Row],[Thành phần hao phí]])</f>
        <v>12c) Máy thi công</v>
      </c>
      <c r="D986" s="594"/>
      <c r="E986" s="589" t="s">
        <v>230</v>
      </c>
      <c r="F986" s="588"/>
      <c r="G986" s="595"/>
      <c r="H986" s="590"/>
      <c r="I986" s="596"/>
      <c r="J986" s="591">
        <v>0</v>
      </c>
    </row>
    <row r="987" spans="1:10" ht="15" customHeight="1">
      <c r="A987" s="587"/>
      <c r="B987" s="291">
        <v>12</v>
      </c>
      <c r="C987" s="593" t="str">
        <f>_xlfn.CONCAT(Table1[[#This Row],[groupid]],Table1[[#This Row],[Thành phần hao phí]])</f>
        <v>12Máy đào gầu dây 1,2m3</v>
      </c>
      <c r="D987" s="594" t="s">
        <v>105</v>
      </c>
      <c r="E987" s="589" t="s">
        <v>106</v>
      </c>
      <c r="F987" s="588" t="s">
        <v>103</v>
      </c>
      <c r="G987" s="595">
        <v>0.192</v>
      </c>
      <c r="H987" s="590">
        <v>0</v>
      </c>
      <c r="I987" s="596">
        <v>1</v>
      </c>
      <c r="J987" s="591">
        <v>0</v>
      </c>
    </row>
    <row r="988" spans="1:10" ht="15" customHeight="1">
      <c r="A988" s="587"/>
      <c r="B988" s="291">
        <v>12</v>
      </c>
      <c r="C988" s="593" t="str">
        <f>_xlfn.CONCAT(Table1[[#This Row],[groupid]],Table1[[#This Row],[Thành phần hao phí]])</f>
        <v>12Sà lan 250T</v>
      </c>
      <c r="D988" s="594" t="s">
        <v>113</v>
      </c>
      <c r="E988" s="589" t="s">
        <v>114</v>
      </c>
      <c r="F988" s="588" t="s">
        <v>103</v>
      </c>
      <c r="G988" s="595">
        <v>0.192</v>
      </c>
      <c r="H988" s="590">
        <v>0</v>
      </c>
      <c r="I988" s="596">
        <v>1</v>
      </c>
      <c r="J988" s="591">
        <v>0</v>
      </c>
    </row>
    <row r="989" spans="1:10" ht="15" customHeight="1">
      <c r="A989" s="587"/>
      <c r="B989" s="291">
        <v>12</v>
      </c>
      <c r="C989" s="593" t="str">
        <f>_xlfn.CONCAT(Table1[[#This Row],[groupid]],Table1[[#This Row],[Thành phần hao phí]])</f>
        <v>12Sà lan 400T</v>
      </c>
      <c r="D989" s="594" t="s">
        <v>116</v>
      </c>
      <c r="E989" s="589" t="s">
        <v>117</v>
      </c>
      <c r="F989" s="588" t="s">
        <v>103</v>
      </c>
      <c r="G989" s="595">
        <v>0.192</v>
      </c>
      <c r="H989" s="590">
        <v>0</v>
      </c>
      <c r="I989" s="596">
        <v>1</v>
      </c>
      <c r="J989" s="591">
        <v>0</v>
      </c>
    </row>
    <row r="990" spans="1:10" ht="15" customHeight="1">
      <c r="A990" s="587"/>
      <c r="B990" s="291">
        <v>12</v>
      </c>
      <c r="C990" s="593" t="str">
        <f>_xlfn.CONCAT(Table1[[#This Row],[groupid]],Table1[[#This Row],[Thành phần hao phí]])</f>
        <v>12Cộng</v>
      </c>
      <c r="D990" s="594"/>
      <c r="E990" s="589" t="s">
        <v>314</v>
      </c>
      <c r="F990" s="588"/>
      <c r="G990" s="595"/>
      <c r="H990" s="590"/>
      <c r="I990" s="596"/>
      <c r="J990" s="591">
        <v>0</v>
      </c>
    </row>
    <row r="991" spans="1:10" ht="15" customHeight="1">
      <c r="A991" s="587">
        <v>13</v>
      </c>
      <c r="B991" s="291">
        <v>13</v>
      </c>
      <c r="C991" s="593" t="str">
        <f>_xlfn.CONCAT(Table1[[#This Row],[groupid]],Table1[[#This Row],[Thành phần hao phí]])</f>
        <v>130</v>
      </c>
      <c r="D991" s="594">
        <v>0</v>
      </c>
      <c r="E991" s="589">
        <v>0</v>
      </c>
      <c r="F991" s="588">
        <v>0</v>
      </c>
      <c r="G991" s="595">
        <v>1</v>
      </c>
      <c r="H991" s="590"/>
      <c r="I991" s="596"/>
      <c r="J991" s="591"/>
    </row>
    <row r="992" spans="1:10" ht="15" customHeight="1">
      <c r="A992" s="587"/>
      <c r="B992" s="291">
        <v>13</v>
      </c>
      <c r="C992" s="593" t="str">
        <f>_xlfn.CONCAT(Table1[[#This Row],[groupid]],Table1[[#This Row],[Thành phần hao phí]])</f>
        <v>13b) Nhân công</v>
      </c>
      <c r="D992" s="594"/>
      <c r="E992" s="589" t="s">
        <v>229</v>
      </c>
      <c r="F992" s="588"/>
      <c r="G992" s="595"/>
      <c r="H992" s="590"/>
      <c r="I992" s="596"/>
      <c r="J992" s="591">
        <v>0</v>
      </c>
    </row>
    <row r="993" spans="1:10" ht="15" customHeight="1">
      <c r="A993" s="587"/>
      <c r="B993" s="291">
        <v>13</v>
      </c>
      <c r="C993" s="593" t="str">
        <f>_xlfn.CONCAT(Table1[[#This Row],[groupid]],Table1[[#This Row],[Thành phần hao phí]])</f>
        <v>13Nhân công 3,5/7, nhóm 1</v>
      </c>
      <c r="D993" s="594" t="s">
        <v>96</v>
      </c>
      <c r="E993" s="589" t="s">
        <v>97</v>
      </c>
      <c r="F993" s="588" t="s">
        <v>93</v>
      </c>
      <c r="G993" s="595">
        <v>0.36</v>
      </c>
      <c r="H993" s="590">
        <v>0</v>
      </c>
      <c r="I993" s="596">
        <v>1</v>
      </c>
      <c r="J993" s="591">
        <v>0</v>
      </c>
    </row>
    <row r="994" spans="1:10" ht="15" customHeight="1">
      <c r="A994" s="587"/>
      <c r="B994" s="291">
        <v>13</v>
      </c>
      <c r="C994" s="593" t="str">
        <f>_xlfn.CONCAT(Table1[[#This Row],[groupid]],Table1[[#This Row],[Thành phần hao phí]])</f>
        <v>13c) Máy thi công</v>
      </c>
      <c r="D994" s="594"/>
      <c r="E994" s="589" t="s">
        <v>230</v>
      </c>
      <c r="F994" s="588"/>
      <c r="G994" s="595"/>
      <c r="H994" s="590"/>
      <c r="I994" s="596"/>
      <c r="J994" s="591">
        <v>0</v>
      </c>
    </row>
    <row r="995" spans="1:10" ht="15" customHeight="1">
      <c r="A995" s="587"/>
      <c r="B995" s="291">
        <v>13</v>
      </c>
      <c r="C995" s="593" t="str">
        <f>_xlfn.CONCAT(Table1[[#This Row],[groupid]],Table1[[#This Row],[Thành phần hao phí]])</f>
        <v>13Máy đào gầu dây 1,2m3</v>
      </c>
      <c r="D995" s="594" t="s">
        <v>105</v>
      </c>
      <c r="E995" s="589" t="s">
        <v>106</v>
      </c>
      <c r="F995" s="588" t="s">
        <v>103</v>
      </c>
      <c r="G995" s="595">
        <v>0.192</v>
      </c>
      <c r="H995" s="590">
        <v>0</v>
      </c>
      <c r="I995" s="596">
        <v>1</v>
      </c>
      <c r="J995" s="591">
        <v>0</v>
      </c>
    </row>
    <row r="996" spans="1:10" ht="15" customHeight="1">
      <c r="A996" s="587"/>
      <c r="B996" s="291">
        <v>13</v>
      </c>
      <c r="C996" s="593" t="str">
        <f>_xlfn.CONCAT(Table1[[#This Row],[groupid]],Table1[[#This Row],[Thành phần hao phí]])</f>
        <v>13Sà lan 250T</v>
      </c>
      <c r="D996" s="594" t="s">
        <v>113</v>
      </c>
      <c r="E996" s="589" t="s">
        <v>114</v>
      </c>
      <c r="F996" s="588" t="s">
        <v>103</v>
      </c>
      <c r="G996" s="595">
        <v>0.192</v>
      </c>
      <c r="H996" s="590">
        <v>0</v>
      </c>
      <c r="I996" s="596">
        <v>1</v>
      </c>
      <c r="J996" s="591">
        <v>0</v>
      </c>
    </row>
    <row r="997" spans="1:10" ht="15" customHeight="1">
      <c r="A997" s="587"/>
      <c r="B997" s="291">
        <v>13</v>
      </c>
      <c r="C997" s="593" t="str">
        <f>_xlfn.CONCAT(Table1[[#This Row],[groupid]],Table1[[#This Row],[Thành phần hao phí]])</f>
        <v>13Sà lan 400T</v>
      </c>
      <c r="D997" s="594" t="s">
        <v>116</v>
      </c>
      <c r="E997" s="589" t="s">
        <v>117</v>
      </c>
      <c r="F997" s="588" t="s">
        <v>103</v>
      </c>
      <c r="G997" s="595">
        <v>0.192</v>
      </c>
      <c r="H997" s="590">
        <v>0</v>
      </c>
      <c r="I997" s="596">
        <v>1</v>
      </c>
      <c r="J997" s="591">
        <v>0</v>
      </c>
    </row>
    <row r="998" spans="1:10" ht="15" customHeight="1">
      <c r="A998" s="587"/>
      <c r="B998" s="291">
        <v>13</v>
      </c>
      <c r="C998" s="593" t="str">
        <f>_xlfn.CONCAT(Table1[[#This Row],[groupid]],Table1[[#This Row],[Thành phần hao phí]])</f>
        <v>13Cộng</v>
      </c>
      <c r="D998" s="594"/>
      <c r="E998" s="589" t="s">
        <v>314</v>
      </c>
      <c r="F998" s="588"/>
      <c r="G998" s="595"/>
      <c r="H998" s="590"/>
      <c r="I998" s="596"/>
      <c r="J998" s="591">
        <v>0</v>
      </c>
    </row>
    <row r="999" spans="1:10" ht="15" customHeight="1">
      <c r="A999" s="587">
        <v>14</v>
      </c>
      <c r="B999" s="291">
        <v>14</v>
      </c>
      <c r="C999" s="593" t="str">
        <f>_xlfn.CONCAT(Table1[[#This Row],[groupid]],Table1[[#This Row],[Thành phần hao phí]])</f>
        <v>140</v>
      </c>
      <c r="D999" s="594">
        <v>0</v>
      </c>
      <c r="E999" s="589">
        <v>0</v>
      </c>
      <c r="F999" s="588">
        <v>0</v>
      </c>
      <c r="G999" s="595">
        <v>1</v>
      </c>
      <c r="H999" s="590"/>
      <c r="I999" s="596"/>
      <c r="J999" s="591"/>
    </row>
    <row r="1000" spans="1:10" ht="15" customHeight="1">
      <c r="A1000" s="587"/>
      <c r="B1000" s="291">
        <v>14</v>
      </c>
      <c r="C1000" s="593" t="str">
        <f>_xlfn.CONCAT(Table1[[#This Row],[groupid]],Table1[[#This Row],[Thành phần hao phí]])</f>
        <v>14b) Nhân công</v>
      </c>
      <c r="D1000" s="594"/>
      <c r="E1000" s="589" t="s">
        <v>229</v>
      </c>
      <c r="F1000" s="588"/>
      <c r="G1000" s="595"/>
      <c r="H1000" s="590"/>
      <c r="I1000" s="596"/>
      <c r="J1000" s="591">
        <v>0</v>
      </c>
    </row>
    <row r="1001" spans="1:10" ht="15" customHeight="1">
      <c r="A1001" s="587"/>
      <c r="B1001" s="291">
        <v>14</v>
      </c>
      <c r="C1001" s="593" t="str">
        <f>_xlfn.CONCAT(Table1[[#This Row],[groupid]],Table1[[#This Row],[Thành phần hao phí]])</f>
        <v>14Nhân công 3,5/7, nhóm 1</v>
      </c>
      <c r="D1001" s="594" t="s">
        <v>96</v>
      </c>
      <c r="E1001" s="589" t="s">
        <v>97</v>
      </c>
      <c r="F1001" s="588" t="s">
        <v>93</v>
      </c>
      <c r="G1001" s="595">
        <v>0.36</v>
      </c>
      <c r="H1001" s="590">
        <v>0</v>
      </c>
      <c r="I1001" s="596">
        <v>1</v>
      </c>
      <c r="J1001" s="591">
        <v>0</v>
      </c>
    </row>
    <row r="1002" spans="1:10" ht="15" customHeight="1">
      <c r="A1002" s="587"/>
      <c r="B1002" s="291">
        <v>14</v>
      </c>
      <c r="C1002" s="593" t="str">
        <f>_xlfn.CONCAT(Table1[[#This Row],[groupid]],Table1[[#This Row],[Thành phần hao phí]])</f>
        <v>14c) Máy thi công</v>
      </c>
      <c r="D1002" s="594"/>
      <c r="E1002" s="589" t="s">
        <v>230</v>
      </c>
      <c r="F1002" s="588"/>
      <c r="G1002" s="595"/>
      <c r="H1002" s="590"/>
      <c r="I1002" s="596"/>
      <c r="J1002" s="591">
        <v>0</v>
      </c>
    </row>
    <row r="1003" spans="1:10" ht="15" customHeight="1">
      <c r="A1003" s="587"/>
      <c r="B1003" s="291">
        <v>14</v>
      </c>
      <c r="C1003" s="593" t="str">
        <f>_xlfn.CONCAT(Table1[[#This Row],[groupid]],Table1[[#This Row],[Thành phần hao phí]])</f>
        <v>14Máy đào gầu dây 1,2m3</v>
      </c>
      <c r="D1003" s="594" t="s">
        <v>105</v>
      </c>
      <c r="E1003" s="589" t="s">
        <v>106</v>
      </c>
      <c r="F1003" s="588" t="s">
        <v>103</v>
      </c>
      <c r="G1003" s="595">
        <v>0.192</v>
      </c>
      <c r="H1003" s="590">
        <v>0</v>
      </c>
      <c r="I1003" s="596">
        <v>1</v>
      </c>
      <c r="J1003" s="591">
        <v>0</v>
      </c>
    </row>
    <row r="1004" spans="1:10" ht="15" customHeight="1">
      <c r="A1004" s="587"/>
      <c r="B1004" s="291">
        <v>14</v>
      </c>
      <c r="C1004" s="593" t="str">
        <f>_xlfn.CONCAT(Table1[[#This Row],[groupid]],Table1[[#This Row],[Thành phần hao phí]])</f>
        <v>14Sà lan 250T</v>
      </c>
      <c r="D1004" s="594" t="s">
        <v>113</v>
      </c>
      <c r="E1004" s="589" t="s">
        <v>114</v>
      </c>
      <c r="F1004" s="588" t="s">
        <v>103</v>
      </c>
      <c r="G1004" s="595">
        <v>0.192</v>
      </c>
      <c r="H1004" s="590">
        <v>0</v>
      </c>
      <c r="I1004" s="596">
        <v>1</v>
      </c>
      <c r="J1004" s="591">
        <v>0</v>
      </c>
    </row>
    <row r="1005" spans="1:10" ht="15" customHeight="1">
      <c r="A1005" s="587"/>
      <c r="B1005" s="291">
        <v>14</v>
      </c>
      <c r="C1005" s="593" t="str">
        <f>_xlfn.CONCAT(Table1[[#This Row],[groupid]],Table1[[#This Row],[Thành phần hao phí]])</f>
        <v>14Sà lan 400T</v>
      </c>
      <c r="D1005" s="594" t="s">
        <v>116</v>
      </c>
      <c r="E1005" s="589" t="s">
        <v>117</v>
      </c>
      <c r="F1005" s="588" t="s">
        <v>103</v>
      </c>
      <c r="G1005" s="595">
        <v>0.192</v>
      </c>
      <c r="H1005" s="590">
        <v>0</v>
      </c>
      <c r="I1005" s="596">
        <v>1</v>
      </c>
      <c r="J1005" s="591">
        <v>0</v>
      </c>
    </row>
    <row r="1006" spans="1:10" ht="15" customHeight="1">
      <c r="A1006" s="587"/>
      <c r="B1006" s="291">
        <v>14</v>
      </c>
      <c r="C1006" s="593" t="str">
        <f>_xlfn.CONCAT(Table1[[#This Row],[groupid]],Table1[[#This Row],[Thành phần hao phí]])</f>
        <v>14Cộng</v>
      </c>
      <c r="D1006" s="594"/>
      <c r="E1006" s="589" t="s">
        <v>314</v>
      </c>
      <c r="F1006" s="588"/>
      <c r="G1006" s="595"/>
      <c r="H1006" s="590"/>
      <c r="I1006" s="596"/>
      <c r="J1006" s="591">
        <v>0</v>
      </c>
    </row>
    <row r="1007" spans="1:10" ht="15" customHeight="1">
      <c r="A1007" s="587">
        <v>15</v>
      </c>
      <c r="B1007" s="291">
        <v>15</v>
      </c>
      <c r="C1007" s="593" t="str">
        <f>_xlfn.CONCAT(Table1[[#This Row],[groupid]],Table1[[#This Row],[Thành phần hao phí]])</f>
        <v>150</v>
      </c>
      <c r="D1007" s="594">
        <v>0</v>
      </c>
      <c r="E1007" s="589">
        <v>0</v>
      </c>
      <c r="F1007" s="588">
        <v>0</v>
      </c>
      <c r="G1007" s="595">
        <v>1</v>
      </c>
      <c r="H1007" s="590"/>
      <c r="I1007" s="596"/>
      <c r="J1007" s="591"/>
    </row>
    <row r="1008" spans="1:10" ht="15" customHeight="1">
      <c r="A1008" s="587"/>
      <c r="B1008" s="291">
        <v>15</v>
      </c>
      <c r="C1008" s="593" t="str">
        <f>_xlfn.CONCAT(Table1[[#This Row],[groupid]],Table1[[#This Row],[Thành phần hao phí]])</f>
        <v>15b) Nhân công</v>
      </c>
      <c r="D1008" s="594"/>
      <c r="E1008" s="589" t="s">
        <v>229</v>
      </c>
      <c r="F1008" s="588"/>
      <c r="G1008" s="595"/>
      <c r="H1008" s="590"/>
      <c r="I1008" s="596"/>
      <c r="J1008" s="591">
        <v>0</v>
      </c>
    </row>
    <row r="1009" spans="1:10" ht="15" customHeight="1">
      <c r="A1009" s="587"/>
      <c r="B1009" s="291">
        <v>15</v>
      </c>
      <c r="C1009" s="593" t="str">
        <f>_xlfn.CONCAT(Table1[[#This Row],[groupid]],Table1[[#This Row],[Thành phần hao phí]])</f>
        <v>15Nhân công 3,5/7, nhóm 1</v>
      </c>
      <c r="D1009" s="594" t="s">
        <v>96</v>
      </c>
      <c r="E1009" s="589" t="s">
        <v>97</v>
      </c>
      <c r="F1009" s="588" t="s">
        <v>93</v>
      </c>
      <c r="G1009" s="595">
        <v>0.36</v>
      </c>
      <c r="H1009" s="590">
        <v>0</v>
      </c>
      <c r="I1009" s="596">
        <v>1</v>
      </c>
      <c r="J1009" s="591">
        <v>0</v>
      </c>
    </row>
    <row r="1010" spans="1:10" ht="15" customHeight="1">
      <c r="A1010" s="587"/>
      <c r="B1010" s="291">
        <v>15</v>
      </c>
      <c r="C1010" s="593" t="str">
        <f>_xlfn.CONCAT(Table1[[#This Row],[groupid]],Table1[[#This Row],[Thành phần hao phí]])</f>
        <v>15c) Máy thi công</v>
      </c>
      <c r="D1010" s="594"/>
      <c r="E1010" s="589" t="s">
        <v>230</v>
      </c>
      <c r="F1010" s="588"/>
      <c r="G1010" s="595"/>
      <c r="H1010" s="590"/>
      <c r="I1010" s="596"/>
      <c r="J1010" s="591">
        <v>0</v>
      </c>
    </row>
    <row r="1011" spans="1:10" ht="15" customHeight="1">
      <c r="A1011" s="587"/>
      <c r="B1011" s="291">
        <v>15</v>
      </c>
      <c r="C1011" s="593" t="str">
        <f>_xlfn.CONCAT(Table1[[#This Row],[groupid]],Table1[[#This Row],[Thành phần hao phí]])</f>
        <v>15Máy đào gầu dây 1,2m3</v>
      </c>
      <c r="D1011" s="594" t="s">
        <v>105</v>
      </c>
      <c r="E1011" s="589" t="s">
        <v>106</v>
      </c>
      <c r="F1011" s="588" t="s">
        <v>103</v>
      </c>
      <c r="G1011" s="595">
        <v>0.192</v>
      </c>
      <c r="H1011" s="590">
        <v>0</v>
      </c>
      <c r="I1011" s="596">
        <v>1</v>
      </c>
      <c r="J1011" s="591">
        <v>0</v>
      </c>
    </row>
    <row r="1012" spans="1:10" ht="15" customHeight="1">
      <c r="A1012" s="587"/>
      <c r="B1012" s="291">
        <v>15</v>
      </c>
      <c r="C1012" s="593" t="str">
        <f>_xlfn.CONCAT(Table1[[#This Row],[groupid]],Table1[[#This Row],[Thành phần hao phí]])</f>
        <v>15Sà lan 250T</v>
      </c>
      <c r="D1012" s="594" t="s">
        <v>113</v>
      </c>
      <c r="E1012" s="589" t="s">
        <v>114</v>
      </c>
      <c r="F1012" s="588" t="s">
        <v>103</v>
      </c>
      <c r="G1012" s="595">
        <v>0.192</v>
      </c>
      <c r="H1012" s="590">
        <v>0</v>
      </c>
      <c r="I1012" s="596">
        <v>1</v>
      </c>
      <c r="J1012" s="591">
        <v>0</v>
      </c>
    </row>
    <row r="1013" spans="1:10" ht="15" customHeight="1">
      <c r="A1013" s="587"/>
      <c r="B1013" s="291">
        <v>15</v>
      </c>
      <c r="C1013" s="593" t="str">
        <f>_xlfn.CONCAT(Table1[[#This Row],[groupid]],Table1[[#This Row],[Thành phần hao phí]])</f>
        <v>15Sà lan 400T</v>
      </c>
      <c r="D1013" s="594" t="s">
        <v>116</v>
      </c>
      <c r="E1013" s="589" t="s">
        <v>117</v>
      </c>
      <c r="F1013" s="588" t="s">
        <v>103</v>
      </c>
      <c r="G1013" s="595">
        <v>0.192</v>
      </c>
      <c r="H1013" s="590">
        <v>0</v>
      </c>
      <c r="I1013" s="596">
        <v>1</v>
      </c>
      <c r="J1013" s="591">
        <v>0</v>
      </c>
    </row>
    <row r="1014" spans="1:10" ht="15" customHeight="1">
      <c r="A1014" s="587"/>
      <c r="B1014" s="291">
        <v>15</v>
      </c>
      <c r="C1014" s="593" t="str">
        <f>_xlfn.CONCAT(Table1[[#This Row],[groupid]],Table1[[#This Row],[Thành phần hao phí]])</f>
        <v>15Cộng</v>
      </c>
      <c r="D1014" s="594"/>
      <c r="E1014" s="589" t="s">
        <v>314</v>
      </c>
      <c r="F1014" s="588"/>
      <c r="G1014" s="595"/>
      <c r="H1014" s="590"/>
      <c r="I1014" s="596"/>
      <c r="J1014" s="591">
        <v>0</v>
      </c>
    </row>
    <row r="1015" spans="1:10" ht="15" customHeight="1">
      <c r="A1015" s="587">
        <v>16</v>
      </c>
      <c r="B1015" s="291">
        <v>16</v>
      </c>
      <c r="C1015" s="593" t="str">
        <f>_xlfn.CONCAT(Table1[[#This Row],[groupid]],Table1[[#This Row],[Thành phần hao phí]])</f>
        <v>160</v>
      </c>
      <c r="D1015" s="594">
        <v>0</v>
      </c>
      <c r="E1015" s="589">
        <v>0</v>
      </c>
      <c r="F1015" s="588">
        <v>0</v>
      </c>
      <c r="G1015" s="595">
        <v>1</v>
      </c>
      <c r="H1015" s="590"/>
      <c r="I1015" s="596"/>
      <c r="J1015" s="591"/>
    </row>
    <row r="1016" spans="1:10" ht="15" customHeight="1">
      <c r="A1016" s="587"/>
      <c r="B1016" s="291">
        <v>16</v>
      </c>
      <c r="C1016" s="593" t="str">
        <f>_xlfn.CONCAT(Table1[[#This Row],[groupid]],Table1[[#This Row],[Thành phần hao phí]])</f>
        <v>16b) Nhân công</v>
      </c>
      <c r="D1016" s="594"/>
      <c r="E1016" s="589" t="s">
        <v>229</v>
      </c>
      <c r="F1016" s="588"/>
      <c r="G1016" s="595"/>
      <c r="H1016" s="590"/>
      <c r="I1016" s="596"/>
      <c r="J1016" s="591">
        <v>0</v>
      </c>
    </row>
    <row r="1017" spans="1:10" ht="15" customHeight="1">
      <c r="A1017" s="587"/>
      <c r="B1017" s="291">
        <v>16</v>
      </c>
      <c r="C1017" s="593" t="str">
        <f>_xlfn.CONCAT(Table1[[#This Row],[groupid]],Table1[[#This Row],[Thành phần hao phí]])</f>
        <v>16Nhân công 3,5/7, nhóm 1</v>
      </c>
      <c r="D1017" s="594" t="s">
        <v>96</v>
      </c>
      <c r="E1017" s="589" t="s">
        <v>97</v>
      </c>
      <c r="F1017" s="588" t="s">
        <v>93</v>
      </c>
      <c r="G1017" s="595">
        <v>0.36</v>
      </c>
      <c r="H1017" s="590">
        <v>0</v>
      </c>
      <c r="I1017" s="596">
        <v>1</v>
      </c>
      <c r="J1017" s="591">
        <v>0</v>
      </c>
    </row>
    <row r="1018" spans="1:10" ht="15" customHeight="1">
      <c r="A1018" s="587"/>
      <c r="B1018" s="291">
        <v>16</v>
      </c>
      <c r="C1018" s="593" t="str">
        <f>_xlfn.CONCAT(Table1[[#This Row],[groupid]],Table1[[#This Row],[Thành phần hao phí]])</f>
        <v>16c) Máy thi công</v>
      </c>
      <c r="D1018" s="594"/>
      <c r="E1018" s="589" t="s">
        <v>230</v>
      </c>
      <c r="F1018" s="588"/>
      <c r="G1018" s="595"/>
      <c r="H1018" s="590"/>
      <c r="I1018" s="596"/>
      <c r="J1018" s="591">
        <v>0</v>
      </c>
    </row>
    <row r="1019" spans="1:10" ht="15" customHeight="1">
      <c r="A1019" s="587"/>
      <c r="B1019" s="291">
        <v>16</v>
      </c>
      <c r="C1019" s="593" t="str">
        <f>_xlfn.CONCAT(Table1[[#This Row],[groupid]],Table1[[#This Row],[Thành phần hao phí]])</f>
        <v>16Máy đào gầu dây 1,2m3</v>
      </c>
      <c r="D1019" s="594" t="s">
        <v>105</v>
      </c>
      <c r="E1019" s="589" t="s">
        <v>106</v>
      </c>
      <c r="F1019" s="588" t="s">
        <v>103</v>
      </c>
      <c r="G1019" s="595">
        <v>0.192</v>
      </c>
      <c r="H1019" s="590">
        <v>0</v>
      </c>
      <c r="I1019" s="596">
        <v>1</v>
      </c>
      <c r="J1019" s="591">
        <v>0</v>
      </c>
    </row>
    <row r="1020" spans="1:10" ht="15" customHeight="1">
      <c r="A1020" s="587"/>
      <c r="B1020" s="291">
        <v>16</v>
      </c>
      <c r="C1020" s="593" t="str">
        <f>_xlfn.CONCAT(Table1[[#This Row],[groupid]],Table1[[#This Row],[Thành phần hao phí]])</f>
        <v>16Sà lan 250T</v>
      </c>
      <c r="D1020" s="594" t="s">
        <v>113</v>
      </c>
      <c r="E1020" s="589" t="s">
        <v>114</v>
      </c>
      <c r="F1020" s="588" t="s">
        <v>103</v>
      </c>
      <c r="G1020" s="595">
        <v>0.192</v>
      </c>
      <c r="H1020" s="590">
        <v>0</v>
      </c>
      <c r="I1020" s="596">
        <v>1</v>
      </c>
      <c r="J1020" s="591">
        <v>0</v>
      </c>
    </row>
    <row r="1021" spans="1:10" ht="15" customHeight="1">
      <c r="A1021" s="587"/>
      <c r="B1021" s="291">
        <v>16</v>
      </c>
      <c r="C1021" s="593" t="str">
        <f>_xlfn.CONCAT(Table1[[#This Row],[groupid]],Table1[[#This Row],[Thành phần hao phí]])</f>
        <v>16Sà lan 400T</v>
      </c>
      <c r="D1021" s="594" t="s">
        <v>116</v>
      </c>
      <c r="E1021" s="589" t="s">
        <v>117</v>
      </c>
      <c r="F1021" s="588" t="s">
        <v>103</v>
      </c>
      <c r="G1021" s="595">
        <v>0.192</v>
      </c>
      <c r="H1021" s="590">
        <v>0</v>
      </c>
      <c r="I1021" s="596">
        <v>1</v>
      </c>
      <c r="J1021" s="591">
        <v>0</v>
      </c>
    </row>
    <row r="1022" spans="1:10" ht="15" customHeight="1">
      <c r="A1022" s="587"/>
      <c r="B1022" s="291">
        <v>16</v>
      </c>
      <c r="C1022" s="593" t="str">
        <f>_xlfn.CONCAT(Table1[[#This Row],[groupid]],Table1[[#This Row],[Thành phần hao phí]])</f>
        <v>16Cộng</v>
      </c>
      <c r="D1022" s="594"/>
      <c r="E1022" s="589" t="s">
        <v>314</v>
      </c>
      <c r="F1022" s="588"/>
      <c r="G1022" s="595"/>
      <c r="H1022" s="590"/>
      <c r="I1022" s="596"/>
      <c r="J1022" s="591">
        <v>0</v>
      </c>
    </row>
    <row r="1023" spans="1:10" ht="15" customHeight="1">
      <c r="A1023" s="587">
        <v>17</v>
      </c>
      <c r="B1023" s="291">
        <v>17</v>
      </c>
      <c r="C1023" s="593" t="str">
        <f>_xlfn.CONCAT(Table1[[#This Row],[groupid]],Table1[[#This Row],[Thành phần hao phí]])</f>
        <v>170</v>
      </c>
      <c r="D1023" s="594">
        <v>0</v>
      </c>
      <c r="E1023" s="589">
        <v>0</v>
      </c>
      <c r="F1023" s="588">
        <v>0</v>
      </c>
      <c r="G1023" s="595">
        <v>1</v>
      </c>
      <c r="H1023" s="590"/>
      <c r="I1023" s="596"/>
      <c r="J1023" s="591"/>
    </row>
    <row r="1024" spans="1:10" ht="15" customHeight="1">
      <c r="A1024" s="587"/>
      <c r="B1024" s="291">
        <v>17</v>
      </c>
      <c r="C1024" s="593" t="str">
        <f>_xlfn.CONCAT(Table1[[#This Row],[groupid]],Table1[[#This Row],[Thành phần hao phí]])</f>
        <v>17b) Nhân công</v>
      </c>
      <c r="D1024" s="594"/>
      <c r="E1024" s="589" t="s">
        <v>229</v>
      </c>
      <c r="F1024" s="588"/>
      <c r="G1024" s="595"/>
      <c r="H1024" s="590"/>
      <c r="I1024" s="596"/>
      <c r="J1024" s="591">
        <v>0</v>
      </c>
    </row>
    <row r="1025" spans="1:10" ht="15" customHeight="1">
      <c r="A1025" s="587"/>
      <c r="B1025" s="291">
        <v>17</v>
      </c>
      <c r="C1025" s="593" t="str">
        <f>_xlfn.CONCAT(Table1[[#This Row],[groupid]],Table1[[#This Row],[Thành phần hao phí]])</f>
        <v>17Nhân công 3,5/7, nhóm 1</v>
      </c>
      <c r="D1025" s="594" t="s">
        <v>96</v>
      </c>
      <c r="E1025" s="589" t="s">
        <v>97</v>
      </c>
      <c r="F1025" s="588" t="s">
        <v>93</v>
      </c>
      <c r="G1025" s="595">
        <v>0.36</v>
      </c>
      <c r="H1025" s="590">
        <v>0</v>
      </c>
      <c r="I1025" s="596">
        <v>1</v>
      </c>
      <c r="J1025" s="591">
        <v>0</v>
      </c>
    </row>
    <row r="1026" spans="1:10" ht="15" customHeight="1">
      <c r="A1026" s="587"/>
      <c r="B1026" s="291">
        <v>17</v>
      </c>
      <c r="C1026" s="593" t="str">
        <f>_xlfn.CONCAT(Table1[[#This Row],[groupid]],Table1[[#This Row],[Thành phần hao phí]])</f>
        <v>17c) Máy thi công</v>
      </c>
      <c r="D1026" s="594"/>
      <c r="E1026" s="589" t="s">
        <v>230</v>
      </c>
      <c r="F1026" s="588"/>
      <c r="G1026" s="595"/>
      <c r="H1026" s="590"/>
      <c r="I1026" s="596"/>
      <c r="J1026" s="591">
        <v>0</v>
      </c>
    </row>
    <row r="1027" spans="1:10" ht="15" customHeight="1">
      <c r="A1027" s="587"/>
      <c r="B1027" s="291">
        <v>17</v>
      </c>
      <c r="C1027" s="593" t="str">
        <f>_xlfn.CONCAT(Table1[[#This Row],[groupid]],Table1[[#This Row],[Thành phần hao phí]])</f>
        <v>17Máy đào gầu dây 1,2m3</v>
      </c>
      <c r="D1027" s="594" t="s">
        <v>105</v>
      </c>
      <c r="E1027" s="589" t="s">
        <v>106</v>
      </c>
      <c r="F1027" s="588" t="s">
        <v>103</v>
      </c>
      <c r="G1027" s="595">
        <v>0.192</v>
      </c>
      <c r="H1027" s="590">
        <v>0</v>
      </c>
      <c r="I1027" s="596">
        <v>1</v>
      </c>
      <c r="J1027" s="591">
        <v>0</v>
      </c>
    </row>
    <row r="1028" spans="1:10" ht="15" customHeight="1">
      <c r="A1028" s="587"/>
      <c r="B1028" s="291">
        <v>17</v>
      </c>
      <c r="C1028" s="593" t="str">
        <f>_xlfn.CONCAT(Table1[[#This Row],[groupid]],Table1[[#This Row],[Thành phần hao phí]])</f>
        <v>17Sà lan 250T</v>
      </c>
      <c r="D1028" s="594" t="s">
        <v>113</v>
      </c>
      <c r="E1028" s="589" t="s">
        <v>114</v>
      </c>
      <c r="F1028" s="588" t="s">
        <v>103</v>
      </c>
      <c r="G1028" s="595">
        <v>0.192</v>
      </c>
      <c r="H1028" s="590">
        <v>0</v>
      </c>
      <c r="I1028" s="596">
        <v>1</v>
      </c>
      <c r="J1028" s="591">
        <v>0</v>
      </c>
    </row>
    <row r="1029" spans="1:10" ht="15" customHeight="1">
      <c r="A1029" s="587"/>
      <c r="B1029" s="291">
        <v>17</v>
      </c>
      <c r="C1029" s="593" t="str">
        <f>_xlfn.CONCAT(Table1[[#This Row],[groupid]],Table1[[#This Row],[Thành phần hao phí]])</f>
        <v>17Sà lan 400T</v>
      </c>
      <c r="D1029" s="594" t="s">
        <v>116</v>
      </c>
      <c r="E1029" s="589" t="s">
        <v>117</v>
      </c>
      <c r="F1029" s="588" t="s">
        <v>103</v>
      </c>
      <c r="G1029" s="595">
        <v>0.192</v>
      </c>
      <c r="H1029" s="590">
        <v>0</v>
      </c>
      <c r="I1029" s="596">
        <v>1</v>
      </c>
      <c r="J1029" s="591">
        <v>0</v>
      </c>
    </row>
    <row r="1030" spans="1:10" ht="15" customHeight="1">
      <c r="A1030" s="587"/>
      <c r="B1030" s="291">
        <v>17</v>
      </c>
      <c r="C1030" s="593" t="str">
        <f>_xlfn.CONCAT(Table1[[#This Row],[groupid]],Table1[[#This Row],[Thành phần hao phí]])</f>
        <v>17Cộng</v>
      </c>
      <c r="D1030" s="594"/>
      <c r="E1030" s="589" t="s">
        <v>314</v>
      </c>
      <c r="F1030" s="588"/>
      <c r="G1030" s="595"/>
      <c r="H1030" s="590"/>
      <c r="I1030" s="596"/>
      <c r="J1030" s="591">
        <v>0</v>
      </c>
    </row>
    <row r="1031" spans="1:10" ht="15" customHeight="1">
      <c r="A1031" s="587">
        <v>1</v>
      </c>
      <c r="B1031" s="291">
        <v>1</v>
      </c>
      <c r="C1031" s="593" t="str">
        <f>_xlfn.CONCAT(Table1[[#This Row],[groupid]],Table1[[#This Row],[Thành phần hao phí]])</f>
        <v>1Nạo vét bùn bằng thủ công</v>
      </c>
      <c r="D1031" s="594" t="s">
        <v>44</v>
      </c>
      <c r="E1031" s="589" t="s">
        <v>45</v>
      </c>
      <c r="F1031" s="588" t="s">
        <v>46</v>
      </c>
      <c r="G1031" s="595">
        <v>1</v>
      </c>
      <c r="H1031" s="590"/>
      <c r="I1031" s="596"/>
      <c r="J1031" s="591"/>
    </row>
    <row r="1032" spans="1:10" ht="15" customHeight="1">
      <c r="A1032" s="587"/>
      <c r="B1032" s="291">
        <v>1</v>
      </c>
      <c r="C1032" s="593" t="str">
        <f>_xlfn.CONCAT(Table1[[#This Row],[groupid]],Table1[[#This Row],[Thành phần hao phí]])</f>
        <v>1b) Nhân công</v>
      </c>
      <c r="D1032" s="594"/>
      <c r="E1032" s="589" t="s">
        <v>229</v>
      </c>
      <c r="F1032" s="588"/>
      <c r="G1032" s="595"/>
      <c r="H1032" s="590"/>
      <c r="I1032" s="596"/>
      <c r="J1032" s="591">
        <v>211893</v>
      </c>
    </row>
    <row r="1033" spans="1:10" ht="15" customHeight="1">
      <c r="A1033" s="587"/>
      <c r="B1033" s="291">
        <v>1</v>
      </c>
      <c r="C1033" s="593" t="str">
        <f>_xlfn.CONCAT(Table1[[#This Row],[groupid]],Table1[[#This Row],[Thành phần hao phí]])</f>
        <v>1Nhân công 3,0/7, nhóm 1</v>
      </c>
      <c r="D1033" s="594" t="s">
        <v>91</v>
      </c>
      <c r="E1033" s="589" t="s">
        <v>92</v>
      </c>
      <c r="F1033" s="588" t="s">
        <v>93</v>
      </c>
      <c r="G1033" s="595">
        <v>0.94</v>
      </c>
      <c r="H1033" s="590">
        <v>225418</v>
      </c>
      <c r="I1033" s="596">
        <v>1</v>
      </c>
      <c r="J1033" s="591">
        <v>211893</v>
      </c>
    </row>
    <row r="1034" spans="1:10" ht="15" customHeight="1">
      <c r="A1034" s="587">
        <v>2</v>
      </c>
      <c r="B1034" s="291">
        <v>2</v>
      </c>
      <c r="C1034" s="593" t="str">
        <f>_xlfn.CONCAT(Table1[[#This Row],[groupid]],Table1[[#This Row],[Thành phần hao phí]])</f>
        <v>2Nạo vét kênh mương bằng máy đào gầu dây 0,4m3, chiều cao đổ đất &lt;= 3m, bùn đặc lắng đọng dưới 3 năm</v>
      </c>
      <c r="D1034" s="594" t="s">
        <v>52</v>
      </c>
      <c r="E1034" s="589" t="s">
        <v>53</v>
      </c>
      <c r="F1034" s="588" t="s">
        <v>54</v>
      </c>
      <c r="G1034" s="595">
        <v>1</v>
      </c>
      <c r="H1034" s="590"/>
      <c r="I1034" s="596"/>
      <c r="J1034" s="591"/>
    </row>
    <row r="1035" spans="1:10" ht="15" customHeight="1">
      <c r="A1035" s="587"/>
      <c r="B1035" s="291">
        <v>2</v>
      </c>
      <c r="C1035" s="593" t="str">
        <f>_xlfn.CONCAT(Table1[[#This Row],[groupid]],Table1[[#This Row],[Thành phần hao phí]])</f>
        <v>2b) Nhân công</v>
      </c>
      <c r="D1035" s="594"/>
      <c r="E1035" s="589" t="s">
        <v>229</v>
      </c>
      <c r="F1035" s="588"/>
      <c r="G1035" s="595"/>
      <c r="H1035" s="590"/>
      <c r="I1035" s="596"/>
      <c r="J1035" s="591">
        <v>202130</v>
      </c>
    </row>
    <row r="1036" spans="1:10" ht="15" customHeight="1">
      <c r="A1036" s="587"/>
      <c r="B1036" s="291">
        <v>2</v>
      </c>
      <c r="C1036" s="593" t="str">
        <f>_xlfn.CONCAT(Table1[[#This Row],[groupid]],Table1[[#This Row],[Thành phần hao phí]])</f>
        <v>2Nhân công 3,5/7, nhóm 1</v>
      </c>
      <c r="D1036" s="594" t="s">
        <v>96</v>
      </c>
      <c r="E1036" s="589" t="s">
        <v>97</v>
      </c>
      <c r="F1036" s="588" t="s">
        <v>93</v>
      </c>
      <c r="G1036" s="595">
        <v>0.82</v>
      </c>
      <c r="H1036" s="590">
        <v>246500</v>
      </c>
      <c r="I1036" s="596">
        <v>1</v>
      </c>
      <c r="J1036" s="591">
        <v>202130</v>
      </c>
    </row>
    <row r="1037" spans="1:10" ht="15" customHeight="1">
      <c r="A1037" s="587"/>
      <c r="B1037" s="291">
        <v>2</v>
      </c>
      <c r="C1037" s="593" t="str">
        <f>_xlfn.CONCAT(Table1[[#This Row],[groupid]],Table1[[#This Row],[Thành phần hao phí]])</f>
        <v>2c) Máy thi công</v>
      </c>
      <c r="D1037" s="594"/>
      <c r="E1037" s="589" t="s">
        <v>230</v>
      </c>
      <c r="F1037" s="588"/>
      <c r="G1037" s="595"/>
      <c r="H1037" s="590"/>
      <c r="I1037" s="596"/>
      <c r="J1037" s="591">
        <v>978209</v>
      </c>
    </row>
    <row r="1038" spans="1:10" ht="15" customHeight="1">
      <c r="A1038" s="587"/>
      <c r="B1038" s="291">
        <v>2</v>
      </c>
      <c r="C1038" s="593" t="str">
        <f>_xlfn.CONCAT(Table1[[#This Row],[groupid]],Table1[[#This Row],[Thành phần hao phí]])</f>
        <v>2Máy đào gầu dây 0,4m3</v>
      </c>
      <c r="D1038" s="594" t="s">
        <v>101</v>
      </c>
      <c r="E1038" s="589" t="s">
        <v>102</v>
      </c>
      <c r="F1038" s="588" t="s">
        <v>103</v>
      </c>
      <c r="G1038" s="595">
        <v>0.44</v>
      </c>
      <c r="H1038" s="590">
        <v>1992824</v>
      </c>
      <c r="I1038" s="596">
        <v>1</v>
      </c>
      <c r="J1038" s="591">
        <v>876843</v>
      </c>
    </row>
    <row r="1039" spans="1:10" ht="15" customHeight="1">
      <c r="A1039" s="587"/>
      <c r="B1039" s="291">
        <v>2</v>
      </c>
      <c r="C1039" s="593" t="str">
        <f>_xlfn.CONCAT(Table1[[#This Row],[groupid]],Table1[[#This Row],[Thành phần hao phí]])</f>
        <v>2Phao thép 60T đặt máy</v>
      </c>
      <c r="D1039" s="594" t="s">
        <v>108</v>
      </c>
      <c r="E1039" s="589" t="s">
        <v>112</v>
      </c>
      <c r="F1039" s="588" t="s">
        <v>103</v>
      </c>
      <c r="G1039" s="595">
        <v>0.44</v>
      </c>
      <c r="H1039" s="590">
        <v>115189</v>
      </c>
      <c r="I1039" s="596">
        <v>1</v>
      </c>
      <c r="J1039" s="591">
        <v>50683</v>
      </c>
    </row>
    <row r="1040" spans="1:10" ht="15" customHeight="1">
      <c r="A1040" s="587"/>
      <c r="B1040" s="291">
        <v>2</v>
      </c>
      <c r="C1040" s="593" t="str">
        <f>_xlfn.CONCAT(Table1[[#This Row],[groupid]],Table1[[#This Row],[Thành phần hao phí]])</f>
        <v>2Phao thép 60T chứa bùn</v>
      </c>
      <c r="D1040" s="594" t="s">
        <v>108</v>
      </c>
      <c r="E1040" s="589" t="s">
        <v>111</v>
      </c>
      <c r="F1040" s="588" t="s">
        <v>103</v>
      </c>
      <c r="G1040" s="595">
        <v>0.44</v>
      </c>
      <c r="H1040" s="590">
        <v>115189</v>
      </c>
      <c r="I1040" s="596">
        <v>1</v>
      </c>
      <c r="J1040" s="591">
        <v>50683</v>
      </c>
    </row>
    <row r="1041" spans="1:10" ht="15" customHeight="1">
      <c r="A1041" s="587"/>
      <c r="B1041" s="291">
        <v>2</v>
      </c>
      <c r="C1041" s="593" t="str">
        <f>_xlfn.CONCAT(Table1[[#This Row],[groupid]],Table1[[#This Row],[Thành phần hao phí]])</f>
        <v>2Cộng</v>
      </c>
      <c r="D1041" s="594"/>
      <c r="E1041" s="589" t="s">
        <v>314</v>
      </c>
      <c r="F1041" s="588"/>
      <c r="G1041" s="595"/>
      <c r="H1041" s="590"/>
      <c r="I1041" s="596"/>
      <c r="J1041" s="591">
        <v>978209</v>
      </c>
    </row>
    <row r="1042" spans="1:10" ht="15" customHeight="1">
      <c r="A1042" s="587">
        <v>3</v>
      </c>
      <c r="B1042" s="291">
        <v>3</v>
      </c>
      <c r="C1042" s="593" t="str">
        <f>_xlfn.CONCAT(Table1[[#This Row],[groupid]],Table1[[#This Row],[Thành phần hao phí]])</f>
        <v>3Vận chuyển 1km đầu, đi đổ bằng tàu kéo 75cv + phao thép 60T</v>
      </c>
      <c r="D1042" s="594" t="s">
        <v>57</v>
      </c>
      <c r="E1042" s="589" t="s">
        <v>58</v>
      </c>
      <c r="F1042" s="588" t="s">
        <v>54</v>
      </c>
      <c r="G1042" s="595">
        <v>1</v>
      </c>
      <c r="H1042" s="590"/>
      <c r="I1042" s="596"/>
      <c r="J1042" s="591"/>
    </row>
    <row r="1043" spans="1:10" ht="15" customHeight="1">
      <c r="A1043" s="587"/>
      <c r="B1043" s="291">
        <v>3</v>
      </c>
      <c r="C1043" s="593" t="str">
        <f>_xlfn.CONCAT(Table1[[#This Row],[groupid]],Table1[[#This Row],[Thành phần hao phí]])</f>
        <v>3c) Máy thi công</v>
      </c>
      <c r="D1043" s="594"/>
      <c r="E1043" s="589" t="s">
        <v>230</v>
      </c>
      <c r="F1043" s="588"/>
      <c r="G1043" s="595"/>
      <c r="H1043" s="590"/>
      <c r="I1043" s="596"/>
      <c r="J1043" s="591">
        <v>343452</v>
      </c>
    </row>
    <row r="1044" spans="1:10" ht="15" customHeight="1">
      <c r="A1044" s="587"/>
      <c r="B1044" s="291">
        <v>3</v>
      </c>
      <c r="C1044" s="593" t="str">
        <f>_xlfn.CONCAT(Table1[[#This Row],[groupid]],Table1[[#This Row],[Thành phần hao phí]])</f>
        <v>3Phao thép 60T</v>
      </c>
      <c r="D1044" s="594" t="s">
        <v>108</v>
      </c>
      <c r="E1044" s="589" t="s">
        <v>109</v>
      </c>
      <c r="F1044" s="588" t="s">
        <v>103</v>
      </c>
      <c r="G1044" s="595">
        <v>9.4E-2</v>
      </c>
      <c r="H1044" s="590">
        <v>115189</v>
      </c>
      <c r="I1044" s="596">
        <v>1</v>
      </c>
      <c r="J1044" s="591">
        <v>10828</v>
      </c>
    </row>
    <row r="1045" spans="1:10" ht="15" customHeight="1">
      <c r="A1045" s="587"/>
      <c r="B1045" s="291">
        <v>3</v>
      </c>
      <c r="C1045" s="593" t="str">
        <f>_xlfn.CONCAT(Table1[[#This Row],[groupid]],Table1[[#This Row],[Thành phần hao phí]])</f>
        <v>3Tàu kéo 75CV</v>
      </c>
      <c r="D1045" s="594" t="s">
        <v>123</v>
      </c>
      <c r="E1045" s="589" t="s">
        <v>124</v>
      </c>
      <c r="F1045" s="588" t="s">
        <v>103</v>
      </c>
      <c r="G1045" s="595">
        <v>9.4E-2</v>
      </c>
      <c r="H1045" s="590">
        <v>3538558</v>
      </c>
      <c r="I1045" s="596">
        <v>1</v>
      </c>
      <c r="J1045" s="591">
        <v>332624</v>
      </c>
    </row>
    <row r="1046" spans="1:10" ht="15" customHeight="1">
      <c r="A1046" s="587"/>
      <c r="B1046" s="291">
        <v>3</v>
      </c>
      <c r="C1046" s="593" t="str">
        <f>_xlfn.CONCAT(Table1[[#This Row],[groupid]],Table1[[#This Row],[Thành phần hao phí]])</f>
        <v>3Cộng</v>
      </c>
      <c r="D1046" s="594"/>
      <c r="E1046" s="589" t="s">
        <v>314</v>
      </c>
      <c r="F1046" s="588"/>
      <c r="G1046" s="595"/>
      <c r="H1046" s="590"/>
      <c r="I1046" s="596"/>
      <c r="J1046" s="591">
        <v>343452</v>
      </c>
    </row>
    <row r="1047" spans="1:10" ht="15" customHeight="1">
      <c r="A1047" s="587">
        <v>4</v>
      </c>
      <c r="B1047" s="291">
        <v>4</v>
      </c>
      <c r="C1047" s="593" t="str">
        <f>_xlfn.CONCAT(Table1[[#This Row],[groupid]],Table1[[#This Row],[Thành phần hao phí]])</f>
        <v>4Vận chuyển đất, cát đổ đi bằng tàu kéo 360CV, sà lan 400 tấn, vận chuyển 1 km tiếp theo, cự ly &lt;= 6km</v>
      </c>
      <c r="D1047" s="594" t="s">
        <v>60</v>
      </c>
      <c r="E1047" s="589" t="s">
        <v>61</v>
      </c>
      <c r="F1047" s="588" t="s">
        <v>54</v>
      </c>
      <c r="G1047" s="595">
        <v>1</v>
      </c>
      <c r="H1047" s="590"/>
      <c r="I1047" s="596"/>
      <c r="J1047" s="591"/>
    </row>
    <row r="1048" spans="1:10" ht="15" customHeight="1">
      <c r="A1048" s="587"/>
      <c r="B1048" s="291">
        <v>4</v>
      </c>
      <c r="C1048" s="593" t="str">
        <f>_xlfn.CONCAT(Table1[[#This Row],[groupid]],Table1[[#This Row],[Thành phần hao phí]])</f>
        <v>4c) Máy thi công</v>
      </c>
      <c r="D1048" s="594"/>
      <c r="E1048" s="589" t="s">
        <v>230</v>
      </c>
      <c r="F1048" s="588"/>
      <c r="G1048" s="595"/>
      <c r="H1048" s="590"/>
      <c r="I1048" s="596"/>
      <c r="J1048" s="591">
        <v>555370</v>
      </c>
    </row>
    <row r="1049" spans="1:10" ht="15" customHeight="1">
      <c r="A1049" s="587"/>
      <c r="B1049" s="291">
        <v>4</v>
      </c>
      <c r="C1049" s="593" t="str">
        <f>_xlfn.CONCAT(Table1[[#This Row],[groupid]],Table1[[#This Row],[Thành phần hao phí]])</f>
        <v>4Phao thép 60T</v>
      </c>
      <c r="D1049" s="594" t="s">
        <v>108</v>
      </c>
      <c r="E1049" s="589" t="s">
        <v>109</v>
      </c>
      <c r="F1049" s="588" t="s">
        <v>103</v>
      </c>
      <c r="G1049" s="595">
        <v>0.08</v>
      </c>
      <c r="H1049" s="590">
        <v>115189</v>
      </c>
      <c r="I1049" s="596">
        <v>1.9</v>
      </c>
      <c r="J1049" s="591">
        <v>17509</v>
      </c>
    </row>
    <row r="1050" spans="1:10" ht="15" customHeight="1">
      <c r="A1050" s="587"/>
      <c r="B1050" s="291">
        <v>4</v>
      </c>
      <c r="C1050" s="593" t="str">
        <f>_xlfn.CONCAT(Table1[[#This Row],[groupid]],Table1[[#This Row],[Thành phần hao phí]])</f>
        <v>4Tàu kéo 75CV</v>
      </c>
      <c r="D1050" s="594" t="s">
        <v>123</v>
      </c>
      <c r="E1050" s="589" t="s">
        <v>124</v>
      </c>
      <c r="F1050" s="588" t="s">
        <v>103</v>
      </c>
      <c r="G1050" s="595">
        <v>0.08</v>
      </c>
      <c r="H1050" s="590">
        <v>3538558</v>
      </c>
      <c r="I1050" s="596">
        <v>1.9</v>
      </c>
      <c r="J1050" s="591">
        <v>537861</v>
      </c>
    </row>
    <row r="1051" spans="1:10" ht="15" customHeight="1">
      <c r="A1051" s="587"/>
      <c r="B1051" s="291">
        <v>4</v>
      </c>
      <c r="C1051" s="593" t="str">
        <f>_xlfn.CONCAT(Table1[[#This Row],[groupid]],Table1[[#This Row],[Thành phần hao phí]])</f>
        <v>4Cộng</v>
      </c>
      <c r="D1051" s="594"/>
      <c r="E1051" s="589" t="s">
        <v>314</v>
      </c>
      <c r="F1051" s="588"/>
      <c r="G1051" s="595"/>
      <c r="H1051" s="590"/>
      <c r="I1051" s="596"/>
      <c r="J1051" s="591">
        <v>555370</v>
      </c>
    </row>
    <row r="1052" spans="1:10" ht="15" customHeight="1">
      <c r="A1052" s="587">
        <v>5</v>
      </c>
      <c r="B1052" s="291">
        <v>5</v>
      </c>
      <c r="C1052" s="593" t="str">
        <f>_xlfn.CONCAT(Table1[[#This Row],[groupid]],Table1[[#This Row],[Thành phần hao phí]])</f>
        <v>5Đào xúc bùn lên xà lan 400T bằng máy đào gầu dây &lt;1,25m3, (máy đào đứng trên phao thép trọng tải 60T)</v>
      </c>
      <c r="D1052" s="594" t="s">
        <v>63</v>
      </c>
      <c r="E1052" s="589" t="s">
        <v>64</v>
      </c>
      <c r="F1052" s="588" t="s">
        <v>54</v>
      </c>
      <c r="G1052" s="595">
        <v>1</v>
      </c>
      <c r="H1052" s="590"/>
      <c r="I1052" s="596"/>
      <c r="J1052" s="591"/>
    </row>
    <row r="1053" spans="1:10" ht="15" customHeight="1">
      <c r="A1053" s="587"/>
      <c r="B1053" s="291">
        <v>5</v>
      </c>
      <c r="C1053" s="593" t="str">
        <f>_xlfn.CONCAT(Table1[[#This Row],[groupid]],Table1[[#This Row],[Thành phần hao phí]])</f>
        <v>5b) Nhân công</v>
      </c>
      <c r="D1053" s="594"/>
      <c r="E1053" s="589" t="s">
        <v>229</v>
      </c>
      <c r="F1053" s="588"/>
      <c r="G1053" s="595"/>
      <c r="H1053" s="590"/>
      <c r="I1053" s="596"/>
      <c r="J1053" s="591">
        <v>88740</v>
      </c>
    </row>
    <row r="1054" spans="1:10" ht="15" customHeight="1">
      <c r="A1054" s="587"/>
      <c r="B1054" s="291">
        <v>5</v>
      </c>
      <c r="C1054" s="593" t="str">
        <f>_xlfn.CONCAT(Table1[[#This Row],[groupid]],Table1[[#This Row],[Thành phần hao phí]])</f>
        <v>5Nhân công 3,5/7, nhóm 1</v>
      </c>
      <c r="D1054" s="594" t="s">
        <v>96</v>
      </c>
      <c r="E1054" s="589" t="s">
        <v>97</v>
      </c>
      <c r="F1054" s="588" t="s">
        <v>93</v>
      </c>
      <c r="G1054" s="595">
        <v>0.36</v>
      </c>
      <c r="H1054" s="590">
        <v>246500</v>
      </c>
      <c r="I1054" s="596">
        <v>1</v>
      </c>
      <c r="J1054" s="591">
        <v>88740</v>
      </c>
    </row>
    <row r="1055" spans="1:10" ht="15" customHeight="1">
      <c r="A1055" s="587"/>
      <c r="B1055" s="291">
        <v>5</v>
      </c>
      <c r="C1055" s="593" t="str">
        <f>_xlfn.CONCAT(Table1[[#This Row],[groupid]],Table1[[#This Row],[Thành phần hao phí]])</f>
        <v>5c) Máy thi công</v>
      </c>
      <c r="D1055" s="594"/>
      <c r="E1055" s="589" t="s">
        <v>230</v>
      </c>
      <c r="F1055" s="588"/>
      <c r="G1055" s="595"/>
      <c r="H1055" s="590"/>
      <c r="I1055" s="596"/>
      <c r="J1055" s="591">
        <v>1007960</v>
      </c>
    </row>
    <row r="1056" spans="1:10" ht="15" customHeight="1">
      <c r="A1056" s="587"/>
      <c r="B1056" s="291">
        <v>5</v>
      </c>
      <c r="C1056" s="593" t="str">
        <f>_xlfn.CONCAT(Table1[[#This Row],[groupid]],Table1[[#This Row],[Thành phần hao phí]])</f>
        <v>5Máy đào gầu dây 1,2m3</v>
      </c>
      <c r="D1056" s="594" t="s">
        <v>105</v>
      </c>
      <c r="E1056" s="589" t="s">
        <v>106</v>
      </c>
      <c r="F1056" s="588" t="s">
        <v>103</v>
      </c>
      <c r="G1056" s="595">
        <v>0.192</v>
      </c>
      <c r="H1056" s="590">
        <v>3565793</v>
      </c>
      <c r="I1056" s="596">
        <v>1</v>
      </c>
      <c r="J1056" s="591">
        <v>684632</v>
      </c>
    </row>
    <row r="1057" spans="1:10" ht="15" customHeight="1">
      <c r="A1057" s="587"/>
      <c r="B1057" s="291">
        <v>5</v>
      </c>
      <c r="C1057" s="593" t="str">
        <f>_xlfn.CONCAT(Table1[[#This Row],[groupid]],Table1[[#This Row],[Thành phần hao phí]])</f>
        <v>5Sà lan 250T</v>
      </c>
      <c r="D1057" s="594" t="s">
        <v>113</v>
      </c>
      <c r="E1057" s="589" t="s">
        <v>114</v>
      </c>
      <c r="F1057" s="588" t="s">
        <v>103</v>
      </c>
      <c r="G1057" s="595">
        <v>0.192</v>
      </c>
      <c r="H1057" s="590">
        <v>677592</v>
      </c>
      <c r="I1057" s="596">
        <v>1</v>
      </c>
      <c r="J1057" s="591">
        <v>130098</v>
      </c>
    </row>
    <row r="1058" spans="1:10" ht="15" customHeight="1">
      <c r="A1058" s="587"/>
      <c r="B1058" s="291">
        <v>5</v>
      </c>
      <c r="C1058" s="593" t="str">
        <f>_xlfn.CONCAT(Table1[[#This Row],[groupid]],Table1[[#This Row],[Thành phần hao phí]])</f>
        <v>5Phao thép 60T chứa bùn</v>
      </c>
      <c r="D1058" s="594" t="s">
        <v>108</v>
      </c>
      <c r="E1058" s="589" t="s">
        <v>111</v>
      </c>
      <c r="F1058" s="588" t="s">
        <v>103</v>
      </c>
      <c r="G1058" s="595">
        <v>0.192</v>
      </c>
      <c r="H1058" s="590">
        <v>115189</v>
      </c>
      <c r="I1058" s="596">
        <v>1</v>
      </c>
      <c r="J1058" s="591">
        <v>22116</v>
      </c>
    </row>
    <row r="1059" spans="1:10" ht="15" customHeight="1">
      <c r="A1059" s="587"/>
      <c r="B1059" s="291">
        <v>5</v>
      </c>
      <c r="C1059" s="593" t="str">
        <f>_xlfn.CONCAT(Table1[[#This Row],[groupid]],Table1[[#This Row],[Thành phần hao phí]])</f>
        <v>5Sà lan 400T nhận bùn</v>
      </c>
      <c r="D1059" s="594" t="s">
        <v>116</v>
      </c>
      <c r="E1059" s="589" t="s">
        <v>119</v>
      </c>
      <c r="F1059" s="588" t="s">
        <v>103</v>
      </c>
      <c r="G1059" s="595">
        <v>0.192</v>
      </c>
      <c r="H1059" s="590">
        <v>891221</v>
      </c>
      <c r="I1059" s="596">
        <v>1</v>
      </c>
      <c r="J1059" s="591">
        <v>171114</v>
      </c>
    </row>
    <row r="1060" spans="1:10" ht="15" customHeight="1">
      <c r="A1060" s="587"/>
      <c r="B1060" s="291">
        <v>5</v>
      </c>
      <c r="C1060" s="593" t="str">
        <f>_xlfn.CONCAT(Table1[[#This Row],[groupid]],Table1[[#This Row],[Thành phần hao phí]])</f>
        <v>5Cộng</v>
      </c>
      <c r="D1060" s="594"/>
      <c r="E1060" s="589" t="s">
        <v>314</v>
      </c>
      <c r="F1060" s="588"/>
      <c r="G1060" s="595"/>
      <c r="H1060" s="590"/>
      <c r="I1060" s="596"/>
      <c r="J1060" s="591">
        <v>1007960</v>
      </c>
    </row>
    <row r="1061" spans="1:10" ht="15" customHeight="1">
      <c r="A1061" s="587">
        <v>6</v>
      </c>
      <c r="B1061" s="291">
        <v>6</v>
      </c>
      <c r="C1061" s="593" t="str">
        <f>_xlfn.CONCAT(Table1[[#This Row],[groupid]],Table1[[#This Row],[Thành phần hao phí]])</f>
        <v>6Vận chuyển đất, bùn đổ đi bằng tàu kéo 360CV, sà lan 400 tấn, vận chuyển 1 km đầu</v>
      </c>
      <c r="D1061" s="594" t="s">
        <v>57</v>
      </c>
      <c r="E1061" s="589" t="s">
        <v>67</v>
      </c>
      <c r="F1061" s="588" t="s">
        <v>54</v>
      </c>
      <c r="G1061" s="595">
        <v>1</v>
      </c>
      <c r="H1061" s="590"/>
      <c r="I1061" s="596"/>
      <c r="J1061" s="591"/>
    </row>
    <row r="1062" spans="1:10" ht="15" customHeight="1">
      <c r="A1062" s="587"/>
      <c r="B1062" s="291">
        <v>6</v>
      </c>
      <c r="C1062" s="593" t="str">
        <f>_xlfn.CONCAT(Table1[[#This Row],[groupid]],Table1[[#This Row],[Thành phần hao phí]])</f>
        <v>6c) Máy thi công</v>
      </c>
      <c r="D1062" s="594"/>
      <c r="E1062" s="589" t="s">
        <v>230</v>
      </c>
      <c r="F1062" s="588"/>
      <c r="G1062" s="595"/>
      <c r="H1062" s="590"/>
      <c r="I1062" s="596"/>
      <c r="J1062" s="591">
        <v>634088</v>
      </c>
    </row>
    <row r="1063" spans="1:10" ht="15" customHeight="1">
      <c r="A1063" s="587"/>
      <c r="B1063" s="291">
        <v>6</v>
      </c>
      <c r="C1063" s="593" t="str">
        <f>_xlfn.CONCAT(Table1[[#This Row],[groupid]],Table1[[#This Row],[Thành phần hao phí]])</f>
        <v>6Sà lan 400T</v>
      </c>
      <c r="D1063" s="594" t="s">
        <v>116</v>
      </c>
      <c r="E1063" s="589" t="s">
        <v>117</v>
      </c>
      <c r="F1063" s="588" t="s">
        <v>103</v>
      </c>
      <c r="G1063" s="595">
        <v>9.4E-2</v>
      </c>
      <c r="H1063" s="590">
        <v>891221</v>
      </c>
      <c r="I1063" s="596">
        <v>1</v>
      </c>
      <c r="J1063" s="591">
        <v>83775</v>
      </c>
    </row>
    <row r="1064" spans="1:10" ht="15" customHeight="1">
      <c r="A1064" s="587"/>
      <c r="B1064" s="291">
        <v>6</v>
      </c>
      <c r="C1064" s="593" t="str">
        <f>_xlfn.CONCAT(Table1[[#This Row],[groupid]],Table1[[#This Row],[Thành phần hao phí]])</f>
        <v>6Tàu kéo 360CV</v>
      </c>
      <c r="D1064" s="594" t="s">
        <v>120</v>
      </c>
      <c r="E1064" s="589" t="s">
        <v>121</v>
      </c>
      <c r="F1064" s="588" t="s">
        <v>103</v>
      </c>
      <c r="G1064" s="595">
        <v>9.4E-2</v>
      </c>
      <c r="H1064" s="590">
        <v>5854397</v>
      </c>
      <c r="I1064" s="596">
        <v>1</v>
      </c>
      <c r="J1064" s="591">
        <v>550313</v>
      </c>
    </row>
    <row r="1065" spans="1:10" ht="15" customHeight="1">
      <c r="A1065" s="587"/>
      <c r="B1065" s="291">
        <v>6</v>
      </c>
      <c r="C1065" s="593" t="str">
        <f>_xlfn.CONCAT(Table1[[#This Row],[groupid]],Table1[[#This Row],[Thành phần hao phí]])</f>
        <v>6Cộng</v>
      </c>
      <c r="D1065" s="594"/>
      <c r="E1065" s="589" t="s">
        <v>314</v>
      </c>
      <c r="F1065" s="588"/>
      <c r="G1065" s="595"/>
      <c r="H1065" s="590"/>
      <c r="I1065" s="596"/>
      <c r="J1065" s="591">
        <v>634088</v>
      </c>
    </row>
    <row r="1066" spans="1:10" ht="15" customHeight="1">
      <c r="A1066" s="587">
        <v>7</v>
      </c>
      <c r="B1066" s="291">
        <v>7</v>
      </c>
      <c r="C1066" s="593" t="str">
        <f>_xlfn.CONCAT(Table1[[#This Row],[groupid]],Table1[[#This Row],[Thành phần hao phí]])</f>
        <v>7Vận chuyển đất, bùn đổ đi bằng tàu kéo 360CV, sà lan 400 tấn, vận chuyển 1 km tiếp theo, cự ly &lt;= 6km</v>
      </c>
      <c r="D1066" s="594" t="s">
        <v>60</v>
      </c>
      <c r="E1066" s="589" t="s">
        <v>69</v>
      </c>
      <c r="F1066" s="588" t="s">
        <v>54</v>
      </c>
      <c r="G1066" s="595">
        <v>1</v>
      </c>
      <c r="H1066" s="590"/>
      <c r="I1066" s="596"/>
      <c r="J1066" s="591"/>
    </row>
    <row r="1067" spans="1:10" ht="15" customHeight="1">
      <c r="A1067" s="587"/>
      <c r="B1067" s="291">
        <v>7</v>
      </c>
      <c r="C1067" s="593" t="str">
        <f>_xlfn.CONCAT(Table1[[#This Row],[groupid]],Table1[[#This Row],[Thành phần hao phí]])</f>
        <v>7c) Máy thi công</v>
      </c>
      <c r="D1067" s="594"/>
      <c r="E1067" s="589" t="s">
        <v>230</v>
      </c>
      <c r="F1067" s="588"/>
      <c r="G1067" s="595"/>
      <c r="H1067" s="590"/>
      <c r="I1067" s="596"/>
      <c r="J1067" s="591">
        <v>2698247</v>
      </c>
    </row>
    <row r="1068" spans="1:10" ht="15" customHeight="1">
      <c r="A1068" s="587"/>
      <c r="B1068" s="291">
        <v>7</v>
      </c>
      <c r="C1068" s="593" t="str">
        <f>_xlfn.CONCAT(Table1[[#This Row],[groupid]],Table1[[#This Row],[Thành phần hao phí]])</f>
        <v>7Sà lan 400T</v>
      </c>
      <c r="D1068" s="594" t="s">
        <v>116</v>
      </c>
      <c r="E1068" s="589" t="s">
        <v>117</v>
      </c>
      <c r="F1068" s="588" t="s">
        <v>103</v>
      </c>
      <c r="G1068" s="595">
        <v>0.08</v>
      </c>
      <c r="H1068" s="590">
        <v>891221</v>
      </c>
      <c r="I1068" s="596">
        <v>5</v>
      </c>
      <c r="J1068" s="591">
        <v>356488</v>
      </c>
    </row>
    <row r="1069" spans="1:10" ht="15" customHeight="1">
      <c r="A1069" s="587"/>
      <c r="B1069" s="291">
        <v>7</v>
      </c>
      <c r="C1069" s="593" t="str">
        <f>_xlfn.CONCAT(Table1[[#This Row],[groupid]],Table1[[#This Row],[Thành phần hao phí]])</f>
        <v>7Tàu kéo 360CV</v>
      </c>
      <c r="D1069" s="594" t="s">
        <v>120</v>
      </c>
      <c r="E1069" s="589" t="s">
        <v>121</v>
      </c>
      <c r="F1069" s="588" t="s">
        <v>103</v>
      </c>
      <c r="G1069" s="595">
        <v>0.08</v>
      </c>
      <c r="H1069" s="590">
        <v>5854397</v>
      </c>
      <c r="I1069" s="596">
        <v>5</v>
      </c>
      <c r="J1069" s="591">
        <v>2341759</v>
      </c>
    </row>
    <row r="1070" spans="1:10" ht="15" customHeight="1">
      <c r="A1070" s="587"/>
      <c r="B1070" s="291">
        <v>7</v>
      </c>
      <c r="C1070" s="593" t="str">
        <f>_xlfn.CONCAT(Table1[[#This Row],[groupid]],Table1[[#This Row],[Thành phần hao phí]])</f>
        <v>7Cộng</v>
      </c>
      <c r="D1070" s="594"/>
      <c r="E1070" s="589" t="s">
        <v>314</v>
      </c>
      <c r="F1070" s="588"/>
      <c r="G1070" s="595"/>
      <c r="H1070" s="590"/>
      <c r="I1070" s="596"/>
      <c r="J1070" s="591">
        <v>2698247</v>
      </c>
    </row>
    <row r="1071" spans="1:10" ht="15" customHeight="1">
      <c r="A1071" s="587">
        <v>8</v>
      </c>
      <c r="B1071" s="291">
        <v>8</v>
      </c>
      <c r="C1071" s="593" t="str">
        <f>_xlfn.CONCAT(Table1[[#This Row],[groupid]],Table1[[#This Row],[Thành phần hao phí]])</f>
        <v>8Vận chuyển đất, bùn đổ đi bằng tàu kéo 360CV, sà lan 400 tấn, vận chuyển 1 km tiếp theo, cự ly từ 6 - 20km</v>
      </c>
      <c r="D1071" s="594" t="s">
        <v>71</v>
      </c>
      <c r="E1071" s="589" t="s">
        <v>72</v>
      </c>
      <c r="F1071" s="588" t="s">
        <v>54</v>
      </c>
      <c r="G1071" s="595">
        <v>1</v>
      </c>
      <c r="H1071" s="590"/>
      <c r="I1071" s="596"/>
      <c r="J1071" s="591"/>
    </row>
    <row r="1072" spans="1:10" ht="15" customHeight="1">
      <c r="A1072" s="587"/>
      <c r="B1072" s="291">
        <v>8</v>
      </c>
      <c r="C1072" s="593" t="str">
        <f>_xlfn.CONCAT(Table1[[#This Row],[groupid]],Table1[[#This Row],[Thành phần hao phí]])</f>
        <v>8c) Máy thi công</v>
      </c>
      <c r="D1072" s="594"/>
      <c r="E1072" s="589" t="s">
        <v>230</v>
      </c>
      <c r="F1072" s="588"/>
      <c r="G1072" s="595"/>
      <c r="H1072" s="590"/>
      <c r="I1072" s="596"/>
      <c r="J1072" s="591">
        <v>6705145</v>
      </c>
    </row>
    <row r="1073" spans="1:10" ht="15" customHeight="1">
      <c r="A1073" s="587"/>
      <c r="B1073" s="291">
        <v>8</v>
      </c>
      <c r="C1073" s="593" t="str">
        <f>_xlfn.CONCAT(Table1[[#This Row],[groupid]],Table1[[#This Row],[Thành phần hao phí]])</f>
        <v>8Sà lan 400T</v>
      </c>
      <c r="D1073" s="594" t="s">
        <v>116</v>
      </c>
      <c r="E1073" s="589" t="s">
        <v>117</v>
      </c>
      <c r="F1073" s="588" t="s">
        <v>103</v>
      </c>
      <c r="G1073" s="595">
        <v>7.0999999999999994E-2</v>
      </c>
      <c r="H1073" s="590">
        <v>891221</v>
      </c>
      <c r="I1073" s="596">
        <v>14</v>
      </c>
      <c r="J1073" s="591">
        <v>885874</v>
      </c>
    </row>
    <row r="1074" spans="1:10" ht="15" customHeight="1">
      <c r="A1074" s="587"/>
      <c r="B1074" s="291">
        <v>8</v>
      </c>
      <c r="C1074" s="593" t="str">
        <f>_xlfn.CONCAT(Table1[[#This Row],[groupid]],Table1[[#This Row],[Thành phần hao phí]])</f>
        <v>8Tàu kéo 360CV</v>
      </c>
      <c r="D1074" s="594" t="s">
        <v>120</v>
      </c>
      <c r="E1074" s="589" t="s">
        <v>121</v>
      </c>
      <c r="F1074" s="588" t="s">
        <v>103</v>
      </c>
      <c r="G1074" s="595">
        <v>7.0999999999999994E-2</v>
      </c>
      <c r="H1074" s="590">
        <v>5854397</v>
      </c>
      <c r="I1074" s="596">
        <v>14</v>
      </c>
      <c r="J1074" s="591">
        <v>5819271</v>
      </c>
    </row>
    <row r="1075" spans="1:10" ht="15" customHeight="1">
      <c r="A1075" s="587"/>
      <c r="B1075" s="291">
        <v>8</v>
      </c>
      <c r="C1075" s="593" t="str">
        <f>_xlfn.CONCAT(Table1[[#This Row],[groupid]],Table1[[#This Row],[Thành phần hao phí]])</f>
        <v>8Cộng</v>
      </c>
      <c r="D1075" s="594"/>
      <c r="E1075" s="589" t="s">
        <v>314</v>
      </c>
      <c r="F1075" s="588"/>
      <c r="G1075" s="595"/>
      <c r="H1075" s="590"/>
      <c r="I1075" s="596"/>
      <c r="J1075" s="591">
        <v>6705145</v>
      </c>
    </row>
    <row r="1076" spans="1:10" ht="15" customHeight="1">
      <c r="A1076" s="587">
        <v>9</v>
      </c>
      <c r="B1076" s="291">
        <v>9</v>
      </c>
      <c r="C1076" s="593" t="str">
        <f>_xlfn.CONCAT(Table1[[#This Row],[groupid]],Table1[[#This Row],[Thành phần hao phí]])</f>
        <v>9Vận chuyển đất, bùn đổ đi bằng tàu kéo 360CV, sà lan 400 tấn, vận chuyển 1 km tiếp theo, cự ly &gt; 20km</v>
      </c>
      <c r="D1076" s="594" t="s">
        <v>74</v>
      </c>
      <c r="E1076" s="589" t="s">
        <v>75</v>
      </c>
      <c r="F1076" s="588" t="s">
        <v>54</v>
      </c>
      <c r="G1076" s="595">
        <v>1</v>
      </c>
      <c r="H1076" s="590"/>
      <c r="I1076" s="596"/>
      <c r="J1076" s="591"/>
    </row>
    <row r="1077" spans="1:10" ht="15" customHeight="1">
      <c r="A1077" s="587"/>
      <c r="B1077" s="291">
        <v>9</v>
      </c>
      <c r="C1077" s="593" t="str">
        <f>_xlfn.CONCAT(Table1[[#This Row],[groupid]],Table1[[#This Row],[Thành phần hao phí]])</f>
        <v>9c) Máy thi công</v>
      </c>
      <c r="D1077" s="594"/>
      <c r="E1077" s="589" t="s">
        <v>230</v>
      </c>
      <c r="F1077" s="588"/>
      <c r="G1077" s="595"/>
      <c r="H1077" s="590"/>
      <c r="I1077" s="596"/>
      <c r="J1077" s="591">
        <v>279269</v>
      </c>
    </row>
    <row r="1078" spans="1:10" ht="15" customHeight="1">
      <c r="A1078" s="587"/>
      <c r="B1078" s="291">
        <v>9</v>
      </c>
      <c r="C1078" s="593" t="str">
        <f>_xlfn.CONCAT(Table1[[#This Row],[groupid]],Table1[[#This Row],[Thành phần hao phí]])</f>
        <v>9Sà lan 400T</v>
      </c>
      <c r="D1078" s="594" t="s">
        <v>116</v>
      </c>
      <c r="E1078" s="589" t="s">
        <v>117</v>
      </c>
      <c r="F1078" s="588" t="s">
        <v>103</v>
      </c>
      <c r="G1078" s="595">
        <v>6.9000000000000006E-2</v>
      </c>
      <c r="H1078" s="590">
        <v>891221</v>
      </c>
      <c r="I1078" s="596">
        <v>0.6</v>
      </c>
      <c r="J1078" s="591">
        <v>36897</v>
      </c>
    </row>
    <row r="1079" spans="1:10" ht="15" customHeight="1">
      <c r="A1079" s="587"/>
      <c r="B1079" s="291">
        <v>9</v>
      </c>
      <c r="C1079" s="593" t="str">
        <f>_xlfn.CONCAT(Table1[[#This Row],[groupid]],Table1[[#This Row],[Thành phần hao phí]])</f>
        <v>9Tàu kéo 360CV</v>
      </c>
      <c r="D1079" s="594" t="s">
        <v>120</v>
      </c>
      <c r="E1079" s="589" t="s">
        <v>121</v>
      </c>
      <c r="F1079" s="588" t="s">
        <v>103</v>
      </c>
      <c r="G1079" s="595">
        <v>6.9000000000000006E-2</v>
      </c>
      <c r="H1079" s="590">
        <v>5854397</v>
      </c>
      <c r="I1079" s="596">
        <v>0.6</v>
      </c>
      <c r="J1079" s="591">
        <v>242372</v>
      </c>
    </row>
    <row r="1080" spans="1:10" ht="15" customHeight="1">
      <c r="A1080" s="587"/>
      <c r="B1080" s="291">
        <v>9</v>
      </c>
      <c r="C1080" s="593" t="str">
        <f>_xlfn.CONCAT(Table1[[#This Row],[groupid]],Table1[[#This Row],[Thành phần hao phí]])</f>
        <v>9Cộng</v>
      </c>
      <c r="D1080" s="594"/>
      <c r="E1080" s="589" t="s">
        <v>314</v>
      </c>
      <c r="F1080" s="588"/>
      <c r="G1080" s="595"/>
      <c r="H1080" s="590"/>
      <c r="I1080" s="596"/>
      <c r="J1080" s="591">
        <v>279269</v>
      </c>
    </row>
    <row r="1081" spans="1:10" ht="15" customHeight="1">
      <c r="A1081" s="587">
        <v>10</v>
      </c>
      <c r="B1081" s="291">
        <v>10</v>
      </c>
      <c r="C1081" s="593" t="str">
        <f>_xlfn.CONCAT(Table1[[#This Row],[groupid]],Table1[[#This Row],[Thành phần hao phí]])</f>
        <v>10Vận chuyển đất từ sà lan 400T lên bờ bằng máy đào gầu dây 1,2m3, chiều cao đổ đất &lt;= 3m, bùn đặc</v>
      </c>
      <c r="D1081" s="594" t="s">
        <v>63</v>
      </c>
      <c r="E1081" s="589" t="s">
        <v>77</v>
      </c>
      <c r="F1081" s="588" t="s">
        <v>54</v>
      </c>
      <c r="G1081" s="595">
        <v>1</v>
      </c>
      <c r="H1081" s="590"/>
      <c r="I1081" s="596"/>
      <c r="J1081" s="591"/>
    </row>
    <row r="1082" spans="1:10" ht="15" customHeight="1">
      <c r="A1082" s="587"/>
      <c r="B1082" s="291">
        <v>10</v>
      </c>
      <c r="C1082" s="593" t="str">
        <f>_xlfn.CONCAT(Table1[[#This Row],[groupid]],Table1[[#This Row],[Thành phần hao phí]])</f>
        <v>10b) Nhân công</v>
      </c>
      <c r="D1082" s="594"/>
      <c r="E1082" s="589" t="s">
        <v>229</v>
      </c>
      <c r="F1082" s="588"/>
      <c r="G1082" s="595"/>
      <c r="H1082" s="590"/>
      <c r="I1082" s="596"/>
      <c r="J1082" s="591">
        <v>88740</v>
      </c>
    </row>
    <row r="1083" spans="1:10" ht="15" customHeight="1">
      <c r="A1083" s="587"/>
      <c r="B1083" s="291">
        <v>10</v>
      </c>
      <c r="C1083" s="593" t="str">
        <f>_xlfn.CONCAT(Table1[[#This Row],[groupid]],Table1[[#This Row],[Thành phần hao phí]])</f>
        <v>10Nhân công 3,5/7, nhóm 1</v>
      </c>
      <c r="D1083" s="594" t="s">
        <v>96</v>
      </c>
      <c r="E1083" s="589" t="s">
        <v>97</v>
      </c>
      <c r="F1083" s="588" t="s">
        <v>93</v>
      </c>
      <c r="G1083" s="595">
        <v>0.36</v>
      </c>
      <c r="H1083" s="590">
        <v>246500</v>
      </c>
      <c r="I1083" s="596">
        <v>1</v>
      </c>
      <c r="J1083" s="591">
        <v>88740</v>
      </c>
    </row>
    <row r="1084" spans="1:10" ht="15" customHeight="1">
      <c r="A1084" s="587"/>
      <c r="B1084" s="291">
        <v>10</v>
      </c>
      <c r="C1084" s="593" t="str">
        <f>_xlfn.CONCAT(Table1[[#This Row],[groupid]],Table1[[#This Row],[Thành phần hao phí]])</f>
        <v>10c) Máy thi công</v>
      </c>
      <c r="D1084" s="594"/>
      <c r="E1084" s="589" t="s">
        <v>230</v>
      </c>
      <c r="F1084" s="588"/>
      <c r="G1084" s="595"/>
      <c r="H1084" s="590"/>
      <c r="I1084" s="596"/>
      <c r="J1084" s="591">
        <v>985844</v>
      </c>
    </row>
    <row r="1085" spans="1:10" ht="15" customHeight="1">
      <c r="A1085" s="587"/>
      <c r="B1085" s="291">
        <v>10</v>
      </c>
      <c r="C1085" s="593" t="str">
        <f>_xlfn.CONCAT(Table1[[#This Row],[groupid]],Table1[[#This Row],[Thành phần hao phí]])</f>
        <v>10Máy đào gầu dây 1,2m3</v>
      </c>
      <c r="D1085" s="594" t="s">
        <v>105</v>
      </c>
      <c r="E1085" s="589" t="s">
        <v>106</v>
      </c>
      <c r="F1085" s="588" t="s">
        <v>103</v>
      </c>
      <c r="G1085" s="595">
        <v>0.192</v>
      </c>
      <c r="H1085" s="590">
        <v>3565793</v>
      </c>
      <c r="I1085" s="596">
        <v>1</v>
      </c>
      <c r="J1085" s="591">
        <v>684632</v>
      </c>
    </row>
    <row r="1086" spans="1:10" ht="15" customHeight="1">
      <c r="A1086" s="587"/>
      <c r="B1086" s="291">
        <v>10</v>
      </c>
      <c r="C1086" s="593" t="str">
        <f>_xlfn.CONCAT(Table1[[#This Row],[groupid]],Table1[[#This Row],[Thành phần hao phí]])</f>
        <v>10Sà lan 250T</v>
      </c>
      <c r="D1086" s="594" t="s">
        <v>113</v>
      </c>
      <c r="E1086" s="589" t="s">
        <v>114</v>
      </c>
      <c r="F1086" s="588" t="s">
        <v>103</v>
      </c>
      <c r="G1086" s="595">
        <v>0.192</v>
      </c>
      <c r="H1086" s="590">
        <v>677592</v>
      </c>
      <c r="I1086" s="596">
        <v>1</v>
      </c>
      <c r="J1086" s="591">
        <v>130098</v>
      </c>
    </row>
    <row r="1087" spans="1:10" ht="15" customHeight="1">
      <c r="A1087" s="587"/>
      <c r="B1087" s="291">
        <v>10</v>
      </c>
      <c r="C1087" s="593" t="str">
        <f>_xlfn.CONCAT(Table1[[#This Row],[groupid]],Table1[[#This Row],[Thành phần hao phí]])</f>
        <v>10Sà lan 400T</v>
      </c>
      <c r="D1087" s="594" t="s">
        <v>116</v>
      </c>
      <c r="E1087" s="589" t="s">
        <v>117</v>
      </c>
      <c r="F1087" s="588" t="s">
        <v>103</v>
      </c>
      <c r="G1087" s="595">
        <v>0.192</v>
      </c>
      <c r="H1087" s="590">
        <v>891221</v>
      </c>
      <c r="I1087" s="596">
        <v>1</v>
      </c>
      <c r="J1087" s="591">
        <v>171114</v>
      </c>
    </row>
    <row r="1088" spans="1:10" ht="15" customHeight="1">
      <c r="A1088" s="587"/>
      <c r="B1088" s="291">
        <v>10</v>
      </c>
      <c r="C1088" s="593" t="str">
        <f>_xlfn.CONCAT(Table1[[#This Row],[groupid]],Table1[[#This Row],[Thành phần hao phí]])</f>
        <v>10Cộng</v>
      </c>
      <c r="D1088" s="594"/>
      <c r="E1088" s="589" t="s">
        <v>314</v>
      </c>
      <c r="F1088" s="588"/>
      <c r="G1088" s="595"/>
      <c r="H1088" s="590"/>
      <c r="I1088" s="596"/>
      <c r="J1088" s="591">
        <v>985844</v>
      </c>
    </row>
    <row r="1089" spans="1:10" ht="15" customHeight="1">
      <c r="A1089" s="587">
        <v>11</v>
      </c>
      <c r="B1089" s="291">
        <v>11</v>
      </c>
      <c r="C1089" s="593" t="str">
        <f>_xlfn.CONCAT(Table1[[#This Row],[groupid]],Table1[[#This Row],[Thành phần hao phí]])</f>
        <v>110</v>
      </c>
      <c r="D1089" s="594">
        <v>0</v>
      </c>
      <c r="E1089" s="589">
        <v>0</v>
      </c>
      <c r="F1089" s="588">
        <v>0</v>
      </c>
      <c r="G1089" s="595">
        <v>1</v>
      </c>
      <c r="H1089" s="590"/>
      <c r="I1089" s="596"/>
      <c r="J1089" s="591"/>
    </row>
    <row r="1090" spans="1:10" ht="15" customHeight="1">
      <c r="A1090" s="587"/>
      <c r="B1090" s="291">
        <v>11</v>
      </c>
      <c r="C1090" s="593" t="str">
        <f>_xlfn.CONCAT(Table1[[#This Row],[groupid]],Table1[[#This Row],[Thành phần hao phí]])</f>
        <v>11b) Nhân công</v>
      </c>
      <c r="D1090" s="594"/>
      <c r="E1090" s="589" t="s">
        <v>229</v>
      </c>
      <c r="F1090" s="588"/>
      <c r="G1090" s="595"/>
      <c r="H1090" s="590"/>
      <c r="I1090" s="596"/>
      <c r="J1090" s="591">
        <v>243933</v>
      </c>
    </row>
    <row r="1091" spans="1:10" ht="15" customHeight="1">
      <c r="A1091" s="587"/>
      <c r="B1091" s="291">
        <v>11</v>
      </c>
      <c r="C1091" s="593" t="str">
        <f>_xlfn.CONCAT(Table1[[#This Row],[groupid]],Table1[[#This Row],[Thành phần hao phí]])</f>
        <v>11Nhân công 3,5/7, nhóm 1</v>
      </c>
      <c r="D1091" s="594" t="s">
        <v>96</v>
      </c>
      <c r="E1091" s="589" t="s">
        <v>97</v>
      </c>
      <c r="F1091" s="588" t="s">
        <v>93</v>
      </c>
      <c r="G1091" s="595">
        <v>0.36</v>
      </c>
      <c r="H1091" s="590">
        <v>677592</v>
      </c>
      <c r="I1091" s="596">
        <v>1</v>
      </c>
      <c r="J1091" s="591">
        <v>243933</v>
      </c>
    </row>
    <row r="1092" spans="1:10" ht="15" customHeight="1">
      <c r="A1092" s="587"/>
      <c r="B1092" s="291">
        <v>11</v>
      </c>
      <c r="C1092" s="593" t="str">
        <f>_xlfn.CONCAT(Table1[[#This Row],[groupid]],Table1[[#This Row],[Thành phần hao phí]])</f>
        <v>11c) Máy thi công</v>
      </c>
      <c r="D1092" s="594"/>
      <c r="E1092" s="589" t="s">
        <v>230</v>
      </c>
      <c r="F1092" s="588"/>
      <c r="G1092" s="595"/>
      <c r="H1092" s="590"/>
      <c r="I1092" s="596"/>
      <c r="J1092" s="591">
        <v>679403</v>
      </c>
    </row>
    <row r="1093" spans="1:10" ht="15" customHeight="1">
      <c r="A1093" s="587"/>
      <c r="B1093" s="291">
        <v>11</v>
      </c>
      <c r="C1093" s="593" t="str">
        <f>_xlfn.CONCAT(Table1[[#This Row],[groupid]],Table1[[#This Row],[Thành phần hao phí]])</f>
        <v>11Máy đào gầu dây 1,2m3</v>
      </c>
      <c r="D1093" s="594" t="s">
        <v>105</v>
      </c>
      <c r="E1093" s="589" t="s">
        <v>106</v>
      </c>
      <c r="F1093" s="588" t="s">
        <v>103</v>
      </c>
      <c r="G1093" s="595">
        <v>0.192</v>
      </c>
      <c r="H1093" s="590">
        <v>3538558</v>
      </c>
      <c r="I1093" s="596">
        <v>1</v>
      </c>
      <c r="J1093" s="591">
        <v>679403</v>
      </c>
    </row>
    <row r="1094" spans="1:10" ht="15" customHeight="1">
      <c r="A1094" s="587"/>
      <c r="B1094" s="291">
        <v>11</v>
      </c>
      <c r="C1094" s="593" t="str">
        <f>_xlfn.CONCAT(Table1[[#This Row],[groupid]],Table1[[#This Row],[Thành phần hao phí]])</f>
        <v>11Sà lan 250T</v>
      </c>
      <c r="D1094" s="594" t="s">
        <v>113</v>
      </c>
      <c r="E1094" s="589" t="s">
        <v>114</v>
      </c>
      <c r="F1094" s="588" t="s">
        <v>103</v>
      </c>
      <c r="G1094" s="595">
        <v>0.192</v>
      </c>
      <c r="H1094" s="590">
        <v>0</v>
      </c>
      <c r="I1094" s="596">
        <v>1</v>
      </c>
      <c r="J1094" s="591">
        <v>0</v>
      </c>
    </row>
    <row r="1095" spans="1:10" ht="15" customHeight="1">
      <c r="A1095" s="587"/>
      <c r="B1095" s="291">
        <v>11</v>
      </c>
      <c r="C1095" s="593" t="str">
        <f>_xlfn.CONCAT(Table1[[#This Row],[groupid]],Table1[[#This Row],[Thành phần hao phí]])</f>
        <v>11Sà lan 400T</v>
      </c>
      <c r="D1095" s="594" t="s">
        <v>116</v>
      </c>
      <c r="E1095" s="589" t="s">
        <v>117</v>
      </c>
      <c r="F1095" s="588" t="s">
        <v>103</v>
      </c>
      <c r="G1095" s="595">
        <v>0.192</v>
      </c>
      <c r="H1095" s="590">
        <v>0</v>
      </c>
      <c r="I1095" s="596">
        <v>1</v>
      </c>
      <c r="J1095" s="591">
        <v>0</v>
      </c>
    </row>
    <row r="1096" spans="1:10" ht="15" customHeight="1">
      <c r="A1096" s="587"/>
      <c r="B1096" s="291">
        <v>11</v>
      </c>
      <c r="C1096" s="593" t="str">
        <f>_xlfn.CONCAT(Table1[[#This Row],[groupid]],Table1[[#This Row],[Thành phần hao phí]])</f>
        <v>11Cộng</v>
      </c>
      <c r="D1096" s="594"/>
      <c r="E1096" s="589" t="s">
        <v>314</v>
      </c>
      <c r="F1096" s="588"/>
      <c r="G1096" s="595"/>
      <c r="H1096" s="590"/>
      <c r="I1096" s="596"/>
      <c r="J1096" s="591">
        <v>679403</v>
      </c>
    </row>
    <row r="1097" spans="1:10" ht="15" customHeight="1">
      <c r="A1097" s="587">
        <v>19</v>
      </c>
      <c r="B1097" s="291">
        <v>19</v>
      </c>
      <c r="C1097" s="593" t="str">
        <f>_xlfn.CONCAT(Table1[[#This Row],[groupid]],Table1[[#This Row],[Thành phần hao phí]])</f>
        <v>190</v>
      </c>
      <c r="D1097" s="594">
        <v>0</v>
      </c>
      <c r="E1097" s="589">
        <v>0</v>
      </c>
      <c r="F1097" s="588">
        <v>0</v>
      </c>
      <c r="G1097" s="595">
        <v>1</v>
      </c>
      <c r="H1097" s="590"/>
      <c r="I1097" s="596"/>
      <c r="J1097" s="591"/>
    </row>
    <row r="1098" spans="1:10" ht="15" customHeight="1">
      <c r="A1098" s="587"/>
      <c r="B1098" s="291">
        <v>19</v>
      </c>
      <c r="C1098" s="593" t="str">
        <f>_xlfn.CONCAT(Table1[[#This Row],[groupid]],Table1[[#This Row],[Thành phần hao phí]])</f>
        <v>19b) Nhân công</v>
      </c>
      <c r="D1098" s="594"/>
      <c r="E1098" s="589" t="s">
        <v>229</v>
      </c>
      <c r="F1098" s="588"/>
      <c r="G1098" s="595"/>
      <c r="H1098" s="590"/>
      <c r="I1098" s="596"/>
      <c r="J1098" s="591">
        <v>0</v>
      </c>
    </row>
    <row r="1099" spans="1:10" ht="15" customHeight="1">
      <c r="A1099" s="587"/>
      <c r="B1099" s="291">
        <v>19</v>
      </c>
      <c r="C1099" s="593" t="str">
        <f>_xlfn.CONCAT(Table1[[#This Row],[groupid]],Table1[[#This Row],[Thành phần hao phí]])</f>
        <v>19Nhân công 3,5/7, nhóm 1</v>
      </c>
      <c r="D1099" s="594" t="s">
        <v>96</v>
      </c>
      <c r="E1099" s="589" t="s">
        <v>97</v>
      </c>
      <c r="F1099" s="588" t="s">
        <v>93</v>
      </c>
      <c r="G1099" s="595">
        <v>0.36</v>
      </c>
      <c r="H1099" s="590">
        <v>0</v>
      </c>
      <c r="I1099" s="596">
        <v>1</v>
      </c>
      <c r="J1099" s="591">
        <v>0</v>
      </c>
    </row>
    <row r="1100" spans="1:10" ht="15" customHeight="1">
      <c r="A1100" s="587"/>
      <c r="B1100" s="291">
        <v>19</v>
      </c>
      <c r="C1100" s="593" t="str">
        <f>_xlfn.CONCAT(Table1[[#This Row],[groupid]],Table1[[#This Row],[Thành phần hao phí]])</f>
        <v>19c) Máy thi công</v>
      </c>
      <c r="D1100" s="594"/>
      <c r="E1100" s="589" t="s">
        <v>230</v>
      </c>
      <c r="F1100" s="588"/>
      <c r="G1100" s="595"/>
      <c r="H1100" s="590"/>
      <c r="I1100" s="596"/>
      <c r="J1100" s="591">
        <v>0</v>
      </c>
    </row>
    <row r="1101" spans="1:10" ht="15" customHeight="1">
      <c r="A1101" s="587"/>
      <c r="B1101" s="291">
        <v>19</v>
      </c>
      <c r="C1101" s="593" t="str">
        <f>_xlfn.CONCAT(Table1[[#This Row],[groupid]],Table1[[#This Row],[Thành phần hao phí]])</f>
        <v>19Máy đào gầu dây 1,2m3</v>
      </c>
      <c r="D1101" s="594" t="s">
        <v>105</v>
      </c>
      <c r="E1101" s="589" t="s">
        <v>106</v>
      </c>
      <c r="F1101" s="588" t="s">
        <v>103</v>
      </c>
      <c r="G1101" s="595">
        <v>0.192</v>
      </c>
      <c r="H1101" s="590">
        <v>0</v>
      </c>
      <c r="I1101" s="596">
        <v>1</v>
      </c>
      <c r="J1101" s="591">
        <v>0</v>
      </c>
    </row>
    <row r="1102" spans="1:10" ht="15" customHeight="1">
      <c r="A1102" s="587"/>
      <c r="B1102" s="291">
        <v>19</v>
      </c>
      <c r="C1102" s="593" t="str">
        <f>_xlfn.CONCAT(Table1[[#This Row],[groupid]],Table1[[#This Row],[Thành phần hao phí]])</f>
        <v>19Sà lan 250T</v>
      </c>
      <c r="D1102" s="594" t="s">
        <v>113</v>
      </c>
      <c r="E1102" s="589" t="s">
        <v>114</v>
      </c>
      <c r="F1102" s="588" t="s">
        <v>103</v>
      </c>
      <c r="G1102" s="595">
        <v>0.192</v>
      </c>
      <c r="H1102" s="590">
        <v>0</v>
      </c>
      <c r="I1102" s="596">
        <v>1</v>
      </c>
      <c r="J1102" s="591">
        <v>0</v>
      </c>
    </row>
    <row r="1103" spans="1:10" ht="15" customHeight="1">
      <c r="A1103" s="587"/>
      <c r="B1103" s="291">
        <v>19</v>
      </c>
      <c r="C1103" s="593" t="str">
        <f>_xlfn.CONCAT(Table1[[#This Row],[groupid]],Table1[[#This Row],[Thành phần hao phí]])</f>
        <v>19Sà lan 400T</v>
      </c>
      <c r="D1103" s="594" t="s">
        <v>116</v>
      </c>
      <c r="E1103" s="589" t="s">
        <v>117</v>
      </c>
      <c r="F1103" s="588" t="s">
        <v>103</v>
      </c>
      <c r="G1103" s="595">
        <v>0.192</v>
      </c>
      <c r="H1103" s="590">
        <v>0</v>
      </c>
      <c r="I1103" s="596">
        <v>1</v>
      </c>
      <c r="J1103" s="591">
        <v>0</v>
      </c>
    </row>
    <row r="1104" spans="1:10" ht="15" customHeight="1">
      <c r="A1104" s="587"/>
      <c r="B1104" s="291">
        <v>19</v>
      </c>
      <c r="C1104" s="593" t="str">
        <f>_xlfn.CONCAT(Table1[[#This Row],[groupid]],Table1[[#This Row],[Thành phần hao phí]])</f>
        <v>19Cộng</v>
      </c>
      <c r="D1104" s="594"/>
      <c r="E1104" s="589" t="s">
        <v>314</v>
      </c>
      <c r="F1104" s="588"/>
      <c r="G1104" s="595"/>
      <c r="H1104" s="590"/>
      <c r="I1104" s="596"/>
      <c r="J1104" s="591">
        <v>0</v>
      </c>
    </row>
    <row r="1105" spans="1:10" ht="15" customHeight="1">
      <c r="A1105" s="587">
        <v>13</v>
      </c>
      <c r="B1105" s="291">
        <v>13</v>
      </c>
      <c r="C1105" s="593" t="str">
        <f>_xlfn.CONCAT(Table1[[#This Row],[groupid]],Table1[[#This Row],[Thành phần hao phí]])</f>
        <v>130</v>
      </c>
      <c r="D1105" s="594">
        <v>0</v>
      </c>
      <c r="E1105" s="589">
        <v>0</v>
      </c>
      <c r="F1105" s="588">
        <v>0</v>
      </c>
      <c r="G1105" s="595">
        <v>1</v>
      </c>
      <c r="H1105" s="590"/>
      <c r="I1105" s="596"/>
      <c r="J1105" s="591"/>
    </row>
    <row r="1106" spans="1:10" ht="15" customHeight="1">
      <c r="A1106" s="587"/>
      <c r="B1106" s="291">
        <v>13</v>
      </c>
      <c r="C1106" s="593" t="str">
        <f>_xlfn.CONCAT(Table1[[#This Row],[groupid]],Table1[[#This Row],[Thành phần hao phí]])</f>
        <v>13b) Nhân công</v>
      </c>
      <c r="D1106" s="594"/>
      <c r="E1106" s="589" t="s">
        <v>229</v>
      </c>
      <c r="F1106" s="588"/>
      <c r="G1106" s="595"/>
      <c r="H1106" s="590"/>
      <c r="I1106" s="596"/>
      <c r="J1106" s="591">
        <v>0</v>
      </c>
    </row>
    <row r="1107" spans="1:10" ht="15" customHeight="1">
      <c r="A1107" s="587"/>
      <c r="B1107" s="291">
        <v>13</v>
      </c>
      <c r="C1107" s="593" t="str">
        <f>_xlfn.CONCAT(Table1[[#This Row],[groupid]],Table1[[#This Row],[Thành phần hao phí]])</f>
        <v>13Nhân công 3,5/7, nhóm 1</v>
      </c>
      <c r="D1107" s="594" t="s">
        <v>96</v>
      </c>
      <c r="E1107" s="589" t="s">
        <v>97</v>
      </c>
      <c r="F1107" s="588" t="s">
        <v>93</v>
      </c>
      <c r="G1107" s="595">
        <v>0.36</v>
      </c>
      <c r="H1107" s="590">
        <v>0</v>
      </c>
      <c r="I1107" s="596">
        <v>1</v>
      </c>
      <c r="J1107" s="591">
        <v>0</v>
      </c>
    </row>
    <row r="1108" spans="1:10" ht="15" customHeight="1">
      <c r="A1108" s="587"/>
      <c r="B1108" s="291">
        <v>13</v>
      </c>
      <c r="C1108" s="593" t="str">
        <f>_xlfn.CONCAT(Table1[[#This Row],[groupid]],Table1[[#This Row],[Thành phần hao phí]])</f>
        <v>13c) Máy thi công</v>
      </c>
      <c r="D1108" s="594"/>
      <c r="E1108" s="589" t="s">
        <v>230</v>
      </c>
      <c r="F1108" s="588"/>
      <c r="G1108" s="595"/>
      <c r="H1108" s="590"/>
      <c r="I1108" s="596"/>
      <c r="J1108" s="591">
        <v>0</v>
      </c>
    </row>
    <row r="1109" spans="1:10" ht="15" customHeight="1">
      <c r="A1109" s="587"/>
      <c r="B1109" s="291">
        <v>13</v>
      </c>
      <c r="C1109" s="593" t="str">
        <f>_xlfn.CONCAT(Table1[[#This Row],[groupid]],Table1[[#This Row],[Thành phần hao phí]])</f>
        <v>13Máy đào gầu dây 1,2m3</v>
      </c>
      <c r="D1109" s="594" t="s">
        <v>105</v>
      </c>
      <c r="E1109" s="589" t="s">
        <v>106</v>
      </c>
      <c r="F1109" s="588" t="s">
        <v>103</v>
      </c>
      <c r="G1109" s="595">
        <v>0.192</v>
      </c>
      <c r="H1109" s="590">
        <v>0</v>
      </c>
      <c r="I1109" s="596">
        <v>1</v>
      </c>
      <c r="J1109" s="591">
        <v>0</v>
      </c>
    </row>
    <row r="1110" spans="1:10" ht="15" customHeight="1">
      <c r="A1110" s="587"/>
      <c r="B1110" s="291">
        <v>13</v>
      </c>
      <c r="C1110" s="593" t="str">
        <f>_xlfn.CONCAT(Table1[[#This Row],[groupid]],Table1[[#This Row],[Thành phần hao phí]])</f>
        <v>13Sà lan 250T</v>
      </c>
      <c r="D1110" s="594" t="s">
        <v>113</v>
      </c>
      <c r="E1110" s="589" t="s">
        <v>114</v>
      </c>
      <c r="F1110" s="588" t="s">
        <v>103</v>
      </c>
      <c r="G1110" s="595">
        <v>0.192</v>
      </c>
      <c r="H1110" s="590">
        <v>0</v>
      </c>
      <c r="I1110" s="596">
        <v>1</v>
      </c>
      <c r="J1110" s="591">
        <v>0</v>
      </c>
    </row>
    <row r="1111" spans="1:10" ht="15" customHeight="1">
      <c r="A1111" s="587"/>
      <c r="B1111" s="291">
        <v>13</v>
      </c>
      <c r="C1111" s="593" t="str">
        <f>_xlfn.CONCAT(Table1[[#This Row],[groupid]],Table1[[#This Row],[Thành phần hao phí]])</f>
        <v>13Sà lan 400T</v>
      </c>
      <c r="D1111" s="594" t="s">
        <v>116</v>
      </c>
      <c r="E1111" s="589" t="s">
        <v>117</v>
      </c>
      <c r="F1111" s="588" t="s">
        <v>103</v>
      </c>
      <c r="G1111" s="595">
        <v>0.192</v>
      </c>
      <c r="H1111" s="590">
        <v>0</v>
      </c>
      <c r="I1111" s="596">
        <v>1</v>
      </c>
      <c r="J1111" s="591">
        <v>0</v>
      </c>
    </row>
    <row r="1112" spans="1:10" ht="15" customHeight="1">
      <c r="A1112" s="587"/>
      <c r="B1112" s="291">
        <v>13</v>
      </c>
      <c r="C1112" s="593" t="str">
        <f>_xlfn.CONCAT(Table1[[#This Row],[groupid]],Table1[[#This Row],[Thành phần hao phí]])</f>
        <v>13Cộng</v>
      </c>
      <c r="D1112" s="594"/>
      <c r="E1112" s="589" t="s">
        <v>314</v>
      </c>
      <c r="F1112" s="588"/>
      <c r="G1112" s="595"/>
      <c r="H1112" s="590"/>
      <c r="I1112" s="596"/>
      <c r="J1112" s="591">
        <v>0</v>
      </c>
    </row>
    <row r="1113" spans="1:10" ht="15" customHeight="1">
      <c r="A1113" s="587">
        <v>14</v>
      </c>
      <c r="B1113" s="291">
        <v>14</v>
      </c>
      <c r="C1113" s="593" t="str">
        <f>_xlfn.CONCAT(Table1[[#This Row],[groupid]],Table1[[#This Row],[Thành phần hao phí]])</f>
        <v>140</v>
      </c>
      <c r="D1113" s="594">
        <v>0</v>
      </c>
      <c r="E1113" s="589">
        <v>0</v>
      </c>
      <c r="F1113" s="588">
        <v>0</v>
      </c>
      <c r="G1113" s="595">
        <v>1</v>
      </c>
      <c r="H1113" s="590"/>
      <c r="I1113" s="596"/>
      <c r="J1113" s="591"/>
    </row>
    <row r="1114" spans="1:10" ht="15" customHeight="1">
      <c r="A1114" s="587"/>
      <c r="B1114" s="291">
        <v>14</v>
      </c>
      <c r="C1114" s="593" t="str">
        <f>_xlfn.CONCAT(Table1[[#This Row],[groupid]],Table1[[#This Row],[Thành phần hao phí]])</f>
        <v>14b) Nhân công</v>
      </c>
      <c r="D1114" s="594"/>
      <c r="E1114" s="589" t="s">
        <v>229</v>
      </c>
      <c r="F1114" s="588"/>
      <c r="G1114" s="595"/>
      <c r="H1114" s="590"/>
      <c r="I1114" s="596"/>
      <c r="J1114" s="591">
        <v>0</v>
      </c>
    </row>
    <row r="1115" spans="1:10" ht="15" customHeight="1">
      <c r="A1115" s="587"/>
      <c r="B1115" s="291">
        <v>14</v>
      </c>
      <c r="C1115" s="593" t="str">
        <f>_xlfn.CONCAT(Table1[[#This Row],[groupid]],Table1[[#This Row],[Thành phần hao phí]])</f>
        <v>14Nhân công 3,5/7, nhóm 1</v>
      </c>
      <c r="D1115" s="594" t="s">
        <v>96</v>
      </c>
      <c r="E1115" s="589" t="s">
        <v>97</v>
      </c>
      <c r="F1115" s="588" t="s">
        <v>93</v>
      </c>
      <c r="G1115" s="595">
        <v>0.36</v>
      </c>
      <c r="H1115" s="590">
        <v>0</v>
      </c>
      <c r="I1115" s="596">
        <v>1</v>
      </c>
      <c r="J1115" s="591">
        <v>0</v>
      </c>
    </row>
    <row r="1116" spans="1:10" ht="15" customHeight="1">
      <c r="A1116" s="587"/>
      <c r="B1116" s="291">
        <v>14</v>
      </c>
      <c r="C1116" s="593" t="str">
        <f>_xlfn.CONCAT(Table1[[#This Row],[groupid]],Table1[[#This Row],[Thành phần hao phí]])</f>
        <v>14c) Máy thi công</v>
      </c>
      <c r="D1116" s="594"/>
      <c r="E1116" s="589" t="s">
        <v>230</v>
      </c>
      <c r="F1116" s="588"/>
      <c r="G1116" s="595"/>
      <c r="H1116" s="590"/>
      <c r="I1116" s="596"/>
      <c r="J1116" s="591">
        <v>0</v>
      </c>
    </row>
    <row r="1117" spans="1:10" ht="15" customHeight="1">
      <c r="A1117" s="587"/>
      <c r="B1117" s="291">
        <v>14</v>
      </c>
      <c r="C1117" s="593" t="str">
        <f>_xlfn.CONCAT(Table1[[#This Row],[groupid]],Table1[[#This Row],[Thành phần hao phí]])</f>
        <v>14Máy đào gầu dây 1,2m3</v>
      </c>
      <c r="D1117" s="594" t="s">
        <v>105</v>
      </c>
      <c r="E1117" s="589" t="s">
        <v>106</v>
      </c>
      <c r="F1117" s="588" t="s">
        <v>103</v>
      </c>
      <c r="G1117" s="595">
        <v>0.192</v>
      </c>
      <c r="H1117" s="590">
        <v>0</v>
      </c>
      <c r="I1117" s="596">
        <v>1</v>
      </c>
      <c r="J1117" s="591">
        <v>0</v>
      </c>
    </row>
    <row r="1118" spans="1:10" ht="15" customHeight="1">
      <c r="A1118" s="587"/>
      <c r="B1118" s="291">
        <v>14</v>
      </c>
      <c r="C1118" s="593" t="str">
        <f>_xlfn.CONCAT(Table1[[#This Row],[groupid]],Table1[[#This Row],[Thành phần hao phí]])</f>
        <v>14Sà lan 250T</v>
      </c>
      <c r="D1118" s="594" t="s">
        <v>113</v>
      </c>
      <c r="E1118" s="589" t="s">
        <v>114</v>
      </c>
      <c r="F1118" s="588" t="s">
        <v>103</v>
      </c>
      <c r="G1118" s="595">
        <v>0.192</v>
      </c>
      <c r="H1118" s="590">
        <v>0</v>
      </c>
      <c r="I1118" s="596">
        <v>1</v>
      </c>
      <c r="J1118" s="591">
        <v>0</v>
      </c>
    </row>
    <row r="1119" spans="1:10" ht="15" customHeight="1">
      <c r="A1119" s="587"/>
      <c r="B1119" s="291">
        <v>14</v>
      </c>
      <c r="C1119" s="593" t="str">
        <f>_xlfn.CONCAT(Table1[[#This Row],[groupid]],Table1[[#This Row],[Thành phần hao phí]])</f>
        <v>14Sà lan 400T</v>
      </c>
      <c r="D1119" s="594" t="s">
        <v>116</v>
      </c>
      <c r="E1119" s="589" t="s">
        <v>117</v>
      </c>
      <c r="F1119" s="588" t="s">
        <v>103</v>
      </c>
      <c r="G1119" s="595">
        <v>0.192</v>
      </c>
      <c r="H1119" s="590">
        <v>0</v>
      </c>
      <c r="I1119" s="596">
        <v>1</v>
      </c>
      <c r="J1119" s="591">
        <v>0</v>
      </c>
    </row>
    <row r="1120" spans="1:10" ht="15" customHeight="1">
      <c r="A1120" s="587"/>
      <c r="B1120" s="291">
        <v>14</v>
      </c>
      <c r="C1120" s="593" t="str">
        <f>_xlfn.CONCAT(Table1[[#This Row],[groupid]],Table1[[#This Row],[Thành phần hao phí]])</f>
        <v>14Cộng</v>
      </c>
      <c r="D1120" s="594"/>
      <c r="E1120" s="589" t="s">
        <v>314</v>
      </c>
      <c r="F1120" s="588"/>
      <c r="G1120" s="595"/>
      <c r="H1120" s="590"/>
      <c r="I1120" s="596"/>
      <c r="J1120" s="591">
        <v>0</v>
      </c>
    </row>
    <row r="1121" spans="1:10" ht="15" customHeight="1">
      <c r="A1121" s="587">
        <v>15</v>
      </c>
      <c r="B1121" s="291">
        <v>15</v>
      </c>
      <c r="C1121" s="593" t="str">
        <f>_xlfn.CONCAT(Table1[[#This Row],[groupid]],Table1[[#This Row],[Thành phần hao phí]])</f>
        <v>150</v>
      </c>
      <c r="D1121" s="594">
        <v>0</v>
      </c>
      <c r="E1121" s="589">
        <v>0</v>
      </c>
      <c r="F1121" s="588">
        <v>0</v>
      </c>
      <c r="G1121" s="595">
        <v>1</v>
      </c>
      <c r="H1121" s="590"/>
      <c r="I1121" s="596"/>
      <c r="J1121" s="591"/>
    </row>
    <row r="1122" spans="1:10" ht="15" customHeight="1">
      <c r="A1122" s="587"/>
      <c r="B1122" s="291">
        <v>15</v>
      </c>
      <c r="C1122" s="593" t="str">
        <f>_xlfn.CONCAT(Table1[[#This Row],[groupid]],Table1[[#This Row],[Thành phần hao phí]])</f>
        <v>15b) Nhân công</v>
      </c>
      <c r="D1122" s="594"/>
      <c r="E1122" s="589" t="s">
        <v>229</v>
      </c>
      <c r="F1122" s="588"/>
      <c r="G1122" s="595"/>
      <c r="H1122" s="590"/>
      <c r="I1122" s="596"/>
      <c r="J1122" s="591">
        <v>0</v>
      </c>
    </row>
    <row r="1123" spans="1:10" ht="15" customHeight="1">
      <c r="A1123" s="587"/>
      <c r="B1123" s="291">
        <v>15</v>
      </c>
      <c r="C1123" s="593" t="str">
        <f>_xlfn.CONCAT(Table1[[#This Row],[groupid]],Table1[[#This Row],[Thành phần hao phí]])</f>
        <v>15Nhân công 3,5/7, nhóm 1</v>
      </c>
      <c r="D1123" s="594" t="s">
        <v>96</v>
      </c>
      <c r="E1123" s="589" t="s">
        <v>97</v>
      </c>
      <c r="F1123" s="588" t="s">
        <v>93</v>
      </c>
      <c r="G1123" s="595">
        <v>0.36</v>
      </c>
      <c r="H1123" s="590">
        <v>0</v>
      </c>
      <c r="I1123" s="596">
        <v>1</v>
      </c>
      <c r="J1123" s="591">
        <v>0</v>
      </c>
    </row>
    <row r="1124" spans="1:10" ht="15" customHeight="1">
      <c r="A1124" s="587"/>
      <c r="B1124" s="291">
        <v>15</v>
      </c>
      <c r="C1124" s="593" t="str">
        <f>_xlfn.CONCAT(Table1[[#This Row],[groupid]],Table1[[#This Row],[Thành phần hao phí]])</f>
        <v>15c) Máy thi công</v>
      </c>
      <c r="D1124" s="594"/>
      <c r="E1124" s="589" t="s">
        <v>230</v>
      </c>
      <c r="F1124" s="588"/>
      <c r="G1124" s="595"/>
      <c r="H1124" s="590"/>
      <c r="I1124" s="596"/>
      <c r="J1124" s="591">
        <v>0</v>
      </c>
    </row>
    <row r="1125" spans="1:10" ht="15" customHeight="1">
      <c r="A1125" s="587"/>
      <c r="B1125" s="291">
        <v>15</v>
      </c>
      <c r="C1125" s="593" t="str">
        <f>_xlfn.CONCAT(Table1[[#This Row],[groupid]],Table1[[#This Row],[Thành phần hao phí]])</f>
        <v>15Máy đào gầu dây 1,2m3</v>
      </c>
      <c r="D1125" s="594" t="s">
        <v>105</v>
      </c>
      <c r="E1125" s="589" t="s">
        <v>106</v>
      </c>
      <c r="F1125" s="588" t="s">
        <v>103</v>
      </c>
      <c r="G1125" s="595">
        <v>0.192</v>
      </c>
      <c r="H1125" s="590">
        <v>0</v>
      </c>
      <c r="I1125" s="596">
        <v>1</v>
      </c>
      <c r="J1125" s="591">
        <v>0</v>
      </c>
    </row>
    <row r="1126" spans="1:10" ht="15" customHeight="1">
      <c r="A1126" s="587"/>
      <c r="B1126" s="291">
        <v>15</v>
      </c>
      <c r="C1126" s="593" t="str">
        <f>_xlfn.CONCAT(Table1[[#This Row],[groupid]],Table1[[#This Row],[Thành phần hao phí]])</f>
        <v>15Sà lan 250T</v>
      </c>
      <c r="D1126" s="594" t="s">
        <v>113</v>
      </c>
      <c r="E1126" s="589" t="s">
        <v>114</v>
      </c>
      <c r="F1126" s="588" t="s">
        <v>103</v>
      </c>
      <c r="G1126" s="595">
        <v>0.192</v>
      </c>
      <c r="H1126" s="590">
        <v>0</v>
      </c>
      <c r="I1126" s="596">
        <v>1</v>
      </c>
      <c r="J1126" s="591">
        <v>0</v>
      </c>
    </row>
    <row r="1127" spans="1:10" ht="15" customHeight="1">
      <c r="A1127" s="587"/>
      <c r="B1127" s="291">
        <v>15</v>
      </c>
      <c r="C1127" s="593" t="str">
        <f>_xlfn.CONCAT(Table1[[#This Row],[groupid]],Table1[[#This Row],[Thành phần hao phí]])</f>
        <v>15Sà lan 400T</v>
      </c>
      <c r="D1127" s="594" t="s">
        <v>116</v>
      </c>
      <c r="E1127" s="589" t="s">
        <v>117</v>
      </c>
      <c r="F1127" s="588" t="s">
        <v>103</v>
      </c>
      <c r="G1127" s="595">
        <v>0.192</v>
      </c>
      <c r="H1127" s="590">
        <v>0</v>
      </c>
      <c r="I1127" s="596">
        <v>1</v>
      </c>
      <c r="J1127" s="591">
        <v>0</v>
      </c>
    </row>
    <row r="1128" spans="1:10" ht="15" customHeight="1">
      <c r="A1128" s="587"/>
      <c r="B1128" s="291">
        <v>15</v>
      </c>
      <c r="C1128" s="593" t="str">
        <f>_xlfn.CONCAT(Table1[[#This Row],[groupid]],Table1[[#This Row],[Thành phần hao phí]])</f>
        <v>15Cộng</v>
      </c>
      <c r="D1128" s="594"/>
      <c r="E1128" s="589" t="s">
        <v>314</v>
      </c>
      <c r="F1128" s="588"/>
      <c r="G1128" s="595"/>
      <c r="H1128" s="590"/>
      <c r="I1128" s="596"/>
      <c r="J1128" s="591">
        <v>0</v>
      </c>
    </row>
    <row r="1129" spans="1:10" ht="15" customHeight="1">
      <c r="A1129" s="587">
        <v>16</v>
      </c>
      <c r="B1129" s="291">
        <v>16</v>
      </c>
      <c r="C1129" s="593" t="str">
        <f>_xlfn.CONCAT(Table1[[#This Row],[groupid]],Table1[[#This Row],[Thành phần hao phí]])</f>
        <v>160</v>
      </c>
      <c r="D1129" s="594">
        <v>0</v>
      </c>
      <c r="E1129" s="589">
        <v>0</v>
      </c>
      <c r="F1129" s="588">
        <v>0</v>
      </c>
      <c r="G1129" s="595">
        <v>1</v>
      </c>
      <c r="H1129" s="590"/>
      <c r="I1129" s="596"/>
      <c r="J1129" s="591"/>
    </row>
    <row r="1130" spans="1:10" ht="15" customHeight="1">
      <c r="A1130" s="587"/>
      <c r="B1130" s="291">
        <v>16</v>
      </c>
      <c r="C1130" s="593" t="str">
        <f>_xlfn.CONCAT(Table1[[#This Row],[groupid]],Table1[[#This Row],[Thành phần hao phí]])</f>
        <v>16b) Nhân công</v>
      </c>
      <c r="D1130" s="594"/>
      <c r="E1130" s="589" t="s">
        <v>229</v>
      </c>
      <c r="F1130" s="588"/>
      <c r="G1130" s="595"/>
      <c r="H1130" s="590"/>
      <c r="I1130" s="596"/>
      <c r="J1130" s="591">
        <v>0</v>
      </c>
    </row>
    <row r="1131" spans="1:10" ht="15" customHeight="1">
      <c r="A1131" s="587"/>
      <c r="B1131" s="291">
        <v>16</v>
      </c>
      <c r="C1131" s="593" t="str">
        <f>_xlfn.CONCAT(Table1[[#This Row],[groupid]],Table1[[#This Row],[Thành phần hao phí]])</f>
        <v>16Nhân công 3,5/7, nhóm 1</v>
      </c>
      <c r="D1131" s="594" t="s">
        <v>96</v>
      </c>
      <c r="E1131" s="589" t="s">
        <v>97</v>
      </c>
      <c r="F1131" s="588" t="s">
        <v>93</v>
      </c>
      <c r="G1131" s="595">
        <v>0.36</v>
      </c>
      <c r="H1131" s="590">
        <v>0</v>
      </c>
      <c r="I1131" s="596">
        <v>1</v>
      </c>
      <c r="J1131" s="591">
        <v>0</v>
      </c>
    </row>
    <row r="1132" spans="1:10" ht="15" customHeight="1">
      <c r="A1132" s="587"/>
      <c r="B1132" s="291">
        <v>16</v>
      </c>
      <c r="C1132" s="593" t="str">
        <f>_xlfn.CONCAT(Table1[[#This Row],[groupid]],Table1[[#This Row],[Thành phần hao phí]])</f>
        <v>16c) Máy thi công</v>
      </c>
      <c r="D1132" s="594"/>
      <c r="E1132" s="589" t="s">
        <v>230</v>
      </c>
      <c r="F1132" s="588"/>
      <c r="G1132" s="595"/>
      <c r="H1132" s="590"/>
      <c r="I1132" s="596"/>
      <c r="J1132" s="591">
        <v>0</v>
      </c>
    </row>
    <row r="1133" spans="1:10" ht="15" customHeight="1">
      <c r="A1133" s="587"/>
      <c r="B1133" s="291">
        <v>16</v>
      </c>
      <c r="C1133" s="593" t="str">
        <f>_xlfn.CONCAT(Table1[[#This Row],[groupid]],Table1[[#This Row],[Thành phần hao phí]])</f>
        <v>16Máy đào gầu dây 1,2m3</v>
      </c>
      <c r="D1133" s="594" t="s">
        <v>105</v>
      </c>
      <c r="E1133" s="589" t="s">
        <v>106</v>
      </c>
      <c r="F1133" s="588" t="s">
        <v>103</v>
      </c>
      <c r="G1133" s="595">
        <v>0.192</v>
      </c>
      <c r="H1133" s="590">
        <v>0</v>
      </c>
      <c r="I1133" s="596">
        <v>1</v>
      </c>
      <c r="J1133" s="591">
        <v>0</v>
      </c>
    </row>
    <row r="1134" spans="1:10" ht="15" customHeight="1">
      <c r="A1134" s="587"/>
      <c r="B1134" s="291">
        <v>16</v>
      </c>
      <c r="C1134" s="593" t="str">
        <f>_xlfn.CONCAT(Table1[[#This Row],[groupid]],Table1[[#This Row],[Thành phần hao phí]])</f>
        <v>16Sà lan 250T</v>
      </c>
      <c r="D1134" s="594" t="s">
        <v>113</v>
      </c>
      <c r="E1134" s="589" t="s">
        <v>114</v>
      </c>
      <c r="F1134" s="588" t="s">
        <v>103</v>
      </c>
      <c r="G1134" s="595">
        <v>0.192</v>
      </c>
      <c r="H1134" s="590">
        <v>0</v>
      </c>
      <c r="I1134" s="596">
        <v>1</v>
      </c>
      <c r="J1134" s="591">
        <v>0</v>
      </c>
    </row>
    <row r="1135" spans="1:10" ht="15" customHeight="1">
      <c r="A1135" s="587"/>
      <c r="B1135" s="291">
        <v>16</v>
      </c>
      <c r="C1135" s="593" t="str">
        <f>_xlfn.CONCAT(Table1[[#This Row],[groupid]],Table1[[#This Row],[Thành phần hao phí]])</f>
        <v>16Sà lan 400T</v>
      </c>
      <c r="D1135" s="594" t="s">
        <v>116</v>
      </c>
      <c r="E1135" s="589" t="s">
        <v>117</v>
      </c>
      <c r="F1135" s="588" t="s">
        <v>103</v>
      </c>
      <c r="G1135" s="595">
        <v>0.192</v>
      </c>
      <c r="H1135" s="590">
        <v>0</v>
      </c>
      <c r="I1135" s="596">
        <v>1</v>
      </c>
      <c r="J1135" s="591">
        <v>0</v>
      </c>
    </row>
    <row r="1136" spans="1:10" ht="15" customHeight="1">
      <c r="A1136" s="587"/>
      <c r="B1136" s="291">
        <v>16</v>
      </c>
      <c r="C1136" s="593" t="str">
        <f>_xlfn.CONCAT(Table1[[#This Row],[groupid]],Table1[[#This Row],[Thành phần hao phí]])</f>
        <v>16Cộng</v>
      </c>
      <c r="D1136" s="594"/>
      <c r="E1136" s="589" t="s">
        <v>314</v>
      </c>
      <c r="F1136" s="588"/>
      <c r="G1136" s="595"/>
      <c r="H1136" s="590"/>
      <c r="I1136" s="596"/>
      <c r="J1136" s="591">
        <v>0</v>
      </c>
    </row>
    <row r="1137" spans="1:10" ht="15" customHeight="1">
      <c r="A1137" s="587">
        <v>17</v>
      </c>
      <c r="B1137" s="291">
        <v>17</v>
      </c>
      <c r="C1137" s="593" t="str">
        <f>_xlfn.CONCAT(Table1[[#This Row],[groupid]],Table1[[#This Row],[Thành phần hao phí]])</f>
        <v>170</v>
      </c>
      <c r="D1137" s="594">
        <v>0</v>
      </c>
      <c r="E1137" s="589">
        <v>0</v>
      </c>
      <c r="F1137" s="588">
        <v>0</v>
      </c>
      <c r="G1137" s="595">
        <v>1</v>
      </c>
      <c r="H1137" s="590"/>
      <c r="I1137" s="596"/>
      <c r="J1137" s="591"/>
    </row>
    <row r="1138" spans="1:10" ht="15" customHeight="1">
      <c r="A1138" s="587"/>
      <c r="B1138" s="291">
        <v>17</v>
      </c>
      <c r="C1138" s="593" t="str">
        <f>_xlfn.CONCAT(Table1[[#This Row],[groupid]],Table1[[#This Row],[Thành phần hao phí]])</f>
        <v>17b) Nhân công</v>
      </c>
      <c r="D1138" s="594"/>
      <c r="E1138" s="589" t="s">
        <v>229</v>
      </c>
      <c r="F1138" s="588"/>
      <c r="G1138" s="595"/>
      <c r="H1138" s="590"/>
      <c r="I1138" s="596"/>
      <c r="J1138" s="591">
        <v>0</v>
      </c>
    </row>
    <row r="1139" spans="1:10" ht="15" customHeight="1">
      <c r="A1139" s="587"/>
      <c r="B1139" s="291">
        <v>17</v>
      </c>
      <c r="C1139" s="593" t="str">
        <f>_xlfn.CONCAT(Table1[[#This Row],[groupid]],Table1[[#This Row],[Thành phần hao phí]])</f>
        <v>17Nhân công 3,5/7, nhóm 1</v>
      </c>
      <c r="D1139" s="594" t="s">
        <v>96</v>
      </c>
      <c r="E1139" s="589" t="s">
        <v>97</v>
      </c>
      <c r="F1139" s="588" t="s">
        <v>93</v>
      </c>
      <c r="G1139" s="595">
        <v>0.36</v>
      </c>
      <c r="H1139" s="590">
        <v>0</v>
      </c>
      <c r="I1139" s="596">
        <v>1</v>
      </c>
      <c r="J1139" s="591">
        <v>0</v>
      </c>
    </row>
    <row r="1140" spans="1:10" ht="15" customHeight="1">
      <c r="A1140" s="587"/>
      <c r="B1140" s="291">
        <v>17</v>
      </c>
      <c r="C1140" s="593" t="str">
        <f>_xlfn.CONCAT(Table1[[#This Row],[groupid]],Table1[[#This Row],[Thành phần hao phí]])</f>
        <v>17c) Máy thi công</v>
      </c>
      <c r="D1140" s="594"/>
      <c r="E1140" s="589" t="s">
        <v>230</v>
      </c>
      <c r="F1140" s="588"/>
      <c r="G1140" s="595"/>
      <c r="H1140" s="590"/>
      <c r="I1140" s="596"/>
      <c r="J1140" s="591">
        <v>0</v>
      </c>
    </row>
    <row r="1141" spans="1:10" ht="15" customHeight="1">
      <c r="A1141" s="587"/>
      <c r="B1141" s="291">
        <v>17</v>
      </c>
      <c r="C1141" s="593" t="str">
        <f>_xlfn.CONCAT(Table1[[#This Row],[groupid]],Table1[[#This Row],[Thành phần hao phí]])</f>
        <v>17Máy đào gầu dây 1,2m3</v>
      </c>
      <c r="D1141" s="594" t="s">
        <v>105</v>
      </c>
      <c r="E1141" s="589" t="s">
        <v>106</v>
      </c>
      <c r="F1141" s="588" t="s">
        <v>103</v>
      </c>
      <c r="G1141" s="595">
        <v>0.192</v>
      </c>
      <c r="H1141" s="590">
        <v>0</v>
      </c>
      <c r="I1141" s="596">
        <v>1</v>
      </c>
      <c r="J1141" s="591">
        <v>0</v>
      </c>
    </row>
    <row r="1142" spans="1:10" ht="15" customHeight="1">
      <c r="A1142" s="587"/>
      <c r="B1142" s="291">
        <v>17</v>
      </c>
      <c r="C1142" s="593" t="str">
        <f>_xlfn.CONCAT(Table1[[#This Row],[groupid]],Table1[[#This Row],[Thành phần hao phí]])</f>
        <v>17Sà lan 250T</v>
      </c>
      <c r="D1142" s="594" t="s">
        <v>113</v>
      </c>
      <c r="E1142" s="589" t="s">
        <v>114</v>
      </c>
      <c r="F1142" s="588" t="s">
        <v>103</v>
      </c>
      <c r="G1142" s="595">
        <v>0.192</v>
      </c>
      <c r="H1142" s="590">
        <v>0</v>
      </c>
      <c r="I1142" s="596">
        <v>1</v>
      </c>
      <c r="J1142" s="591">
        <v>0</v>
      </c>
    </row>
    <row r="1143" spans="1:10" ht="15" customHeight="1">
      <c r="A1143" s="587"/>
      <c r="B1143" s="291">
        <v>17</v>
      </c>
      <c r="C1143" s="593" t="str">
        <f>_xlfn.CONCAT(Table1[[#This Row],[groupid]],Table1[[#This Row],[Thành phần hao phí]])</f>
        <v>17Sà lan 400T</v>
      </c>
      <c r="D1143" s="594" t="s">
        <v>116</v>
      </c>
      <c r="E1143" s="589" t="s">
        <v>117</v>
      </c>
      <c r="F1143" s="588" t="s">
        <v>103</v>
      </c>
      <c r="G1143" s="595">
        <v>0.192</v>
      </c>
      <c r="H1143" s="590">
        <v>0</v>
      </c>
      <c r="I1143" s="596">
        <v>1</v>
      </c>
      <c r="J1143" s="591">
        <v>0</v>
      </c>
    </row>
    <row r="1144" spans="1:10" ht="15" customHeight="1">
      <c r="A1144" s="587"/>
      <c r="B1144" s="291">
        <v>17</v>
      </c>
      <c r="C1144" s="593" t="str">
        <f>_xlfn.CONCAT(Table1[[#This Row],[groupid]],Table1[[#This Row],[Thành phần hao phí]])</f>
        <v>17Cộng</v>
      </c>
      <c r="D1144" s="594"/>
      <c r="E1144" s="589" t="s">
        <v>314</v>
      </c>
      <c r="F1144" s="588"/>
      <c r="G1144" s="595"/>
      <c r="H1144" s="590"/>
      <c r="I1144" s="596"/>
      <c r="J1144" s="591">
        <v>0</v>
      </c>
    </row>
    <row r="1145" spans="1:10" ht="15" customHeight="1">
      <c r="A1145" s="587">
        <v>1</v>
      </c>
      <c r="B1145" s="291">
        <v>1</v>
      </c>
      <c r="C1145" s="593" t="str">
        <f>_xlfn.CONCAT(Table1[[#This Row],[groupid]],Table1[[#This Row],[Thành phần hao phí]])</f>
        <v>1Nạo vét bùn bằng thủ công</v>
      </c>
      <c r="D1145" s="594" t="s">
        <v>44</v>
      </c>
      <c r="E1145" s="589" t="s">
        <v>45</v>
      </c>
      <c r="F1145" s="588" t="s">
        <v>46</v>
      </c>
      <c r="G1145" s="595">
        <v>1</v>
      </c>
      <c r="H1145" s="590"/>
      <c r="I1145" s="596"/>
      <c r="J1145" s="591"/>
    </row>
    <row r="1146" spans="1:10" ht="15" customHeight="1">
      <c r="A1146" s="587"/>
      <c r="B1146" s="291">
        <v>1</v>
      </c>
      <c r="C1146" s="593" t="str">
        <f>_xlfn.CONCAT(Table1[[#This Row],[groupid]],Table1[[#This Row],[Thành phần hao phí]])</f>
        <v>1b) Nhân công</v>
      </c>
      <c r="D1146" s="594"/>
      <c r="E1146" s="589" t="s">
        <v>229</v>
      </c>
      <c r="F1146" s="588"/>
      <c r="G1146" s="595"/>
      <c r="H1146" s="590"/>
      <c r="I1146" s="596"/>
      <c r="J1146" s="591">
        <v>211893</v>
      </c>
    </row>
    <row r="1147" spans="1:10" ht="15" customHeight="1">
      <c r="A1147" s="587"/>
      <c r="B1147" s="291">
        <v>1</v>
      </c>
      <c r="C1147" s="593" t="str">
        <f>_xlfn.CONCAT(Table1[[#This Row],[groupid]],Table1[[#This Row],[Thành phần hao phí]])</f>
        <v>1Nhân công 3,0/7, nhóm 1</v>
      </c>
      <c r="D1147" s="594" t="s">
        <v>91</v>
      </c>
      <c r="E1147" s="589" t="s">
        <v>92</v>
      </c>
      <c r="F1147" s="588" t="s">
        <v>93</v>
      </c>
      <c r="G1147" s="595">
        <v>0.94</v>
      </c>
      <c r="H1147" s="590">
        <v>225418</v>
      </c>
      <c r="I1147" s="596">
        <v>1</v>
      </c>
      <c r="J1147" s="591">
        <v>211893</v>
      </c>
    </row>
    <row r="1148" spans="1:10" ht="15" customHeight="1">
      <c r="A1148" s="587">
        <v>2</v>
      </c>
      <c r="B1148" s="291">
        <v>2</v>
      </c>
      <c r="C1148" s="593" t="str">
        <f>_xlfn.CONCAT(Table1[[#This Row],[groupid]],Table1[[#This Row],[Thành phần hao phí]])</f>
        <v>2Nạo vét kênh mương bằng máy đào gầu dây 0,4m3, chiều cao đổ đất &lt;= 3m, bùn đặc lắng đọng dưới 3 năm</v>
      </c>
      <c r="D1148" s="594" t="s">
        <v>52</v>
      </c>
      <c r="E1148" s="589" t="s">
        <v>53</v>
      </c>
      <c r="F1148" s="588" t="s">
        <v>54</v>
      </c>
      <c r="G1148" s="595">
        <v>1</v>
      </c>
      <c r="H1148" s="590"/>
      <c r="I1148" s="596"/>
      <c r="J1148" s="591"/>
    </row>
    <row r="1149" spans="1:10" ht="15" customHeight="1">
      <c r="A1149" s="587"/>
      <c r="B1149" s="291">
        <v>2</v>
      </c>
      <c r="C1149" s="593" t="str">
        <f>_xlfn.CONCAT(Table1[[#This Row],[groupid]],Table1[[#This Row],[Thành phần hao phí]])</f>
        <v>2b) Nhân công</v>
      </c>
      <c r="D1149" s="594"/>
      <c r="E1149" s="589" t="s">
        <v>229</v>
      </c>
      <c r="F1149" s="588"/>
      <c r="G1149" s="595"/>
      <c r="H1149" s="590"/>
      <c r="I1149" s="596"/>
      <c r="J1149" s="591">
        <v>202130</v>
      </c>
    </row>
    <row r="1150" spans="1:10" ht="15" customHeight="1">
      <c r="A1150" s="587"/>
      <c r="B1150" s="291">
        <v>2</v>
      </c>
      <c r="C1150" s="593" t="str">
        <f>_xlfn.CONCAT(Table1[[#This Row],[groupid]],Table1[[#This Row],[Thành phần hao phí]])</f>
        <v>2Nhân công 3,5/7, nhóm 1</v>
      </c>
      <c r="D1150" s="594" t="s">
        <v>96</v>
      </c>
      <c r="E1150" s="589" t="s">
        <v>97</v>
      </c>
      <c r="F1150" s="588" t="s">
        <v>93</v>
      </c>
      <c r="G1150" s="595">
        <v>0.82</v>
      </c>
      <c r="H1150" s="590">
        <v>246500</v>
      </c>
      <c r="I1150" s="596">
        <v>1</v>
      </c>
      <c r="J1150" s="591">
        <v>202130</v>
      </c>
    </row>
    <row r="1151" spans="1:10" ht="15" customHeight="1">
      <c r="A1151" s="587"/>
      <c r="B1151" s="291">
        <v>2</v>
      </c>
      <c r="C1151" s="593" t="str">
        <f>_xlfn.CONCAT(Table1[[#This Row],[groupid]],Table1[[#This Row],[Thành phần hao phí]])</f>
        <v>2c) Máy thi công</v>
      </c>
      <c r="D1151" s="594"/>
      <c r="E1151" s="589" t="s">
        <v>230</v>
      </c>
      <c r="F1151" s="588"/>
      <c r="G1151" s="595"/>
      <c r="H1151" s="590"/>
      <c r="I1151" s="596"/>
      <c r="J1151" s="591">
        <v>978209</v>
      </c>
    </row>
    <row r="1152" spans="1:10" ht="15" customHeight="1">
      <c r="A1152" s="587"/>
      <c r="B1152" s="291">
        <v>2</v>
      </c>
      <c r="C1152" s="593" t="str">
        <f>_xlfn.CONCAT(Table1[[#This Row],[groupid]],Table1[[#This Row],[Thành phần hao phí]])</f>
        <v>2Máy đào gầu dây 0,4m3</v>
      </c>
      <c r="D1152" s="594" t="s">
        <v>101</v>
      </c>
      <c r="E1152" s="589" t="s">
        <v>102</v>
      </c>
      <c r="F1152" s="588" t="s">
        <v>103</v>
      </c>
      <c r="G1152" s="595">
        <v>0.44</v>
      </c>
      <c r="H1152" s="590">
        <v>1992824</v>
      </c>
      <c r="I1152" s="596">
        <v>1</v>
      </c>
      <c r="J1152" s="591">
        <v>876843</v>
      </c>
    </row>
    <row r="1153" spans="1:10" ht="15" customHeight="1">
      <c r="A1153" s="587"/>
      <c r="B1153" s="291">
        <v>2</v>
      </c>
      <c r="C1153" s="593" t="str">
        <f>_xlfn.CONCAT(Table1[[#This Row],[groupid]],Table1[[#This Row],[Thành phần hao phí]])</f>
        <v>2Phao thép 60T đặt máy</v>
      </c>
      <c r="D1153" s="594" t="s">
        <v>108</v>
      </c>
      <c r="E1153" s="589" t="s">
        <v>112</v>
      </c>
      <c r="F1153" s="588" t="s">
        <v>103</v>
      </c>
      <c r="G1153" s="595">
        <v>0.44</v>
      </c>
      <c r="H1153" s="590">
        <v>115189</v>
      </c>
      <c r="I1153" s="596">
        <v>1</v>
      </c>
      <c r="J1153" s="591">
        <v>50683</v>
      </c>
    </row>
    <row r="1154" spans="1:10" ht="15" customHeight="1">
      <c r="A1154" s="587"/>
      <c r="B1154" s="291">
        <v>2</v>
      </c>
      <c r="C1154" s="593" t="str">
        <f>_xlfn.CONCAT(Table1[[#This Row],[groupid]],Table1[[#This Row],[Thành phần hao phí]])</f>
        <v>2Phao thép 60T chứa bùn</v>
      </c>
      <c r="D1154" s="594" t="s">
        <v>108</v>
      </c>
      <c r="E1154" s="589" t="s">
        <v>111</v>
      </c>
      <c r="F1154" s="588" t="s">
        <v>103</v>
      </c>
      <c r="G1154" s="595">
        <v>0.44</v>
      </c>
      <c r="H1154" s="590">
        <v>115189</v>
      </c>
      <c r="I1154" s="596">
        <v>1</v>
      </c>
      <c r="J1154" s="591">
        <v>50683</v>
      </c>
    </row>
    <row r="1155" spans="1:10" ht="15" customHeight="1">
      <c r="A1155" s="587"/>
      <c r="B1155" s="291">
        <v>2</v>
      </c>
      <c r="C1155" s="593" t="str">
        <f>_xlfn.CONCAT(Table1[[#This Row],[groupid]],Table1[[#This Row],[Thành phần hao phí]])</f>
        <v>2Cộng</v>
      </c>
      <c r="D1155" s="594"/>
      <c r="E1155" s="589" t="s">
        <v>314</v>
      </c>
      <c r="F1155" s="588"/>
      <c r="G1155" s="595"/>
      <c r="H1155" s="590"/>
      <c r="I1155" s="596"/>
      <c r="J1155" s="591">
        <v>978209</v>
      </c>
    </row>
    <row r="1156" spans="1:10" ht="15" customHeight="1">
      <c r="A1156" s="587">
        <v>3</v>
      </c>
      <c r="B1156" s="291">
        <v>3</v>
      </c>
      <c r="C1156" s="593" t="str">
        <f>_xlfn.CONCAT(Table1[[#This Row],[groupid]],Table1[[#This Row],[Thành phần hao phí]])</f>
        <v>3Vận chuyển 1km đầu, đi đổ bằng tàu kéo 75cv + phao thép 60T</v>
      </c>
      <c r="D1156" s="594" t="s">
        <v>57</v>
      </c>
      <c r="E1156" s="589" t="s">
        <v>58</v>
      </c>
      <c r="F1156" s="588" t="s">
        <v>54</v>
      </c>
      <c r="G1156" s="595">
        <v>1</v>
      </c>
      <c r="H1156" s="590"/>
      <c r="I1156" s="596"/>
      <c r="J1156" s="591"/>
    </row>
    <row r="1157" spans="1:10" ht="15" customHeight="1">
      <c r="A1157" s="587"/>
      <c r="B1157" s="291">
        <v>3</v>
      </c>
      <c r="C1157" s="593" t="str">
        <f>_xlfn.CONCAT(Table1[[#This Row],[groupid]],Table1[[#This Row],[Thành phần hao phí]])</f>
        <v>3c) Máy thi công</v>
      </c>
      <c r="D1157" s="594"/>
      <c r="E1157" s="589" t="s">
        <v>230</v>
      </c>
      <c r="F1157" s="588"/>
      <c r="G1157" s="595"/>
      <c r="H1157" s="590"/>
      <c r="I1157" s="596"/>
      <c r="J1157" s="591">
        <v>343452</v>
      </c>
    </row>
    <row r="1158" spans="1:10" ht="15" customHeight="1">
      <c r="A1158" s="587"/>
      <c r="B1158" s="291">
        <v>3</v>
      </c>
      <c r="C1158" s="593" t="str">
        <f>_xlfn.CONCAT(Table1[[#This Row],[groupid]],Table1[[#This Row],[Thành phần hao phí]])</f>
        <v>3Phao thép 60T</v>
      </c>
      <c r="D1158" s="594" t="s">
        <v>108</v>
      </c>
      <c r="E1158" s="589" t="s">
        <v>109</v>
      </c>
      <c r="F1158" s="588" t="s">
        <v>103</v>
      </c>
      <c r="G1158" s="595">
        <v>9.4E-2</v>
      </c>
      <c r="H1158" s="590">
        <v>115189</v>
      </c>
      <c r="I1158" s="596">
        <v>1</v>
      </c>
      <c r="J1158" s="591">
        <v>10828</v>
      </c>
    </row>
    <row r="1159" spans="1:10" ht="15" customHeight="1">
      <c r="A1159" s="587"/>
      <c r="B1159" s="291">
        <v>3</v>
      </c>
      <c r="C1159" s="593" t="str">
        <f>_xlfn.CONCAT(Table1[[#This Row],[groupid]],Table1[[#This Row],[Thành phần hao phí]])</f>
        <v>3Tàu kéo 75CV</v>
      </c>
      <c r="D1159" s="594" t="s">
        <v>123</v>
      </c>
      <c r="E1159" s="589" t="s">
        <v>124</v>
      </c>
      <c r="F1159" s="588" t="s">
        <v>103</v>
      </c>
      <c r="G1159" s="595">
        <v>9.4E-2</v>
      </c>
      <c r="H1159" s="590">
        <v>3538558</v>
      </c>
      <c r="I1159" s="596">
        <v>1</v>
      </c>
      <c r="J1159" s="591">
        <v>332624</v>
      </c>
    </row>
    <row r="1160" spans="1:10" ht="15" customHeight="1">
      <c r="A1160" s="587"/>
      <c r="B1160" s="291">
        <v>3</v>
      </c>
      <c r="C1160" s="593" t="str">
        <f>_xlfn.CONCAT(Table1[[#This Row],[groupid]],Table1[[#This Row],[Thành phần hao phí]])</f>
        <v>3Cộng</v>
      </c>
      <c r="D1160" s="594"/>
      <c r="E1160" s="589" t="s">
        <v>314</v>
      </c>
      <c r="F1160" s="588"/>
      <c r="G1160" s="595"/>
      <c r="H1160" s="590"/>
      <c r="I1160" s="596"/>
      <c r="J1160" s="591">
        <v>343452</v>
      </c>
    </row>
    <row r="1161" spans="1:10" ht="15" customHeight="1">
      <c r="A1161" s="587">
        <v>4</v>
      </c>
      <c r="B1161" s="291">
        <v>4</v>
      </c>
      <c r="C1161" s="593" t="str">
        <f>_xlfn.CONCAT(Table1[[#This Row],[groupid]],Table1[[#This Row],[Thành phần hao phí]])</f>
        <v>4Vận chuyển đất, cát đổ đi bằng tàu kéo 360CV, sà lan 400 tấn, vận chuyển 1 km tiếp theo, cự ly &lt;= 6km</v>
      </c>
      <c r="D1161" s="594" t="s">
        <v>60</v>
      </c>
      <c r="E1161" s="589" t="s">
        <v>61</v>
      </c>
      <c r="F1161" s="588" t="s">
        <v>54</v>
      </c>
      <c r="G1161" s="595">
        <v>1</v>
      </c>
      <c r="H1161" s="590"/>
      <c r="I1161" s="596"/>
      <c r="J1161" s="591"/>
    </row>
    <row r="1162" spans="1:10" ht="15" customHeight="1">
      <c r="A1162" s="587"/>
      <c r="B1162" s="291">
        <v>4</v>
      </c>
      <c r="C1162" s="593" t="str">
        <f>_xlfn.CONCAT(Table1[[#This Row],[groupid]],Table1[[#This Row],[Thành phần hao phí]])</f>
        <v>4c) Máy thi công</v>
      </c>
      <c r="D1162" s="594"/>
      <c r="E1162" s="589" t="s">
        <v>230</v>
      </c>
      <c r="F1162" s="588"/>
      <c r="G1162" s="595"/>
      <c r="H1162" s="590"/>
      <c r="I1162" s="596"/>
      <c r="J1162" s="591">
        <v>555370</v>
      </c>
    </row>
    <row r="1163" spans="1:10" ht="15" customHeight="1">
      <c r="A1163" s="587"/>
      <c r="B1163" s="291">
        <v>4</v>
      </c>
      <c r="C1163" s="593" t="str">
        <f>_xlfn.CONCAT(Table1[[#This Row],[groupid]],Table1[[#This Row],[Thành phần hao phí]])</f>
        <v>4Phao thép 60T</v>
      </c>
      <c r="D1163" s="594" t="s">
        <v>108</v>
      </c>
      <c r="E1163" s="589" t="s">
        <v>109</v>
      </c>
      <c r="F1163" s="588" t="s">
        <v>103</v>
      </c>
      <c r="G1163" s="595">
        <v>0.08</v>
      </c>
      <c r="H1163" s="590">
        <v>115189</v>
      </c>
      <c r="I1163" s="596">
        <v>1.9</v>
      </c>
      <c r="J1163" s="591">
        <v>17509</v>
      </c>
    </row>
    <row r="1164" spans="1:10" ht="15" customHeight="1">
      <c r="A1164" s="587"/>
      <c r="B1164" s="291">
        <v>4</v>
      </c>
      <c r="C1164" s="593" t="str">
        <f>_xlfn.CONCAT(Table1[[#This Row],[groupid]],Table1[[#This Row],[Thành phần hao phí]])</f>
        <v>4Tàu kéo 75CV</v>
      </c>
      <c r="D1164" s="594" t="s">
        <v>123</v>
      </c>
      <c r="E1164" s="589" t="s">
        <v>124</v>
      </c>
      <c r="F1164" s="588" t="s">
        <v>103</v>
      </c>
      <c r="G1164" s="595">
        <v>0.08</v>
      </c>
      <c r="H1164" s="590">
        <v>3538558</v>
      </c>
      <c r="I1164" s="596">
        <v>1.9</v>
      </c>
      <c r="J1164" s="591">
        <v>537861</v>
      </c>
    </row>
    <row r="1165" spans="1:10" ht="15" customHeight="1">
      <c r="A1165" s="587"/>
      <c r="B1165" s="291">
        <v>4</v>
      </c>
      <c r="C1165" s="593" t="str">
        <f>_xlfn.CONCAT(Table1[[#This Row],[groupid]],Table1[[#This Row],[Thành phần hao phí]])</f>
        <v>4Cộng</v>
      </c>
      <c r="D1165" s="594"/>
      <c r="E1165" s="589" t="s">
        <v>314</v>
      </c>
      <c r="F1165" s="588"/>
      <c r="G1165" s="595"/>
      <c r="H1165" s="590"/>
      <c r="I1165" s="596"/>
      <c r="J1165" s="591">
        <v>555370</v>
      </c>
    </row>
    <row r="1166" spans="1:10" ht="15" customHeight="1">
      <c r="A1166" s="587">
        <v>5</v>
      </c>
      <c r="B1166" s="291">
        <v>5</v>
      </c>
      <c r="C1166" s="593" t="str">
        <f>_xlfn.CONCAT(Table1[[#This Row],[groupid]],Table1[[#This Row],[Thành phần hao phí]])</f>
        <v>5Đào xúc bùn lên xà lan 400T bằng máy đào gầu dây &lt;1,25m3, (máy đào đứng trên phao thép trọng tải 60T)</v>
      </c>
      <c r="D1166" s="594" t="s">
        <v>63</v>
      </c>
      <c r="E1166" s="589" t="s">
        <v>64</v>
      </c>
      <c r="F1166" s="588" t="s">
        <v>54</v>
      </c>
      <c r="G1166" s="595">
        <v>1</v>
      </c>
      <c r="H1166" s="590"/>
      <c r="I1166" s="596"/>
      <c r="J1166" s="591"/>
    </row>
    <row r="1167" spans="1:10" ht="15" customHeight="1">
      <c r="A1167" s="587"/>
      <c r="B1167" s="291">
        <v>5</v>
      </c>
      <c r="C1167" s="593" t="str">
        <f>_xlfn.CONCAT(Table1[[#This Row],[groupid]],Table1[[#This Row],[Thành phần hao phí]])</f>
        <v>5b) Nhân công</v>
      </c>
      <c r="D1167" s="594"/>
      <c r="E1167" s="589" t="s">
        <v>229</v>
      </c>
      <c r="F1167" s="588"/>
      <c r="G1167" s="595"/>
      <c r="H1167" s="590"/>
      <c r="I1167" s="596"/>
      <c r="J1167" s="591">
        <v>88740</v>
      </c>
    </row>
    <row r="1168" spans="1:10" ht="15" customHeight="1">
      <c r="A1168" s="587"/>
      <c r="B1168" s="291">
        <v>5</v>
      </c>
      <c r="C1168" s="593" t="str">
        <f>_xlfn.CONCAT(Table1[[#This Row],[groupid]],Table1[[#This Row],[Thành phần hao phí]])</f>
        <v>5Nhân công 3,5/7, nhóm 1</v>
      </c>
      <c r="D1168" s="594" t="s">
        <v>96</v>
      </c>
      <c r="E1168" s="589" t="s">
        <v>97</v>
      </c>
      <c r="F1168" s="588" t="s">
        <v>93</v>
      </c>
      <c r="G1168" s="595">
        <v>0.36</v>
      </c>
      <c r="H1168" s="590">
        <v>246500</v>
      </c>
      <c r="I1168" s="596">
        <v>1</v>
      </c>
      <c r="J1168" s="591">
        <v>88740</v>
      </c>
    </row>
    <row r="1169" spans="1:10" ht="15" customHeight="1">
      <c r="A1169" s="587"/>
      <c r="B1169" s="291">
        <v>5</v>
      </c>
      <c r="C1169" s="593" t="str">
        <f>_xlfn.CONCAT(Table1[[#This Row],[groupid]],Table1[[#This Row],[Thành phần hao phí]])</f>
        <v>5c) Máy thi công</v>
      </c>
      <c r="D1169" s="594"/>
      <c r="E1169" s="589" t="s">
        <v>230</v>
      </c>
      <c r="F1169" s="588"/>
      <c r="G1169" s="595"/>
      <c r="H1169" s="590"/>
      <c r="I1169" s="596"/>
      <c r="J1169" s="591">
        <v>1007960</v>
      </c>
    </row>
    <row r="1170" spans="1:10" ht="15" customHeight="1">
      <c r="A1170" s="587"/>
      <c r="B1170" s="291">
        <v>5</v>
      </c>
      <c r="C1170" s="593" t="str">
        <f>_xlfn.CONCAT(Table1[[#This Row],[groupid]],Table1[[#This Row],[Thành phần hao phí]])</f>
        <v>5Máy đào gầu dây 1,2m3</v>
      </c>
      <c r="D1170" s="594" t="s">
        <v>105</v>
      </c>
      <c r="E1170" s="589" t="s">
        <v>106</v>
      </c>
      <c r="F1170" s="588" t="s">
        <v>103</v>
      </c>
      <c r="G1170" s="595">
        <v>0.192</v>
      </c>
      <c r="H1170" s="590">
        <v>3565793</v>
      </c>
      <c r="I1170" s="596">
        <v>1</v>
      </c>
      <c r="J1170" s="591">
        <v>684632</v>
      </c>
    </row>
    <row r="1171" spans="1:10" ht="15" customHeight="1">
      <c r="A1171" s="587"/>
      <c r="B1171" s="291">
        <v>5</v>
      </c>
      <c r="C1171" s="593" t="str">
        <f>_xlfn.CONCAT(Table1[[#This Row],[groupid]],Table1[[#This Row],[Thành phần hao phí]])</f>
        <v>5Sà lan 250T</v>
      </c>
      <c r="D1171" s="594" t="s">
        <v>113</v>
      </c>
      <c r="E1171" s="589" t="s">
        <v>114</v>
      </c>
      <c r="F1171" s="588" t="s">
        <v>103</v>
      </c>
      <c r="G1171" s="595">
        <v>0.192</v>
      </c>
      <c r="H1171" s="590">
        <v>677592</v>
      </c>
      <c r="I1171" s="596">
        <v>1</v>
      </c>
      <c r="J1171" s="591">
        <v>130098</v>
      </c>
    </row>
    <row r="1172" spans="1:10" ht="15" customHeight="1">
      <c r="A1172" s="587"/>
      <c r="B1172" s="291">
        <v>5</v>
      </c>
      <c r="C1172" s="593" t="str">
        <f>_xlfn.CONCAT(Table1[[#This Row],[groupid]],Table1[[#This Row],[Thành phần hao phí]])</f>
        <v>5Phao thép 60T chứa bùn</v>
      </c>
      <c r="D1172" s="594" t="s">
        <v>108</v>
      </c>
      <c r="E1172" s="589" t="s">
        <v>111</v>
      </c>
      <c r="F1172" s="588" t="s">
        <v>103</v>
      </c>
      <c r="G1172" s="595">
        <v>0.192</v>
      </c>
      <c r="H1172" s="590">
        <v>115189</v>
      </c>
      <c r="I1172" s="596">
        <v>1</v>
      </c>
      <c r="J1172" s="591">
        <v>22116</v>
      </c>
    </row>
    <row r="1173" spans="1:10" ht="15" customHeight="1">
      <c r="A1173" s="587"/>
      <c r="B1173" s="291">
        <v>5</v>
      </c>
      <c r="C1173" s="593" t="str">
        <f>_xlfn.CONCAT(Table1[[#This Row],[groupid]],Table1[[#This Row],[Thành phần hao phí]])</f>
        <v>5Sà lan 400T nhận bùn</v>
      </c>
      <c r="D1173" s="594" t="s">
        <v>116</v>
      </c>
      <c r="E1173" s="589" t="s">
        <v>119</v>
      </c>
      <c r="F1173" s="588" t="s">
        <v>103</v>
      </c>
      <c r="G1173" s="595">
        <v>0.192</v>
      </c>
      <c r="H1173" s="590">
        <v>891221</v>
      </c>
      <c r="I1173" s="596">
        <v>1</v>
      </c>
      <c r="J1173" s="591">
        <v>171114</v>
      </c>
    </row>
    <row r="1174" spans="1:10" ht="15" customHeight="1">
      <c r="A1174" s="587"/>
      <c r="B1174" s="291">
        <v>5</v>
      </c>
      <c r="C1174" s="593" t="str">
        <f>_xlfn.CONCAT(Table1[[#This Row],[groupid]],Table1[[#This Row],[Thành phần hao phí]])</f>
        <v>5Cộng</v>
      </c>
      <c r="D1174" s="594"/>
      <c r="E1174" s="589" t="s">
        <v>314</v>
      </c>
      <c r="F1174" s="588"/>
      <c r="G1174" s="595"/>
      <c r="H1174" s="590"/>
      <c r="I1174" s="596"/>
      <c r="J1174" s="591">
        <v>1007960</v>
      </c>
    </row>
    <row r="1175" spans="1:10" ht="15" customHeight="1">
      <c r="A1175" s="587">
        <v>6</v>
      </c>
      <c r="B1175" s="291">
        <v>6</v>
      </c>
      <c r="C1175" s="593" t="str">
        <f>_xlfn.CONCAT(Table1[[#This Row],[groupid]],Table1[[#This Row],[Thành phần hao phí]])</f>
        <v>6Vận chuyển đất, bùn đổ đi bằng tàu kéo 360CV, sà lan 400 tấn, vận chuyển 1 km đầu</v>
      </c>
      <c r="D1175" s="594" t="s">
        <v>57</v>
      </c>
      <c r="E1175" s="589" t="s">
        <v>67</v>
      </c>
      <c r="F1175" s="588" t="s">
        <v>54</v>
      </c>
      <c r="G1175" s="595">
        <v>1</v>
      </c>
      <c r="H1175" s="590"/>
      <c r="I1175" s="596"/>
      <c r="J1175" s="591"/>
    </row>
    <row r="1176" spans="1:10" ht="15" customHeight="1">
      <c r="A1176" s="587"/>
      <c r="B1176" s="291">
        <v>6</v>
      </c>
      <c r="C1176" s="593" t="str">
        <f>_xlfn.CONCAT(Table1[[#This Row],[groupid]],Table1[[#This Row],[Thành phần hao phí]])</f>
        <v>6c) Máy thi công</v>
      </c>
      <c r="D1176" s="594"/>
      <c r="E1176" s="589" t="s">
        <v>230</v>
      </c>
      <c r="F1176" s="588"/>
      <c r="G1176" s="595"/>
      <c r="H1176" s="590"/>
      <c r="I1176" s="596"/>
      <c r="J1176" s="591">
        <v>634088</v>
      </c>
    </row>
    <row r="1177" spans="1:10" ht="15" customHeight="1">
      <c r="A1177" s="587"/>
      <c r="B1177" s="291">
        <v>6</v>
      </c>
      <c r="C1177" s="593" t="str">
        <f>_xlfn.CONCAT(Table1[[#This Row],[groupid]],Table1[[#This Row],[Thành phần hao phí]])</f>
        <v>6Sà lan 400T</v>
      </c>
      <c r="D1177" s="594" t="s">
        <v>116</v>
      </c>
      <c r="E1177" s="589" t="s">
        <v>117</v>
      </c>
      <c r="F1177" s="588" t="s">
        <v>103</v>
      </c>
      <c r="G1177" s="595">
        <v>9.4E-2</v>
      </c>
      <c r="H1177" s="590">
        <v>891221</v>
      </c>
      <c r="I1177" s="596">
        <v>1</v>
      </c>
      <c r="J1177" s="591">
        <v>83775</v>
      </c>
    </row>
    <row r="1178" spans="1:10" ht="15" customHeight="1">
      <c r="A1178" s="587"/>
      <c r="B1178" s="291">
        <v>6</v>
      </c>
      <c r="C1178" s="593" t="str">
        <f>_xlfn.CONCAT(Table1[[#This Row],[groupid]],Table1[[#This Row],[Thành phần hao phí]])</f>
        <v>6Tàu kéo 360CV</v>
      </c>
      <c r="D1178" s="594" t="s">
        <v>120</v>
      </c>
      <c r="E1178" s="589" t="s">
        <v>121</v>
      </c>
      <c r="F1178" s="588" t="s">
        <v>103</v>
      </c>
      <c r="G1178" s="595">
        <v>9.4E-2</v>
      </c>
      <c r="H1178" s="590">
        <v>5854397</v>
      </c>
      <c r="I1178" s="596">
        <v>1</v>
      </c>
      <c r="J1178" s="591">
        <v>550313</v>
      </c>
    </row>
    <row r="1179" spans="1:10" ht="15" customHeight="1">
      <c r="A1179" s="587"/>
      <c r="B1179" s="291">
        <v>6</v>
      </c>
      <c r="C1179" s="593" t="str">
        <f>_xlfn.CONCAT(Table1[[#This Row],[groupid]],Table1[[#This Row],[Thành phần hao phí]])</f>
        <v>6Cộng</v>
      </c>
      <c r="D1179" s="594"/>
      <c r="E1179" s="589" t="s">
        <v>314</v>
      </c>
      <c r="F1179" s="588"/>
      <c r="G1179" s="595"/>
      <c r="H1179" s="590"/>
      <c r="I1179" s="596"/>
      <c r="J1179" s="591">
        <v>634088</v>
      </c>
    </row>
    <row r="1180" spans="1:10" ht="15" customHeight="1">
      <c r="A1180" s="587">
        <v>7</v>
      </c>
      <c r="B1180" s="291">
        <v>7</v>
      </c>
      <c r="C1180" s="593" t="str">
        <f>_xlfn.CONCAT(Table1[[#This Row],[groupid]],Table1[[#This Row],[Thành phần hao phí]])</f>
        <v>7Vận chuyển đất, bùn đổ đi bằng tàu kéo 360CV, sà lan 400 tấn, vận chuyển 1 km tiếp theo, cự ly &lt;= 6km</v>
      </c>
      <c r="D1180" s="594" t="s">
        <v>60</v>
      </c>
      <c r="E1180" s="589" t="s">
        <v>69</v>
      </c>
      <c r="F1180" s="588" t="s">
        <v>54</v>
      </c>
      <c r="G1180" s="595">
        <v>1</v>
      </c>
      <c r="H1180" s="590"/>
      <c r="I1180" s="596"/>
      <c r="J1180" s="591"/>
    </row>
    <row r="1181" spans="1:10" ht="15" customHeight="1">
      <c r="A1181" s="587"/>
      <c r="B1181" s="291">
        <v>7</v>
      </c>
      <c r="C1181" s="593" t="str">
        <f>_xlfn.CONCAT(Table1[[#This Row],[groupid]],Table1[[#This Row],[Thành phần hao phí]])</f>
        <v>7c) Máy thi công</v>
      </c>
      <c r="D1181" s="594"/>
      <c r="E1181" s="589" t="s">
        <v>230</v>
      </c>
      <c r="F1181" s="588"/>
      <c r="G1181" s="595"/>
      <c r="H1181" s="590"/>
      <c r="I1181" s="596"/>
      <c r="J1181" s="591">
        <v>2698247</v>
      </c>
    </row>
    <row r="1182" spans="1:10" ht="15" customHeight="1">
      <c r="A1182" s="587"/>
      <c r="B1182" s="291">
        <v>7</v>
      </c>
      <c r="C1182" s="593" t="str">
        <f>_xlfn.CONCAT(Table1[[#This Row],[groupid]],Table1[[#This Row],[Thành phần hao phí]])</f>
        <v>7Sà lan 400T</v>
      </c>
      <c r="D1182" s="594" t="s">
        <v>116</v>
      </c>
      <c r="E1182" s="589" t="s">
        <v>117</v>
      </c>
      <c r="F1182" s="588" t="s">
        <v>103</v>
      </c>
      <c r="G1182" s="595">
        <v>0.08</v>
      </c>
      <c r="H1182" s="590">
        <v>891221</v>
      </c>
      <c r="I1182" s="596">
        <v>5</v>
      </c>
      <c r="J1182" s="591">
        <v>356488</v>
      </c>
    </row>
    <row r="1183" spans="1:10" ht="15" customHeight="1">
      <c r="A1183" s="587"/>
      <c r="B1183" s="291">
        <v>7</v>
      </c>
      <c r="C1183" s="593" t="str">
        <f>_xlfn.CONCAT(Table1[[#This Row],[groupid]],Table1[[#This Row],[Thành phần hao phí]])</f>
        <v>7Tàu kéo 360CV</v>
      </c>
      <c r="D1183" s="594" t="s">
        <v>120</v>
      </c>
      <c r="E1183" s="589" t="s">
        <v>121</v>
      </c>
      <c r="F1183" s="588" t="s">
        <v>103</v>
      </c>
      <c r="G1183" s="595">
        <v>0.08</v>
      </c>
      <c r="H1183" s="590">
        <v>5854397</v>
      </c>
      <c r="I1183" s="596">
        <v>5</v>
      </c>
      <c r="J1183" s="591">
        <v>2341759</v>
      </c>
    </row>
    <row r="1184" spans="1:10" ht="15" customHeight="1">
      <c r="A1184" s="587"/>
      <c r="B1184" s="291">
        <v>7</v>
      </c>
      <c r="C1184" s="593" t="str">
        <f>_xlfn.CONCAT(Table1[[#This Row],[groupid]],Table1[[#This Row],[Thành phần hao phí]])</f>
        <v>7Cộng</v>
      </c>
      <c r="D1184" s="594"/>
      <c r="E1184" s="589" t="s">
        <v>314</v>
      </c>
      <c r="F1184" s="588"/>
      <c r="G1184" s="595"/>
      <c r="H1184" s="590"/>
      <c r="I1184" s="596"/>
      <c r="J1184" s="591">
        <v>2698247</v>
      </c>
    </row>
    <row r="1185" spans="1:10" ht="15" customHeight="1">
      <c r="A1185" s="587">
        <v>8</v>
      </c>
      <c r="B1185" s="291">
        <v>8</v>
      </c>
      <c r="C1185" s="593" t="str">
        <f>_xlfn.CONCAT(Table1[[#This Row],[groupid]],Table1[[#This Row],[Thành phần hao phí]])</f>
        <v>8Vận chuyển đất, bùn đổ đi bằng tàu kéo 360CV, sà lan 400 tấn, vận chuyển 1 km tiếp theo, cự ly từ 6 - 20km</v>
      </c>
      <c r="D1185" s="594" t="s">
        <v>71</v>
      </c>
      <c r="E1185" s="589" t="s">
        <v>72</v>
      </c>
      <c r="F1185" s="588" t="s">
        <v>54</v>
      </c>
      <c r="G1185" s="595">
        <v>1</v>
      </c>
      <c r="H1185" s="590"/>
      <c r="I1185" s="596"/>
      <c r="J1185" s="591"/>
    </row>
    <row r="1186" spans="1:10" ht="15" customHeight="1">
      <c r="A1186" s="587"/>
      <c r="B1186" s="291">
        <v>8</v>
      </c>
      <c r="C1186" s="593" t="str">
        <f>_xlfn.CONCAT(Table1[[#This Row],[groupid]],Table1[[#This Row],[Thành phần hao phí]])</f>
        <v>8c) Máy thi công</v>
      </c>
      <c r="D1186" s="594"/>
      <c r="E1186" s="589" t="s">
        <v>230</v>
      </c>
      <c r="F1186" s="588"/>
      <c r="G1186" s="595"/>
      <c r="H1186" s="590"/>
      <c r="I1186" s="596"/>
      <c r="J1186" s="591">
        <v>6705145</v>
      </c>
    </row>
    <row r="1187" spans="1:10" ht="15" customHeight="1">
      <c r="A1187" s="587"/>
      <c r="B1187" s="291">
        <v>8</v>
      </c>
      <c r="C1187" s="593" t="str">
        <f>_xlfn.CONCAT(Table1[[#This Row],[groupid]],Table1[[#This Row],[Thành phần hao phí]])</f>
        <v>8Sà lan 400T</v>
      </c>
      <c r="D1187" s="594" t="s">
        <v>116</v>
      </c>
      <c r="E1187" s="589" t="s">
        <v>117</v>
      </c>
      <c r="F1187" s="588" t="s">
        <v>103</v>
      </c>
      <c r="G1187" s="595">
        <v>7.0999999999999994E-2</v>
      </c>
      <c r="H1187" s="590">
        <v>891221</v>
      </c>
      <c r="I1187" s="596">
        <v>14</v>
      </c>
      <c r="J1187" s="591">
        <v>885874</v>
      </c>
    </row>
    <row r="1188" spans="1:10" ht="15" customHeight="1">
      <c r="A1188" s="587"/>
      <c r="B1188" s="291">
        <v>8</v>
      </c>
      <c r="C1188" s="593" t="str">
        <f>_xlfn.CONCAT(Table1[[#This Row],[groupid]],Table1[[#This Row],[Thành phần hao phí]])</f>
        <v>8Tàu kéo 360CV</v>
      </c>
      <c r="D1188" s="594" t="s">
        <v>120</v>
      </c>
      <c r="E1188" s="589" t="s">
        <v>121</v>
      </c>
      <c r="F1188" s="588" t="s">
        <v>103</v>
      </c>
      <c r="G1188" s="595">
        <v>7.0999999999999994E-2</v>
      </c>
      <c r="H1188" s="590">
        <v>5854397</v>
      </c>
      <c r="I1188" s="596">
        <v>14</v>
      </c>
      <c r="J1188" s="591">
        <v>5819271</v>
      </c>
    </row>
    <row r="1189" spans="1:10" ht="15" customHeight="1">
      <c r="A1189" s="587"/>
      <c r="B1189" s="291">
        <v>8</v>
      </c>
      <c r="C1189" s="593" t="str">
        <f>_xlfn.CONCAT(Table1[[#This Row],[groupid]],Table1[[#This Row],[Thành phần hao phí]])</f>
        <v>8Cộng</v>
      </c>
      <c r="D1189" s="594"/>
      <c r="E1189" s="589" t="s">
        <v>314</v>
      </c>
      <c r="F1189" s="588"/>
      <c r="G1189" s="595"/>
      <c r="H1189" s="590"/>
      <c r="I1189" s="596"/>
      <c r="J1189" s="591">
        <v>6705145</v>
      </c>
    </row>
    <row r="1190" spans="1:10" ht="15" customHeight="1">
      <c r="A1190" s="587">
        <v>9</v>
      </c>
      <c r="B1190" s="291">
        <v>9</v>
      </c>
      <c r="C1190" s="593" t="str">
        <f>_xlfn.CONCAT(Table1[[#This Row],[groupid]],Table1[[#This Row],[Thành phần hao phí]])</f>
        <v>9Vận chuyển đất, bùn đổ đi bằng tàu kéo 360CV, sà lan 400 tấn, vận chuyển 1 km tiếp theo, cự ly &gt; 20km</v>
      </c>
      <c r="D1190" s="594" t="s">
        <v>74</v>
      </c>
      <c r="E1190" s="589" t="s">
        <v>75</v>
      </c>
      <c r="F1190" s="588" t="s">
        <v>54</v>
      </c>
      <c r="G1190" s="595">
        <v>1</v>
      </c>
      <c r="H1190" s="590"/>
      <c r="I1190" s="596"/>
      <c r="J1190" s="591"/>
    </row>
    <row r="1191" spans="1:10" ht="15" customHeight="1">
      <c r="A1191" s="587"/>
      <c r="B1191" s="291">
        <v>9</v>
      </c>
      <c r="C1191" s="593" t="str">
        <f>_xlfn.CONCAT(Table1[[#This Row],[groupid]],Table1[[#This Row],[Thành phần hao phí]])</f>
        <v>9c) Máy thi công</v>
      </c>
      <c r="D1191" s="594"/>
      <c r="E1191" s="589" t="s">
        <v>230</v>
      </c>
      <c r="F1191" s="588"/>
      <c r="G1191" s="595"/>
      <c r="H1191" s="590"/>
      <c r="I1191" s="596"/>
      <c r="J1191" s="591">
        <v>279269</v>
      </c>
    </row>
    <row r="1192" spans="1:10" ht="15" customHeight="1">
      <c r="A1192" s="587"/>
      <c r="B1192" s="291">
        <v>9</v>
      </c>
      <c r="C1192" s="593" t="str">
        <f>_xlfn.CONCAT(Table1[[#This Row],[groupid]],Table1[[#This Row],[Thành phần hao phí]])</f>
        <v>9Sà lan 400T</v>
      </c>
      <c r="D1192" s="594" t="s">
        <v>116</v>
      </c>
      <c r="E1192" s="589" t="s">
        <v>117</v>
      </c>
      <c r="F1192" s="588" t="s">
        <v>103</v>
      </c>
      <c r="G1192" s="595">
        <v>6.9000000000000006E-2</v>
      </c>
      <c r="H1192" s="590">
        <v>891221</v>
      </c>
      <c r="I1192" s="596">
        <v>0.6</v>
      </c>
      <c r="J1192" s="591">
        <v>36897</v>
      </c>
    </row>
    <row r="1193" spans="1:10" ht="15" customHeight="1">
      <c r="A1193" s="587"/>
      <c r="B1193" s="291">
        <v>9</v>
      </c>
      <c r="C1193" s="593" t="str">
        <f>_xlfn.CONCAT(Table1[[#This Row],[groupid]],Table1[[#This Row],[Thành phần hao phí]])</f>
        <v>9Tàu kéo 360CV</v>
      </c>
      <c r="D1193" s="594" t="s">
        <v>120</v>
      </c>
      <c r="E1193" s="589" t="s">
        <v>121</v>
      </c>
      <c r="F1193" s="588" t="s">
        <v>103</v>
      </c>
      <c r="G1193" s="595">
        <v>6.9000000000000006E-2</v>
      </c>
      <c r="H1193" s="590">
        <v>5854397</v>
      </c>
      <c r="I1193" s="596">
        <v>0.6</v>
      </c>
      <c r="J1193" s="591">
        <v>242372</v>
      </c>
    </row>
    <row r="1194" spans="1:10" ht="15" customHeight="1">
      <c r="A1194" s="587"/>
      <c r="B1194" s="291">
        <v>9</v>
      </c>
      <c r="C1194" s="593" t="str">
        <f>_xlfn.CONCAT(Table1[[#This Row],[groupid]],Table1[[#This Row],[Thành phần hao phí]])</f>
        <v>9Cộng</v>
      </c>
      <c r="D1194" s="594"/>
      <c r="E1194" s="589" t="s">
        <v>314</v>
      </c>
      <c r="F1194" s="588"/>
      <c r="G1194" s="595"/>
      <c r="H1194" s="590"/>
      <c r="I1194" s="596"/>
      <c r="J1194" s="591">
        <v>279269</v>
      </c>
    </row>
    <row r="1195" spans="1:10" ht="15" customHeight="1">
      <c r="A1195" s="587">
        <v>10</v>
      </c>
      <c r="B1195" s="291">
        <v>10</v>
      </c>
      <c r="C1195" s="593" t="str">
        <f>_xlfn.CONCAT(Table1[[#This Row],[groupid]],Table1[[#This Row],[Thành phần hao phí]])</f>
        <v>10Vận chuyển đất từ sà lan 400T lên bờ bằng máy đào gầu dây 1,2m3, chiều cao đổ đất &lt;= 3m, bùn đặc</v>
      </c>
      <c r="D1195" s="594" t="s">
        <v>63</v>
      </c>
      <c r="E1195" s="589" t="s">
        <v>77</v>
      </c>
      <c r="F1195" s="588" t="s">
        <v>54</v>
      </c>
      <c r="G1195" s="595">
        <v>1</v>
      </c>
      <c r="H1195" s="590"/>
      <c r="I1195" s="596"/>
      <c r="J1195" s="591"/>
    </row>
    <row r="1196" spans="1:10" ht="15" customHeight="1">
      <c r="A1196" s="587"/>
      <c r="B1196" s="291">
        <v>10</v>
      </c>
      <c r="C1196" s="593" t="str">
        <f>_xlfn.CONCAT(Table1[[#This Row],[groupid]],Table1[[#This Row],[Thành phần hao phí]])</f>
        <v>10b) Nhân công</v>
      </c>
      <c r="D1196" s="594"/>
      <c r="E1196" s="589" t="s">
        <v>229</v>
      </c>
      <c r="F1196" s="588"/>
      <c r="G1196" s="595"/>
      <c r="H1196" s="590"/>
      <c r="I1196" s="596"/>
      <c r="J1196" s="591">
        <v>88740</v>
      </c>
    </row>
    <row r="1197" spans="1:10" ht="15" customHeight="1">
      <c r="A1197" s="587"/>
      <c r="B1197" s="291">
        <v>10</v>
      </c>
      <c r="C1197" s="593" t="str">
        <f>_xlfn.CONCAT(Table1[[#This Row],[groupid]],Table1[[#This Row],[Thành phần hao phí]])</f>
        <v>10Nhân công 3,5/7, nhóm 1</v>
      </c>
      <c r="D1197" s="594" t="s">
        <v>96</v>
      </c>
      <c r="E1197" s="589" t="s">
        <v>97</v>
      </c>
      <c r="F1197" s="588" t="s">
        <v>93</v>
      </c>
      <c r="G1197" s="595">
        <v>0.36</v>
      </c>
      <c r="H1197" s="590">
        <v>246500</v>
      </c>
      <c r="I1197" s="596">
        <v>1</v>
      </c>
      <c r="J1197" s="591">
        <v>88740</v>
      </c>
    </row>
    <row r="1198" spans="1:10" ht="15" customHeight="1">
      <c r="A1198" s="587"/>
      <c r="B1198" s="291">
        <v>10</v>
      </c>
      <c r="C1198" s="593" t="str">
        <f>_xlfn.CONCAT(Table1[[#This Row],[groupid]],Table1[[#This Row],[Thành phần hao phí]])</f>
        <v>10c) Máy thi công</v>
      </c>
      <c r="D1198" s="594"/>
      <c r="E1198" s="589" t="s">
        <v>230</v>
      </c>
      <c r="F1198" s="588"/>
      <c r="G1198" s="595"/>
      <c r="H1198" s="590"/>
      <c r="I1198" s="596"/>
      <c r="J1198" s="591">
        <v>985844</v>
      </c>
    </row>
    <row r="1199" spans="1:10" ht="15" customHeight="1">
      <c r="A1199" s="587"/>
      <c r="B1199" s="291">
        <v>10</v>
      </c>
      <c r="C1199" s="593" t="str">
        <f>_xlfn.CONCAT(Table1[[#This Row],[groupid]],Table1[[#This Row],[Thành phần hao phí]])</f>
        <v>10Máy đào gầu dây 1,2m3</v>
      </c>
      <c r="D1199" s="594" t="s">
        <v>105</v>
      </c>
      <c r="E1199" s="589" t="s">
        <v>106</v>
      </c>
      <c r="F1199" s="588" t="s">
        <v>103</v>
      </c>
      <c r="G1199" s="595">
        <v>0.192</v>
      </c>
      <c r="H1199" s="590">
        <v>3565793</v>
      </c>
      <c r="I1199" s="596">
        <v>1</v>
      </c>
      <c r="J1199" s="591">
        <v>684632</v>
      </c>
    </row>
    <row r="1200" spans="1:10" ht="15" customHeight="1">
      <c r="A1200" s="587"/>
      <c r="B1200" s="291">
        <v>10</v>
      </c>
      <c r="C1200" s="593" t="str">
        <f>_xlfn.CONCAT(Table1[[#This Row],[groupid]],Table1[[#This Row],[Thành phần hao phí]])</f>
        <v>10Sà lan 250T</v>
      </c>
      <c r="D1200" s="594" t="s">
        <v>113</v>
      </c>
      <c r="E1200" s="589" t="s">
        <v>114</v>
      </c>
      <c r="F1200" s="588" t="s">
        <v>103</v>
      </c>
      <c r="G1200" s="595">
        <v>0.192</v>
      </c>
      <c r="H1200" s="590">
        <v>677592</v>
      </c>
      <c r="I1200" s="596">
        <v>1</v>
      </c>
      <c r="J1200" s="591">
        <v>130098</v>
      </c>
    </row>
    <row r="1201" spans="1:10" ht="15" customHeight="1">
      <c r="A1201" s="587"/>
      <c r="B1201" s="291">
        <v>10</v>
      </c>
      <c r="C1201" s="593" t="str">
        <f>_xlfn.CONCAT(Table1[[#This Row],[groupid]],Table1[[#This Row],[Thành phần hao phí]])</f>
        <v>10Sà lan 400T</v>
      </c>
      <c r="D1201" s="594" t="s">
        <v>116</v>
      </c>
      <c r="E1201" s="589" t="s">
        <v>117</v>
      </c>
      <c r="F1201" s="588" t="s">
        <v>103</v>
      </c>
      <c r="G1201" s="595">
        <v>0.192</v>
      </c>
      <c r="H1201" s="590">
        <v>891221</v>
      </c>
      <c r="I1201" s="596">
        <v>1</v>
      </c>
      <c r="J1201" s="591">
        <v>171114</v>
      </c>
    </row>
    <row r="1202" spans="1:10" ht="15" customHeight="1">
      <c r="A1202" s="587"/>
      <c r="B1202" s="291">
        <v>10</v>
      </c>
      <c r="C1202" s="593" t="str">
        <f>_xlfn.CONCAT(Table1[[#This Row],[groupid]],Table1[[#This Row],[Thành phần hao phí]])</f>
        <v>10Cộng</v>
      </c>
      <c r="D1202" s="594"/>
      <c r="E1202" s="589" t="s">
        <v>314</v>
      </c>
      <c r="F1202" s="588"/>
      <c r="G1202" s="595"/>
      <c r="H1202" s="590"/>
      <c r="I1202" s="596"/>
      <c r="J1202" s="591">
        <v>985844</v>
      </c>
    </row>
    <row r="1203" spans="1:10" ht="15" customHeight="1">
      <c r="A1203" s="587">
        <v>11</v>
      </c>
      <c r="B1203" s="291">
        <v>11</v>
      </c>
      <c r="C1203" s="593" t="str">
        <f>_xlfn.CONCAT(Table1[[#This Row],[groupid]],Table1[[#This Row],[Thành phần hao phí]])</f>
        <v>110</v>
      </c>
      <c r="D1203" s="594">
        <v>0</v>
      </c>
      <c r="E1203" s="589">
        <v>0</v>
      </c>
      <c r="F1203" s="588">
        <v>0</v>
      </c>
      <c r="G1203" s="595">
        <v>1</v>
      </c>
      <c r="H1203" s="590"/>
      <c r="I1203" s="596"/>
      <c r="J1203" s="591"/>
    </row>
    <row r="1204" spans="1:10" ht="15" customHeight="1">
      <c r="A1204" s="587"/>
      <c r="B1204" s="291">
        <v>11</v>
      </c>
      <c r="C1204" s="593" t="str">
        <f>_xlfn.CONCAT(Table1[[#This Row],[groupid]],Table1[[#This Row],[Thành phần hao phí]])</f>
        <v>11b) Nhân công</v>
      </c>
      <c r="D1204" s="594"/>
      <c r="E1204" s="589" t="s">
        <v>229</v>
      </c>
      <c r="F1204" s="588"/>
      <c r="G1204" s="595"/>
      <c r="H1204" s="590"/>
      <c r="I1204" s="596"/>
      <c r="J1204" s="591">
        <v>243933</v>
      </c>
    </row>
    <row r="1205" spans="1:10" ht="15" customHeight="1">
      <c r="A1205" s="587"/>
      <c r="B1205" s="291">
        <v>11</v>
      </c>
      <c r="C1205" s="593" t="str">
        <f>_xlfn.CONCAT(Table1[[#This Row],[groupid]],Table1[[#This Row],[Thành phần hao phí]])</f>
        <v>11Nhân công 3,5/7, nhóm 1</v>
      </c>
      <c r="D1205" s="594" t="s">
        <v>96</v>
      </c>
      <c r="E1205" s="589" t="s">
        <v>97</v>
      </c>
      <c r="F1205" s="588" t="s">
        <v>93</v>
      </c>
      <c r="G1205" s="595">
        <v>0.36</v>
      </c>
      <c r="H1205" s="590">
        <v>677592</v>
      </c>
      <c r="I1205" s="596">
        <v>1</v>
      </c>
      <c r="J1205" s="591">
        <v>243933</v>
      </c>
    </row>
    <row r="1206" spans="1:10" ht="15" customHeight="1">
      <c r="A1206" s="587"/>
      <c r="B1206" s="291">
        <v>11</v>
      </c>
      <c r="C1206" s="593" t="str">
        <f>_xlfn.CONCAT(Table1[[#This Row],[groupid]],Table1[[#This Row],[Thành phần hao phí]])</f>
        <v>11c) Máy thi công</v>
      </c>
      <c r="D1206" s="594"/>
      <c r="E1206" s="589" t="s">
        <v>230</v>
      </c>
      <c r="F1206" s="588"/>
      <c r="G1206" s="595"/>
      <c r="H1206" s="590"/>
      <c r="I1206" s="596"/>
      <c r="J1206" s="591">
        <v>679403</v>
      </c>
    </row>
    <row r="1207" spans="1:10" ht="15" customHeight="1">
      <c r="A1207" s="587"/>
      <c r="B1207" s="291">
        <v>11</v>
      </c>
      <c r="C1207" s="593" t="str">
        <f>_xlfn.CONCAT(Table1[[#This Row],[groupid]],Table1[[#This Row],[Thành phần hao phí]])</f>
        <v>11Máy đào gầu dây 1,2m3</v>
      </c>
      <c r="D1207" s="594" t="s">
        <v>105</v>
      </c>
      <c r="E1207" s="589" t="s">
        <v>106</v>
      </c>
      <c r="F1207" s="588" t="s">
        <v>103</v>
      </c>
      <c r="G1207" s="595">
        <v>0.192</v>
      </c>
      <c r="H1207" s="590">
        <v>3538558</v>
      </c>
      <c r="I1207" s="596">
        <v>1</v>
      </c>
      <c r="J1207" s="591">
        <v>679403</v>
      </c>
    </row>
    <row r="1208" spans="1:10" ht="15" customHeight="1">
      <c r="A1208" s="587"/>
      <c r="B1208" s="291">
        <v>11</v>
      </c>
      <c r="C1208" s="593" t="str">
        <f>_xlfn.CONCAT(Table1[[#This Row],[groupid]],Table1[[#This Row],[Thành phần hao phí]])</f>
        <v>11Sà lan 250T</v>
      </c>
      <c r="D1208" s="594" t="s">
        <v>113</v>
      </c>
      <c r="E1208" s="589" t="s">
        <v>114</v>
      </c>
      <c r="F1208" s="588" t="s">
        <v>103</v>
      </c>
      <c r="G1208" s="595">
        <v>0.192</v>
      </c>
      <c r="H1208" s="590">
        <v>0</v>
      </c>
      <c r="I1208" s="596">
        <v>1</v>
      </c>
      <c r="J1208" s="591">
        <v>0</v>
      </c>
    </row>
    <row r="1209" spans="1:10" ht="15" customHeight="1">
      <c r="A1209" s="587"/>
      <c r="B1209" s="291">
        <v>11</v>
      </c>
      <c r="C1209" s="593" t="str">
        <f>_xlfn.CONCAT(Table1[[#This Row],[groupid]],Table1[[#This Row],[Thành phần hao phí]])</f>
        <v>11Sà lan 400T</v>
      </c>
      <c r="D1209" s="594" t="s">
        <v>116</v>
      </c>
      <c r="E1209" s="589" t="s">
        <v>117</v>
      </c>
      <c r="F1209" s="588" t="s">
        <v>103</v>
      </c>
      <c r="G1209" s="595">
        <v>0.192</v>
      </c>
      <c r="H1209" s="590">
        <v>0</v>
      </c>
      <c r="I1209" s="596">
        <v>1</v>
      </c>
      <c r="J1209" s="591">
        <v>0</v>
      </c>
    </row>
    <row r="1210" spans="1:10" ht="15" customHeight="1">
      <c r="A1210" s="587"/>
      <c r="B1210" s="291">
        <v>11</v>
      </c>
      <c r="C1210" s="593" t="str">
        <f>_xlfn.CONCAT(Table1[[#This Row],[groupid]],Table1[[#This Row],[Thành phần hao phí]])</f>
        <v>11Cộng</v>
      </c>
      <c r="D1210" s="594"/>
      <c r="E1210" s="589" t="s">
        <v>314</v>
      </c>
      <c r="F1210" s="588"/>
      <c r="G1210" s="595"/>
      <c r="H1210" s="590"/>
      <c r="I1210" s="596"/>
      <c r="J1210" s="591">
        <v>679403</v>
      </c>
    </row>
    <row r="1211" spans="1:10" ht="15" customHeight="1">
      <c r="A1211" s="587">
        <v>12</v>
      </c>
      <c r="B1211" s="291">
        <v>12</v>
      </c>
      <c r="C1211" s="593" t="str">
        <f>_xlfn.CONCAT(Table1[[#This Row],[groupid]],Table1[[#This Row],[Thành phần hao phí]])</f>
        <v>120</v>
      </c>
      <c r="D1211" s="594">
        <v>0</v>
      </c>
      <c r="E1211" s="589">
        <v>0</v>
      </c>
      <c r="F1211" s="588">
        <v>0</v>
      </c>
      <c r="G1211" s="595">
        <v>1</v>
      </c>
      <c r="H1211" s="590"/>
      <c r="I1211" s="596"/>
      <c r="J1211" s="591"/>
    </row>
    <row r="1212" spans="1:10" ht="15" customHeight="1">
      <c r="A1212" s="587"/>
      <c r="B1212" s="291">
        <v>12</v>
      </c>
      <c r="C1212" s="593" t="str">
        <f>_xlfn.CONCAT(Table1[[#This Row],[groupid]],Table1[[#This Row],[Thành phần hao phí]])</f>
        <v>12b) Nhân công</v>
      </c>
      <c r="D1212" s="594"/>
      <c r="E1212" s="589" t="s">
        <v>229</v>
      </c>
      <c r="F1212" s="588"/>
      <c r="G1212" s="595"/>
      <c r="H1212" s="590"/>
      <c r="I1212" s="596"/>
      <c r="J1212" s="591">
        <v>0</v>
      </c>
    </row>
    <row r="1213" spans="1:10" ht="15" customHeight="1">
      <c r="A1213" s="587"/>
      <c r="B1213" s="291">
        <v>12</v>
      </c>
      <c r="C1213" s="593" t="str">
        <f>_xlfn.CONCAT(Table1[[#This Row],[groupid]],Table1[[#This Row],[Thành phần hao phí]])</f>
        <v>12Nhân công 3,5/7, nhóm 1</v>
      </c>
      <c r="D1213" s="594" t="s">
        <v>96</v>
      </c>
      <c r="E1213" s="589" t="s">
        <v>97</v>
      </c>
      <c r="F1213" s="588" t="s">
        <v>93</v>
      </c>
      <c r="G1213" s="595">
        <v>0.36</v>
      </c>
      <c r="H1213" s="590">
        <v>0</v>
      </c>
      <c r="I1213" s="596">
        <v>1</v>
      </c>
      <c r="J1213" s="591">
        <v>0</v>
      </c>
    </row>
    <row r="1214" spans="1:10" ht="15" customHeight="1">
      <c r="A1214" s="587"/>
      <c r="B1214" s="291">
        <v>12</v>
      </c>
      <c r="C1214" s="593" t="str">
        <f>_xlfn.CONCAT(Table1[[#This Row],[groupid]],Table1[[#This Row],[Thành phần hao phí]])</f>
        <v>12c) Máy thi công</v>
      </c>
      <c r="D1214" s="594"/>
      <c r="E1214" s="589" t="s">
        <v>230</v>
      </c>
      <c r="F1214" s="588"/>
      <c r="G1214" s="595"/>
      <c r="H1214" s="590"/>
      <c r="I1214" s="596"/>
      <c r="J1214" s="591">
        <v>0</v>
      </c>
    </row>
    <row r="1215" spans="1:10" ht="15" customHeight="1">
      <c r="A1215" s="587"/>
      <c r="B1215" s="291">
        <v>12</v>
      </c>
      <c r="C1215" s="593" t="str">
        <f>_xlfn.CONCAT(Table1[[#This Row],[groupid]],Table1[[#This Row],[Thành phần hao phí]])</f>
        <v>12Máy đào gầu dây 1,2m3</v>
      </c>
      <c r="D1215" s="594" t="s">
        <v>105</v>
      </c>
      <c r="E1215" s="589" t="s">
        <v>106</v>
      </c>
      <c r="F1215" s="588" t="s">
        <v>103</v>
      </c>
      <c r="G1215" s="595">
        <v>0.192</v>
      </c>
      <c r="H1215" s="590">
        <v>0</v>
      </c>
      <c r="I1215" s="596">
        <v>1</v>
      </c>
      <c r="J1215" s="591">
        <v>0</v>
      </c>
    </row>
    <row r="1216" spans="1:10" ht="15" customHeight="1">
      <c r="A1216" s="587"/>
      <c r="B1216" s="291">
        <v>12</v>
      </c>
      <c r="C1216" s="593" t="str">
        <f>_xlfn.CONCAT(Table1[[#This Row],[groupid]],Table1[[#This Row],[Thành phần hao phí]])</f>
        <v>12Sà lan 250T</v>
      </c>
      <c r="D1216" s="594" t="s">
        <v>113</v>
      </c>
      <c r="E1216" s="589" t="s">
        <v>114</v>
      </c>
      <c r="F1216" s="588" t="s">
        <v>103</v>
      </c>
      <c r="G1216" s="595">
        <v>0.192</v>
      </c>
      <c r="H1216" s="590">
        <v>0</v>
      </c>
      <c r="I1216" s="596">
        <v>1</v>
      </c>
      <c r="J1216" s="591">
        <v>0</v>
      </c>
    </row>
    <row r="1217" spans="1:10" ht="15" customHeight="1">
      <c r="A1217" s="587"/>
      <c r="B1217" s="291">
        <v>12</v>
      </c>
      <c r="C1217" s="593" t="str">
        <f>_xlfn.CONCAT(Table1[[#This Row],[groupid]],Table1[[#This Row],[Thành phần hao phí]])</f>
        <v>12Sà lan 400T</v>
      </c>
      <c r="D1217" s="594" t="s">
        <v>116</v>
      </c>
      <c r="E1217" s="589" t="s">
        <v>117</v>
      </c>
      <c r="F1217" s="588" t="s">
        <v>103</v>
      </c>
      <c r="G1217" s="595">
        <v>0.192</v>
      </c>
      <c r="H1217" s="590">
        <v>0</v>
      </c>
      <c r="I1217" s="596">
        <v>1</v>
      </c>
      <c r="J1217" s="591">
        <v>0</v>
      </c>
    </row>
    <row r="1218" spans="1:10" ht="15" customHeight="1">
      <c r="A1218" s="587"/>
      <c r="B1218" s="291">
        <v>12</v>
      </c>
      <c r="C1218" s="593" t="str">
        <f>_xlfn.CONCAT(Table1[[#This Row],[groupid]],Table1[[#This Row],[Thành phần hao phí]])</f>
        <v>12Cộng</v>
      </c>
      <c r="D1218" s="594"/>
      <c r="E1218" s="589" t="s">
        <v>314</v>
      </c>
      <c r="F1218" s="588"/>
      <c r="G1218" s="595"/>
      <c r="H1218" s="590"/>
      <c r="I1218" s="596"/>
      <c r="J1218" s="591">
        <v>0</v>
      </c>
    </row>
    <row r="1219" spans="1:10" ht="15" customHeight="1">
      <c r="A1219" s="587">
        <v>13</v>
      </c>
      <c r="B1219" s="291">
        <v>13</v>
      </c>
      <c r="C1219" s="593" t="str">
        <f>_xlfn.CONCAT(Table1[[#This Row],[groupid]],Table1[[#This Row],[Thành phần hao phí]])</f>
        <v>130</v>
      </c>
      <c r="D1219" s="594">
        <v>0</v>
      </c>
      <c r="E1219" s="589">
        <v>0</v>
      </c>
      <c r="F1219" s="588">
        <v>0</v>
      </c>
      <c r="G1219" s="595">
        <v>1</v>
      </c>
      <c r="H1219" s="590"/>
      <c r="I1219" s="596"/>
      <c r="J1219" s="591"/>
    </row>
    <row r="1220" spans="1:10" ht="15" customHeight="1">
      <c r="A1220" s="587"/>
      <c r="B1220" s="291">
        <v>13</v>
      </c>
      <c r="C1220" s="593" t="str">
        <f>_xlfn.CONCAT(Table1[[#This Row],[groupid]],Table1[[#This Row],[Thành phần hao phí]])</f>
        <v>13b) Nhân công</v>
      </c>
      <c r="D1220" s="594"/>
      <c r="E1220" s="589" t="s">
        <v>229</v>
      </c>
      <c r="F1220" s="588"/>
      <c r="G1220" s="595"/>
      <c r="H1220" s="590"/>
      <c r="I1220" s="596"/>
      <c r="J1220" s="591">
        <v>0</v>
      </c>
    </row>
    <row r="1221" spans="1:10" ht="15" customHeight="1">
      <c r="A1221" s="587"/>
      <c r="B1221" s="291">
        <v>13</v>
      </c>
      <c r="C1221" s="593" t="str">
        <f>_xlfn.CONCAT(Table1[[#This Row],[groupid]],Table1[[#This Row],[Thành phần hao phí]])</f>
        <v>13Nhân công 3,5/7, nhóm 1</v>
      </c>
      <c r="D1221" s="594" t="s">
        <v>96</v>
      </c>
      <c r="E1221" s="589" t="s">
        <v>97</v>
      </c>
      <c r="F1221" s="588" t="s">
        <v>93</v>
      </c>
      <c r="G1221" s="595">
        <v>0.36</v>
      </c>
      <c r="H1221" s="590">
        <v>0</v>
      </c>
      <c r="I1221" s="596">
        <v>1</v>
      </c>
      <c r="J1221" s="591">
        <v>0</v>
      </c>
    </row>
    <row r="1222" spans="1:10" ht="15" customHeight="1">
      <c r="A1222" s="587"/>
      <c r="B1222" s="291">
        <v>13</v>
      </c>
      <c r="C1222" s="593" t="str">
        <f>_xlfn.CONCAT(Table1[[#This Row],[groupid]],Table1[[#This Row],[Thành phần hao phí]])</f>
        <v>13c) Máy thi công</v>
      </c>
      <c r="D1222" s="594"/>
      <c r="E1222" s="589" t="s">
        <v>230</v>
      </c>
      <c r="F1222" s="588"/>
      <c r="G1222" s="595"/>
      <c r="H1222" s="590"/>
      <c r="I1222" s="596"/>
      <c r="J1222" s="591">
        <v>0</v>
      </c>
    </row>
    <row r="1223" spans="1:10" ht="15" customHeight="1">
      <c r="A1223" s="587"/>
      <c r="B1223" s="291">
        <v>13</v>
      </c>
      <c r="C1223" s="593" t="str">
        <f>_xlfn.CONCAT(Table1[[#This Row],[groupid]],Table1[[#This Row],[Thành phần hao phí]])</f>
        <v>13Máy đào gầu dây 1,2m3</v>
      </c>
      <c r="D1223" s="594" t="s">
        <v>105</v>
      </c>
      <c r="E1223" s="589" t="s">
        <v>106</v>
      </c>
      <c r="F1223" s="588" t="s">
        <v>103</v>
      </c>
      <c r="G1223" s="595">
        <v>0.192</v>
      </c>
      <c r="H1223" s="590">
        <v>0</v>
      </c>
      <c r="I1223" s="596">
        <v>1</v>
      </c>
      <c r="J1223" s="591">
        <v>0</v>
      </c>
    </row>
    <row r="1224" spans="1:10" ht="15" customHeight="1">
      <c r="A1224" s="587"/>
      <c r="B1224" s="291">
        <v>13</v>
      </c>
      <c r="C1224" s="593" t="str">
        <f>_xlfn.CONCAT(Table1[[#This Row],[groupid]],Table1[[#This Row],[Thành phần hao phí]])</f>
        <v>13Sà lan 250T</v>
      </c>
      <c r="D1224" s="594" t="s">
        <v>113</v>
      </c>
      <c r="E1224" s="589" t="s">
        <v>114</v>
      </c>
      <c r="F1224" s="588" t="s">
        <v>103</v>
      </c>
      <c r="G1224" s="595">
        <v>0.192</v>
      </c>
      <c r="H1224" s="590">
        <v>0</v>
      </c>
      <c r="I1224" s="596">
        <v>1</v>
      </c>
      <c r="J1224" s="591">
        <v>0</v>
      </c>
    </row>
    <row r="1225" spans="1:10" ht="15" customHeight="1">
      <c r="A1225" s="587"/>
      <c r="B1225" s="291">
        <v>13</v>
      </c>
      <c r="C1225" s="593" t="str">
        <f>_xlfn.CONCAT(Table1[[#This Row],[groupid]],Table1[[#This Row],[Thành phần hao phí]])</f>
        <v>13Sà lan 400T</v>
      </c>
      <c r="D1225" s="594" t="s">
        <v>116</v>
      </c>
      <c r="E1225" s="589" t="s">
        <v>117</v>
      </c>
      <c r="F1225" s="588" t="s">
        <v>103</v>
      </c>
      <c r="G1225" s="595">
        <v>0.192</v>
      </c>
      <c r="H1225" s="590">
        <v>0</v>
      </c>
      <c r="I1225" s="596">
        <v>1</v>
      </c>
      <c r="J1225" s="591">
        <v>0</v>
      </c>
    </row>
    <row r="1226" spans="1:10" ht="15" customHeight="1">
      <c r="A1226" s="587"/>
      <c r="B1226" s="291">
        <v>13</v>
      </c>
      <c r="C1226" s="593" t="str">
        <f>_xlfn.CONCAT(Table1[[#This Row],[groupid]],Table1[[#This Row],[Thành phần hao phí]])</f>
        <v>13Cộng</v>
      </c>
      <c r="D1226" s="594"/>
      <c r="E1226" s="589" t="s">
        <v>314</v>
      </c>
      <c r="F1226" s="588"/>
      <c r="G1226" s="595"/>
      <c r="H1226" s="590"/>
      <c r="I1226" s="596"/>
      <c r="J1226" s="591">
        <v>0</v>
      </c>
    </row>
    <row r="1227" spans="1:10" ht="15" customHeight="1">
      <c r="A1227" s="587">
        <v>14</v>
      </c>
      <c r="B1227" s="291">
        <v>14</v>
      </c>
      <c r="C1227" s="593" t="str">
        <f>_xlfn.CONCAT(Table1[[#This Row],[groupid]],Table1[[#This Row],[Thành phần hao phí]])</f>
        <v>140</v>
      </c>
      <c r="D1227" s="594">
        <v>0</v>
      </c>
      <c r="E1227" s="589">
        <v>0</v>
      </c>
      <c r="F1227" s="588">
        <v>0</v>
      </c>
      <c r="G1227" s="595">
        <v>1</v>
      </c>
      <c r="H1227" s="590"/>
      <c r="I1227" s="596"/>
      <c r="J1227" s="591"/>
    </row>
    <row r="1228" spans="1:10" ht="15" customHeight="1">
      <c r="A1228" s="587"/>
      <c r="B1228" s="291">
        <v>14</v>
      </c>
      <c r="C1228" s="593" t="str">
        <f>_xlfn.CONCAT(Table1[[#This Row],[groupid]],Table1[[#This Row],[Thành phần hao phí]])</f>
        <v>14b) Nhân công</v>
      </c>
      <c r="D1228" s="594"/>
      <c r="E1228" s="589" t="s">
        <v>229</v>
      </c>
      <c r="F1228" s="588"/>
      <c r="G1228" s="595"/>
      <c r="H1228" s="590"/>
      <c r="I1228" s="596"/>
      <c r="J1228" s="591">
        <v>0</v>
      </c>
    </row>
    <row r="1229" spans="1:10" ht="15" customHeight="1">
      <c r="A1229" s="587"/>
      <c r="B1229" s="291">
        <v>14</v>
      </c>
      <c r="C1229" s="593" t="str">
        <f>_xlfn.CONCAT(Table1[[#This Row],[groupid]],Table1[[#This Row],[Thành phần hao phí]])</f>
        <v>14Nhân công 3,5/7, nhóm 1</v>
      </c>
      <c r="D1229" s="594" t="s">
        <v>96</v>
      </c>
      <c r="E1229" s="589" t="s">
        <v>97</v>
      </c>
      <c r="F1229" s="588" t="s">
        <v>93</v>
      </c>
      <c r="G1229" s="595">
        <v>0.36</v>
      </c>
      <c r="H1229" s="590">
        <v>0</v>
      </c>
      <c r="I1229" s="596">
        <v>1</v>
      </c>
      <c r="J1229" s="591">
        <v>0</v>
      </c>
    </row>
    <row r="1230" spans="1:10" ht="15" customHeight="1">
      <c r="A1230" s="587"/>
      <c r="B1230" s="291">
        <v>14</v>
      </c>
      <c r="C1230" s="593" t="str">
        <f>_xlfn.CONCAT(Table1[[#This Row],[groupid]],Table1[[#This Row],[Thành phần hao phí]])</f>
        <v>14c) Máy thi công</v>
      </c>
      <c r="D1230" s="594"/>
      <c r="E1230" s="589" t="s">
        <v>230</v>
      </c>
      <c r="F1230" s="588"/>
      <c r="G1230" s="595"/>
      <c r="H1230" s="590"/>
      <c r="I1230" s="596"/>
      <c r="J1230" s="591">
        <v>0</v>
      </c>
    </row>
    <row r="1231" spans="1:10" ht="15" customHeight="1">
      <c r="A1231" s="587"/>
      <c r="B1231" s="291">
        <v>14</v>
      </c>
      <c r="C1231" s="593" t="str">
        <f>_xlfn.CONCAT(Table1[[#This Row],[groupid]],Table1[[#This Row],[Thành phần hao phí]])</f>
        <v>14Máy đào gầu dây 1,2m3</v>
      </c>
      <c r="D1231" s="594" t="s">
        <v>105</v>
      </c>
      <c r="E1231" s="589" t="s">
        <v>106</v>
      </c>
      <c r="F1231" s="588" t="s">
        <v>103</v>
      </c>
      <c r="G1231" s="595">
        <v>0.192</v>
      </c>
      <c r="H1231" s="590">
        <v>0</v>
      </c>
      <c r="I1231" s="596">
        <v>1</v>
      </c>
      <c r="J1231" s="591">
        <v>0</v>
      </c>
    </row>
    <row r="1232" spans="1:10" ht="15" customHeight="1">
      <c r="A1232" s="587"/>
      <c r="B1232" s="291">
        <v>14</v>
      </c>
      <c r="C1232" s="593" t="str">
        <f>_xlfn.CONCAT(Table1[[#This Row],[groupid]],Table1[[#This Row],[Thành phần hao phí]])</f>
        <v>14Sà lan 250T</v>
      </c>
      <c r="D1232" s="594" t="s">
        <v>113</v>
      </c>
      <c r="E1232" s="589" t="s">
        <v>114</v>
      </c>
      <c r="F1232" s="588" t="s">
        <v>103</v>
      </c>
      <c r="G1232" s="595">
        <v>0.192</v>
      </c>
      <c r="H1232" s="590">
        <v>0</v>
      </c>
      <c r="I1232" s="596">
        <v>1</v>
      </c>
      <c r="J1232" s="591">
        <v>0</v>
      </c>
    </row>
    <row r="1233" spans="1:10" ht="15" customHeight="1">
      <c r="A1233" s="587"/>
      <c r="B1233" s="291">
        <v>14</v>
      </c>
      <c r="C1233" s="593" t="str">
        <f>_xlfn.CONCAT(Table1[[#This Row],[groupid]],Table1[[#This Row],[Thành phần hao phí]])</f>
        <v>14Sà lan 400T</v>
      </c>
      <c r="D1233" s="594" t="s">
        <v>116</v>
      </c>
      <c r="E1233" s="589" t="s">
        <v>117</v>
      </c>
      <c r="F1233" s="588" t="s">
        <v>103</v>
      </c>
      <c r="G1233" s="595">
        <v>0.192</v>
      </c>
      <c r="H1233" s="590">
        <v>0</v>
      </c>
      <c r="I1233" s="596">
        <v>1</v>
      </c>
      <c r="J1233" s="591">
        <v>0</v>
      </c>
    </row>
    <row r="1234" spans="1:10" ht="15" customHeight="1">
      <c r="A1234" s="587"/>
      <c r="B1234" s="291">
        <v>14</v>
      </c>
      <c r="C1234" s="593" t="str">
        <f>_xlfn.CONCAT(Table1[[#This Row],[groupid]],Table1[[#This Row],[Thành phần hao phí]])</f>
        <v>14Cộng</v>
      </c>
      <c r="D1234" s="594"/>
      <c r="E1234" s="589" t="s">
        <v>314</v>
      </c>
      <c r="F1234" s="588"/>
      <c r="G1234" s="595"/>
      <c r="H1234" s="590"/>
      <c r="I1234" s="596"/>
      <c r="J1234" s="591">
        <v>0</v>
      </c>
    </row>
    <row r="1235" spans="1:10" ht="15" customHeight="1">
      <c r="A1235" s="587">
        <v>15</v>
      </c>
      <c r="B1235" s="291">
        <v>15</v>
      </c>
      <c r="C1235" s="593" t="str">
        <f>_xlfn.CONCAT(Table1[[#This Row],[groupid]],Table1[[#This Row],[Thành phần hao phí]])</f>
        <v>150</v>
      </c>
      <c r="D1235" s="594">
        <v>0</v>
      </c>
      <c r="E1235" s="589">
        <v>0</v>
      </c>
      <c r="F1235" s="588">
        <v>0</v>
      </c>
      <c r="G1235" s="595">
        <v>1</v>
      </c>
      <c r="H1235" s="590"/>
      <c r="I1235" s="596"/>
      <c r="J1235" s="591"/>
    </row>
    <row r="1236" spans="1:10" ht="15" customHeight="1">
      <c r="A1236" s="587"/>
      <c r="B1236" s="291">
        <v>15</v>
      </c>
      <c r="C1236" s="593" t="str">
        <f>_xlfn.CONCAT(Table1[[#This Row],[groupid]],Table1[[#This Row],[Thành phần hao phí]])</f>
        <v>15b) Nhân công</v>
      </c>
      <c r="D1236" s="594"/>
      <c r="E1236" s="589" t="s">
        <v>229</v>
      </c>
      <c r="F1236" s="588"/>
      <c r="G1236" s="595"/>
      <c r="H1236" s="590"/>
      <c r="I1236" s="596"/>
      <c r="J1236" s="591">
        <v>0</v>
      </c>
    </row>
    <row r="1237" spans="1:10" ht="15" customHeight="1">
      <c r="A1237" s="587"/>
      <c r="B1237" s="291">
        <v>15</v>
      </c>
      <c r="C1237" s="593" t="str">
        <f>_xlfn.CONCAT(Table1[[#This Row],[groupid]],Table1[[#This Row],[Thành phần hao phí]])</f>
        <v>15Nhân công 3,5/7, nhóm 1</v>
      </c>
      <c r="D1237" s="594" t="s">
        <v>96</v>
      </c>
      <c r="E1237" s="589" t="s">
        <v>97</v>
      </c>
      <c r="F1237" s="588" t="s">
        <v>93</v>
      </c>
      <c r="G1237" s="595">
        <v>0.36</v>
      </c>
      <c r="H1237" s="590">
        <v>0</v>
      </c>
      <c r="I1237" s="596">
        <v>1</v>
      </c>
      <c r="J1237" s="591">
        <v>0</v>
      </c>
    </row>
    <row r="1238" spans="1:10" ht="15" customHeight="1">
      <c r="A1238" s="587"/>
      <c r="B1238" s="291">
        <v>15</v>
      </c>
      <c r="C1238" s="593" t="str">
        <f>_xlfn.CONCAT(Table1[[#This Row],[groupid]],Table1[[#This Row],[Thành phần hao phí]])</f>
        <v>15c) Máy thi công</v>
      </c>
      <c r="D1238" s="594"/>
      <c r="E1238" s="589" t="s">
        <v>230</v>
      </c>
      <c r="F1238" s="588"/>
      <c r="G1238" s="595"/>
      <c r="H1238" s="590"/>
      <c r="I1238" s="596"/>
      <c r="J1238" s="591">
        <v>0</v>
      </c>
    </row>
    <row r="1239" spans="1:10" ht="15" customHeight="1">
      <c r="A1239" s="587"/>
      <c r="B1239" s="291">
        <v>15</v>
      </c>
      <c r="C1239" s="593" t="str">
        <f>_xlfn.CONCAT(Table1[[#This Row],[groupid]],Table1[[#This Row],[Thành phần hao phí]])</f>
        <v>15Máy đào gầu dây 1,2m3</v>
      </c>
      <c r="D1239" s="594" t="s">
        <v>105</v>
      </c>
      <c r="E1239" s="589" t="s">
        <v>106</v>
      </c>
      <c r="F1239" s="588" t="s">
        <v>103</v>
      </c>
      <c r="G1239" s="595">
        <v>0.192</v>
      </c>
      <c r="H1239" s="590">
        <v>0</v>
      </c>
      <c r="I1239" s="596">
        <v>1</v>
      </c>
      <c r="J1239" s="591">
        <v>0</v>
      </c>
    </row>
    <row r="1240" spans="1:10" ht="15" customHeight="1">
      <c r="A1240" s="587"/>
      <c r="B1240" s="291">
        <v>15</v>
      </c>
      <c r="C1240" s="593" t="str">
        <f>_xlfn.CONCAT(Table1[[#This Row],[groupid]],Table1[[#This Row],[Thành phần hao phí]])</f>
        <v>15Sà lan 250T</v>
      </c>
      <c r="D1240" s="594" t="s">
        <v>113</v>
      </c>
      <c r="E1240" s="589" t="s">
        <v>114</v>
      </c>
      <c r="F1240" s="588" t="s">
        <v>103</v>
      </c>
      <c r="G1240" s="595">
        <v>0.192</v>
      </c>
      <c r="H1240" s="590">
        <v>0</v>
      </c>
      <c r="I1240" s="596">
        <v>1</v>
      </c>
      <c r="J1240" s="591">
        <v>0</v>
      </c>
    </row>
    <row r="1241" spans="1:10" ht="15" customHeight="1">
      <c r="A1241" s="587"/>
      <c r="B1241" s="291">
        <v>15</v>
      </c>
      <c r="C1241" s="593" t="str">
        <f>_xlfn.CONCAT(Table1[[#This Row],[groupid]],Table1[[#This Row],[Thành phần hao phí]])</f>
        <v>15Sà lan 400T</v>
      </c>
      <c r="D1241" s="594" t="s">
        <v>116</v>
      </c>
      <c r="E1241" s="589" t="s">
        <v>117</v>
      </c>
      <c r="F1241" s="588" t="s">
        <v>103</v>
      </c>
      <c r="G1241" s="595">
        <v>0.192</v>
      </c>
      <c r="H1241" s="590">
        <v>0</v>
      </c>
      <c r="I1241" s="596">
        <v>1</v>
      </c>
      <c r="J1241" s="591">
        <v>0</v>
      </c>
    </row>
    <row r="1242" spans="1:10" ht="15" customHeight="1">
      <c r="A1242" s="587"/>
      <c r="B1242" s="291">
        <v>15</v>
      </c>
      <c r="C1242" s="593" t="str">
        <f>_xlfn.CONCAT(Table1[[#This Row],[groupid]],Table1[[#This Row],[Thành phần hao phí]])</f>
        <v>15Cộng</v>
      </c>
      <c r="D1242" s="594"/>
      <c r="E1242" s="589" t="s">
        <v>314</v>
      </c>
      <c r="F1242" s="588"/>
      <c r="G1242" s="595"/>
      <c r="H1242" s="590"/>
      <c r="I1242" s="596"/>
      <c r="J1242" s="591">
        <v>0</v>
      </c>
    </row>
    <row r="1243" spans="1:10" ht="15" customHeight="1">
      <c r="A1243" s="587">
        <v>16</v>
      </c>
      <c r="B1243" s="291">
        <v>16</v>
      </c>
      <c r="C1243" s="593" t="str">
        <f>_xlfn.CONCAT(Table1[[#This Row],[groupid]],Table1[[#This Row],[Thành phần hao phí]])</f>
        <v>160</v>
      </c>
      <c r="D1243" s="594">
        <v>0</v>
      </c>
      <c r="E1243" s="589">
        <v>0</v>
      </c>
      <c r="F1243" s="588">
        <v>0</v>
      </c>
      <c r="G1243" s="595">
        <v>1</v>
      </c>
      <c r="H1243" s="590"/>
      <c r="I1243" s="596"/>
      <c r="J1243" s="591"/>
    </row>
    <row r="1244" spans="1:10" ht="15" customHeight="1">
      <c r="A1244" s="587"/>
      <c r="B1244" s="291">
        <v>16</v>
      </c>
      <c r="C1244" s="593" t="str">
        <f>_xlfn.CONCAT(Table1[[#This Row],[groupid]],Table1[[#This Row],[Thành phần hao phí]])</f>
        <v>16b) Nhân công</v>
      </c>
      <c r="D1244" s="594"/>
      <c r="E1244" s="589" t="s">
        <v>229</v>
      </c>
      <c r="F1244" s="588"/>
      <c r="G1244" s="595"/>
      <c r="H1244" s="590"/>
      <c r="I1244" s="596"/>
      <c r="J1244" s="591">
        <v>0</v>
      </c>
    </row>
    <row r="1245" spans="1:10" ht="15" customHeight="1">
      <c r="A1245" s="587"/>
      <c r="B1245" s="291">
        <v>16</v>
      </c>
      <c r="C1245" s="593" t="str">
        <f>_xlfn.CONCAT(Table1[[#This Row],[groupid]],Table1[[#This Row],[Thành phần hao phí]])</f>
        <v>16Nhân công 3,5/7, nhóm 1</v>
      </c>
      <c r="D1245" s="594" t="s">
        <v>96</v>
      </c>
      <c r="E1245" s="589" t="s">
        <v>97</v>
      </c>
      <c r="F1245" s="588" t="s">
        <v>93</v>
      </c>
      <c r="G1245" s="595">
        <v>0.36</v>
      </c>
      <c r="H1245" s="590">
        <v>0</v>
      </c>
      <c r="I1245" s="596">
        <v>1</v>
      </c>
      <c r="J1245" s="591">
        <v>0</v>
      </c>
    </row>
    <row r="1246" spans="1:10" ht="15" customHeight="1">
      <c r="A1246" s="587"/>
      <c r="B1246" s="291">
        <v>16</v>
      </c>
      <c r="C1246" s="593" t="str">
        <f>_xlfn.CONCAT(Table1[[#This Row],[groupid]],Table1[[#This Row],[Thành phần hao phí]])</f>
        <v>16c) Máy thi công</v>
      </c>
      <c r="D1246" s="594"/>
      <c r="E1246" s="589" t="s">
        <v>230</v>
      </c>
      <c r="F1246" s="588"/>
      <c r="G1246" s="595"/>
      <c r="H1246" s="590"/>
      <c r="I1246" s="596"/>
      <c r="J1246" s="591">
        <v>0</v>
      </c>
    </row>
    <row r="1247" spans="1:10" ht="15" customHeight="1">
      <c r="A1247" s="587"/>
      <c r="B1247" s="291">
        <v>16</v>
      </c>
      <c r="C1247" s="593" t="str">
        <f>_xlfn.CONCAT(Table1[[#This Row],[groupid]],Table1[[#This Row],[Thành phần hao phí]])</f>
        <v>16Máy đào gầu dây 1,2m3</v>
      </c>
      <c r="D1247" s="594" t="s">
        <v>105</v>
      </c>
      <c r="E1247" s="589" t="s">
        <v>106</v>
      </c>
      <c r="F1247" s="588" t="s">
        <v>103</v>
      </c>
      <c r="G1247" s="595">
        <v>0.192</v>
      </c>
      <c r="H1247" s="590">
        <v>0</v>
      </c>
      <c r="I1247" s="596">
        <v>1</v>
      </c>
      <c r="J1247" s="591">
        <v>0</v>
      </c>
    </row>
    <row r="1248" spans="1:10" ht="15" customHeight="1">
      <c r="A1248" s="587"/>
      <c r="B1248" s="291">
        <v>16</v>
      </c>
      <c r="C1248" s="593" t="str">
        <f>_xlfn.CONCAT(Table1[[#This Row],[groupid]],Table1[[#This Row],[Thành phần hao phí]])</f>
        <v>16Sà lan 250T</v>
      </c>
      <c r="D1248" s="594" t="s">
        <v>113</v>
      </c>
      <c r="E1248" s="589" t="s">
        <v>114</v>
      </c>
      <c r="F1248" s="588" t="s">
        <v>103</v>
      </c>
      <c r="G1248" s="595">
        <v>0.192</v>
      </c>
      <c r="H1248" s="590">
        <v>0</v>
      </c>
      <c r="I1248" s="596">
        <v>1</v>
      </c>
      <c r="J1248" s="591">
        <v>0</v>
      </c>
    </row>
    <row r="1249" spans="1:10" ht="15" customHeight="1">
      <c r="A1249" s="587"/>
      <c r="B1249" s="291">
        <v>16</v>
      </c>
      <c r="C1249" s="593" t="str">
        <f>_xlfn.CONCAT(Table1[[#This Row],[groupid]],Table1[[#This Row],[Thành phần hao phí]])</f>
        <v>16Sà lan 400T</v>
      </c>
      <c r="D1249" s="594" t="s">
        <v>116</v>
      </c>
      <c r="E1249" s="589" t="s">
        <v>117</v>
      </c>
      <c r="F1249" s="588" t="s">
        <v>103</v>
      </c>
      <c r="G1249" s="595">
        <v>0.192</v>
      </c>
      <c r="H1249" s="590">
        <v>0</v>
      </c>
      <c r="I1249" s="596">
        <v>1</v>
      </c>
      <c r="J1249" s="591">
        <v>0</v>
      </c>
    </row>
    <row r="1250" spans="1:10" ht="15" customHeight="1">
      <c r="A1250" s="587"/>
      <c r="B1250" s="291">
        <v>16</v>
      </c>
      <c r="C1250" s="593" t="str">
        <f>_xlfn.CONCAT(Table1[[#This Row],[groupid]],Table1[[#This Row],[Thành phần hao phí]])</f>
        <v>16Cộng</v>
      </c>
      <c r="D1250" s="594"/>
      <c r="E1250" s="589" t="s">
        <v>314</v>
      </c>
      <c r="F1250" s="588"/>
      <c r="G1250" s="595"/>
      <c r="H1250" s="590"/>
      <c r="I1250" s="596"/>
      <c r="J1250" s="591">
        <v>0</v>
      </c>
    </row>
    <row r="1251" spans="1:10" ht="15" customHeight="1">
      <c r="A1251" s="587">
        <v>17</v>
      </c>
      <c r="B1251" s="291">
        <v>17</v>
      </c>
      <c r="C1251" s="593" t="str">
        <f>_xlfn.CONCAT(Table1[[#This Row],[groupid]],Table1[[#This Row],[Thành phần hao phí]])</f>
        <v>170</v>
      </c>
      <c r="D1251" s="594">
        <v>0</v>
      </c>
      <c r="E1251" s="589">
        <v>0</v>
      </c>
      <c r="F1251" s="588">
        <v>0</v>
      </c>
      <c r="G1251" s="595">
        <v>1</v>
      </c>
      <c r="H1251" s="590"/>
      <c r="I1251" s="596"/>
      <c r="J1251" s="591"/>
    </row>
    <row r="1252" spans="1:10" ht="15" customHeight="1">
      <c r="A1252" s="587"/>
      <c r="B1252" s="291">
        <v>17</v>
      </c>
      <c r="C1252" s="593" t="str">
        <f>_xlfn.CONCAT(Table1[[#This Row],[groupid]],Table1[[#This Row],[Thành phần hao phí]])</f>
        <v>17b) Nhân công</v>
      </c>
      <c r="D1252" s="594"/>
      <c r="E1252" s="589" t="s">
        <v>229</v>
      </c>
      <c r="F1252" s="588"/>
      <c r="G1252" s="595"/>
      <c r="H1252" s="590"/>
      <c r="I1252" s="596"/>
      <c r="J1252" s="591">
        <v>0</v>
      </c>
    </row>
    <row r="1253" spans="1:10" ht="15" customHeight="1">
      <c r="A1253" s="587"/>
      <c r="B1253" s="291">
        <v>17</v>
      </c>
      <c r="C1253" s="593" t="str">
        <f>_xlfn.CONCAT(Table1[[#This Row],[groupid]],Table1[[#This Row],[Thành phần hao phí]])</f>
        <v>17Nhân công 3,5/7, nhóm 1</v>
      </c>
      <c r="D1253" s="594" t="s">
        <v>96</v>
      </c>
      <c r="E1253" s="589" t="s">
        <v>97</v>
      </c>
      <c r="F1253" s="588" t="s">
        <v>93</v>
      </c>
      <c r="G1253" s="595">
        <v>0.36</v>
      </c>
      <c r="H1253" s="590">
        <v>0</v>
      </c>
      <c r="I1253" s="596">
        <v>1</v>
      </c>
      <c r="J1253" s="591">
        <v>0</v>
      </c>
    </row>
    <row r="1254" spans="1:10" ht="15" customHeight="1">
      <c r="A1254" s="587"/>
      <c r="B1254" s="291">
        <v>17</v>
      </c>
      <c r="C1254" s="593" t="str">
        <f>_xlfn.CONCAT(Table1[[#This Row],[groupid]],Table1[[#This Row],[Thành phần hao phí]])</f>
        <v>17c) Máy thi công</v>
      </c>
      <c r="D1254" s="594"/>
      <c r="E1254" s="589" t="s">
        <v>230</v>
      </c>
      <c r="F1254" s="588"/>
      <c r="G1254" s="595"/>
      <c r="H1254" s="590"/>
      <c r="I1254" s="596"/>
      <c r="J1254" s="591">
        <v>0</v>
      </c>
    </row>
    <row r="1255" spans="1:10" ht="15" customHeight="1">
      <c r="A1255" s="587"/>
      <c r="B1255" s="291">
        <v>17</v>
      </c>
      <c r="C1255" s="593" t="str">
        <f>_xlfn.CONCAT(Table1[[#This Row],[groupid]],Table1[[#This Row],[Thành phần hao phí]])</f>
        <v>17Máy đào gầu dây 1,2m3</v>
      </c>
      <c r="D1255" s="594" t="s">
        <v>105</v>
      </c>
      <c r="E1255" s="589" t="s">
        <v>106</v>
      </c>
      <c r="F1255" s="588" t="s">
        <v>103</v>
      </c>
      <c r="G1255" s="595">
        <v>0.192</v>
      </c>
      <c r="H1255" s="590">
        <v>0</v>
      </c>
      <c r="I1255" s="596">
        <v>1</v>
      </c>
      <c r="J1255" s="591">
        <v>0</v>
      </c>
    </row>
    <row r="1256" spans="1:10" ht="15" customHeight="1">
      <c r="A1256" s="587"/>
      <c r="B1256" s="291">
        <v>17</v>
      </c>
      <c r="C1256" s="593" t="str">
        <f>_xlfn.CONCAT(Table1[[#This Row],[groupid]],Table1[[#This Row],[Thành phần hao phí]])</f>
        <v>17Sà lan 250T</v>
      </c>
      <c r="D1256" s="594" t="s">
        <v>113</v>
      </c>
      <c r="E1256" s="589" t="s">
        <v>114</v>
      </c>
      <c r="F1256" s="588" t="s">
        <v>103</v>
      </c>
      <c r="G1256" s="595">
        <v>0.192</v>
      </c>
      <c r="H1256" s="590">
        <v>0</v>
      </c>
      <c r="I1256" s="596">
        <v>1</v>
      </c>
      <c r="J1256" s="591">
        <v>0</v>
      </c>
    </row>
    <row r="1257" spans="1:10" ht="15" customHeight="1">
      <c r="A1257" s="587"/>
      <c r="B1257" s="291">
        <v>17</v>
      </c>
      <c r="C1257" s="593" t="str">
        <f>_xlfn.CONCAT(Table1[[#This Row],[groupid]],Table1[[#This Row],[Thành phần hao phí]])</f>
        <v>17Sà lan 400T</v>
      </c>
      <c r="D1257" s="594" t="s">
        <v>116</v>
      </c>
      <c r="E1257" s="589" t="s">
        <v>117</v>
      </c>
      <c r="F1257" s="588" t="s">
        <v>103</v>
      </c>
      <c r="G1257" s="595">
        <v>0.192</v>
      </c>
      <c r="H1257" s="590">
        <v>0</v>
      </c>
      <c r="I1257" s="596">
        <v>1</v>
      </c>
      <c r="J1257" s="591">
        <v>0</v>
      </c>
    </row>
    <row r="1258" spans="1:10" ht="15" customHeight="1">
      <c r="A1258" s="587"/>
      <c r="B1258" s="291">
        <v>17</v>
      </c>
      <c r="C1258" s="593" t="str">
        <f>_xlfn.CONCAT(Table1[[#This Row],[groupid]],Table1[[#This Row],[Thành phần hao phí]])</f>
        <v>17Cộng</v>
      </c>
      <c r="D1258" s="594"/>
      <c r="E1258" s="589" t="s">
        <v>314</v>
      </c>
      <c r="F1258" s="588"/>
      <c r="G1258" s="595"/>
      <c r="H1258" s="590"/>
      <c r="I1258" s="596"/>
      <c r="J1258" s="591">
        <v>0</v>
      </c>
    </row>
    <row r="1259" spans="1:10" ht="15" customHeight="1">
      <c r="A1259" s="587">
        <v>1</v>
      </c>
      <c r="B1259" s="291">
        <v>1</v>
      </c>
      <c r="C1259" s="593" t="str">
        <f>_xlfn.CONCAT(Table1[[#This Row],[groupid]],Table1[[#This Row],[Thành phần hao phí]])</f>
        <v>1Nạo vét bùn bằng thủ công</v>
      </c>
      <c r="D1259" s="594" t="s">
        <v>44</v>
      </c>
      <c r="E1259" s="589" t="s">
        <v>45</v>
      </c>
      <c r="F1259" s="588" t="s">
        <v>46</v>
      </c>
      <c r="G1259" s="595">
        <v>1</v>
      </c>
      <c r="H1259" s="590"/>
      <c r="I1259" s="596"/>
      <c r="J1259" s="591"/>
    </row>
    <row r="1260" spans="1:10" ht="15" customHeight="1">
      <c r="A1260" s="587"/>
      <c r="B1260" s="291">
        <v>1</v>
      </c>
      <c r="C1260" s="593" t="str">
        <f>_xlfn.CONCAT(Table1[[#This Row],[groupid]],Table1[[#This Row],[Thành phần hao phí]])</f>
        <v>1b) Nhân công</v>
      </c>
      <c r="D1260" s="594"/>
      <c r="E1260" s="589" t="s">
        <v>229</v>
      </c>
      <c r="F1260" s="588"/>
      <c r="G1260" s="595"/>
      <c r="H1260" s="590"/>
      <c r="I1260" s="596"/>
      <c r="J1260" s="591">
        <v>211893</v>
      </c>
    </row>
    <row r="1261" spans="1:10" ht="15" customHeight="1">
      <c r="A1261" s="587"/>
      <c r="B1261" s="291">
        <v>1</v>
      </c>
      <c r="C1261" s="593" t="str">
        <f>_xlfn.CONCAT(Table1[[#This Row],[groupid]],Table1[[#This Row],[Thành phần hao phí]])</f>
        <v>1Nhân công 3,0/7, nhóm 1</v>
      </c>
      <c r="D1261" s="594" t="s">
        <v>91</v>
      </c>
      <c r="E1261" s="589" t="s">
        <v>92</v>
      </c>
      <c r="F1261" s="588" t="s">
        <v>93</v>
      </c>
      <c r="G1261" s="595">
        <v>0.94</v>
      </c>
      <c r="H1261" s="590">
        <v>225418</v>
      </c>
      <c r="I1261" s="596">
        <v>1</v>
      </c>
      <c r="J1261" s="591">
        <v>211893</v>
      </c>
    </row>
    <row r="1262" spans="1:10" ht="15" customHeight="1">
      <c r="A1262" s="587">
        <v>2</v>
      </c>
      <c r="B1262" s="291">
        <v>2</v>
      </c>
      <c r="C1262" s="593" t="str">
        <f>_xlfn.CONCAT(Table1[[#This Row],[groupid]],Table1[[#This Row],[Thành phần hao phí]])</f>
        <v>2Nạo vét kênh mương bằng máy đào gầu dây 0,4m3, chiều cao đổ đất &lt;= 3m, bùn đặc lắng đọng dưới 3 năm</v>
      </c>
      <c r="D1262" s="594" t="s">
        <v>52</v>
      </c>
      <c r="E1262" s="589" t="s">
        <v>53</v>
      </c>
      <c r="F1262" s="588" t="s">
        <v>54</v>
      </c>
      <c r="G1262" s="595">
        <v>1</v>
      </c>
      <c r="H1262" s="590"/>
      <c r="I1262" s="596"/>
      <c r="J1262" s="591"/>
    </row>
    <row r="1263" spans="1:10" ht="15" customHeight="1">
      <c r="A1263" s="587"/>
      <c r="B1263" s="291">
        <v>2</v>
      </c>
      <c r="C1263" s="593" t="str">
        <f>_xlfn.CONCAT(Table1[[#This Row],[groupid]],Table1[[#This Row],[Thành phần hao phí]])</f>
        <v>2b) Nhân công</v>
      </c>
      <c r="D1263" s="594"/>
      <c r="E1263" s="589" t="s">
        <v>229</v>
      </c>
      <c r="F1263" s="588"/>
      <c r="G1263" s="595"/>
      <c r="H1263" s="590"/>
      <c r="I1263" s="596"/>
      <c r="J1263" s="591">
        <v>202130</v>
      </c>
    </row>
    <row r="1264" spans="1:10" ht="15" customHeight="1">
      <c r="A1264" s="587"/>
      <c r="B1264" s="291">
        <v>2</v>
      </c>
      <c r="C1264" s="593" t="str">
        <f>_xlfn.CONCAT(Table1[[#This Row],[groupid]],Table1[[#This Row],[Thành phần hao phí]])</f>
        <v>2Nhân công 3,5/7, nhóm 1</v>
      </c>
      <c r="D1264" s="594" t="s">
        <v>96</v>
      </c>
      <c r="E1264" s="589" t="s">
        <v>97</v>
      </c>
      <c r="F1264" s="588" t="s">
        <v>93</v>
      </c>
      <c r="G1264" s="595">
        <v>0.82</v>
      </c>
      <c r="H1264" s="590">
        <v>246500</v>
      </c>
      <c r="I1264" s="596">
        <v>1</v>
      </c>
      <c r="J1264" s="591">
        <v>202130</v>
      </c>
    </row>
    <row r="1265" spans="1:10" ht="15" customHeight="1">
      <c r="A1265" s="587"/>
      <c r="B1265" s="291">
        <v>2</v>
      </c>
      <c r="C1265" s="593" t="str">
        <f>_xlfn.CONCAT(Table1[[#This Row],[groupid]],Table1[[#This Row],[Thành phần hao phí]])</f>
        <v>2c) Máy thi công</v>
      </c>
      <c r="D1265" s="594"/>
      <c r="E1265" s="589" t="s">
        <v>230</v>
      </c>
      <c r="F1265" s="588"/>
      <c r="G1265" s="595"/>
      <c r="H1265" s="590"/>
      <c r="I1265" s="596"/>
      <c r="J1265" s="591">
        <v>978209</v>
      </c>
    </row>
    <row r="1266" spans="1:10" ht="15" customHeight="1">
      <c r="A1266" s="587"/>
      <c r="B1266" s="291">
        <v>2</v>
      </c>
      <c r="C1266" s="593" t="str">
        <f>_xlfn.CONCAT(Table1[[#This Row],[groupid]],Table1[[#This Row],[Thành phần hao phí]])</f>
        <v>2Máy đào gầu dây 0,4m3</v>
      </c>
      <c r="D1266" s="594" t="s">
        <v>101</v>
      </c>
      <c r="E1266" s="589" t="s">
        <v>102</v>
      </c>
      <c r="F1266" s="588" t="s">
        <v>103</v>
      </c>
      <c r="G1266" s="595">
        <v>0.44</v>
      </c>
      <c r="H1266" s="590">
        <v>1992824</v>
      </c>
      <c r="I1266" s="596">
        <v>1</v>
      </c>
      <c r="J1266" s="591">
        <v>876843</v>
      </c>
    </row>
    <row r="1267" spans="1:10" ht="15" customHeight="1">
      <c r="A1267" s="587"/>
      <c r="B1267" s="291">
        <v>2</v>
      </c>
      <c r="C1267" s="593" t="str">
        <f>_xlfn.CONCAT(Table1[[#This Row],[groupid]],Table1[[#This Row],[Thành phần hao phí]])</f>
        <v>2Phao thép 60T đặt máy</v>
      </c>
      <c r="D1267" s="594" t="s">
        <v>108</v>
      </c>
      <c r="E1267" s="589" t="s">
        <v>112</v>
      </c>
      <c r="F1267" s="588" t="s">
        <v>103</v>
      </c>
      <c r="G1267" s="595">
        <v>0.44</v>
      </c>
      <c r="H1267" s="590">
        <v>115189</v>
      </c>
      <c r="I1267" s="596">
        <v>1</v>
      </c>
      <c r="J1267" s="591">
        <v>50683</v>
      </c>
    </row>
    <row r="1268" spans="1:10" ht="15" customHeight="1">
      <c r="A1268" s="587"/>
      <c r="B1268" s="291">
        <v>2</v>
      </c>
      <c r="C1268" s="593" t="str">
        <f>_xlfn.CONCAT(Table1[[#This Row],[groupid]],Table1[[#This Row],[Thành phần hao phí]])</f>
        <v>2Phao thép 60T chứa bùn</v>
      </c>
      <c r="D1268" s="594" t="s">
        <v>108</v>
      </c>
      <c r="E1268" s="589" t="s">
        <v>111</v>
      </c>
      <c r="F1268" s="588" t="s">
        <v>103</v>
      </c>
      <c r="G1268" s="595">
        <v>0.44</v>
      </c>
      <c r="H1268" s="590">
        <v>115189</v>
      </c>
      <c r="I1268" s="596">
        <v>1</v>
      </c>
      <c r="J1268" s="591">
        <v>50683</v>
      </c>
    </row>
    <row r="1269" spans="1:10" ht="15" customHeight="1">
      <c r="A1269" s="587"/>
      <c r="B1269" s="291">
        <v>2</v>
      </c>
      <c r="C1269" s="593" t="str">
        <f>_xlfn.CONCAT(Table1[[#This Row],[groupid]],Table1[[#This Row],[Thành phần hao phí]])</f>
        <v>2Cộng</v>
      </c>
      <c r="D1269" s="594"/>
      <c r="E1269" s="589" t="s">
        <v>314</v>
      </c>
      <c r="F1269" s="588"/>
      <c r="G1269" s="595"/>
      <c r="H1269" s="590"/>
      <c r="I1269" s="596"/>
      <c r="J1269" s="591">
        <v>978209</v>
      </c>
    </row>
    <row r="1270" spans="1:10" ht="15" customHeight="1">
      <c r="A1270" s="587">
        <v>3</v>
      </c>
      <c r="B1270" s="291">
        <v>3</v>
      </c>
      <c r="C1270" s="593" t="str">
        <f>_xlfn.CONCAT(Table1[[#This Row],[groupid]],Table1[[#This Row],[Thành phần hao phí]])</f>
        <v>3Vận chuyển 1km đầu, đi đổ bằng tàu kéo 75cv + phao thép 60T</v>
      </c>
      <c r="D1270" s="594" t="s">
        <v>57</v>
      </c>
      <c r="E1270" s="589" t="s">
        <v>58</v>
      </c>
      <c r="F1270" s="588" t="s">
        <v>54</v>
      </c>
      <c r="G1270" s="595">
        <v>1</v>
      </c>
      <c r="H1270" s="590"/>
      <c r="I1270" s="596"/>
      <c r="J1270" s="591"/>
    </row>
    <row r="1271" spans="1:10" ht="15" customHeight="1">
      <c r="A1271" s="587"/>
      <c r="B1271" s="291">
        <v>3</v>
      </c>
      <c r="C1271" s="593" t="str">
        <f>_xlfn.CONCAT(Table1[[#This Row],[groupid]],Table1[[#This Row],[Thành phần hao phí]])</f>
        <v>3c) Máy thi công</v>
      </c>
      <c r="D1271" s="594"/>
      <c r="E1271" s="589" t="s">
        <v>230</v>
      </c>
      <c r="F1271" s="588"/>
      <c r="G1271" s="595"/>
      <c r="H1271" s="590"/>
      <c r="I1271" s="596"/>
      <c r="J1271" s="591">
        <v>343452</v>
      </c>
    </row>
    <row r="1272" spans="1:10" ht="15" customHeight="1">
      <c r="A1272" s="587"/>
      <c r="B1272" s="291">
        <v>3</v>
      </c>
      <c r="C1272" s="593" t="str">
        <f>_xlfn.CONCAT(Table1[[#This Row],[groupid]],Table1[[#This Row],[Thành phần hao phí]])</f>
        <v>3Phao thép 60T</v>
      </c>
      <c r="D1272" s="594" t="s">
        <v>108</v>
      </c>
      <c r="E1272" s="589" t="s">
        <v>109</v>
      </c>
      <c r="F1272" s="588" t="s">
        <v>103</v>
      </c>
      <c r="G1272" s="595">
        <v>9.4E-2</v>
      </c>
      <c r="H1272" s="590">
        <v>115189</v>
      </c>
      <c r="I1272" s="596">
        <v>1</v>
      </c>
      <c r="J1272" s="591">
        <v>10828</v>
      </c>
    </row>
    <row r="1273" spans="1:10" ht="15" customHeight="1">
      <c r="A1273" s="587"/>
      <c r="B1273" s="291">
        <v>3</v>
      </c>
      <c r="C1273" s="593" t="str">
        <f>_xlfn.CONCAT(Table1[[#This Row],[groupid]],Table1[[#This Row],[Thành phần hao phí]])</f>
        <v>3Tàu kéo 75CV</v>
      </c>
      <c r="D1273" s="594" t="s">
        <v>123</v>
      </c>
      <c r="E1273" s="589" t="s">
        <v>124</v>
      </c>
      <c r="F1273" s="588" t="s">
        <v>103</v>
      </c>
      <c r="G1273" s="595">
        <v>9.4E-2</v>
      </c>
      <c r="H1273" s="590">
        <v>3538558</v>
      </c>
      <c r="I1273" s="596">
        <v>1</v>
      </c>
      <c r="J1273" s="591">
        <v>332624</v>
      </c>
    </row>
    <row r="1274" spans="1:10" ht="15" customHeight="1">
      <c r="A1274" s="587"/>
      <c r="B1274" s="291">
        <v>3</v>
      </c>
      <c r="C1274" s="593" t="str">
        <f>_xlfn.CONCAT(Table1[[#This Row],[groupid]],Table1[[#This Row],[Thành phần hao phí]])</f>
        <v>3Cộng</v>
      </c>
      <c r="D1274" s="594"/>
      <c r="E1274" s="589" t="s">
        <v>314</v>
      </c>
      <c r="F1274" s="588"/>
      <c r="G1274" s="595"/>
      <c r="H1274" s="590"/>
      <c r="I1274" s="596"/>
      <c r="J1274" s="591">
        <v>343452</v>
      </c>
    </row>
    <row r="1275" spans="1:10" ht="15" customHeight="1">
      <c r="A1275" s="587">
        <v>4</v>
      </c>
      <c r="B1275" s="291">
        <v>4</v>
      </c>
      <c r="C1275" s="593" t="str">
        <f>_xlfn.CONCAT(Table1[[#This Row],[groupid]],Table1[[#This Row],[Thành phần hao phí]])</f>
        <v>4Vận chuyển đất, cát đổ đi bằng tàu kéo 360CV, sà lan 400 tấn, vận chuyển 1 km tiếp theo, cự ly &lt;= 6km</v>
      </c>
      <c r="D1275" s="594" t="s">
        <v>60</v>
      </c>
      <c r="E1275" s="589" t="s">
        <v>61</v>
      </c>
      <c r="F1275" s="588" t="s">
        <v>54</v>
      </c>
      <c r="G1275" s="595">
        <v>1</v>
      </c>
      <c r="H1275" s="590"/>
      <c r="I1275" s="596"/>
      <c r="J1275" s="591"/>
    </row>
    <row r="1276" spans="1:10" ht="15" customHeight="1">
      <c r="A1276" s="587"/>
      <c r="B1276" s="291">
        <v>4</v>
      </c>
      <c r="C1276" s="593" t="str">
        <f>_xlfn.CONCAT(Table1[[#This Row],[groupid]],Table1[[#This Row],[Thành phần hao phí]])</f>
        <v>4c) Máy thi công</v>
      </c>
      <c r="D1276" s="594"/>
      <c r="E1276" s="589" t="s">
        <v>230</v>
      </c>
      <c r="F1276" s="588"/>
      <c r="G1276" s="595"/>
      <c r="H1276" s="590"/>
      <c r="I1276" s="596"/>
      <c r="J1276" s="591">
        <v>555370</v>
      </c>
    </row>
    <row r="1277" spans="1:10" ht="15" customHeight="1">
      <c r="A1277" s="587"/>
      <c r="B1277" s="291">
        <v>4</v>
      </c>
      <c r="C1277" s="593" t="str">
        <f>_xlfn.CONCAT(Table1[[#This Row],[groupid]],Table1[[#This Row],[Thành phần hao phí]])</f>
        <v>4Phao thép 60T</v>
      </c>
      <c r="D1277" s="594" t="s">
        <v>108</v>
      </c>
      <c r="E1277" s="589" t="s">
        <v>109</v>
      </c>
      <c r="F1277" s="588" t="s">
        <v>103</v>
      </c>
      <c r="G1277" s="595">
        <v>0.08</v>
      </c>
      <c r="H1277" s="590">
        <v>115189</v>
      </c>
      <c r="I1277" s="596">
        <v>1.9</v>
      </c>
      <c r="J1277" s="591">
        <v>17509</v>
      </c>
    </row>
    <row r="1278" spans="1:10" ht="15" customHeight="1">
      <c r="A1278" s="587"/>
      <c r="B1278" s="291">
        <v>4</v>
      </c>
      <c r="C1278" s="593" t="str">
        <f>_xlfn.CONCAT(Table1[[#This Row],[groupid]],Table1[[#This Row],[Thành phần hao phí]])</f>
        <v>4Tàu kéo 75CV</v>
      </c>
      <c r="D1278" s="594" t="s">
        <v>123</v>
      </c>
      <c r="E1278" s="589" t="s">
        <v>124</v>
      </c>
      <c r="F1278" s="588" t="s">
        <v>103</v>
      </c>
      <c r="G1278" s="595">
        <v>0.08</v>
      </c>
      <c r="H1278" s="590">
        <v>3538558</v>
      </c>
      <c r="I1278" s="596">
        <v>1.9</v>
      </c>
      <c r="J1278" s="591">
        <v>537861</v>
      </c>
    </row>
    <row r="1279" spans="1:10" ht="15" customHeight="1">
      <c r="A1279" s="587"/>
      <c r="B1279" s="291">
        <v>4</v>
      </c>
      <c r="C1279" s="593" t="str">
        <f>_xlfn.CONCAT(Table1[[#This Row],[groupid]],Table1[[#This Row],[Thành phần hao phí]])</f>
        <v>4Cộng</v>
      </c>
      <c r="D1279" s="594"/>
      <c r="E1279" s="589" t="s">
        <v>314</v>
      </c>
      <c r="F1279" s="588"/>
      <c r="G1279" s="595"/>
      <c r="H1279" s="590"/>
      <c r="I1279" s="596"/>
      <c r="J1279" s="591">
        <v>555370</v>
      </c>
    </row>
    <row r="1280" spans="1:10" ht="15" customHeight="1">
      <c r="A1280" s="587">
        <v>5</v>
      </c>
      <c r="B1280" s="291">
        <v>5</v>
      </c>
      <c r="C1280" s="593" t="str">
        <f>_xlfn.CONCAT(Table1[[#This Row],[groupid]],Table1[[#This Row],[Thành phần hao phí]])</f>
        <v>5Đào xúc bùn lên xà lan 400T bằng máy đào gầu dây &lt;1,25m3, (máy đào đứng trên phao thép trọng tải 60T)</v>
      </c>
      <c r="D1280" s="594" t="s">
        <v>63</v>
      </c>
      <c r="E1280" s="589" t="s">
        <v>64</v>
      </c>
      <c r="F1280" s="588" t="s">
        <v>54</v>
      </c>
      <c r="G1280" s="595">
        <v>1</v>
      </c>
      <c r="H1280" s="590"/>
      <c r="I1280" s="596"/>
      <c r="J1280" s="591"/>
    </row>
    <row r="1281" spans="1:10" ht="15" customHeight="1">
      <c r="A1281" s="587"/>
      <c r="B1281" s="291">
        <v>5</v>
      </c>
      <c r="C1281" s="593" t="str">
        <f>_xlfn.CONCAT(Table1[[#This Row],[groupid]],Table1[[#This Row],[Thành phần hao phí]])</f>
        <v>5b) Nhân công</v>
      </c>
      <c r="D1281" s="594"/>
      <c r="E1281" s="589" t="s">
        <v>229</v>
      </c>
      <c r="F1281" s="588"/>
      <c r="G1281" s="595"/>
      <c r="H1281" s="590"/>
      <c r="I1281" s="596"/>
      <c r="J1281" s="591">
        <v>88740</v>
      </c>
    </row>
    <row r="1282" spans="1:10" ht="15" customHeight="1">
      <c r="A1282" s="587"/>
      <c r="B1282" s="291">
        <v>5</v>
      </c>
      <c r="C1282" s="593" t="str">
        <f>_xlfn.CONCAT(Table1[[#This Row],[groupid]],Table1[[#This Row],[Thành phần hao phí]])</f>
        <v>5Nhân công 3,5/7, nhóm 1</v>
      </c>
      <c r="D1282" s="594" t="s">
        <v>96</v>
      </c>
      <c r="E1282" s="589" t="s">
        <v>97</v>
      </c>
      <c r="F1282" s="588" t="s">
        <v>93</v>
      </c>
      <c r="G1282" s="595">
        <v>0.36</v>
      </c>
      <c r="H1282" s="590">
        <v>246500</v>
      </c>
      <c r="I1282" s="596">
        <v>1</v>
      </c>
      <c r="J1282" s="591">
        <v>88740</v>
      </c>
    </row>
    <row r="1283" spans="1:10" ht="15" customHeight="1">
      <c r="A1283" s="587"/>
      <c r="B1283" s="291">
        <v>5</v>
      </c>
      <c r="C1283" s="593" t="str">
        <f>_xlfn.CONCAT(Table1[[#This Row],[groupid]],Table1[[#This Row],[Thành phần hao phí]])</f>
        <v>5c) Máy thi công</v>
      </c>
      <c r="D1283" s="594"/>
      <c r="E1283" s="589" t="s">
        <v>230</v>
      </c>
      <c r="F1283" s="588"/>
      <c r="G1283" s="595"/>
      <c r="H1283" s="590"/>
      <c r="I1283" s="596"/>
      <c r="J1283" s="591">
        <v>1007960</v>
      </c>
    </row>
    <row r="1284" spans="1:10" ht="15" customHeight="1">
      <c r="A1284" s="587"/>
      <c r="B1284" s="291">
        <v>5</v>
      </c>
      <c r="C1284" s="593" t="str">
        <f>_xlfn.CONCAT(Table1[[#This Row],[groupid]],Table1[[#This Row],[Thành phần hao phí]])</f>
        <v>5Máy đào gầu dây 1,2m3</v>
      </c>
      <c r="D1284" s="594" t="s">
        <v>105</v>
      </c>
      <c r="E1284" s="589" t="s">
        <v>106</v>
      </c>
      <c r="F1284" s="588" t="s">
        <v>103</v>
      </c>
      <c r="G1284" s="595">
        <v>0.192</v>
      </c>
      <c r="H1284" s="590">
        <v>3565793</v>
      </c>
      <c r="I1284" s="596">
        <v>1</v>
      </c>
      <c r="J1284" s="591">
        <v>684632</v>
      </c>
    </row>
    <row r="1285" spans="1:10" ht="15" customHeight="1">
      <c r="A1285" s="587"/>
      <c r="B1285" s="291">
        <v>5</v>
      </c>
      <c r="C1285" s="593" t="str">
        <f>_xlfn.CONCAT(Table1[[#This Row],[groupid]],Table1[[#This Row],[Thành phần hao phí]])</f>
        <v>5Sà lan 250T</v>
      </c>
      <c r="D1285" s="594" t="s">
        <v>113</v>
      </c>
      <c r="E1285" s="589" t="s">
        <v>114</v>
      </c>
      <c r="F1285" s="588" t="s">
        <v>103</v>
      </c>
      <c r="G1285" s="595">
        <v>0.192</v>
      </c>
      <c r="H1285" s="590">
        <v>677592</v>
      </c>
      <c r="I1285" s="596">
        <v>1</v>
      </c>
      <c r="J1285" s="591">
        <v>130098</v>
      </c>
    </row>
    <row r="1286" spans="1:10" ht="15" customHeight="1">
      <c r="A1286" s="587"/>
      <c r="B1286" s="291">
        <v>5</v>
      </c>
      <c r="C1286" s="593" t="str">
        <f>_xlfn.CONCAT(Table1[[#This Row],[groupid]],Table1[[#This Row],[Thành phần hao phí]])</f>
        <v>5Phao thép 60T chứa bùn</v>
      </c>
      <c r="D1286" s="594" t="s">
        <v>108</v>
      </c>
      <c r="E1286" s="589" t="s">
        <v>111</v>
      </c>
      <c r="F1286" s="588" t="s">
        <v>103</v>
      </c>
      <c r="G1286" s="595">
        <v>0.192</v>
      </c>
      <c r="H1286" s="590">
        <v>115189</v>
      </c>
      <c r="I1286" s="596">
        <v>1</v>
      </c>
      <c r="J1286" s="591">
        <v>22116</v>
      </c>
    </row>
    <row r="1287" spans="1:10" ht="15" customHeight="1">
      <c r="A1287" s="587"/>
      <c r="B1287" s="291">
        <v>5</v>
      </c>
      <c r="C1287" s="593" t="str">
        <f>_xlfn.CONCAT(Table1[[#This Row],[groupid]],Table1[[#This Row],[Thành phần hao phí]])</f>
        <v>5Sà lan 400T nhận bùn</v>
      </c>
      <c r="D1287" s="594" t="s">
        <v>116</v>
      </c>
      <c r="E1287" s="589" t="s">
        <v>119</v>
      </c>
      <c r="F1287" s="588" t="s">
        <v>103</v>
      </c>
      <c r="G1287" s="595">
        <v>0.192</v>
      </c>
      <c r="H1287" s="590">
        <v>891221</v>
      </c>
      <c r="I1287" s="596">
        <v>1</v>
      </c>
      <c r="J1287" s="591">
        <v>171114</v>
      </c>
    </row>
    <row r="1288" spans="1:10" ht="15" customHeight="1">
      <c r="A1288" s="587"/>
      <c r="B1288" s="291">
        <v>5</v>
      </c>
      <c r="C1288" s="593" t="str">
        <f>_xlfn.CONCAT(Table1[[#This Row],[groupid]],Table1[[#This Row],[Thành phần hao phí]])</f>
        <v>5Cộng</v>
      </c>
      <c r="D1288" s="594"/>
      <c r="E1288" s="589" t="s">
        <v>314</v>
      </c>
      <c r="F1288" s="588"/>
      <c r="G1288" s="595"/>
      <c r="H1288" s="590"/>
      <c r="I1288" s="596"/>
      <c r="J1288" s="591">
        <v>1007960</v>
      </c>
    </row>
    <row r="1289" spans="1:10" ht="15" customHeight="1">
      <c r="A1289" s="587">
        <v>6</v>
      </c>
      <c r="B1289" s="291">
        <v>6</v>
      </c>
      <c r="C1289" s="593" t="str">
        <f>_xlfn.CONCAT(Table1[[#This Row],[groupid]],Table1[[#This Row],[Thành phần hao phí]])</f>
        <v>6Vận chuyển đất, bùn đổ đi bằng tàu kéo 360CV, sà lan 400 tấn, vận chuyển 1 km đầu</v>
      </c>
      <c r="D1289" s="594" t="s">
        <v>57</v>
      </c>
      <c r="E1289" s="589" t="s">
        <v>67</v>
      </c>
      <c r="F1289" s="588" t="s">
        <v>54</v>
      </c>
      <c r="G1289" s="595">
        <v>1</v>
      </c>
      <c r="H1289" s="590"/>
      <c r="I1289" s="596"/>
      <c r="J1289" s="591"/>
    </row>
    <row r="1290" spans="1:10" ht="15" customHeight="1">
      <c r="A1290" s="587"/>
      <c r="B1290" s="291">
        <v>6</v>
      </c>
      <c r="C1290" s="593" t="str">
        <f>_xlfn.CONCAT(Table1[[#This Row],[groupid]],Table1[[#This Row],[Thành phần hao phí]])</f>
        <v>6c) Máy thi công</v>
      </c>
      <c r="D1290" s="594"/>
      <c r="E1290" s="589" t="s">
        <v>230</v>
      </c>
      <c r="F1290" s="588"/>
      <c r="G1290" s="595"/>
      <c r="H1290" s="590"/>
      <c r="I1290" s="596"/>
      <c r="J1290" s="591">
        <v>634088</v>
      </c>
    </row>
    <row r="1291" spans="1:10" ht="15" customHeight="1">
      <c r="A1291" s="587"/>
      <c r="B1291" s="291">
        <v>6</v>
      </c>
      <c r="C1291" s="593" t="str">
        <f>_xlfn.CONCAT(Table1[[#This Row],[groupid]],Table1[[#This Row],[Thành phần hao phí]])</f>
        <v>6Sà lan 400T</v>
      </c>
      <c r="D1291" s="594" t="s">
        <v>116</v>
      </c>
      <c r="E1291" s="589" t="s">
        <v>117</v>
      </c>
      <c r="F1291" s="588" t="s">
        <v>103</v>
      </c>
      <c r="G1291" s="595">
        <v>9.4E-2</v>
      </c>
      <c r="H1291" s="590">
        <v>891221</v>
      </c>
      <c r="I1291" s="596">
        <v>1</v>
      </c>
      <c r="J1291" s="591">
        <v>83775</v>
      </c>
    </row>
    <row r="1292" spans="1:10" ht="15" customHeight="1">
      <c r="A1292" s="587"/>
      <c r="B1292" s="291">
        <v>6</v>
      </c>
      <c r="C1292" s="593" t="str">
        <f>_xlfn.CONCAT(Table1[[#This Row],[groupid]],Table1[[#This Row],[Thành phần hao phí]])</f>
        <v>6Tàu kéo 360CV</v>
      </c>
      <c r="D1292" s="594" t="s">
        <v>120</v>
      </c>
      <c r="E1292" s="589" t="s">
        <v>121</v>
      </c>
      <c r="F1292" s="588" t="s">
        <v>103</v>
      </c>
      <c r="G1292" s="595">
        <v>9.4E-2</v>
      </c>
      <c r="H1292" s="590">
        <v>5854397</v>
      </c>
      <c r="I1292" s="596">
        <v>1</v>
      </c>
      <c r="J1292" s="591">
        <v>550313</v>
      </c>
    </row>
    <row r="1293" spans="1:10" ht="15" customHeight="1">
      <c r="A1293" s="587"/>
      <c r="B1293" s="291">
        <v>6</v>
      </c>
      <c r="C1293" s="593" t="str">
        <f>_xlfn.CONCAT(Table1[[#This Row],[groupid]],Table1[[#This Row],[Thành phần hao phí]])</f>
        <v>6Cộng</v>
      </c>
      <c r="D1293" s="594"/>
      <c r="E1293" s="589" t="s">
        <v>314</v>
      </c>
      <c r="F1293" s="588"/>
      <c r="G1293" s="595"/>
      <c r="H1293" s="590"/>
      <c r="I1293" s="596"/>
      <c r="J1293" s="591">
        <v>634088</v>
      </c>
    </row>
    <row r="1294" spans="1:10" ht="15" customHeight="1">
      <c r="A1294" s="587">
        <v>7</v>
      </c>
      <c r="B1294" s="291">
        <v>7</v>
      </c>
      <c r="C1294" s="593" t="str">
        <f>_xlfn.CONCAT(Table1[[#This Row],[groupid]],Table1[[#This Row],[Thành phần hao phí]])</f>
        <v>7Vận chuyển đất, bùn đổ đi bằng tàu kéo 360CV, sà lan 400 tấn, vận chuyển 1 km tiếp theo, cự ly &lt;= 6km</v>
      </c>
      <c r="D1294" s="594" t="s">
        <v>60</v>
      </c>
      <c r="E1294" s="589" t="s">
        <v>69</v>
      </c>
      <c r="F1294" s="588" t="s">
        <v>54</v>
      </c>
      <c r="G1294" s="595">
        <v>1</v>
      </c>
      <c r="H1294" s="590"/>
      <c r="I1294" s="596"/>
      <c r="J1294" s="591"/>
    </row>
    <row r="1295" spans="1:10" ht="15" customHeight="1">
      <c r="A1295" s="587"/>
      <c r="B1295" s="291">
        <v>7</v>
      </c>
      <c r="C1295" s="593" t="str">
        <f>_xlfn.CONCAT(Table1[[#This Row],[groupid]],Table1[[#This Row],[Thành phần hao phí]])</f>
        <v>7c) Máy thi công</v>
      </c>
      <c r="D1295" s="594"/>
      <c r="E1295" s="589" t="s">
        <v>230</v>
      </c>
      <c r="F1295" s="588"/>
      <c r="G1295" s="595"/>
      <c r="H1295" s="590"/>
      <c r="I1295" s="596"/>
      <c r="J1295" s="591">
        <v>2698247</v>
      </c>
    </row>
    <row r="1296" spans="1:10" ht="15" customHeight="1">
      <c r="A1296" s="587"/>
      <c r="B1296" s="291">
        <v>7</v>
      </c>
      <c r="C1296" s="593" t="str">
        <f>_xlfn.CONCAT(Table1[[#This Row],[groupid]],Table1[[#This Row],[Thành phần hao phí]])</f>
        <v>7Sà lan 400T</v>
      </c>
      <c r="D1296" s="594" t="s">
        <v>116</v>
      </c>
      <c r="E1296" s="589" t="s">
        <v>117</v>
      </c>
      <c r="F1296" s="588" t="s">
        <v>103</v>
      </c>
      <c r="G1296" s="595">
        <v>0.08</v>
      </c>
      <c r="H1296" s="590">
        <v>891221</v>
      </c>
      <c r="I1296" s="596">
        <v>5</v>
      </c>
      <c r="J1296" s="591">
        <v>356488</v>
      </c>
    </row>
    <row r="1297" spans="1:10" ht="15" customHeight="1">
      <c r="A1297" s="587"/>
      <c r="B1297" s="291">
        <v>7</v>
      </c>
      <c r="C1297" s="593" t="str">
        <f>_xlfn.CONCAT(Table1[[#This Row],[groupid]],Table1[[#This Row],[Thành phần hao phí]])</f>
        <v>7Tàu kéo 360CV</v>
      </c>
      <c r="D1297" s="594" t="s">
        <v>120</v>
      </c>
      <c r="E1297" s="589" t="s">
        <v>121</v>
      </c>
      <c r="F1297" s="588" t="s">
        <v>103</v>
      </c>
      <c r="G1297" s="595">
        <v>0.08</v>
      </c>
      <c r="H1297" s="590">
        <v>5854397</v>
      </c>
      <c r="I1297" s="596">
        <v>5</v>
      </c>
      <c r="J1297" s="591">
        <v>2341759</v>
      </c>
    </row>
    <row r="1298" spans="1:10" ht="15" customHeight="1">
      <c r="A1298" s="587"/>
      <c r="B1298" s="291">
        <v>7</v>
      </c>
      <c r="C1298" s="593" t="str">
        <f>_xlfn.CONCAT(Table1[[#This Row],[groupid]],Table1[[#This Row],[Thành phần hao phí]])</f>
        <v>7Cộng</v>
      </c>
      <c r="D1298" s="594"/>
      <c r="E1298" s="589" t="s">
        <v>314</v>
      </c>
      <c r="F1298" s="588"/>
      <c r="G1298" s="595"/>
      <c r="H1298" s="590"/>
      <c r="I1298" s="596"/>
      <c r="J1298" s="591">
        <v>2698247</v>
      </c>
    </row>
    <row r="1299" spans="1:10" ht="15" customHeight="1">
      <c r="A1299" s="587">
        <v>8</v>
      </c>
      <c r="B1299" s="291">
        <v>8</v>
      </c>
      <c r="C1299" s="593" t="str">
        <f>_xlfn.CONCAT(Table1[[#This Row],[groupid]],Table1[[#This Row],[Thành phần hao phí]])</f>
        <v>8Vận chuyển đất, bùn đổ đi bằng tàu kéo 360CV, sà lan 400 tấn, vận chuyển 1 km tiếp theo, cự ly từ 6 - 20km</v>
      </c>
      <c r="D1299" s="594" t="s">
        <v>71</v>
      </c>
      <c r="E1299" s="589" t="s">
        <v>72</v>
      </c>
      <c r="F1299" s="588" t="s">
        <v>54</v>
      </c>
      <c r="G1299" s="595">
        <v>1</v>
      </c>
      <c r="H1299" s="590"/>
      <c r="I1299" s="596"/>
      <c r="J1299" s="591"/>
    </row>
    <row r="1300" spans="1:10" ht="15" customHeight="1">
      <c r="A1300" s="587"/>
      <c r="B1300" s="291">
        <v>8</v>
      </c>
      <c r="C1300" s="593" t="str">
        <f>_xlfn.CONCAT(Table1[[#This Row],[groupid]],Table1[[#This Row],[Thành phần hao phí]])</f>
        <v>8c) Máy thi công</v>
      </c>
      <c r="D1300" s="594"/>
      <c r="E1300" s="589" t="s">
        <v>230</v>
      </c>
      <c r="F1300" s="588"/>
      <c r="G1300" s="595"/>
      <c r="H1300" s="590"/>
      <c r="I1300" s="596"/>
      <c r="J1300" s="591">
        <v>6705145</v>
      </c>
    </row>
    <row r="1301" spans="1:10" ht="15" customHeight="1">
      <c r="A1301" s="587"/>
      <c r="B1301" s="291">
        <v>8</v>
      </c>
      <c r="C1301" s="593" t="str">
        <f>_xlfn.CONCAT(Table1[[#This Row],[groupid]],Table1[[#This Row],[Thành phần hao phí]])</f>
        <v>8Sà lan 400T</v>
      </c>
      <c r="D1301" s="594" t="s">
        <v>116</v>
      </c>
      <c r="E1301" s="589" t="s">
        <v>117</v>
      </c>
      <c r="F1301" s="588" t="s">
        <v>103</v>
      </c>
      <c r="G1301" s="595">
        <v>7.0999999999999994E-2</v>
      </c>
      <c r="H1301" s="590">
        <v>891221</v>
      </c>
      <c r="I1301" s="596">
        <v>14</v>
      </c>
      <c r="J1301" s="591">
        <v>885874</v>
      </c>
    </row>
    <row r="1302" spans="1:10" ht="15" customHeight="1">
      <c r="A1302" s="587"/>
      <c r="B1302" s="291">
        <v>8</v>
      </c>
      <c r="C1302" s="593" t="str">
        <f>_xlfn.CONCAT(Table1[[#This Row],[groupid]],Table1[[#This Row],[Thành phần hao phí]])</f>
        <v>8Tàu kéo 360CV</v>
      </c>
      <c r="D1302" s="594" t="s">
        <v>120</v>
      </c>
      <c r="E1302" s="589" t="s">
        <v>121</v>
      </c>
      <c r="F1302" s="588" t="s">
        <v>103</v>
      </c>
      <c r="G1302" s="595">
        <v>7.0999999999999994E-2</v>
      </c>
      <c r="H1302" s="590">
        <v>5854397</v>
      </c>
      <c r="I1302" s="596">
        <v>14</v>
      </c>
      <c r="J1302" s="591">
        <v>5819271</v>
      </c>
    </row>
    <row r="1303" spans="1:10" ht="15" customHeight="1">
      <c r="A1303" s="587"/>
      <c r="B1303" s="291">
        <v>8</v>
      </c>
      <c r="C1303" s="593" t="str">
        <f>_xlfn.CONCAT(Table1[[#This Row],[groupid]],Table1[[#This Row],[Thành phần hao phí]])</f>
        <v>8Cộng</v>
      </c>
      <c r="D1303" s="594"/>
      <c r="E1303" s="589" t="s">
        <v>314</v>
      </c>
      <c r="F1303" s="588"/>
      <c r="G1303" s="595"/>
      <c r="H1303" s="590"/>
      <c r="I1303" s="596"/>
      <c r="J1303" s="591">
        <v>6705145</v>
      </c>
    </row>
    <row r="1304" spans="1:10" ht="15" customHeight="1">
      <c r="A1304" s="587">
        <v>9</v>
      </c>
      <c r="B1304" s="291">
        <v>9</v>
      </c>
      <c r="C1304" s="593" t="str">
        <f>_xlfn.CONCAT(Table1[[#This Row],[groupid]],Table1[[#This Row],[Thành phần hao phí]])</f>
        <v>9Vận chuyển đất, bùn đổ đi bằng tàu kéo 360CV, sà lan 400 tấn, vận chuyển 1 km tiếp theo, cự ly &gt; 20km</v>
      </c>
      <c r="D1304" s="594" t="s">
        <v>74</v>
      </c>
      <c r="E1304" s="589" t="s">
        <v>75</v>
      </c>
      <c r="F1304" s="588" t="s">
        <v>54</v>
      </c>
      <c r="G1304" s="595">
        <v>1</v>
      </c>
      <c r="H1304" s="590"/>
      <c r="I1304" s="596"/>
      <c r="J1304" s="591"/>
    </row>
    <row r="1305" spans="1:10" ht="15" customHeight="1">
      <c r="A1305" s="587"/>
      <c r="B1305" s="291">
        <v>9</v>
      </c>
      <c r="C1305" s="593" t="str">
        <f>_xlfn.CONCAT(Table1[[#This Row],[groupid]],Table1[[#This Row],[Thành phần hao phí]])</f>
        <v>9c) Máy thi công</v>
      </c>
      <c r="D1305" s="594"/>
      <c r="E1305" s="589" t="s">
        <v>230</v>
      </c>
      <c r="F1305" s="588"/>
      <c r="G1305" s="595"/>
      <c r="H1305" s="590"/>
      <c r="I1305" s="596"/>
      <c r="J1305" s="591">
        <v>279269</v>
      </c>
    </row>
    <row r="1306" spans="1:10" ht="15" customHeight="1">
      <c r="A1306" s="587"/>
      <c r="B1306" s="291">
        <v>9</v>
      </c>
      <c r="C1306" s="593" t="str">
        <f>_xlfn.CONCAT(Table1[[#This Row],[groupid]],Table1[[#This Row],[Thành phần hao phí]])</f>
        <v>9Sà lan 400T</v>
      </c>
      <c r="D1306" s="594" t="s">
        <v>116</v>
      </c>
      <c r="E1306" s="589" t="s">
        <v>117</v>
      </c>
      <c r="F1306" s="588" t="s">
        <v>103</v>
      </c>
      <c r="G1306" s="595">
        <v>6.9000000000000006E-2</v>
      </c>
      <c r="H1306" s="590">
        <v>891221</v>
      </c>
      <c r="I1306" s="596">
        <v>0.6</v>
      </c>
      <c r="J1306" s="591">
        <v>36897</v>
      </c>
    </row>
    <row r="1307" spans="1:10" ht="15" customHeight="1">
      <c r="A1307" s="587"/>
      <c r="B1307" s="291">
        <v>9</v>
      </c>
      <c r="C1307" s="593" t="str">
        <f>_xlfn.CONCAT(Table1[[#This Row],[groupid]],Table1[[#This Row],[Thành phần hao phí]])</f>
        <v>9Tàu kéo 360CV</v>
      </c>
      <c r="D1307" s="594" t="s">
        <v>120</v>
      </c>
      <c r="E1307" s="589" t="s">
        <v>121</v>
      </c>
      <c r="F1307" s="588" t="s">
        <v>103</v>
      </c>
      <c r="G1307" s="595">
        <v>6.9000000000000006E-2</v>
      </c>
      <c r="H1307" s="590">
        <v>5854397</v>
      </c>
      <c r="I1307" s="596">
        <v>0.6</v>
      </c>
      <c r="J1307" s="591">
        <v>242372</v>
      </c>
    </row>
    <row r="1308" spans="1:10" ht="15" customHeight="1">
      <c r="A1308" s="587"/>
      <c r="B1308" s="291">
        <v>9</v>
      </c>
      <c r="C1308" s="593" t="str">
        <f>_xlfn.CONCAT(Table1[[#This Row],[groupid]],Table1[[#This Row],[Thành phần hao phí]])</f>
        <v>9Cộng</v>
      </c>
      <c r="D1308" s="594"/>
      <c r="E1308" s="589" t="s">
        <v>314</v>
      </c>
      <c r="F1308" s="588"/>
      <c r="G1308" s="595"/>
      <c r="H1308" s="590"/>
      <c r="I1308" s="596"/>
      <c r="J1308" s="591">
        <v>279269</v>
      </c>
    </row>
    <row r="1309" spans="1:10" ht="15" customHeight="1">
      <c r="A1309" s="587">
        <v>10</v>
      </c>
      <c r="B1309" s="291">
        <v>10</v>
      </c>
      <c r="C1309" s="593" t="str">
        <f>_xlfn.CONCAT(Table1[[#This Row],[groupid]],Table1[[#This Row],[Thành phần hao phí]])</f>
        <v>10Vận chuyển đất từ sà lan 400T lên bờ bằng máy đào gầu dây 1,2m3, chiều cao đổ đất &lt;= 3m, bùn đặc</v>
      </c>
      <c r="D1309" s="594" t="s">
        <v>63</v>
      </c>
      <c r="E1309" s="589" t="s">
        <v>77</v>
      </c>
      <c r="F1309" s="588" t="s">
        <v>54</v>
      </c>
      <c r="G1309" s="595">
        <v>1</v>
      </c>
      <c r="H1309" s="590"/>
      <c r="I1309" s="596"/>
      <c r="J1309" s="591"/>
    </row>
    <row r="1310" spans="1:10" ht="15" customHeight="1">
      <c r="A1310" s="587"/>
      <c r="B1310" s="291">
        <v>10</v>
      </c>
      <c r="C1310" s="593" t="str">
        <f>_xlfn.CONCAT(Table1[[#This Row],[groupid]],Table1[[#This Row],[Thành phần hao phí]])</f>
        <v>10b) Nhân công</v>
      </c>
      <c r="D1310" s="594"/>
      <c r="E1310" s="589" t="s">
        <v>229</v>
      </c>
      <c r="F1310" s="588"/>
      <c r="G1310" s="595"/>
      <c r="H1310" s="590"/>
      <c r="I1310" s="596"/>
      <c r="J1310" s="591">
        <v>88740</v>
      </c>
    </row>
    <row r="1311" spans="1:10" ht="15" customHeight="1">
      <c r="A1311" s="587"/>
      <c r="B1311" s="291">
        <v>10</v>
      </c>
      <c r="C1311" s="593" t="str">
        <f>_xlfn.CONCAT(Table1[[#This Row],[groupid]],Table1[[#This Row],[Thành phần hao phí]])</f>
        <v>10Nhân công 3,5/7, nhóm 1</v>
      </c>
      <c r="D1311" s="594" t="s">
        <v>96</v>
      </c>
      <c r="E1311" s="589" t="s">
        <v>97</v>
      </c>
      <c r="F1311" s="588" t="s">
        <v>93</v>
      </c>
      <c r="G1311" s="595">
        <v>0.36</v>
      </c>
      <c r="H1311" s="590">
        <v>246500</v>
      </c>
      <c r="I1311" s="596">
        <v>1</v>
      </c>
      <c r="J1311" s="591">
        <v>88740</v>
      </c>
    </row>
    <row r="1312" spans="1:10" ht="15" customHeight="1">
      <c r="A1312" s="587"/>
      <c r="B1312" s="291">
        <v>10</v>
      </c>
      <c r="C1312" s="593" t="str">
        <f>_xlfn.CONCAT(Table1[[#This Row],[groupid]],Table1[[#This Row],[Thành phần hao phí]])</f>
        <v>10c) Máy thi công</v>
      </c>
      <c r="D1312" s="594"/>
      <c r="E1312" s="589" t="s">
        <v>230</v>
      </c>
      <c r="F1312" s="588"/>
      <c r="G1312" s="595"/>
      <c r="H1312" s="590"/>
      <c r="I1312" s="596"/>
      <c r="J1312" s="591">
        <v>985844</v>
      </c>
    </row>
    <row r="1313" spans="1:10" ht="15" customHeight="1">
      <c r="A1313" s="587"/>
      <c r="B1313" s="291">
        <v>10</v>
      </c>
      <c r="C1313" s="593" t="str">
        <f>_xlfn.CONCAT(Table1[[#This Row],[groupid]],Table1[[#This Row],[Thành phần hao phí]])</f>
        <v>10Máy đào gầu dây 1,2m3</v>
      </c>
      <c r="D1313" s="594" t="s">
        <v>105</v>
      </c>
      <c r="E1313" s="589" t="s">
        <v>106</v>
      </c>
      <c r="F1313" s="588" t="s">
        <v>103</v>
      </c>
      <c r="G1313" s="595">
        <v>0.192</v>
      </c>
      <c r="H1313" s="590">
        <v>3565793</v>
      </c>
      <c r="I1313" s="596">
        <v>1</v>
      </c>
      <c r="J1313" s="591">
        <v>684632</v>
      </c>
    </row>
    <row r="1314" spans="1:10" ht="15" customHeight="1">
      <c r="A1314" s="587"/>
      <c r="B1314" s="291">
        <v>10</v>
      </c>
      <c r="C1314" s="593" t="str">
        <f>_xlfn.CONCAT(Table1[[#This Row],[groupid]],Table1[[#This Row],[Thành phần hao phí]])</f>
        <v>10Sà lan 250T</v>
      </c>
      <c r="D1314" s="594" t="s">
        <v>113</v>
      </c>
      <c r="E1314" s="589" t="s">
        <v>114</v>
      </c>
      <c r="F1314" s="588" t="s">
        <v>103</v>
      </c>
      <c r="G1314" s="595">
        <v>0.192</v>
      </c>
      <c r="H1314" s="590">
        <v>677592</v>
      </c>
      <c r="I1314" s="596">
        <v>1</v>
      </c>
      <c r="J1314" s="591">
        <v>130098</v>
      </c>
    </row>
    <row r="1315" spans="1:10" ht="15" customHeight="1">
      <c r="A1315" s="587"/>
      <c r="B1315" s="291">
        <v>10</v>
      </c>
      <c r="C1315" s="593" t="str">
        <f>_xlfn.CONCAT(Table1[[#This Row],[groupid]],Table1[[#This Row],[Thành phần hao phí]])</f>
        <v>10Sà lan 400T</v>
      </c>
      <c r="D1315" s="594" t="s">
        <v>116</v>
      </c>
      <c r="E1315" s="589" t="s">
        <v>117</v>
      </c>
      <c r="F1315" s="588" t="s">
        <v>103</v>
      </c>
      <c r="G1315" s="595">
        <v>0.192</v>
      </c>
      <c r="H1315" s="590">
        <v>891221</v>
      </c>
      <c r="I1315" s="596">
        <v>1</v>
      </c>
      <c r="J1315" s="591">
        <v>171114</v>
      </c>
    </row>
    <row r="1316" spans="1:10" ht="15" customHeight="1">
      <c r="A1316" s="587"/>
      <c r="B1316" s="291">
        <v>10</v>
      </c>
      <c r="C1316" s="593" t="str">
        <f>_xlfn.CONCAT(Table1[[#This Row],[groupid]],Table1[[#This Row],[Thành phần hao phí]])</f>
        <v>10Cộng</v>
      </c>
      <c r="D1316" s="594"/>
      <c r="E1316" s="589" t="s">
        <v>314</v>
      </c>
      <c r="F1316" s="588"/>
      <c r="G1316" s="595"/>
      <c r="H1316" s="590"/>
      <c r="I1316" s="596"/>
      <c r="J1316" s="591">
        <v>985844</v>
      </c>
    </row>
    <row r="1317" spans="1:10" ht="15" customHeight="1">
      <c r="A1317" s="587">
        <v>11</v>
      </c>
      <c r="B1317" s="291">
        <v>11</v>
      </c>
      <c r="C1317" s="593" t="str">
        <f>_xlfn.CONCAT(Table1[[#This Row],[groupid]],Table1[[#This Row],[Thành phần hao phí]])</f>
        <v>110</v>
      </c>
      <c r="D1317" s="594">
        <v>0</v>
      </c>
      <c r="E1317" s="589">
        <v>0</v>
      </c>
      <c r="F1317" s="588">
        <v>0</v>
      </c>
      <c r="G1317" s="595">
        <v>1</v>
      </c>
      <c r="H1317" s="590"/>
      <c r="I1317" s="596"/>
      <c r="J1317" s="591"/>
    </row>
    <row r="1318" spans="1:10" ht="15" customHeight="1">
      <c r="A1318" s="587"/>
      <c r="B1318" s="291">
        <v>11</v>
      </c>
      <c r="C1318" s="593" t="str">
        <f>_xlfn.CONCAT(Table1[[#This Row],[groupid]],Table1[[#This Row],[Thành phần hao phí]])</f>
        <v>11b) Nhân công</v>
      </c>
      <c r="D1318" s="594"/>
      <c r="E1318" s="589" t="s">
        <v>229</v>
      </c>
      <c r="F1318" s="588"/>
      <c r="G1318" s="595"/>
      <c r="H1318" s="590"/>
      <c r="I1318" s="596"/>
      <c r="J1318" s="591">
        <v>243933</v>
      </c>
    </row>
    <row r="1319" spans="1:10" ht="15" customHeight="1">
      <c r="A1319" s="587"/>
      <c r="B1319" s="291">
        <v>11</v>
      </c>
      <c r="C1319" s="593" t="str">
        <f>_xlfn.CONCAT(Table1[[#This Row],[groupid]],Table1[[#This Row],[Thành phần hao phí]])</f>
        <v>11Nhân công 3,5/7, nhóm 1</v>
      </c>
      <c r="D1319" s="594" t="s">
        <v>96</v>
      </c>
      <c r="E1319" s="589" t="s">
        <v>97</v>
      </c>
      <c r="F1319" s="588" t="s">
        <v>93</v>
      </c>
      <c r="G1319" s="595">
        <v>0.36</v>
      </c>
      <c r="H1319" s="590">
        <v>677592</v>
      </c>
      <c r="I1319" s="596">
        <v>1</v>
      </c>
      <c r="J1319" s="591">
        <v>243933</v>
      </c>
    </row>
    <row r="1320" spans="1:10" ht="15" customHeight="1">
      <c r="A1320" s="587"/>
      <c r="B1320" s="291">
        <v>11</v>
      </c>
      <c r="C1320" s="593" t="str">
        <f>_xlfn.CONCAT(Table1[[#This Row],[groupid]],Table1[[#This Row],[Thành phần hao phí]])</f>
        <v>11c) Máy thi công</v>
      </c>
      <c r="D1320" s="594"/>
      <c r="E1320" s="589" t="s">
        <v>230</v>
      </c>
      <c r="F1320" s="588"/>
      <c r="G1320" s="595"/>
      <c r="H1320" s="590"/>
      <c r="I1320" s="596"/>
      <c r="J1320" s="591">
        <v>679403</v>
      </c>
    </row>
    <row r="1321" spans="1:10" ht="15" customHeight="1">
      <c r="A1321" s="587"/>
      <c r="B1321" s="291">
        <v>11</v>
      </c>
      <c r="C1321" s="593" t="str">
        <f>_xlfn.CONCAT(Table1[[#This Row],[groupid]],Table1[[#This Row],[Thành phần hao phí]])</f>
        <v>11Máy đào gầu dây 1,2m3</v>
      </c>
      <c r="D1321" s="594" t="s">
        <v>105</v>
      </c>
      <c r="E1321" s="589" t="s">
        <v>106</v>
      </c>
      <c r="F1321" s="588" t="s">
        <v>103</v>
      </c>
      <c r="G1321" s="595">
        <v>0.192</v>
      </c>
      <c r="H1321" s="590">
        <v>3538558</v>
      </c>
      <c r="I1321" s="596">
        <v>1</v>
      </c>
      <c r="J1321" s="591">
        <v>679403</v>
      </c>
    </row>
    <row r="1322" spans="1:10" ht="15" customHeight="1">
      <c r="A1322" s="587"/>
      <c r="B1322" s="291">
        <v>11</v>
      </c>
      <c r="C1322" s="593" t="str">
        <f>_xlfn.CONCAT(Table1[[#This Row],[groupid]],Table1[[#This Row],[Thành phần hao phí]])</f>
        <v>11Sà lan 250T</v>
      </c>
      <c r="D1322" s="594" t="s">
        <v>113</v>
      </c>
      <c r="E1322" s="589" t="s">
        <v>114</v>
      </c>
      <c r="F1322" s="588" t="s">
        <v>103</v>
      </c>
      <c r="G1322" s="595">
        <v>0.192</v>
      </c>
      <c r="H1322" s="590">
        <v>0</v>
      </c>
      <c r="I1322" s="596">
        <v>1</v>
      </c>
      <c r="J1322" s="591">
        <v>0</v>
      </c>
    </row>
    <row r="1323" spans="1:10" ht="15" customHeight="1">
      <c r="A1323" s="587"/>
      <c r="B1323" s="291">
        <v>11</v>
      </c>
      <c r="C1323" s="593" t="str">
        <f>_xlfn.CONCAT(Table1[[#This Row],[groupid]],Table1[[#This Row],[Thành phần hao phí]])</f>
        <v>11Sà lan 400T</v>
      </c>
      <c r="D1323" s="594" t="s">
        <v>116</v>
      </c>
      <c r="E1323" s="589" t="s">
        <v>117</v>
      </c>
      <c r="F1323" s="588" t="s">
        <v>103</v>
      </c>
      <c r="G1323" s="595">
        <v>0.192</v>
      </c>
      <c r="H1323" s="590">
        <v>0</v>
      </c>
      <c r="I1323" s="596">
        <v>1</v>
      </c>
      <c r="J1323" s="591">
        <v>0</v>
      </c>
    </row>
    <row r="1324" spans="1:10" ht="15" customHeight="1">
      <c r="A1324" s="587"/>
      <c r="B1324" s="291">
        <v>11</v>
      </c>
      <c r="C1324" s="593" t="str">
        <f>_xlfn.CONCAT(Table1[[#This Row],[groupid]],Table1[[#This Row],[Thành phần hao phí]])</f>
        <v>11Cộng</v>
      </c>
      <c r="D1324" s="594"/>
      <c r="E1324" s="589" t="s">
        <v>314</v>
      </c>
      <c r="F1324" s="588"/>
      <c r="G1324" s="595"/>
      <c r="H1324" s="590"/>
      <c r="I1324" s="596"/>
      <c r="J1324" s="591">
        <v>679403</v>
      </c>
    </row>
    <row r="1325" spans="1:10" ht="15" customHeight="1">
      <c r="A1325" s="587">
        <v>12</v>
      </c>
      <c r="B1325" s="291">
        <v>12</v>
      </c>
      <c r="C1325" s="593" t="str">
        <f>_xlfn.CONCAT(Table1[[#This Row],[groupid]],Table1[[#This Row],[Thành phần hao phí]])</f>
        <v>120</v>
      </c>
      <c r="D1325" s="594">
        <v>0</v>
      </c>
      <c r="E1325" s="589">
        <v>0</v>
      </c>
      <c r="F1325" s="588">
        <v>0</v>
      </c>
      <c r="G1325" s="595">
        <v>1</v>
      </c>
      <c r="H1325" s="590"/>
      <c r="I1325" s="596"/>
      <c r="J1325" s="591"/>
    </row>
    <row r="1326" spans="1:10" ht="15" customHeight="1">
      <c r="A1326" s="587"/>
      <c r="B1326" s="291">
        <v>12</v>
      </c>
      <c r="C1326" s="593" t="str">
        <f>_xlfn.CONCAT(Table1[[#This Row],[groupid]],Table1[[#This Row],[Thành phần hao phí]])</f>
        <v>12b) Nhân công</v>
      </c>
      <c r="D1326" s="594"/>
      <c r="E1326" s="589" t="s">
        <v>229</v>
      </c>
      <c r="F1326" s="588"/>
      <c r="G1326" s="595"/>
      <c r="H1326" s="590"/>
      <c r="I1326" s="596"/>
      <c r="J1326" s="591">
        <v>0</v>
      </c>
    </row>
    <row r="1327" spans="1:10" ht="15" customHeight="1">
      <c r="A1327" s="587"/>
      <c r="B1327" s="291">
        <v>12</v>
      </c>
      <c r="C1327" s="593" t="str">
        <f>_xlfn.CONCAT(Table1[[#This Row],[groupid]],Table1[[#This Row],[Thành phần hao phí]])</f>
        <v>12Nhân công 3,5/7, nhóm 1</v>
      </c>
      <c r="D1327" s="594" t="s">
        <v>96</v>
      </c>
      <c r="E1327" s="589" t="s">
        <v>97</v>
      </c>
      <c r="F1327" s="588" t="s">
        <v>93</v>
      </c>
      <c r="G1327" s="595">
        <v>0.36</v>
      </c>
      <c r="H1327" s="590">
        <v>0</v>
      </c>
      <c r="I1327" s="596">
        <v>1</v>
      </c>
      <c r="J1327" s="591">
        <v>0</v>
      </c>
    </row>
    <row r="1328" spans="1:10" ht="15" customHeight="1">
      <c r="A1328" s="587"/>
      <c r="B1328" s="291">
        <v>12</v>
      </c>
      <c r="C1328" s="593" t="str">
        <f>_xlfn.CONCAT(Table1[[#This Row],[groupid]],Table1[[#This Row],[Thành phần hao phí]])</f>
        <v>12c) Máy thi công</v>
      </c>
      <c r="D1328" s="594"/>
      <c r="E1328" s="589" t="s">
        <v>230</v>
      </c>
      <c r="F1328" s="588"/>
      <c r="G1328" s="595"/>
      <c r="H1328" s="590"/>
      <c r="I1328" s="596"/>
      <c r="J1328" s="591">
        <v>0</v>
      </c>
    </row>
    <row r="1329" spans="1:10" ht="15" customHeight="1">
      <c r="A1329" s="587"/>
      <c r="B1329" s="291">
        <v>12</v>
      </c>
      <c r="C1329" s="593" t="str">
        <f>_xlfn.CONCAT(Table1[[#This Row],[groupid]],Table1[[#This Row],[Thành phần hao phí]])</f>
        <v>12Máy đào gầu dây 1,2m3</v>
      </c>
      <c r="D1329" s="594" t="s">
        <v>105</v>
      </c>
      <c r="E1329" s="589" t="s">
        <v>106</v>
      </c>
      <c r="F1329" s="588" t="s">
        <v>103</v>
      </c>
      <c r="G1329" s="595">
        <v>0.192</v>
      </c>
      <c r="H1329" s="590">
        <v>0</v>
      </c>
      <c r="I1329" s="596">
        <v>1</v>
      </c>
      <c r="J1329" s="591">
        <v>0</v>
      </c>
    </row>
    <row r="1330" spans="1:10" ht="15" customHeight="1">
      <c r="A1330" s="587"/>
      <c r="B1330" s="291">
        <v>12</v>
      </c>
      <c r="C1330" s="593" t="str">
        <f>_xlfn.CONCAT(Table1[[#This Row],[groupid]],Table1[[#This Row],[Thành phần hao phí]])</f>
        <v>12Sà lan 250T</v>
      </c>
      <c r="D1330" s="594" t="s">
        <v>113</v>
      </c>
      <c r="E1330" s="589" t="s">
        <v>114</v>
      </c>
      <c r="F1330" s="588" t="s">
        <v>103</v>
      </c>
      <c r="G1330" s="595">
        <v>0.192</v>
      </c>
      <c r="H1330" s="590">
        <v>0</v>
      </c>
      <c r="I1330" s="596">
        <v>1</v>
      </c>
      <c r="J1330" s="591">
        <v>0</v>
      </c>
    </row>
    <row r="1331" spans="1:10" ht="15" customHeight="1">
      <c r="A1331" s="587"/>
      <c r="B1331" s="291">
        <v>12</v>
      </c>
      <c r="C1331" s="593" t="str">
        <f>_xlfn.CONCAT(Table1[[#This Row],[groupid]],Table1[[#This Row],[Thành phần hao phí]])</f>
        <v>12Sà lan 400T</v>
      </c>
      <c r="D1331" s="594" t="s">
        <v>116</v>
      </c>
      <c r="E1331" s="589" t="s">
        <v>117</v>
      </c>
      <c r="F1331" s="588" t="s">
        <v>103</v>
      </c>
      <c r="G1331" s="595">
        <v>0.192</v>
      </c>
      <c r="H1331" s="590">
        <v>0</v>
      </c>
      <c r="I1331" s="596">
        <v>1</v>
      </c>
      <c r="J1331" s="591">
        <v>0</v>
      </c>
    </row>
    <row r="1332" spans="1:10" ht="15" customHeight="1">
      <c r="A1332" s="587"/>
      <c r="B1332" s="291">
        <v>12</v>
      </c>
      <c r="C1332" s="593" t="str">
        <f>_xlfn.CONCAT(Table1[[#This Row],[groupid]],Table1[[#This Row],[Thành phần hao phí]])</f>
        <v>12Cộng</v>
      </c>
      <c r="D1332" s="594"/>
      <c r="E1332" s="589" t="s">
        <v>314</v>
      </c>
      <c r="F1332" s="588"/>
      <c r="G1332" s="595"/>
      <c r="H1332" s="590"/>
      <c r="I1332" s="596"/>
      <c r="J1332" s="591">
        <v>0</v>
      </c>
    </row>
    <row r="1333" spans="1:10" ht="15" customHeight="1">
      <c r="A1333" s="587">
        <v>13</v>
      </c>
      <c r="B1333" s="291">
        <v>13</v>
      </c>
      <c r="C1333" s="593" t="str">
        <f>_xlfn.CONCAT(Table1[[#This Row],[groupid]],Table1[[#This Row],[Thành phần hao phí]])</f>
        <v>130</v>
      </c>
      <c r="D1333" s="594">
        <v>0</v>
      </c>
      <c r="E1333" s="589">
        <v>0</v>
      </c>
      <c r="F1333" s="588">
        <v>0</v>
      </c>
      <c r="G1333" s="595">
        <v>1</v>
      </c>
      <c r="H1333" s="590"/>
      <c r="I1333" s="596"/>
      <c r="J1333" s="591"/>
    </row>
    <row r="1334" spans="1:10" ht="15" customHeight="1">
      <c r="A1334" s="587"/>
      <c r="B1334" s="291">
        <v>13</v>
      </c>
      <c r="C1334" s="593" t="str">
        <f>_xlfn.CONCAT(Table1[[#This Row],[groupid]],Table1[[#This Row],[Thành phần hao phí]])</f>
        <v>13b) Nhân công</v>
      </c>
      <c r="D1334" s="594"/>
      <c r="E1334" s="589" t="s">
        <v>229</v>
      </c>
      <c r="F1334" s="588"/>
      <c r="G1334" s="595"/>
      <c r="H1334" s="590"/>
      <c r="I1334" s="596"/>
      <c r="J1334" s="591">
        <v>0</v>
      </c>
    </row>
    <row r="1335" spans="1:10" ht="15" customHeight="1">
      <c r="A1335" s="587"/>
      <c r="B1335" s="291">
        <v>13</v>
      </c>
      <c r="C1335" s="593" t="str">
        <f>_xlfn.CONCAT(Table1[[#This Row],[groupid]],Table1[[#This Row],[Thành phần hao phí]])</f>
        <v>13Nhân công 3,5/7, nhóm 1</v>
      </c>
      <c r="D1335" s="594" t="s">
        <v>96</v>
      </c>
      <c r="E1335" s="589" t="s">
        <v>97</v>
      </c>
      <c r="F1335" s="588" t="s">
        <v>93</v>
      </c>
      <c r="G1335" s="595">
        <v>0.36</v>
      </c>
      <c r="H1335" s="590">
        <v>0</v>
      </c>
      <c r="I1335" s="596">
        <v>1</v>
      </c>
      <c r="J1335" s="591">
        <v>0</v>
      </c>
    </row>
    <row r="1336" spans="1:10" ht="15" customHeight="1">
      <c r="A1336" s="587"/>
      <c r="B1336" s="291">
        <v>13</v>
      </c>
      <c r="C1336" s="593" t="str">
        <f>_xlfn.CONCAT(Table1[[#This Row],[groupid]],Table1[[#This Row],[Thành phần hao phí]])</f>
        <v>13c) Máy thi công</v>
      </c>
      <c r="D1336" s="594"/>
      <c r="E1336" s="589" t="s">
        <v>230</v>
      </c>
      <c r="F1336" s="588"/>
      <c r="G1336" s="595"/>
      <c r="H1336" s="590"/>
      <c r="I1336" s="596"/>
      <c r="J1336" s="591">
        <v>0</v>
      </c>
    </row>
    <row r="1337" spans="1:10" ht="15" customHeight="1">
      <c r="A1337" s="587"/>
      <c r="B1337" s="291">
        <v>13</v>
      </c>
      <c r="C1337" s="593" t="str">
        <f>_xlfn.CONCAT(Table1[[#This Row],[groupid]],Table1[[#This Row],[Thành phần hao phí]])</f>
        <v>13Máy đào gầu dây 1,2m3</v>
      </c>
      <c r="D1337" s="594" t="s">
        <v>105</v>
      </c>
      <c r="E1337" s="589" t="s">
        <v>106</v>
      </c>
      <c r="F1337" s="588" t="s">
        <v>103</v>
      </c>
      <c r="G1337" s="595">
        <v>0.192</v>
      </c>
      <c r="H1337" s="590">
        <v>0</v>
      </c>
      <c r="I1337" s="596">
        <v>1</v>
      </c>
      <c r="J1337" s="591">
        <v>0</v>
      </c>
    </row>
    <row r="1338" spans="1:10" ht="15" customHeight="1">
      <c r="A1338" s="587"/>
      <c r="B1338" s="291">
        <v>13</v>
      </c>
      <c r="C1338" s="593" t="str">
        <f>_xlfn.CONCAT(Table1[[#This Row],[groupid]],Table1[[#This Row],[Thành phần hao phí]])</f>
        <v>13Sà lan 250T</v>
      </c>
      <c r="D1338" s="594" t="s">
        <v>113</v>
      </c>
      <c r="E1338" s="589" t="s">
        <v>114</v>
      </c>
      <c r="F1338" s="588" t="s">
        <v>103</v>
      </c>
      <c r="G1338" s="595">
        <v>0.192</v>
      </c>
      <c r="H1338" s="590">
        <v>0</v>
      </c>
      <c r="I1338" s="596">
        <v>1</v>
      </c>
      <c r="J1338" s="591">
        <v>0</v>
      </c>
    </row>
    <row r="1339" spans="1:10" ht="15" customHeight="1">
      <c r="A1339" s="587"/>
      <c r="B1339" s="291">
        <v>13</v>
      </c>
      <c r="C1339" s="593" t="str">
        <f>_xlfn.CONCAT(Table1[[#This Row],[groupid]],Table1[[#This Row],[Thành phần hao phí]])</f>
        <v>13Sà lan 400T</v>
      </c>
      <c r="D1339" s="594" t="s">
        <v>116</v>
      </c>
      <c r="E1339" s="589" t="s">
        <v>117</v>
      </c>
      <c r="F1339" s="588" t="s">
        <v>103</v>
      </c>
      <c r="G1339" s="595">
        <v>0.192</v>
      </c>
      <c r="H1339" s="590">
        <v>0</v>
      </c>
      <c r="I1339" s="596">
        <v>1</v>
      </c>
      <c r="J1339" s="591">
        <v>0</v>
      </c>
    </row>
    <row r="1340" spans="1:10" ht="15" customHeight="1">
      <c r="A1340" s="587"/>
      <c r="B1340" s="291">
        <v>13</v>
      </c>
      <c r="C1340" s="593" t="str">
        <f>_xlfn.CONCAT(Table1[[#This Row],[groupid]],Table1[[#This Row],[Thành phần hao phí]])</f>
        <v>13Cộng</v>
      </c>
      <c r="D1340" s="594"/>
      <c r="E1340" s="589" t="s">
        <v>314</v>
      </c>
      <c r="F1340" s="588"/>
      <c r="G1340" s="595"/>
      <c r="H1340" s="590"/>
      <c r="I1340" s="596"/>
      <c r="J1340" s="591">
        <v>0</v>
      </c>
    </row>
    <row r="1341" spans="1:10" ht="15" customHeight="1">
      <c r="A1341" s="587">
        <v>14</v>
      </c>
      <c r="B1341" s="291">
        <v>14</v>
      </c>
      <c r="C1341" s="593" t="str">
        <f>_xlfn.CONCAT(Table1[[#This Row],[groupid]],Table1[[#This Row],[Thành phần hao phí]])</f>
        <v>140</v>
      </c>
      <c r="D1341" s="594">
        <v>0</v>
      </c>
      <c r="E1341" s="589">
        <v>0</v>
      </c>
      <c r="F1341" s="588">
        <v>0</v>
      </c>
      <c r="G1341" s="595">
        <v>1</v>
      </c>
      <c r="H1341" s="590"/>
      <c r="I1341" s="596"/>
      <c r="J1341" s="591"/>
    </row>
    <row r="1342" spans="1:10" ht="15" customHeight="1">
      <c r="A1342" s="587"/>
      <c r="B1342" s="291">
        <v>14</v>
      </c>
      <c r="C1342" s="593" t="str">
        <f>_xlfn.CONCAT(Table1[[#This Row],[groupid]],Table1[[#This Row],[Thành phần hao phí]])</f>
        <v>14b) Nhân công</v>
      </c>
      <c r="D1342" s="594"/>
      <c r="E1342" s="589" t="s">
        <v>229</v>
      </c>
      <c r="F1342" s="588"/>
      <c r="G1342" s="595"/>
      <c r="H1342" s="590"/>
      <c r="I1342" s="596"/>
      <c r="J1342" s="591">
        <v>0</v>
      </c>
    </row>
    <row r="1343" spans="1:10" ht="15" customHeight="1">
      <c r="A1343" s="587"/>
      <c r="B1343" s="291">
        <v>14</v>
      </c>
      <c r="C1343" s="593" t="str">
        <f>_xlfn.CONCAT(Table1[[#This Row],[groupid]],Table1[[#This Row],[Thành phần hao phí]])</f>
        <v>14Nhân công 3,5/7, nhóm 1</v>
      </c>
      <c r="D1343" s="594" t="s">
        <v>96</v>
      </c>
      <c r="E1343" s="589" t="s">
        <v>97</v>
      </c>
      <c r="F1343" s="588" t="s">
        <v>93</v>
      </c>
      <c r="G1343" s="595">
        <v>0.36</v>
      </c>
      <c r="H1343" s="590">
        <v>0</v>
      </c>
      <c r="I1343" s="596">
        <v>1</v>
      </c>
      <c r="J1343" s="591">
        <v>0</v>
      </c>
    </row>
    <row r="1344" spans="1:10" ht="15" customHeight="1">
      <c r="A1344" s="587"/>
      <c r="B1344" s="291">
        <v>14</v>
      </c>
      <c r="C1344" s="593" t="str">
        <f>_xlfn.CONCAT(Table1[[#This Row],[groupid]],Table1[[#This Row],[Thành phần hao phí]])</f>
        <v>14c) Máy thi công</v>
      </c>
      <c r="D1344" s="594"/>
      <c r="E1344" s="589" t="s">
        <v>230</v>
      </c>
      <c r="F1344" s="588"/>
      <c r="G1344" s="595"/>
      <c r="H1344" s="590"/>
      <c r="I1344" s="596"/>
      <c r="J1344" s="591">
        <v>0</v>
      </c>
    </row>
    <row r="1345" spans="1:10" ht="15" customHeight="1">
      <c r="A1345" s="587"/>
      <c r="B1345" s="291">
        <v>14</v>
      </c>
      <c r="C1345" s="593" t="str">
        <f>_xlfn.CONCAT(Table1[[#This Row],[groupid]],Table1[[#This Row],[Thành phần hao phí]])</f>
        <v>14Máy đào gầu dây 1,2m3</v>
      </c>
      <c r="D1345" s="594" t="s">
        <v>105</v>
      </c>
      <c r="E1345" s="589" t="s">
        <v>106</v>
      </c>
      <c r="F1345" s="588" t="s">
        <v>103</v>
      </c>
      <c r="G1345" s="595">
        <v>0.192</v>
      </c>
      <c r="H1345" s="590">
        <v>0</v>
      </c>
      <c r="I1345" s="596">
        <v>1</v>
      </c>
      <c r="J1345" s="591">
        <v>0</v>
      </c>
    </row>
    <row r="1346" spans="1:10" ht="15" customHeight="1">
      <c r="A1346" s="587"/>
      <c r="B1346" s="291">
        <v>14</v>
      </c>
      <c r="C1346" s="593" t="str">
        <f>_xlfn.CONCAT(Table1[[#This Row],[groupid]],Table1[[#This Row],[Thành phần hao phí]])</f>
        <v>14Sà lan 250T</v>
      </c>
      <c r="D1346" s="594" t="s">
        <v>113</v>
      </c>
      <c r="E1346" s="589" t="s">
        <v>114</v>
      </c>
      <c r="F1346" s="588" t="s">
        <v>103</v>
      </c>
      <c r="G1346" s="595">
        <v>0.192</v>
      </c>
      <c r="H1346" s="590">
        <v>0</v>
      </c>
      <c r="I1346" s="596">
        <v>1</v>
      </c>
      <c r="J1346" s="591">
        <v>0</v>
      </c>
    </row>
    <row r="1347" spans="1:10" ht="15" customHeight="1">
      <c r="A1347" s="587"/>
      <c r="B1347" s="291">
        <v>14</v>
      </c>
      <c r="C1347" s="593" t="str">
        <f>_xlfn.CONCAT(Table1[[#This Row],[groupid]],Table1[[#This Row],[Thành phần hao phí]])</f>
        <v>14Sà lan 400T</v>
      </c>
      <c r="D1347" s="594" t="s">
        <v>116</v>
      </c>
      <c r="E1347" s="589" t="s">
        <v>117</v>
      </c>
      <c r="F1347" s="588" t="s">
        <v>103</v>
      </c>
      <c r="G1347" s="595">
        <v>0.192</v>
      </c>
      <c r="H1347" s="590">
        <v>0</v>
      </c>
      <c r="I1347" s="596">
        <v>1</v>
      </c>
      <c r="J1347" s="591">
        <v>0</v>
      </c>
    </row>
    <row r="1348" spans="1:10" ht="15" customHeight="1">
      <c r="A1348" s="587"/>
      <c r="B1348" s="291">
        <v>14</v>
      </c>
      <c r="C1348" s="593" t="str">
        <f>_xlfn.CONCAT(Table1[[#This Row],[groupid]],Table1[[#This Row],[Thành phần hao phí]])</f>
        <v>14Cộng</v>
      </c>
      <c r="D1348" s="594"/>
      <c r="E1348" s="589" t="s">
        <v>314</v>
      </c>
      <c r="F1348" s="588"/>
      <c r="G1348" s="595"/>
      <c r="H1348" s="590"/>
      <c r="I1348" s="596"/>
      <c r="J1348" s="591">
        <v>0</v>
      </c>
    </row>
    <row r="1349" spans="1:10" ht="15" customHeight="1">
      <c r="A1349" s="587">
        <v>15</v>
      </c>
      <c r="B1349" s="291">
        <v>15</v>
      </c>
      <c r="C1349" s="593" t="str">
        <f>_xlfn.CONCAT(Table1[[#This Row],[groupid]],Table1[[#This Row],[Thành phần hao phí]])</f>
        <v>150</v>
      </c>
      <c r="D1349" s="594">
        <v>0</v>
      </c>
      <c r="E1349" s="589">
        <v>0</v>
      </c>
      <c r="F1349" s="588">
        <v>0</v>
      </c>
      <c r="G1349" s="595">
        <v>1</v>
      </c>
      <c r="H1349" s="590"/>
      <c r="I1349" s="596"/>
      <c r="J1349" s="591"/>
    </row>
    <row r="1350" spans="1:10" ht="15" customHeight="1">
      <c r="A1350" s="587"/>
      <c r="B1350" s="291">
        <v>15</v>
      </c>
      <c r="C1350" s="593" t="str">
        <f>_xlfn.CONCAT(Table1[[#This Row],[groupid]],Table1[[#This Row],[Thành phần hao phí]])</f>
        <v>15b) Nhân công</v>
      </c>
      <c r="D1350" s="594"/>
      <c r="E1350" s="589" t="s">
        <v>229</v>
      </c>
      <c r="F1350" s="588"/>
      <c r="G1350" s="595"/>
      <c r="H1350" s="590"/>
      <c r="I1350" s="596"/>
      <c r="J1350" s="591">
        <v>0</v>
      </c>
    </row>
    <row r="1351" spans="1:10" ht="15" customHeight="1">
      <c r="A1351" s="587"/>
      <c r="B1351" s="291">
        <v>15</v>
      </c>
      <c r="C1351" s="593" t="str">
        <f>_xlfn.CONCAT(Table1[[#This Row],[groupid]],Table1[[#This Row],[Thành phần hao phí]])</f>
        <v>15Nhân công 3,5/7, nhóm 1</v>
      </c>
      <c r="D1351" s="594" t="s">
        <v>96</v>
      </c>
      <c r="E1351" s="589" t="s">
        <v>97</v>
      </c>
      <c r="F1351" s="588" t="s">
        <v>93</v>
      </c>
      <c r="G1351" s="595">
        <v>0.36</v>
      </c>
      <c r="H1351" s="590">
        <v>0</v>
      </c>
      <c r="I1351" s="596">
        <v>1</v>
      </c>
      <c r="J1351" s="591">
        <v>0</v>
      </c>
    </row>
    <row r="1352" spans="1:10" ht="15" customHeight="1">
      <c r="A1352" s="587"/>
      <c r="B1352" s="291">
        <v>15</v>
      </c>
      <c r="C1352" s="593" t="str">
        <f>_xlfn.CONCAT(Table1[[#This Row],[groupid]],Table1[[#This Row],[Thành phần hao phí]])</f>
        <v>15c) Máy thi công</v>
      </c>
      <c r="D1352" s="594"/>
      <c r="E1352" s="589" t="s">
        <v>230</v>
      </c>
      <c r="F1352" s="588"/>
      <c r="G1352" s="595"/>
      <c r="H1352" s="590"/>
      <c r="I1352" s="596"/>
      <c r="J1352" s="591">
        <v>0</v>
      </c>
    </row>
    <row r="1353" spans="1:10" ht="15" customHeight="1">
      <c r="A1353" s="587"/>
      <c r="B1353" s="291">
        <v>15</v>
      </c>
      <c r="C1353" s="593" t="str">
        <f>_xlfn.CONCAT(Table1[[#This Row],[groupid]],Table1[[#This Row],[Thành phần hao phí]])</f>
        <v>15Máy đào gầu dây 1,2m3</v>
      </c>
      <c r="D1353" s="594" t="s">
        <v>105</v>
      </c>
      <c r="E1353" s="589" t="s">
        <v>106</v>
      </c>
      <c r="F1353" s="588" t="s">
        <v>103</v>
      </c>
      <c r="G1353" s="595">
        <v>0.192</v>
      </c>
      <c r="H1353" s="590">
        <v>0</v>
      </c>
      <c r="I1353" s="596">
        <v>1</v>
      </c>
      <c r="J1353" s="591">
        <v>0</v>
      </c>
    </row>
    <row r="1354" spans="1:10" ht="15" customHeight="1">
      <c r="A1354" s="587"/>
      <c r="B1354" s="291">
        <v>15</v>
      </c>
      <c r="C1354" s="593" t="str">
        <f>_xlfn.CONCAT(Table1[[#This Row],[groupid]],Table1[[#This Row],[Thành phần hao phí]])</f>
        <v>15Sà lan 250T</v>
      </c>
      <c r="D1354" s="594" t="s">
        <v>113</v>
      </c>
      <c r="E1354" s="589" t="s">
        <v>114</v>
      </c>
      <c r="F1354" s="588" t="s">
        <v>103</v>
      </c>
      <c r="G1354" s="595">
        <v>0.192</v>
      </c>
      <c r="H1354" s="590">
        <v>0</v>
      </c>
      <c r="I1354" s="596">
        <v>1</v>
      </c>
      <c r="J1354" s="591">
        <v>0</v>
      </c>
    </row>
    <row r="1355" spans="1:10" ht="15" customHeight="1">
      <c r="A1355" s="587"/>
      <c r="B1355" s="291">
        <v>15</v>
      </c>
      <c r="C1355" s="593" t="str">
        <f>_xlfn.CONCAT(Table1[[#This Row],[groupid]],Table1[[#This Row],[Thành phần hao phí]])</f>
        <v>15Sà lan 400T</v>
      </c>
      <c r="D1355" s="594" t="s">
        <v>116</v>
      </c>
      <c r="E1355" s="589" t="s">
        <v>117</v>
      </c>
      <c r="F1355" s="588" t="s">
        <v>103</v>
      </c>
      <c r="G1355" s="595">
        <v>0.192</v>
      </c>
      <c r="H1355" s="590">
        <v>0</v>
      </c>
      <c r="I1355" s="596">
        <v>1</v>
      </c>
      <c r="J1355" s="591">
        <v>0</v>
      </c>
    </row>
    <row r="1356" spans="1:10" ht="15" customHeight="1">
      <c r="A1356" s="587"/>
      <c r="B1356" s="291">
        <v>15</v>
      </c>
      <c r="C1356" s="593" t="str">
        <f>_xlfn.CONCAT(Table1[[#This Row],[groupid]],Table1[[#This Row],[Thành phần hao phí]])</f>
        <v>15Cộng</v>
      </c>
      <c r="D1356" s="594"/>
      <c r="E1356" s="589" t="s">
        <v>314</v>
      </c>
      <c r="F1356" s="588"/>
      <c r="G1356" s="595"/>
      <c r="H1356" s="590"/>
      <c r="I1356" s="596"/>
      <c r="J1356" s="591">
        <v>0</v>
      </c>
    </row>
    <row r="1357" spans="1:10" ht="15" customHeight="1">
      <c r="A1357" s="587">
        <v>16</v>
      </c>
      <c r="B1357" s="291">
        <v>16</v>
      </c>
      <c r="C1357" s="593" t="str">
        <f>_xlfn.CONCAT(Table1[[#This Row],[groupid]],Table1[[#This Row],[Thành phần hao phí]])</f>
        <v>160</v>
      </c>
      <c r="D1357" s="594">
        <v>0</v>
      </c>
      <c r="E1357" s="589">
        <v>0</v>
      </c>
      <c r="F1357" s="588">
        <v>0</v>
      </c>
      <c r="G1357" s="595">
        <v>1</v>
      </c>
      <c r="H1357" s="590"/>
      <c r="I1357" s="596"/>
      <c r="J1357" s="591"/>
    </row>
    <row r="1358" spans="1:10" ht="15" customHeight="1">
      <c r="A1358" s="587"/>
      <c r="B1358" s="291">
        <v>16</v>
      </c>
      <c r="C1358" s="593" t="str">
        <f>_xlfn.CONCAT(Table1[[#This Row],[groupid]],Table1[[#This Row],[Thành phần hao phí]])</f>
        <v>16b) Nhân công</v>
      </c>
      <c r="D1358" s="594"/>
      <c r="E1358" s="589" t="s">
        <v>229</v>
      </c>
      <c r="F1358" s="588"/>
      <c r="G1358" s="595"/>
      <c r="H1358" s="590"/>
      <c r="I1358" s="596"/>
      <c r="J1358" s="591">
        <v>0</v>
      </c>
    </row>
    <row r="1359" spans="1:10" ht="15" customHeight="1">
      <c r="A1359" s="587"/>
      <c r="B1359" s="291">
        <v>16</v>
      </c>
      <c r="C1359" s="593" t="str">
        <f>_xlfn.CONCAT(Table1[[#This Row],[groupid]],Table1[[#This Row],[Thành phần hao phí]])</f>
        <v>16Nhân công 3,5/7, nhóm 1</v>
      </c>
      <c r="D1359" s="594" t="s">
        <v>96</v>
      </c>
      <c r="E1359" s="589" t="s">
        <v>97</v>
      </c>
      <c r="F1359" s="588" t="s">
        <v>93</v>
      </c>
      <c r="G1359" s="595">
        <v>0.36</v>
      </c>
      <c r="H1359" s="590">
        <v>0</v>
      </c>
      <c r="I1359" s="596">
        <v>1</v>
      </c>
      <c r="J1359" s="591">
        <v>0</v>
      </c>
    </row>
    <row r="1360" spans="1:10" ht="15" customHeight="1">
      <c r="A1360" s="587"/>
      <c r="B1360" s="291">
        <v>16</v>
      </c>
      <c r="C1360" s="593" t="str">
        <f>_xlfn.CONCAT(Table1[[#This Row],[groupid]],Table1[[#This Row],[Thành phần hao phí]])</f>
        <v>16c) Máy thi công</v>
      </c>
      <c r="D1360" s="594"/>
      <c r="E1360" s="589" t="s">
        <v>230</v>
      </c>
      <c r="F1360" s="588"/>
      <c r="G1360" s="595"/>
      <c r="H1360" s="590"/>
      <c r="I1360" s="596"/>
      <c r="J1360" s="591">
        <v>0</v>
      </c>
    </row>
    <row r="1361" spans="1:10" ht="15" customHeight="1">
      <c r="A1361" s="587"/>
      <c r="B1361" s="291">
        <v>16</v>
      </c>
      <c r="C1361" s="593" t="str">
        <f>_xlfn.CONCAT(Table1[[#This Row],[groupid]],Table1[[#This Row],[Thành phần hao phí]])</f>
        <v>16Máy đào gầu dây 1,2m3</v>
      </c>
      <c r="D1361" s="594" t="s">
        <v>105</v>
      </c>
      <c r="E1361" s="589" t="s">
        <v>106</v>
      </c>
      <c r="F1361" s="588" t="s">
        <v>103</v>
      </c>
      <c r="G1361" s="595">
        <v>0.192</v>
      </c>
      <c r="H1361" s="590">
        <v>0</v>
      </c>
      <c r="I1361" s="596">
        <v>1</v>
      </c>
      <c r="J1361" s="591">
        <v>0</v>
      </c>
    </row>
    <row r="1362" spans="1:10" ht="15" customHeight="1">
      <c r="A1362" s="587"/>
      <c r="B1362" s="291">
        <v>16</v>
      </c>
      <c r="C1362" s="593" t="str">
        <f>_xlfn.CONCAT(Table1[[#This Row],[groupid]],Table1[[#This Row],[Thành phần hao phí]])</f>
        <v>16Sà lan 250T</v>
      </c>
      <c r="D1362" s="594" t="s">
        <v>113</v>
      </c>
      <c r="E1362" s="589" t="s">
        <v>114</v>
      </c>
      <c r="F1362" s="588" t="s">
        <v>103</v>
      </c>
      <c r="G1362" s="595">
        <v>0.192</v>
      </c>
      <c r="H1362" s="590">
        <v>0</v>
      </c>
      <c r="I1362" s="596">
        <v>1</v>
      </c>
      <c r="J1362" s="591">
        <v>0</v>
      </c>
    </row>
    <row r="1363" spans="1:10" ht="15" customHeight="1">
      <c r="A1363" s="587"/>
      <c r="B1363" s="291">
        <v>16</v>
      </c>
      <c r="C1363" s="593" t="str">
        <f>_xlfn.CONCAT(Table1[[#This Row],[groupid]],Table1[[#This Row],[Thành phần hao phí]])</f>
        <v>16Sà lan 400T</v>
      </c>
      <c r="D1363" s="594" t="s">
        <v>116</v>
      </c>
      <c r="E1363" s="589" t="s">
        <v>117</v>
      </c>
      <c r="F1363" s="588" t="s">
        <v>103</v>
      </c>
      <c r="G1363" s="595">
        <v>0.192</v>
      </c>
      <c r="H1363" s="590">
        <v>0</v>
      </c>
      <c r="I1363" s="596">
        <v>1</v>
      </c>
      <c r="J1363" s="591">
        <v>0</v>
      </c>
    </row>
    <row r="1364" spans="1:10" ht="15" customHeight="1">
      <c r="A1364" s="587"/>
      <c r="B1364" s="291">
        <v>16</v>
      </c>
      <c r="C1364" s="593" t="str">
        <f>_xlfn.CONCAT(Table1[[#This Row],[groupid]],Table1[[#This Row],[Thành phần hao phí]])</f>
        <v>16Cộng</v>
      </c>
      <c r="D1364" s="594"/>
      <c r="E1364" s="589" t="s">
        <v>314</v>
      </c>
      <c r="F1364" s="588"/>
      <c r="G1364" s="595"/>
      <c r="H1364" s="590"/>
      <c r="I1364" s="596"/>
      <c r="J1364" s="591">
        <v>0</v>
      </c>
    </row>
    <row r="1365" spans="1:10" ht="15" customHeight="1">
      <c r="A1365" s="587">
        <v>17</v>
      </c>
      <c r="B1365" s="291">
        <v>17</v>
      </c>
      <c r="C1365" s="593" t="str">
        <f>_xlfn.CONCAT(Table1[[#This Row],[groupid]],Table1[[#This Row],[Thành phần hao phí]])</f>
        <v>170</v>
      </c>
      <c r="D1365" s="594">
        <v>0</v>
      </c>
      <c r="E1365" s="589">
        <v>0</v>
      </c>
      <c r="F1365" s="588">
        <v>0</v>
      </c>
      <c r="G1365" s="595">
        <v>1</v>
      </c>
      <c r="H1365" s="590"/>
      <c r="I1365" s="596"/>
      <c r="J1365" s="591"/>
    </row>
    <row r="1366" spans="1:10" ht="15" customHeight="1">
      <c r="A1366" s="587"/>
      <c r="B1366" s="291">
        <v>17</v>
      </c>
      <c r="C1366" s="593" t="str">
        <f>_xlfn.CONCAT(Table1[[#This Row],[groupid]],Table1[[#This Row],[Thành phần hao phí]])</f>
        <v>17b) Nhân công</v>
      </c>
      <c r="D1366" s="594"/>
      <c r="E1366" s="589" t="s">
        <v>229</v>
      </c>
      <c r="F1366" s="588"/>
      <c r="G1366" s="595"/>
      <c r="H1366" s="590"/>
      <c r="I1366" s="596"/>
      <c r="J1366" s="591">
        <v>0</v>
      </c>
    </row>
    <row r="1367" spans="1:10" ht="15" customHeight="1">
      <c r="A1367" s="587"/>
      <c r="B1367" s="291">
        <v>17</v>
      </c>
      <c r="C1367" s="593" t="str">
        <f>_xlfn.CONCAT(Table1[[#This Row],[groupid]],Table1[[#This Row],[Thành phần hao phí]])</f>
        <v>17Nhân công 3,5/7, nhóm 1</v>
      </c>
      <c r="D1367" s="594" t="s">
        <v>96</v>
      </c>
      <c r="E1367" s="589" t="s">
        <v>97</v>
      </c>
      <c r="F1367" s="588" t="s">
        <v>93</v>
      </c>
      <c r="G1367" s="595">
        <v>0.36</v>
      </c>
      <c r="H1367" s="590">
        <v>0</v>
      </c>
      <c r="I1367" s="596">
        <v>1</v>
      </c>
      <c r="J1367" s="591">
        <v>0</v>
      </c>
    </row>
    <row r="1368" spans="1:10" ht="15" customHeight="1">
      <c r="A1368" s="587"/>
      <c r="B1368" s="291">
        <v>17</v>
      </c>
      <c r="C1368" s="593" t="str">
        <f>_xlfn.CONCAT(Table1[[#This Row],[groupid]],Table1[[#This Row],[Thành phần hao phí]])</f>
        <v>17c) Máy thi công</v>
      </c>
      <c r="D1368" s="594"/>
      <c r="E1368" s="589" t="s">
        <v>230</v>
      </c>
      <c r="F1368" s="588"/>
      <c r="G1368" s="595"/>
      <c r="H1368" s="590"/>
      <c r="I1368" s="596"/>
      <c r="J1368" s="591">
        <v>0</v>
      </c>
    </row>
    <row r="1369" spans="1:10" ht="15" customHeight="1">
      <c r="A1369" s="587"/>
      <c r="B1369" s="291">
        <v>17</v>
      </c>
      <c r="C1369" s="593" t="str">
        <f>_xlfn.CONCAT(Table1[[#This Row],[groupid]],Table1[[#This Row],[Thành phần hao phí]])</f>
        <v>17Máy đào gầu dây 1,2m3</v>
      </c>
      <c r="D1369" s="594" t="s">
        <v>105</v>
      </c>
      <c r="E1369" s="589" t="s">
        <v>106</v>
      </c>
      <c r="F1369" s="588" t="s">
        <v>103</v>
      </c>
      <c r="G1369" s="595">
        <v>0.192</v>
      </c>
      <c r="H1369" s="590">
        <v>0</v>
      </c>
      <c r="I1369" s="596">
        <v>1</v>
      </c>
      <c r="J1369" s="591">
        <v>0</v>
      </c>
    </row>
    <row r="1370" spans="1:10" ht="15" customHeight="1">
      <c r="A1370" s="587"/>
      <c r="B1370" s="291">
        <v>17</v>
      </c>
      <c r="C1370" s="593" t="str">
        <f>_xlfn.CONCAT(Table1[[#This Row],[groupid]],Table1[[#This Row],[Thành phần hao phí]])</f>
        <v>17Sà lan 250T</v>
      </c>
      <c r="D1370" s="594" t="s">
        <v>113</v>
      </c>
      <c r="E1370" s="589" t="s">
        <v>114</v>
      </c>
      <c r="F1370" s="588" t="s">
        <v>103</v>
      </c>
      <c r="G1370" s="595">
        <v>0.192</v>
      </c>
      <c r="H1370" s="590">
        <v>0</v>
      </c>
      <c r="I1370" s="596">
        <v>1</v>
      </c>
      <c r="J1370" s="591">
        <v>0</v>
      </c>
    </row>
    <row r="1371" spans="1:10" ht="15" customHeight="1">
      <c r="A1371" s="587"/>
      <c r="B1371" s="291">
        <v>17</v>
      </c>
      <c r="C1371" s="593" t="str">
        <f>_xlfn.CONCAT(Table1[[#This Row],[groupid]],Table1[[#This Row],[Thành phần hao phí]])</f>
        <v>17Sà lan 400T</v>
      </c>
      <c r="D1371" s="594" t="s">
        <v>116</v>
      </c>
      <c r="E1371" s="589" t="s">
        <v>117</v>
      </c>
      <c r="F1371" s="588" t="s">
        <v>103</v>
      </c>
      <c r="G1371" s="595">
        <v>0.192</v>
      </c>
      <c r="H1371" s="590">
        <v>0</v>
      </c>
      <c r="I1371" s="596">
        <v>1</v>
      </c>
      <c r="J1371" s="591">
        <v>0</v>
      </c>
    </row>
    <row r="1372" spans="1:10" ht="15" customHeight="1">
      <c r="A1372" s="587"/>
      <c r="B1372" s="291">
        <v>17</v>
      </c>
      <c r="C1372" s="593" t="str">
        <f>_xlfn.CONCAT(Table1[[#This Row],[groupid]],Table1[[#This Row],[Thành phần hao phí]])</f>
        <v>17Cộng</v>
      </c>
      <c r="D1372" s="594"/>
      <c r="E1372" s="589" t="s">
        <v>314</v>
      </c>
      <c r="F1372" s="588"/>
      <c r="G1372" s="595"/>
      <c r="H1372" s="590"/>
      <c r="I1372" s="596"/>
      <c r="J1372" s="591">
        <v>0</v>
      </c>
    </row>
    <row r="1373" spans="1:10" ht="15" customHeight="1">
      <c r="A1373" s="587">
        <v>1</v>
      </c>
      <c r="B1373" s="291">
        <v>1</v>
      </c>
      <c r="C1373" s="593" t="str">
        <f>_xlfn.CONCAT(Table1[[#This Row],[groupid]],Table1[[#This Row],[Thành phần hao phí]])</f>
        <v>1Nạo vét bùn bằng thủ công</v>
      </c>
      <c r="D1373" s="594" t="s">
        <v>44</v>
      </c>
      <c r="E1373" s="589" t="s">
        <v>45</v>
      </c>
      <c r="F1373" s="588" t="s">
        <v>46</v>
      </c>
      <c r="G1373" s="595">
        <v>1</v>
      </c>
      <c r="H1373" s="590"/>
      <c r="I1373" s="596"/>
      <c r="J1373" s="591"/>
    </row>
    <row r="1374" spans="1:10" ht="15" customHeight="1">
      <c r="A1374" s="587"/>
      <c r="B1374" s="291">
        <v>1</v>
      </c>
      <c r="C1374" s="593" t="str">
        <f>_xlfn.CONCAT(Table1[[#This Row],[groupid]],Table1[[#This Row],[Thành phần hao phí]])</f>
        <v>1b) Nhân công</v>
      </c>
      <c r="D1374" s="594"/>
      <c r="E1374" s="589" t="s">
        <v>229</v>
      </c>
      <c r="F1374" s="588"/>
      <c r="G1374" s="595"/>
      <c r="H1374" s="590"/>
      <c r="I1374" s="596"/>
      <c r="J1374" s="591">
        <v>211893</v>
      </c>
    </row>
    <row r="1375" spans="1:10" ht="15" customHeight="1">
      <c r="A1375" s="587"/>
      <c r="B1375" s="291">
        <v>1</v>
      </c>
      <c r="C1375" s="593" t="str">
        <f>_xlfn.CONCAT(Table1[[#This Row],[groupid]],Table1[[#This Row],[Thành phần hao phí]])</f>
        <v>1Nhân công 3,0/7, nhóm 1</v>
      </c>
      <c r="D1375" s="594" t="s">
        <v>91</v>
      </c>
      <c r="E1375" s="589" t="s">
        <v>92</v>
      </c>
      <c r="F1375" s="588" t="s">
        <v>93</v>
      </c>
      <c r="G1375" s="595">
        <v>0.94</v>
      </c>
      <c r="H1375" s="590">
        <v>225418</v>
      </c>
      <c r="I1375" s="596">
        <v>1</v>
      </c>
      <c r="J1375" s="591">
        <v>211893</v>
      </c>
    </row>
    <row r="1376" spans="1:10" ht="15" customHeight="1">
      <c r="A1376" s="587">
        <v>2</v>
      </c>
      <c r="B1376" s="291">
        <v>2</v>
      </c>
      <c r="C1376" s="593" t="str">
        <f>_xlfn.CONCAT(Table1[[#This Row],[groupid]],Table1[[#This Row],[Thành phần hao phí]])</f>
        <v>2Nạo vét kênh mương bằng máy đào gầu dây 0,4m3, chiều cao đổ đất &lt;= 3m, bùn đặc lắng đọng dưới 3 năm</v>
      </c>
      <c r="D1376" s="594" t="s">
        <v>52</v>
      </c>
      <c r="E1376" s="589" t="s">
        <v>53</v>
      </c>
      <c r="F1376" s="588" t="s">
        <v>54</v>
      </c>
      <c r="G1376" s="595">
        <v>1</v>
      </c>
      <c r="H1376" s="590"/>
      <c r="I1376" s="596"/>
      <c r="J1376" s="591"/>
    </row>
    <row r="1377" spans="1:10" ht="15" customHeight="1">
      <c r="A1377" s="587"/>
      <c r="B1377" s="291">
        <v>2</v>
      </c>
      <c r="C1377" s="593" t="str">
        <f>_xlfn.CONCAT(Table1[[#This Row],[groupid]],Table1[[#This Row],[Thành phần hao phí]])</f>
        <v>2b) Nhân công</v>
      </c>
      <c r="D1377" s="594"/>
      <c r="E1377" s="589" t="s">
        <v>229</v>
      </c>
      <c r="F1377" s="588"/>
      <c r="G1377" s="595"/>
      <c r="H1377" s="590"/>
      <c r="I1377" s="596"/>
      <c r="J1377" s="591">
        <v>202130</v>
      </c>
    </row>
    <row r="1378" spans="1:10" ht="15" customHeight="1">
      <c r="A1378" s="587"/>
      <c r="B1378" s="291">
        <v>2</v>
      </c>
      <c r="C1378" s="593" t="str">
        <f>_xlfn.CONCAT(Table1[[#This Row],[groupid]],Table1[[#This Row],[Thành phần hao phí]])</f>
        <v>2Nhân công 3,5/7, nhóm 1</v>
      </c>
      <c r="D1378" s="594" t="s">
        <v>96</v>
      </c>
      <c r="E1378" s="589" t="s">
        <v>97</v>
      </c>
      <c r="F1378" s="588" t="s">
        <v>93</v>
      </c>
      <c r="G1378" s="595">
        <v>0.82</v>
      </c>
      <c r="H1378" s="590">
        <v>246500</v>
      </c>
      <c r="I1378" s="596">
        <v>1</v>
      </c>
      <c r="J1378" s="591">
        <v>202130</v>
      </c>
    </row>
    <row r="1379" spans="1:10" ht="15" customHeight="1">
      <c r="A1379" s="587"/>
      <c r="B1379" s="291">
        <v>2</v>
      </c>
      <c r="C1379" s="593" t="str">
        <f>_xlfn.CONCAT(Table1[[#This Row],[groupid]],Table1[[#This Row],[Thành phần hao phí]])</f>
        <v>2c) Máy thi công</v>
      </c>
      <c r="D1379" s="594"/>
      <c r="E1379" s="589" t="s">
        <v>230</v>
      </c>
      <c r="F1379" s="588"/>
      <c r="G1379" s="595"/>
      <c r="H1379" s="590"/>
      <c r="I1379" s="596"/>
      <c r="J1379" s="591">
        <v>978209</v>
      </c>
    </row>
    <row r="1380" spans="1:10" ht="15" customHeight="1">
      <c r="A1380" s="587"/>
      <c r="B1380" s="291">
        <v>2</v>
      </c>
      <c r="C1380" s="593" t="str">
        <f>_xlfn.CONCAT(Table1[[#This Row],[groupid]],Table1[[#This Row],[Thành phần hao phí]])</f>
        <v>2Máy đào gầu dây 0,4m3</v>
      </c>
      <c r="D1380" s="594" t="s">
        <v>101</v>
      </c>
      <c r="E1380" s="589" t="s">
        <v>102</v>
      </c>
      <c r="F1380" s="588" t="s">
        <v>103</v>
      </c>
      <c r="G1380" s="595">
        <v>0.44</v>
      </c>
      <c r="H1380" s="590">
        <v>1992824</v>
      </c>
      <c r="I1380" s="596">
        <v>1</v>
      </c>
      <c r="J1380" s="591">
        <v>876843</v>
      </c>
    </row>
    <row r="1381" spans="1:10" ht="15" customHeight="1">
      <c r="A1381" s="587"/>
      <c r="B1381" s="291">
        <v>2</v>
      </c>
      <c r="C1381" s="593" t="str">
        <f>_xlfn.CONCAT(Table1[[#This Row],[groupid]],Table1[[#This Row],[Thành phần hao phí]])</f>
        <v>2Phao thép 60T đặt máy</v>
      </c>
      <c r="D1381" s="594" t="s">
        <v>108</v>
      </c>
      <c r="E1381" s="589" t="s">
        <v>112</v>
      </c>
      <c r="F1381" s="588" t="s">
        <v>103</v>
      </c>
      <c r="G1381" s="595">
        <v>0.44</v>
      </c>
      <c r="H1381" s="590">
        <v>115189</v>
      </c>
      <c r="I1381" s="596">
        <v>1</v>
      </c>
      <c r="J1381" s="591">
        <v>50683</v>
      </c>
    </row>
    <row r="1382" spans="1:10" ht="15" customHeight="1">
      <c r="A1382" s="587"/>
      <c r="B1382" s="291">
        <v>2</v>
      </c>
      <c r="C1382" s="593" t="str">
        <f>_xlfn.CONCAT(Table1[[#This Row],[groupid]],Table1[[#This Row],[Thành phần hao phí]])</f>
        <v>2Phao thép 60T chứa bùn</v>
      </c>
      <c r="D1382" s="594" t="s">
        <v>108</v>
      </c>
      <c r="E1382" s="589" t="s">
        <v>111</v>
      </c>
      <c r="F1382" s="588" t="s">
        <v>103</v>
      </c>
      <c r="G1382" s="595">
        <v>0.44</v>
      </c>
      <c r="H1382" s="590">
        <v>115189</v>
      </c>
      <c r="I1382" s="596">
        <v>1</v>
      </c>
      <c r="J1382" s="591">
        <v>50683</v>
      </c>
    </row>
    <row r="1383" spans="1:10" ht="15" customHeight="1">
      <c r="A1383" s="587"/>
      <c r="B1383" s="291">
        <v>2</v>
      </c>
      <c r="C1383" s="593" t="str">
        <f>_xlfn.CONCAT(Table1[[#This Row],[groupid]],Table1[[#This Row],[Thành phần hao phí]])</f>
        <v>2Cộng</v>
      </c>
      <c r="D1383" s="594"/>
      <c r="E1383" s="589" t="s">
        <v>314</v>
      </c>
      <c r="F1383" s="588"/>
      <c r="G1383" s="595"/>
      <c r="H1383" s="590"/>
      <c r="I1383" s="596"/>
      <c r="J1383" s="591">
        <v>978209</v>
      </c>
    </row>
    <row r="1384" spans="1:10" ht="15" customHeight="1">
      <c r="A1384" s="587">
        <v>3</v>
      </c>
      <c r="B1384" s="291">
        <v>3</v>
      </c>
      <c r="C1384" s="593" t="str">
        <f>_xlfn.CONCAT(Table1[[#This Row],[groupid]],Table1[[#This Row],[Thành phần hao phí]])</f>
        <v>3Vận chuyển 1km đầu, đi đổ bằng tàu kéo 75cv + phao thép 60T</v>
      </c>
      <c r="D1384" s="594" t="s">
        <v>57</v>
      </c>
      <c r="E1384" s="589" t="s">
        <v>58</v>
      </c>
      <c r="F1384" s="588" t="s">
        <v>54</v>
      </c>
      <c r="G1384" s="595">
        <v>1</v>
      </c>
      <c r="H1384" s="590"/>
      <c r="I1384" s="596"/>
      <c r="J1384" s="591"/>
    </row>
    <row r="1385" spans="1:10" ht="15" customHeight="1">
      <c r="A1385" s="587"/>
      <c r="B1385" s="291">
        <v>3</v>
      </c>
      <c r="C1385" s="593" t="str">
        <f>_xlfn.CONCAT(Table1[[#This Row],[groupid]],Table1[[#This Row],[Thành phần hao phí]])</f>
        <v>3c) Máy thi công</v>
      </c>
      <c r="D1385" s="594"/>
      <c r="E1385" s="589" t="s">
        <v>230</v>
      </c>
      <c r="F1385" s="588"/>
      <c r="G1385" s="595"/>
      <c r="H1385" s="590"/>
      <c r="I1385" s="596"/>
      <c r="J1385" s="591">
        <v>343452</v>
      </c>
    </row>
    <row r="1386" spans="1:10" ht="15" customHeight="1">
      <c r="A1386" s="587"/>
      <c r="B1386" s="291">
        <v>3</v>
      </c>
      <c r="C1386" s="593" t="str">
        <f>_xlfn.CONCAT(Table1[[#This Row],[groupid]],Table1[[#This Row],[Thành phần hao phí]])</f>
        <v>3Phao thép 60T</v>
      </c>
      <c r="D1386" s="594" t="s">
        <v>108</v>
      </c>
      <c r="E1386" s="589" t="s">
        <v>109</v>
      </c>
      <c r="F1386" s="588" t="s">
        <v>103</v>
      </c>
      <c r="G1386" s="595">
        <v>9.4E-2</v>
      </c>
      <c r="H1386" s="590">
        <v>115189</v>
      </c>
      <c r="I1386" s="596">
        <v>1</v>
      </c>
      <c r="J1386" s="591">
        <v>10828</v>
      </c>
    </row>
    <row r="1387" spans="1:10" ht="15" customHeight="1">
      <c r="A1387" s="587"/>
      <c r="B1387" s="291">
        <v>3</v>
      </c>
      <c r="C1387" s="593" t="str">
        <f>_xlfn.CONCAT(Table1[[#This Row],[groupid]],Table1[[#This Row],[Thành phần hao phí]])</f>
        <v>3Tàu kéo 75CV</v>
      </c>
      <c r="D1387" s="594" t="s">
        <v>123</v>
      </c>
      <c r="E1387" s="589" t="s">
        <v>124</v>
      </c>
      <c r="F1387" s="588" t="s">
        <v>103</v>
      </c>
      <c r="G1387" s="595">
        <v>9.4E-2</v>
      </c>
      <c r="H1387" s="590">
        <v>3538558</v>
      </c>
      <c r="I1387" s="596">
        <v>1</v>
      </c>
      <c r="J1387" s="591">
        <v>332624</v>
      </c>
    </row>
    <row r="1388" spans="1:10" ht="15" customHeight="1">
      <c r="A1388" s="587"/>
      <c r="B1388" s="291">
        <v>3</v>
      </c>
      <c r="C1388" s="593" t="str">
        <f>_xlfn.CONCAT(Table1[[#This Row],[groupid]],Table1[[#This Row],[Thành phần hao phí]])</f>
        <v>3Cộng</v>
      </c>
      <c r="D1388" s="594"/>
      <c r="E1388" s="589" t="s">
        <v>314</v>
      </c>
      <c r="F1388" s="588"/>
      <c r="G1388" s="595"/>
      <c r="H1388" s="590"/>
      <c r="I1388" s="596"/>
      <c r="J1388" s="591">
        <v>343452</v>
      </c>
    </row>
    <row r="1389" spans="1:10" ht="15" customHeight="1">
      <c r="A1389" s="587">
        <v>4</v>
      </c>
      <c r="B1389" s="291">
        <v>4</v>
      </c>
      <c r="C1389" s="593" t="str">
        <f>_xlfn.CONCAT(Table1[[#This Row],[groupid]],Table1[[#This Row],[Thành phần hao phí]])</f>
        <v>4Vận chuyển đất, cát đổ đi bằng tàu kéo 360CV, sà lan 400 tấn, vận chuyển 1 km tiếp theo, cự ly &lt;= 6km</v>
      </c>
      <c r="D1389" s="594" t="s">
        <v>60</v>
      </c>
      <c r="E1389" s="589" t="s">
        <v>61</v>
      </c>
      <c r="F1389" s="588" t="s">
        <v>54</v>
      </c>
      <c r="G1389" s="595">
        <v>1</v>
      </c>
      <c r="H1389" s="590"/>
      <c r="I1389" s="596"/>
      <c r="J1389" s="591"/>
    </row>
    <row r="1390" spans="1:10" ht="15" customHeight="1">
      <c r="A1390" s="587"/>
      <c r="B1390" s="291">
        <v>4</v>
      </c>
      <c r="C1390" s="593" t="str">
        <f>_xlfn.CONCAT(Table1[[#This Row],[groupid]],Table1[[#This Row],[Thành phần hao phí]])</f>
        <v>4c) Máy thi công</v>
      </c>
      <c r="D1390" s="594"/>
      <c r="E1390" s="589" t="s">
        <v>230</v>
      </c>
      <c r="F1390" s="588"/>
      <c r="G1390" s="595"/>
      <c r="H1390" s="590"/>
      <c r="I1390" s="596"/>
      <c r="J1390" s="591">
        <v>555370</v>
      </c>
    </row>
    <row r="1391" spans="1:10" ht="15" customHeight="1">
      <c r="A1391" s="587"/>
      <c r="B1391" s="291">
        <v>4</v>
      </c>
      <c r="C1391" s="593" t="str">
        <f>_xlfn.CONCAT(Table1[[#This Row],[groupid]],Table1[[#This Row],[Thành phần hao phí]])</f>
        <v>4Phao thép 60T</v>
      </c>
      <c r="D1391" s="594" t="s">
        <v>108</v>
      </c>
      <c r="E1391" s="589" t="s">
        <v>109</v>
      </c>
      <c r="F1391" s="588" t="s">
        <v>103</v>
      </c>
      <c r="G1391" s="595">
        <v>0.08</v>
      </c>
      <c r="H1391" s="590">
        <v>115189</v>
      </c>
      <c r="I1391" s="596">
        <v>1.9</v>
      </c>
      <c r="J1391" s="591">
        <v>17509</v>
      </c>
    </row>
    <row r="1392" spans="1:10" ht="15" customHeight="1">
      <c r="A1392" s="587"/>
      <c r="B1392" s="291">
        <v>4</v>
      </c>
      <c r="C1392" s="593" t="str">
        <f>_xlfn.CONCAT(Table1[[#This Row],[groupid]],Table1[[#This Row],[Thành phần hao phí]])</f>
        <v>4Tàu kéo 75CV</v>
      </c>
      <c r="D1392" s="594" t="s">
        <v>123</v>
      </c>
      <c r="E1392" s="589" t="s">
        <v>124</v>
      </c>
      <c r="F1392" s="588" t="s">
        <v>103</v>
      </c>
      <c r="G1392" s="595">
        <v>0.08</v>
      </c>
      <c r="H1392" s="590">
        <v>3538558</v>
      </c>
      <c r="I1392" s="596">
        <v>1.9</v>
      </c>
      <c r="J1392" s="591">
        <v>537861</v>
      </c>
    </row>
    <row r="1393" spans="1:10" ht="15" customHeight="1">
      <c r="A1393" s="587"/>
      <c r="B1393" s="291">
        <v>4</v>
      </c>
      <c r="C1393" s="593" t="str">
        <f>_xlfn.CONCAT(Table1[[#This Row],[groupid]],Table1[[#This Row],[Thành phần hao phí]])</f>
        <v>4Cộng</v>
      </c>
      <c r="D1393" s="594"/>
      <c r="E1393" s="589" t="s">
        <v>314</v>
      </c>
      <c r="F1393" s="588"/>
      <c r="G1393" s="595"/>
      <c r="H1393" s="590"/>
      <c r="I1393" s="596"/>
      <c r="J1393" s="591">
        <v>555370</v>
      </c>
    </row>
    <row r="1394" spans="1:10" ht="15" customHeight="1">
      <c r="A1394" s="587">
        <v>5</v>
      </c>
      <c r="B1394" s="291">
        <v>5</v>
      </c>
      <c r="C1394" s="593" t="str">
        <f>_xlfn.CONCAT(Table1[[#This Row],[groupid]],Table1[[#This Row],[Thành phần hao phí]])</f>
        <v>5Đào xúc bùn lên xà lan 400T bằng máy đào gầu dây &lt;1,25m3, (máy đào đứng trên phao thép trọng tải 60T)</v>
      </c>
      <c r="D1394" s="594" t="s">
        <v>63</v>
      </c>
      <c r="E1394" s="589" t="s">
        <v>64</v>
      </c>
      <c r="F1394" s="588" t="s">
        <v>54</v>
      </c>
      <c r="G1394" s="595">
        <v>1</v>
      </c>
      <c r="H1394" s="590"/>
      <c r="I1394" s="596"/>
      <c r="J1394" s="591"/>
    </row>
    <row r="1395" spans="1:10" ht="15" customHeight="1">
      <c r="A1395" s="587"/>
      <c r="B1395" s="291">
        <v>5</v>
      </c>
      <c r="C1395" s="593" t="str">
        <f>_xlfn.CONCAT(Table1[[#This Row],[groupid]],Table1[[#This Row],[Thành phần hao phí]])</f>
        <v>5b) Nhân công</v>
      </c>
      <c r="D1395" s="594"/>
      <c r="E1395" s="589" t="s">
        <v>229</v>
      </c>
      <c r="F1395" s="588"/>
      <c r="G1395" s="595"/>
      <c r="H1395" s="590"/>
      <c r="I1395" s="596"/>
      <c r="J1395" s="591">
        <v>88740</v>
      </c>
    </row>
    <row r="1396" spans="1:10" ht="15" customHeight="1">
      <c r="A1396" s="587"/>
      <c r="B1396" s="291">
        <v>5</v>
      </c>
      <c r="C1396" s="593" t="str">
        <f>_xlfn.CONCAT(Table1[[#This Row],[groupid]],Table1[[#This Row],[Thành phần hao phí]])</f>
        <v>5Nhân công 3,5/7, nhóm 1</v>
      </c>
      <c r="D1396" s="594" t="s">
        <v>96</v>
      </c>
      <c r="E1396" s="589" t="s">
        <v>97</v>
      </c>
      <c r="F1396" s="588" t="s">
        <v>93</v>
      </c>
      <c r="G1396" s="595">
        <v>0.36</v>
      </c>
      <c r="H1396" s="590">
        <v>246500</v>
      </c>
      <c r="I1396" s="596">
        <v>1</v>
      </c>
      <c r="J1396" s="591">
        <v>88740</v>
      </c>
    </row>
    <row r="1397" spans="1:10" ht="15" customHeight="1">
      <c r="A1397" s="587"/>
      <c r="B1397" s="291">
        <v>5</v>
      </c>
      <c r="C1397" s="593" t="str">
        <f>_xlfn.CONCAT(Table1[[#This Row],[groupid]],Table1[[#This Row],[Thành phần hao phí]])</f>
        <v>5c) Máy thi công</v>
      </c>
      <c r="D1397" s="594"/>
      <c r="E1397" s="589" t="s">
        <v>230</v>
      </c>
      <c r="F1397" s="588"/>
      <c r="G1397" s="595"/>
      <c r="H1397" s="590"/>
      <c r="I1397" s="596"/>
      <c r="J1397" s="591">
        <v>1007960</v>
      </c>
    </row>
    <row r="1398" spans="1:10" ht="15" customHeight="1">
      <c r="A1398" s="587"/>
      <c r="B1398" s="291">
        <v>5</v>
      </c>
      <c r="C1398" s="593" t="str">
        <f>_xlfn.CONCAT(Table1[[#This Row],[groupid]],Table1[[#This Row],[Thành phần hao phí]])</f>
        <v>5Máy đào gầu dây 1,2m3</v>
      </c>
      <c r="D1398" s="594" t="s">
        <v>105</v>
      </c>
      <c r="E1398" s="589" t="s">
        <v>106</v>
      </c>
      <c r="F1398" s="588" t="s">
        <v>103</v>
      </c>
      <c r="G1398" s="595">
        <v>0.192</v>
      </c>
      <c r="H1398" s="590">
        <v>3565793</v>
      </c>
      <c r="I1398" s="596">
        <v>1</v>
      </c>
      <c r="J1398" s="591">
        <v>684632</v>
      </c>
    </row>
    <row r="1399" spans="1:10" ht="15" customHeight="1">
      <c r="A1399" s="587"/>
      <c r="B1399" s="291">
        <v>5</v>
      </c>
      <c r="C1399" s="593" t="str">
        <f>_xlfn.CONCAT(Table1[[#This Row],[groupid]],Table1[[#This Row],[Thành phần hao phí]])</f>
        <v>5Sà lan 250T</v>
      </c>
      <c r="D1399" s="594" t="s">
        <v>113</v>
      </c>
      <c r="E1399" s="589" t="s">
        <v>114</v>
      </c>
      <c r="F1399" s="588" t="s">
        <v>103</v>
      </c>
      <c r="G1399" s="595">
        <v>0.192</v>
      </c>
      <c r="H1399" s="590">
        <v>677592</v>
      </c>
      <c r="I1399" s="596">
        <v>1</v>
      </c>
      <c r="J1399" s="591">
        <v>130098</v>
      </c>
    </row>
    <row r="1400" spans="1:10" ht="15" customHeight="1">
      <c r="A1400" s="587"/>
      <c r="B1400" s="291">
        <v>5</v>
      </c>
      <c r="C1400" s="593" t="str">
        <f>_xlfn.CONCAT(Table1[[#This Row],[groupid]],Table1[[#This Row],[Thành phần hao phí]])</f>
        <v>5Phao thép 60T chứa bùn</v>
      </c>
      <c r="D1400" s="594" t="s">
        <v>108</v>
      </c>
      <c r="E1400" s="589" t="s">
        <v>111</v>
      </c>
      <c r="F1400" s="588" t="s">
        <v>103</v>
      </c>
      <c r="G1400" s="595">
        <v>0.192</v>
      </c>
      <c r="H1400" s="590">
        <v>115189</v>
      </c>
      <c r="I1400" s="596">
        <v>1</v>
      </c>
      <c r="J1400" s="591">
        <v>22116</v>
      </c>
    </row>
    <row r="1401" spans="1:10" ht="15" customHeight="1">
      <c r="A1401" s="587"/>
      <c r="B1401" s="291">
        <v>5</v>
      </c>
      <c r="C1401" s="593" t="str">
        <f>_xlfn.CONCAT(Table1[[#This Row],[groupid]],Table1[[#This Row],[Thành phần hao phí]])</f>
        <v>5Sà lan 400T nhận bùn</v>
      </c>
      <c r="D1401" s="594" t="s">
        <v>116</v>
      </c>
      <c r="E1401" s="589" t="s">
        <v>119</v>
      </c>
      <c r="F1401" s="588" t="s">
        <v>103</v>
      </c>
      <c r="G1401" s="595">
        <v>0.192</v>
      </c>
      <c r="H1401" s="590">
        <v>891221</v>
      </c>
      <c r="I1401" s="596">
        <v>1</v>
      </c>
      <c r="J1401" s="591">
        <v>171114</v>
      </c>
    </row>
    <row r="1402" spans="1:10" ht="15" customHeight="1">
      <c r="A1402" s="587"/>
      <c r="B1402" s="291">
        <v>5</v>
      </c>
      <c r="C1402" s="593" t="str">
        <f>_xlfn.CONCAT(Table1[[#This Row],[groupid]],Table1[[#This Row],[Thành phần hao phí]])</f>
        <v>5Cộng</v>
      </c>
      <c r="D1402" s="594"/>
      <c r="E1402" s="589" t="s">
        <v>314</v>
      </c>
      <c r="F1402" s="588"/>
      <c r="G1402" s="595"/>
      <c r="H1402" s="590"/>
      <c r="I1402" s="596"/>
      <c r="J1402" s="591">
        <v>1007960</v>
      </c>
    </row>
    <row r="1403" spans="1:10" ht="15" customHeight="1">
      <c r="A1403" s="587">
        <v>6</v>
      </c>
      <c r="B1403" s="291">
        <v>6</v>
      </c>
      <c r="C1403" s="593" t="str">
        <f>_xlfn.CONCAT(Table1[[#This Row],[groupid]],Table1[[#This Row],[Thành phần hao phí]])</f>
        <v>6Vận chuyển đất, bùn đổ đi bằng tàu kéo 360CV, sà lan 400 tấn, vận chuyển 1 km đầu</v>
      </c>
      <c r="D1403" s="594" t="s">
        <v>57</v>
      </c>
      <c r="E1403" s="589" t="s">
        <v>67</v>
      </c>
      <c r="F1403" s="588" t="s">
        <v>54</v>
      </c>
      <c r="G1403" s="595">
        <v>1</v>
      </c>
      <c r="H1403" s="590"/>
      <c r="I1403" s="596"/>
      <c r="J1403" s="591"/>
    </row>
    <row r="1404" spans="1:10" ht="15" customHeight="1">
      <c r="A1404" s="587"/>
      <c r="B1404" s="291">
        <v>6</v>
      </c>
      <c r="C1404" s="593" t="str">
        <f>_xlfn.CONCAT(Table1[[#This Row],[groupid]],Table1[[#This Row],[Thành phần hao phí]])</f>
        <v>6c) Máy thi công</v>
      </c>
      <c r="D1404" s="594"/>
      <c r="E1404" s="589" t="s">
        <v>230</v>
      </c>
      <c r="F1404" s="588"/>
      <c r="G1404" s="595"/>
      <c r="H1404" s="590"/>
      <c r="I1404" s="596"/>
      <c r="J1404" s="591">
        <v>634088</v>
      </c>
    </row>
    <row r="1405" spans="1:10" ht="15" customHeight="1">
      <c r="A1405" s="587"/>
      <c r="B1405" s="291">
        <v>6</v>
      </c>
      <c r="C1405" s="593" t="str">
        <f>_xlfn.CONCAT(Table1[[#This Row],[groupid]],Table1[[#This Row],[Thành phần hao phí]])</f>
        <v>6Sà lan 400T</v>
      </c>
      <c r="D1405" s="594" t="s">
        <v>116</v>
      </c>
      <c r="E1405" s="589" t="s">
        <v>117</v>
      </c>
      <c r="F1405" s="588" t="s">
        <v>103</v>
      </c>
      <c r="G1405" s="595">
        <v>9.4E-2</v>
      </c>
      <c r="H1405" s="590">
        <v>891221</v>
      </c>
      <c r="I1405" s="596">
        <v>1</v>
      </c>
      <c r="J1405" s="591">
        <v>83775</v>
      </c>
    </row>
    <row r="1406" spans="1:10" ht="15" customHeight="1">
      <c r="A1406" s="587"/>
      <c r="B1406" s="291">
        <v>6</v>
      </c>
      <c r="C1406" s="593" t="str">
        <f>_xlfn.CONCAT(Table1[[#This Row],[groupid]],Table1[[#This Row],[Thành phần hao phí]])</f>
        <v>6Tàu kéo 360CV</v>
      </c>
      <c r="D1406" s="594" t="s">
        <v>120</v>
      </c>
      <c r="E1406" s="589" t="s">
        <v>121</v>
      </c>
      <c r="F1406" s="588" t="s">
        <v>103</v>
      </c>
      <c r="G1406" s="595">
        <v>9.4E-2</v>
      </c>
      <c r="H1406" s="590">
        <v>5854397</v>
      </c>
      <c r="I1406" s="596">
        <v>1</v>
      </c>
      <c r="J1406" s="591">
        <v>550313</v>
      </c>
    </row>
    <row r="1407" spans="1:10" ht="15" customHeight="1">
      <c r="A1407" s="587"/>
      <c r="B1407" s="291">
        <v>6</v>
      </c>
      <c r="C1407" s="593" t="str">
        <f>_xlfn.CONCAT(Table1[[#This Row],[groupid]],Table1[[#This Row],[Thành phần hao phí]])</f>
        <v>6Cộng</v>
      </c>
      <c r="D1407" s="594"/>
      <c r="E1407" s="589" t="s">
        <v>314</v>
      </c>
      <c r="F1407" s="588"/>
      <c r="G1407" s="595"/>
      <c r="H1407" s="590"/>
      <c r="I1407" s="596"/>
      <c r="J1407" s="591">
        <v>634088</v>
      </c>
    </row>
    <row r="1408" spans="1:10" ht="15" customHeight="1">
      <c r="A1408" s="587">
        <v>7</v>
      </c>
      <c r="B1408" s="291">
        <v>7</v>
      </c>
      <c r="C1408" s="593" t="str">
        <f>_xlfn.CONCAT(Table1[[#This Row],[groupid]],Table1[[#This Row],[Thành phần hao phí]])</f>
        <v>7Vận chuyển đất, bùn đổ đi bằng tàu kéo 360CV, sà lan 400 tấn, vận chuyển 1 km tiếp theo, cự ly &lt;= 6km</v>
      </c>
      <c r="D1408" s="594" t="s">
        <v>60</v>
      </c>
      <c r="E1408" s="589" t="s">
        <v>69</v>
      </c>
      <c r="F1408" s="588" t="s">
        <v>54</v>
      </c>
      <c r="G1408" s="595">
        <v>1</v>
      </c>
      <c r="H1408" s="590"/>
      <c r="I1408" s="596"/>
      <c r="J1408" s="591"/>
    </row>
    <row r="1409" spans="1:10" ht="15" customHeight="1">
      <c r="A1409" s="587"/>
      <c r="B1409" s="291">
        <v>7</v>
      </c>
      <c r="C1409" s="593" t="str">
        <f>_xlfn.CONCAT(Table1[[#This Row],[groupid]],Table1[[#This Row],[Thành phần hao phí]])</f>
        <v>7c) Máy thi công</v>
      </c>
      <c r="D1409" s="594"/>
      <c r="E1409" s="589" t="s">
        <v>230</v>
      </c>
      <c r="F1409" s="588"/>
      <c r="G1409" s="595"/>
      <c r="H1409" s="590"/>
      <c r="I1409" s="596"/>
      <c r="J1409" s="591">
        <v>2698247</v>
      </c>
    </row>
    <row r="1410" spans="1:10" ht="15" customHeight="1">
      <c r="A1410" s="587"/>
      <c r="B1410" s="291">
        <v>7</v>
      </c>
      <c r="C1410" s="593" t="str">
        <f>_xlfn.CONCAT(Table1[[#This Row],[groupid]],Table1[[#This Row],[Thành phần hao phí]])</f>
        <v>7Sà lan 400T</v>
      </c>
      <c r="D1410" s="594" t="s">
        <v>116</v>
      </c>
      <c r="E1410" s="589" t="s">
        <v>117</v>
      </c>
      <c r="F1410" s="588" t="s">
        <v>103</v>
      </c>
      <c r="G1410" s="595">
        <v>0.08</v>
      </c>
      <c r="H1410" s="590">
        <v>891221</v>
      </c>
      <c r="I1410" s="596">
        <v>5</v>
      </c>
      <c r="J1410" s="591">
        <v>356488</v>
      </c>
    </row>
    <row r="1411" spans="1:10" ht="15" customHeight="1">
      <c r="A1411" s="587"/>
      <c r="B1411" s="291">
        <v>7</v>
      </c>
      <c r="C1411" s="593" t="str">
        <f>_xlfn.CONCAT(Table1[[#This Row],[groupid]],Table1[[#This Row],[Thành phần hao phí]])</f>
        <v>7Tàu kéo 360CV</v>
      </c>
      <c r="D1411" s="594" t="s">
        <v>120</v>
      </c>
      <c r="E1411" s="589" t="s">
        <v>121</v>
      </c>
      <c r="F1411" s="588" t="s">
        <v>103</v>
      </c>
      <c r="G1411" s="595">
        <v>0.08</v>
      </c>
      <c r="H1411" s="590">
        <v>5854397</v>
      </c>
      <c r="I1411" s="596">
        <v>5</v>
      </c>
      <c r="J1411" s="591">
        <v>2341759</v>
      </c>
    </row>
    <row r="1412" spans="1:10" ht="15" customHeight="1">
      <c r="A1412" s="587"/>
      <c r="B1412" s="291">
        <v>7</v>
      </c>
      <c r="C1412" s="593" t="str">
        <f>_xlfn.CONCAT(Table1[[#This Row],[groupid]],Table1[[#This Row],[Thành phần hao phí]])</f>
        <v>7Cộng</v>
      </c>
      <c r="D1412" s="594"/>
      <c r="E1412" s="589" t="s">
        <v>314</v>
      </c>
      <c r="F1412" s="588"/>
      <c r="G1412" s="595"/>
      <c r="H1412" s="590"/>
      <c r="I1412" s="596"/>
      <c r="J1412" s="591">
        <v>2698247</v>
      </c>
    </row>
    <row r="1413" spans="1:10" ht="15" customHeight="1">
      <c r="A1413" s="587">
        <v>8</v>
      </c>
      <c r="B1413" s="291">
        <v>8</v>
      </c>
      <c r="C1413" s="593" t="str">
        <f>_xlfn.CONCAT(Table1[[#This Row],[groupid]],Table1[[#This Row],[Thành phần hao phí]])</f>
        <v>8Vận chuyển đất, bùn đổ đi bằng tàu kéo 360CV, sà lan 400 tấn, vận chuyển 1 km tiếp theo, cự ly từ 6 - 20km</v>
      </c>
      <c r="D1413" s="594" t="s">
        <v>71</v>
      </c>
      <c r="E1413" s="589" t="s">
        <v>72</v>
      </c>
      <c r="F1413" s="588" t="s">
        <v>54</v>
      </c>
      <c r="G1413" s="595">
        <v>1</v>
      </c>
      <c r="H1413" s="590"/>
      <c r="I1413" s="596"/>
      <c r="J1413" s="591"/>
    </row>
    <row r="1414" spans="1:10" ht="15" customHeight="1">
      <c r="A1414" s="587"/>
      <c r="B1414" s="291">
        <v>8</v>
      </c>
      <c r="C1414" s="593" t="str">
        <f>_xlfn.CONCAT(Table1[[#This Row],[groupid]],Table1[[#This Row],[Thành phần hao phí]])</f>
        <v>8c) Máy thi công</v>
      </c>
      <c r="D1414" s="594"/>
      <c r="E1414" s="589" t="s">
        <v>230</v>
      </c>
      <c r="F1414" s="588"/>
      <c r="G1414" s="595"/>
      <c r="H1414" s="590"/>
      <c r="I1414" s="596"/>
      <c r="J1414" s="591">
        <v>6705145</v>
      </c>
    </row>
    <row r="1415" spans="1:10" ht="15" customHeight="1">
      <c r="A1415" s="587"/>
      <c r="B1415" s="291">
        <v>8</v>
      </c>
      <c r="C1415" s="593" t="str">
        <f>_xlfn.CONCAT(Table1[[#This Row],[groupid]],Table1[[#This Row],[Thành phần hao phí]])</f>
        <v>8Sà lan 400T</v>
      </c>
      <c r="D1415" s="594" t="s">
        <v>116</v>
      </c>
      <c r="E1415" s="589" t="s">
        <v>117</v>
      </c>
      <c r="F1415" s="588" t="s">
        <v>103</v>
      </c>
      <c r="G1415" s="595">
        <v>7.0999999999999994E-2</v>
      </c>
      <c r="H1415" s="590">
        <v>891221</v>
      </c>
      <c r="I1415" s="596">
        <v>14</v>
      </c>
      <c r="J1415" s="591">
        <v>885874</v>
      </c>
    </row>
    <row r="1416" spans="1:10" ht="15" customHeight="1">
      <c r="A1416" s="587"/>
      <c r="B1416" s="291">
        <v>8</v>
      </c>
      <c r="C1416" s="593" t="str">
        <f>_xlfn.CONCAT(Table1[[#This Row],[groupid]],Table1[[#This Row],[Thành phần hao phí]])</f>
        <v>8Tàu kéo 360CV</v>
      </c>
      <c r="D1416" s="594" t="s">
        <v>120</v>
      </c>
      <c r="E1416" s="589" t="s">
        <v>121</v>
      </c>
      <c r="F1416" s="588" t="s">
        <v>103</v>
      </c>
      <c r="G1416" s="595">
        <v>7.0999999999999994E-2</v>
      </c>
      <c r="H1416" s="590">
        <v>5854397</v>
      </c>
      <c r="I1416" s="596">
        <v>14</v>
      </c>
      <c r="J1416" s="591">
        <v>5819271</v>
      </c>
    </row>
    <row r="1417" spans="1:10" ht="15" customHeight="1">
      <c r="A1417" s="587"/>
      <c r="B1417" s="291">
        <v>8</v>
      </c>
      <c r="C1417" s="593" t="str">
        <f>_xlfn.CONCAT(Table1[[#This Row],[groupid]],Table1[[#This Row],[Thành phần hao phí]])</f>
        <v>8Cộng</v>
      </c>
      <c r="D1417" s="594"/>
      <c r="E1417" s="589" t="s">
        <v>314</v>
      </c>
      <c r="F1417" s="588"/>
      <c r="G1417" s="595"/>
      <c r="H1417" s="590"/>
      <c r="I1417" s="596"/>
      <c r="J1417" s="591">
        <v>6705145</v>
      </c>
    </row>
    <row r="1418" spans="1:10" ht="15" customHeight="1">
      <c r="A1418" s="587">
        <v>9</v>
      </c>
      <c r="B1418" s="291">
        <v>9</v>
      </c>
      <c r="C1418" s="593" t="str">
        <f>_xlfn.CONCAT(Table1[[#This Row],[groupid]],Table1[[#This Row],[Thành phần hao phí]])</f>
        <v>9Vận chuyển đất, bùn đổ đi bằng tàu kéo 360CV, sà lan 400 tấn, vận chuyển 1 km tiếp theo, cự ly &gt; 20km</v>
      </c>
      <c r="D1418" s="594" t="s">
        <v>74</v>
      </c>
      <c r="E1418" s="589" t="s">
        <v>75</v>
      </c>
      <c r="F1418" s="588" t="s">
        <v>54</v>
      </c>
      <c r="G1418" s="595">
        <v>1</v>
      </c>
      <c r="H1418" s="590"/>
      <c r="I1418" s="596"/>
      <c r="J1418" s="591"/>
    </row>
    <row r="1419" spans="1:10" ht="15" customHeight="1">
      <c r="A1419" s="587"/>
      <c r="B1419" s="291">
        <v>9</v>
      </c>
      <c r="C1419" s="593" t="str">
        <f>_xlfn.CONCAT(Table1[[#This Row],[groupid]],Table1[[#This Row],[Thành phần hao phí]])</f>
        <v>9c) Máy thi công</v>
      </c>
      <c r="D1419" s="594"/>
      <c r="E1419" s="589" t="s">
        <v>230</v>
      </c>
      <c r="F1419" s="588"/>
      <c r="G1419" s="595"/>
      <c r="H1419" s="590"/>
      <c r="I1419" s="596"/>
      <c r="J1419" s="591">
        <v>279269</v>
      </c>
    </row>
    <row r="1420" spans="1:10" ht="15" customHeight="1">
      <c r="A1420" s="587"/>
      <c r="B1420" s="291">
        <v>9</v>
      </c>
      <c r="C1420" s="593" t="str">
        <f>_xlfn.CONCAT(Table1[[#This Row],[groupid]],Table1[[#This Row],[Thành phần hao phí]])</f>
        <v>9Sà lan 400T</v>
      </c>
      <c r="D1420" s="594" t="s">
        <v>116</v>
      </c>
      <c r="E1420" s="589" t="s">
        <v>117</v>
      </c>
      <c r="F1420" s="588" t="s">
        <v>103</v>
      </c>
      <c r="G1420" s="595">
        <v>6.9000000000000006E-2</v>
      </c>
      <c r="H1420" s="590">
        <v>891221</v>
      </c>
      <c r="I1420" s="596">
        <v>0.6</v>
      </c>
      <c r="J1420" s="591">
        <v>36897</v>
      </c>
    </row>
    <row r="1421" spans="1:10" ht="15" customHeight="1">
      <c r="A1421" s="587"/>
      <c r="B1421" s="291">
        <v>9</v>
      </c>
      <c r="C1421" s="593" t="str">
        <f>_xlfn.CONCAT(Table1[[#This Row],[groupid]],Table1[[#This Row],[Thành phần hao phí]])</f>
        <v>9Tàu kéo 360CV</v>
      </c>
      <c r="D1421" s="594" t="s">
        <v>120</v>
      </c>
      <c r="E1421" s="589" t="s">
        <v>121</v>
      </c>
      <c r="F1421" s="588" t="s">
        <v>103</v>
      </c>
      <c r="G1421" s="595">
        <v>6.9000000000000006E-2</v>
      </c>
      <c r="H1421" s="590">
        <v>5854397</v>
      </c>
      <c r="I1421" s="596">
        <v>0.6</v>
      </c>
      <c r="J1421" s="591">
        <v>242372</v>
      </c>
    </row>
    <row r="1422" spans="1:10" ht="15" customHeight="1">
      <c r="A1422" s="587"/>
      <c r="B1422" s="291">
        <v>9</v>
      </c>
      <c r="C1422" s="593" t="str">
        <f>_xlfn.CONCAT(Table1[[#This Row],[groupid]],Table1[[#This Row],[Thành phần hao phí]])</f>
        <v>9Cộng</v>
      </c>
      <c r="D1422" s="594"/>
      <c r="E1422" s="589" t="s">
        <v>314</v>
      </c>
      <c r="F1422" s="588"/>
      <c r="G1422" s="595"/>
      <c r="H1422" s="590"/>
      <c r="I1422" s="596"/>
      <c r="J1422" s="591">
        <v>279269</v>
      </c>
    </row>
    <row r="1423" spans="1:10" ht="15" customHeight="1">
      <c r="A1423" s="587">
        <v>10</v>
      </c>
      <c r="B1423" s="291">
        <v>10</v>
      </c>
      <c r="C1423" s="593" t="str">
        <f>_xlfn.CONCAT(Table1[[#This Row],[groupid]],Table1[[#This Row],[Thành phần hao phí]])</f>
        <v>10Vận chuyển đất từ sà lan 400T lên bờ bằng máy đào gầu dây 1,2m3, chiều cao đổ đất &lt;= 3m, bùn đặc</v>
      </c>
      <c r="D1423" s="594" t="s">
        <v>63</v>
      </c>
      <c r="E1423" s="589" t="s">
        <v>77</v>
      </c>
      <c r="F1423" s="588" t="s">
        <v>54</v>
      </c>
      <c r="G1423" s="595">
        <v>1</v>
      </c>
      <c r="H1423" s="590"/>
      <c r="I1423" s="596"/>
      <c r="J1423" s="591"/>
    </row>
    <row r="1424" spans="1:10" ht="15" customHeight="1">
      <c r="A1424" s="587"/>
      <c r="B1424" s="291">
        <v>10</v>
      </c>
      <c r="C1424" s="593" t="str">
        <f>_xlfn.CONCAT(Table1[[#This Row],[groupid]],Table1[[#This Row],[Thành phần hao phí]])</f>
        <v>10b) Nhân công</v>
      </c>
      <c r="D1424" s="594"/>
      <c r="E1424" s="589" t="s">
        <v>229</v>
      </c>
      <c r="F1424" s="588"/>
      <c r="G1424" s="595"/>
      <c r="H1424" s="590"/>
      <c r="I1424" s="596"/>
      <c r="J1424" s="591">
        <v>88740</v>
      </c>
    </row>
    <row r="1425" spans="1:10" ht="15" customHeight="1">
      <c r="A1425" s="587"/>
      <c r="B1425" s="291">
        <v>10</v>
      </c>
      <c r="C1425" s="593" t="str">
        <f>_xlfn.CONCAT(Table1[[#This Row],[groupid]],Table1[[#This Row],[Thành phần hao phí]])</f>
        <v>10Nhân công 3,5/7, nhóm 1</v>
      </c>
      <c r="D1425" s="594" t="s">
        <v>96</v>
      </c>
      <c r="E1425" s="589" t="s">
        <v>97</v>
      </c>
      <c r="F1425" s="588" t="s">
        <v>93</v>
      </c>
      <c r="G1425" s="595">
        <v>0.36</v>
      </c>
      <c r="H1425" s="590">
        <v>246500</v>
      </c>
      <c r="I1425" s="596">
        <v>1</v>
      </c>
      <c r="J1425" s="591">
        <v>88740</v>
      </c>
    </row>
    <row r="1426" spans="1:10" ht="15" customHeight="1">
      <c r="A1426" s="587"/>
      <c r="B1426" s="291">
        <v>10</v>
      </c>
      <c r="C1426" s="593" t="str">
        <f>_xlfn.CONCAT(Table1[[#This Row],[groupid]],Table1[[#This Row],[Thành phần hao phí]])</f>
        <v>10c) Máy thi công</v>
      </c>
      <c r="D1426" s="594"/>
      <c r="E1426" s="589" t="s">
        <v>230</v>
      </c>
      <c r="F1426" s="588"/>
      <c r="G1426" s="595"/>
      <c r="H1426" s="590"/>
      <c r="I1426" s="596"/>
      <c r="J1426" s="591">
        <v>985844</v>
      </c>
    </row>
    <row r="1427" spans="1:10" ht="15" customHeight="1">
      <c r="A1427" s="587"/>
      <c r="B1427" s="291">
        <v>10</v>
      </c>
      <c r="C1427" s="593" t="str">
        <f>_xlfn.CONCAT(Table1[[#This Row],[groupid]],Table1[[#This Row],[Thành phần hao phí]])</f>
        <v>10Máy đào gầu dây 1,2m3</v>
      </c>
      <c r="D1427" s="594" t="s">
        <v>105</v>
      </c>
      <c r="E1427" s="589" t="s">
        <v>106</v>
      </c>
      <c r="F1427" s="588" t="s">
        <v>103</v>
      </c>
      <c r="G1427" s="595">
        <v>0.192</v>
      </c>
      <c r="H1427" s="590">
        <v>3565793</v>
      </c>
      <c r="I1427" s="596">
        <v>1</v>
      </c>
      <c r="J1427" s="591">
        <v>684632</v>
      </c>
    </row>
    <row r="1428" spans="1:10" ht="15" customHeight="1">
      <c r="A1428" s="587"/>
      <c r="B1428" s="291">
        <v>10</v>
      </c>
      <c r="C1428" s="593" t="str">
        <f>_xlfn.CONCAT(Table1[[#This Row],[groupid]],Table1[[#This Row],[Thành phần hao phí]])</f>
        <v>10Sà lan 250T</v>
      </c>
      <c r="D1428" s="594" t="s">
        <v>113</v>
      </c>
      <c r="E1428" s="589" t="s">
        <v>114</v>
      </c>
      <c r="F1428" s="588" t="s">
        <v>103</v>
      </c>
      <c r="G1428" s="595">
        <v>0.192</v>
      </c>
      <c r="H1428" s="590">
        <v>677592</v>
      </c>
      <c r="I1428" s="596">
        <v>1</v>
      </c>
      <c r="J1428" s="591">
        <v>130098</v>
      </c>
    </row>
    <row r="1429" spans="1:10" ht="15" customHeight="1">
      <c r="A1429" s="587"/>
      <c r="B1429" s="291">
        <v>10</v>
      </c>
      <c r="C1429" s="593" t="str">
        <f>_xlfn.CONCAT(Table1[[#This Row],[groupid]],Table1[[#This Row],[Thành phần hao phí]])</f>
        <v>10Sà lan 400T</v>
      </c>
      <c r="D1429" s="594" t="s">
        <v>116</v>
      </c>
      <c r="E1429" s="589" t="s">
        <v>117</v>
      </c>
      <c r="F1429" s="588" t="s">
        <v>103</v>
      </c>
      <c r="G1429" s="595">
        <v>0.192</v>
      </c>
      <c r="H1429" s="590">
        <v>891221</v>
      </c>
      <c r="I1429" s="596">
        <v>1</v>
      </c>
      <c r="J1429" s="591">
        <v>171114</v>
      </c>
    </row>
    <row r="1430" spans="1:10" ht="15" customHeight="1">
      <c r="A1430" s="587"/>
      <c r="B1430" s="291">
        <v>10</v>
      </c>
      <c r="C1430" s="593" t="str">
        <f>_xlfn.CONCAT(Table1[[#This Row],[groupid]],Table1[[#This Row],[Thành phần hao phí]])</f>
        <v>10Cộng</v>
      </c>
      <c r="D1430" s="594"/>
      <c r="E1430" s="589" t="s">
        <v>314</v>
      </c>
      <c r="F1430" s="588"/>
      <c r="G1430" s="595"/>
      <c r="H1430" s="590"/>
      <c r="I1430" s="596"/>
      <c r="J1430" s="591">
        <v>985844</v>
      </c>
    </row>
    <row r="1431" spans="1:10" ht="15" customHeight="1">
      <c r="A1431" s="587">
        <v>11</v>
      </c>
      <c r="B1431" s="291">
        <v>11</v>
      </c>
      <c r="C1431" s="593" t="str">
        <f>_xlfn.CONCAT(Table1[[#This Row],[groupid]],Table1[[#This Row],[Thành phần hao phí]])</f>
        <v>110</v>
      </c>
      <c r="D1431" s="594">
        <v>0</v>
      </c>
      <c r="E1431" s="589">
        <v>0</v>
      </c>
      <c r="F1431" s="588">
        <v>0</v>
      </c>
      <c r="G1431" s="595">
        <v>1</v>
      </c>
      <c r="H1431" s="590"/>
      <c r="I1431" s="596"/>
      <c r="J1431" s="591"/>
    </row>
    <row r="1432" spans="1:10" ht="15" customHeight="1">
      <c r="A1432" s="587"/>
      <c r="B1432" s="291">
        <v>11</v>
      </c>
      <c r="C1432" s="593" t="str">
        <f>_xlfn.CONCAT(Table1[[#This Row],[groupid]],Table1[[#This Row],[Thành phần hao phí]])</f>
        <v>11b) Nhân công</v>
      </c>
      <c r="D1432" s="594"/>
      <c r="E1432" s="589" t="s">
        <v>229</v>
      </c>
      <c r="F1432" s="588"/>
      <c r="G1432" s="595"/>
      <c r="H1432" s="590"/>
      <c r="I1432" s="596"/>
      <c r="J1432" s="591">
        <v>243933</v>
      </c>
    </row>
    <row r="1433" spans="1:10" ht="15" customHeight="1">
      <c r="A1433" s="587"/>
      <c r="B1433" s="291">
        <v>11</v>
      </c>
      <c r="C1433" s="593" t="str">
        <f>_xlfn.CONCAT(Table1[[#This Row],[groupid]],Table1[[#This Row],[Thành phần hao phí]])</f>
        <v>11Nhân công 3,5/7, nhóm 1</v>
      </c>
      <c r="D1433" s="594" t="s">
        <v>96</v>
      </c>
      <c r="E1433" s="589" t="s">
        <v>97</v>
      </c>
      <c r="F1433" s="588" t="s">
        <v>93</v>
      </c>
      <c r="G1433" s="595">
        <v>0.36</v>
      </c>
      <c r="H1433" s="590">
        <v>677592</v>
      </c>
      <c r="I1433" s="596">
        <v>1</v>
      </c>
      <c r="J1433" s="591">
        <v>243933</v>
      </c>
    </row>
    <row r="1434" spans="1:10" ht="15" customHeight="1">
      <c r="A1434" s="587"/>
      <c r="B1434" s="291">
        <v>11</v>
      </c>
      <c r="C1434" s="593" t="str">
        <f>_xlfn.CONCAT(Table1[[#This Row],[groupid]],Table1[[#This Row],[Thành phần hao phí]])</f>
        <v>11c) Máy thi công</v>
      </c>
      <c r="D1434" s="594"/>
      <c r="E1434" s="589" t="s">
        <v>230</v>
      </c>
      <c r="F1434" s="588"/>
      <c r="G1434" s="595"/>
      <c r="H1434" s="590"/>
      <c r="I1434" s="596"/>
      <c r="J1434" s="591">
        <v>679403</v>
      </c>
    </row>
    <row r="1435" spans="1:10" ht="15" customHeight="1">
      <c r="A1435" s="587"/>
      <c r="B1435" s="291">
        <v>11</v>
      </c>
      <c r="C1435" s="593" t="str">
        <f>_xlfn.CONCAT(Table1[[#This Row],[groupid]],Table1[[#This Row],[Thành phần hao phí]])</f>
        <v>11Máy đào gầu dây 1,2m3</v>
      </c>
      <c r="D1435" s="594" t="s">
        <v>105</v>
      </c>
      <c r="E1435" s="589" t="s">
        <v>106</v>
      </c>
      <c r="F1435" s="588" t="s">
        <v>103</v>
      </c>
      <c r="G1435" s="595">
        <v>0.192</v>
      </c>
      <c r="H1435" s="590">
        <v>3538558</v>
      </c>
      <c r="I1435" s="596">
        <v>1</v>
      </c>
      <c r="J1435" s="591">
        <v>679403</v>
      </c>
    </row>
    <row r="1436" spans="1:10" ht="15" customHeight="1">
      <c r="A1436" s="587"/>
      <c r="B1436" s="291">
        <v>11</v>
      </c>
      <c r="C1436" s="593" t="str">
        <f>_xlfn.CONCAT(Table1[[#This Row],[groupid]],Table1[[#This Row],[Thành phần hao phí]])</f>
        <v>11Sà lan 250T</v>
      </c>
      <c r="D1436" s="594" t="s">
        <v>113</v>
      </c>
      <c r="E1436" s="589" t="s">
        <v>114</v>
      </c>
      <c r="F1436" s="588" t="s">
        <v>103</v>
      </c>
      <c r="G1436" s="595">
        <v>0.192</v>
      </c>
      <c r="H1436" s="590">
        <v>0</v>
      </c>
      <c r="I1436" s="596">
        <v>1</v>
      </c>
      <c r="J1436" s="591">
        <v>0</v>
      </c>
    </row>
    <row r="1437" spans="1:10" ht="15" customHeight="1">
      <c r="A1437" s="587"/>
      <c r="B1437" s="291">
        <v>11</v>
      </c>
      <c r="C1437" s="593" t="str">
        <f>_xlfn.CONCAT(Table1[[#This Row],[groupid]],Table1[[#This Row],[Thành phần hao phí]])</f>
        <v>11Sà lan 400T</v>
      </c>
      <c r="D1437" s="594" t="s">
        <v>116</v>
      </c>
      <c r="E1437" s="589" t="s">
        <v>117</v>
      </c>
      <c r="F1437" s="588" t="s">
        <v>103</v>
      </c>
      <c r="G1437" s="595">
        <v>0.192</v>
      </c>
      <c r="H1437" s="590">
        <v>0</v>
      </c>
      <c r="I1437" s="596">
        <v>1</v>
      </c>
      <c r="J1437" s="591">
        <v>0</v>
      </c>
    </row>
    <row r="1438" spans="1:10" ht="15" customHeight="1">
      <c r="A1438" s="587"/>
      <c r="B1438" s="291">
        <v>11</v>
      </c>
      <c r="C1438" s="593" t="str">
        <f>_xlfn.CONCAT(Table1[[#This Row],[groupid]],Table1[[#This Row],[Thành phần hao phí]])</f>
        <v>11Cộng</v>
      </c>
      <c r="D1438" s="594"/>
      <c r="E1438" s="589" t="s">
        <v>314</v>
      </c>
      <c r="F1438" s="588"/>
      <c r="G1438" s="595"/>
      <c r="H1438" s="590"/>
      <c r="I1438" s="596"/>
      <c r="J1438" s="591">
        <v>679403</v>
      </c>
    </row>
    <row r="1439" spans="1:10" ht="15" customHeight="1">
      <c r="A1439" s="587">
        <v>12</v>
      </c>
      <c r="B1439" s="291">
        <v>12</v>
      </c>
      <c r="C1439" s="593" t="str">
        <f>_xlfn.CONCAT(Table1[[#This Row],[groupid]],Table1[[#This Row],[Thành phần hao phí]])</f>
        <v>120</v>
      </c>
      <c r="D1439" s="594">
        <v>0</v>
      </c>
      <c r="E1439" s="589">
        <v>0</v>
      </c>
      <c r="F1439" s="588">
        <v>0</v>
      </c>
      <c r="G1439" s="595">
        <v>1</v>
      </c>
      <c r="H1439" s="590"/>
      <c r="I1439" s="596"/>
      <c r="J1439" s="591"/>
    </row>
    <row r="1440" spans="1:10" ht="15" customHeight="1">
      <c r="A1440" s="587"/>
      <c r="B1440" s="291">
        <v>12</v>
      </c>
      <c r="C1440" s="593" t="str">
        <f>_xlfn.CONCAT(Table1[[#This Row],[groupid]],Table1[[#This Row],[Thành phần hao phí]])</f>
        <v>12b) Nhân công</v>
      </c>
      <c r="D1440" s="594"/>
      <c r="E1440" s="589" t="s">
        <v>229</v>
      </c>
      <c r="F1440" s="588"/>
      <c r="G1440" s="595"/>
      <c r="H1440" s="590"/>
      <c r="I1440" s="596"/>
      <c r="J1440" s="591">
        <v>0</v>
      </c>
    </row>
    <row r="1441" spans="1:10" ht="15" customHeight="1">
      <c r="A1441" s="587"/>
      <c r="B1441" s="291">
        <v>12</v>
      </c>
      <c r="C1441" s="593" t="str">
        <f>_xlfn.CONCAT(Table1[[#This Row],[groupid]],Table1[[#This Row],[Thành phần hao phí]])</f>
        <v>12Nhân công 3,5/7, nhóm 1</v>
      </c>
      <c r="D1441" s="594" t="s">
        <v>96</v>
      </c>
      <c r="E1441" s="589" t="s">
        <v>97</v>
      </c>
      <c r="F1441" s="588" t="s">
        <v>93</v>
      </c>
      <c r="G1441" s="595">
        <v>0.36</v>
      </c>
      <c r="H1441" s="590">
        <v>0</v>
      </c>
      <c r="I1441" s="596">
        <v>1</v>
      </c>
      <c r="J1441" s="591">
        <v>0</v>
      </c>
    </row>
    <row r="1442" spans="1:10" ht="15" customHeight="1">
      <c r="A1442" s="587"/>
      <c r="B1442" s="291">
        <v>12</v>
      </c>
      <c r="C1442" s="593" t="str">
        <f>_xlfn.CONCAT(Table1[[#This Row],[groupid]],Table1[[#This Row],[Thành phần hao phí]])</f>
        <v>12c) Máy thi công</v>
      </c>
      <c r="D1442" s="594"/>
      <c r="E1442" s="589" t="s">
        <v>230</v>
      </c>
      <c r="F1442" s="588"/>
      <c r="G1442" s="595"/>
      <c r="H1442" s="590"/>
      <c r="I1442" s="596"/>
      <c r="J1442" s="591">
        <v>0</v>
      </c>
    </row>
    <row r="1443" spans="1:10" ht="15" customHeight="1">
      <c r="A1443" s="587"/>
      <c r="B1443" s="291">
        <v>12</v>
      </c>
      <c r="C1443" s="593" t="str">
        <f>_xlfn.CONCAT(Table1[[#This Row],[groupid]],Table1[[#This Row],[Thành phần hao phí]])</f>
        <v>12Máy đào gầu dây 1,2m3</v>
      </c>
      <c r="D1443" s="594" t="s">
        <v>105</v>
      </c>
      <c r="E1443" s="589" t="s">
        <v>106</v>
      </c>
      <c r="F1443" s="588" t="s">
        <v>103</v>
      </c>
      <c r="G1443" s="595">
        <v>0.192</v>
      </c>
      <c r="H1443" s="590">
        <v>0</v>
      </c>
      <c r="I1443" s="596">
        <v>1</v>
      </c>
      <c r="J1443" s="591">
        <v>0</v>
      </c>
    </row>
    <row r="1444" spans="1:10" ht="15" customHeight="1">
      <c r="A1444" s="587"/>
      <c r="B1444" s="291">
        <v>12</v>
      </c>
      <c r="C1444" s="593" t="str">
        <f>_xlfn.CONCAT(Table1[[#This Row],[groupid]],Table1[[#This Row],[Thành phần hao phí]])</f>
        <v>12Sà lan 250T</v>
      </c>
      <c r="D1444" s="594" t="s">
        <v>113</v>
      </c>
      <c r="E1444" s="589" t="s">
        <v>114</v>
      </c>
      <c r="F1444" s="588" t="s">
        <v>103</v>
      </c>
      <c r="G1444" s="595">
        <v>0.192</v>
      </c>
      <c r="H1444" s="590">
        <v>0</v>
      </c>
      <c r="I1444" s="596">
        <v>1</v>
      </c>
      <c r="J1444" s="591">
        <v>0</v>
      </c>
    </row>
    <row r="1445" spans="1:10" ht="15" customHeight="1">
      <c r="A1445" s="587"/>
      <c r="B1445" s="291">
        <v>12</v>
      </c>
      <c r="C1445" s="593" t="str">
        <f>_xlfn.CONCAT(Table1[[#This Row],[groupid]],Table1[[#This Row],[Thành phần hao phí]])</f>
        <v>12Sà lan 400T</v>
      </c>
      <c r="D1445" s="594" t="s">
        <v>116</v>
      </c>
      <c r="E1445" s="589" t="s">
        <v>117</v>
      </c>
      <c r="F1445" s="588" t="s">
        <v>103</v>
      </c>
      <c r="G1445" s="595">
        <v>0.192</v>
      </c>
      <c r="H1445" s="590">
        <v>0</v>
      </c>
      <c r="I1445" s="596">
        <v>1</v>
      </c>
      <c r="J1445" s="591">
        <v>0</v>
      </c>
    </row>
    <row r="1446" spans="1:10" ht="15" customHeight="1">
      <c r="A1446" s="587"/>
      <c r="B1446" s="291">
        <v>12</v>
      </c>
      <c r="C1446" s="593" t="str">
        <f>_xlfn.CONCAT(Table1[[#This Row],[groupid]],Table1[[#This Row],[Thành phần hao phí]])</f>
        <v>12Cộng</v>
      </c>
      <c r="D1446" s="594"/>
      <c r="E1446" s="589" t="s">
        <v>314</v>
      </c>
      <c r="F1446" s="588"/>
      <c r="G1446" s="595"/>
      <c r="H1446" s="590"/>
      <c r="I1446" s="596"/>
      <c r="J1446" s="591">
        <v>0</v>
      </c>
    </row>
    <row r="1447" spans="1:10" ht="15" customHeight="1">
      <c r="A1447" s="587">
        <v>13</v>
      </c>
      <c r="B1447" s="291">
        <v>13</v>
      </c>
      <c r="C1447" s="593" t="str">
        <f>_xlfn.CONCAT(Table1[[#This Row],[groupid]],Table1[[#This Row],[Thành phần hao phí]])</f>
        <v>130</v>
      </c>
      <c r="D1447" s="594">
        <v>0</v>
      </c>
      <c r="E1447" s="589">
        <v>0</v>
      </c>
      <c r="F1447" s="588">
        <v>0</v>
      </c>
      <c r="G1447" s="595">
        <v>1</v>
      </c>
      <c r="H1447" s="590"/>
      <c r="I1447" s="596"/>
      <c r="J1447" s="591"/>
    </row>
    <row r="1448" spans="1:10" ht="15" customHeight="1">
      <c r="A1448" s="587"/>
      <c r="B1448" s="291">
        <v>13</v>
      </c>
      <c r="C1448" s="593" t="str">
        <f>_xlfn.CONCAT(Table1[[#This Row],[groupid]],Table1[[#This Row],[Thành phần hao phí]])</f>
        <v>13b) Nhân công</v>
      </c>
      <c r="D1448" s="594"/>
      <c r="E1448" s="589" t="s">
        <v>229</v>
      </c>
      <c r="F1448" s="588"/>
      <c r="G1448" s="595"/>
      <c r="H1448" s="590"/>
      <c r="I1448" s="596"/>
      <c r="J1448" s="591">
        <v>0</v>
      </c>
    </row>
    <row r="1449" spans="1:10" ht="15" customHeight="1">
      <c r="A1449" s="587"/>
      <c r="B1449" s="291">
        <v>13</v>
      </c>
      <c r="C1449" s="593" t="str">
        <f>_xlfn.CONCAT(Table1[[#This Row],[groupid]],Table1[[#This Row],[Thành phần hao phí]])</f>
        <v>13Nhân công 3,5/7, nhóm 1</v>
      </c>
      <c r="D1449" s="594" t="s">
        <v>96</v>
      </c>
      <c r="E1449" s="589" t="s">
        <v>97</v>
      </c>
      <c r="F1449" s="588" t="s">
        <v>93</v>
      </c>
      <c r="G1449" s="595">
        <v>0.36</v>
      </c>
      <c r="H1449" s="590">
        <v>0</v>
      </c>
      <c r="I1449" s="596">
        <v>1</v>
      </c>
      <c r="J1449" s="591">
        <v>0</v>
      </c>
    </row>
    <row r="1450" spans="1:10" ht="15" customHeight="1">
      <c r="A1450" s="587"/>
      <c r="B1450" s="291">
        <v>13</v>
      </c>
      <c r="C1450" s="593" t="str">
        <f>_xlfn.CONCAT(Table1[[#This Row],[groupid]],Table1[[#This Row],[Thành phần hao phí]])</f>
        <v>13c) Máy thi công</v>
      </c>
      <c r="D1450" s="594"/>
      <c r="E1450" s="589" t="s">
        <v>230</v>
      </c>
      <c r="F1450" s="588"/>
      <c r="G1450" s="595"/>
      <c r="H1450" s="590"/>
      <c r="I1450" s="596"/>
      <c r="J1450" s="591">
        <v>0</v>
      </c>
    </row>
    <row r="1451" spans="1:10" ht="15" customHeight="1">
      <c r="A1451" s="587"/>
      <c r="B1451" s="291">
        <v>13</v>
      </c>
      <c r="C1451" s="593" t="str">
        <f>_xlfn.CONCAT(Table1[[#This Row],[groupid]],Table1[[#This Row],[Thành phần hao phí]])</f>
        <v>13Máy đào gầu dây 1,2m3</v>
      </c>
      <c r="D1451" s="594" t="s">
        <v>105</v>
      </c>
      <c r="E1451" s="589" t="s">
        <v>106</v>
      </c>
      <c r="F1451" s="588" t="s">
        <v>103</v>
      </c>
      <c r="G1451" s="595">
        <v>0.192</v>
      </c>
      <c r="H1451" s="590">
        <v>0</v>
      </c>
      <c r="I1451" s="596">
        <v>1</v>
      </c>
      <c r="J1451" s="591">
        <v>0</v>
      </c>
    </row>
    <row r="1452" spans="1:10" ht="15" customHeight="1">
      <c r="A1452" s="587"/>
      <c r="B1452" s="291">
        <v>13</v>
      </c>
      <c r="C1452" s="593" t="str">
        <f>_xlfn.CONCAT(Table1[[#This Row],[groupid]],Table1[[#This Row],[Thành phần hao phí]])</f>
        <v>13Sà lan 250T</v>
      </c>
      <c r="D1452" s="594" t="s">
        <v>113</v>
      </c>
      <c r="E1452" s="589" t="s">
        <v>114</v>
      </c>
      <c r="F1452" s="588" t="s">
        <v>103</v>
      </c>
      <c r="G1452" s="595">
        <v>0.192</v>
      </c>
      <c r="H1452" s="590">
        <v>0</v>
      </c>
      <c r="I1452" s="596">
        <v>1</v>
      </c>
      <c r="J1452" s="591">
        <v>0</v>
      </c>
    </row>
    <row r="1453" spans="1:10" ht="15" customHeight="1">
      <c r="A1453" s="587"/>
      <c r="B1453" s="291">
        <v>13</v>
      </c>
      <c r="C1453" s="593" t="str">
        <f>_xlfn.CONCAT(Table1[[#This Row],[groupid]],Table1[[#This Row],[Thành phần hao phí]])</f>
        <v>13Sà lan 400T</v>
      </c>
      <c r="D1453" s="594" t="s">
        <v>116</v>
      </c>
      <c r="E1453" s="589" t="s">
        <v>117</v>
      </c>
      <c r="F1453" s="588" t="s">
        <v>103</v>
      </c>
      <c r="G1453" s="595">
        <v>0.192</v>
      </c>
      <c r="H1453" s="590">
        <v>0</v>
      </c>
      <c r="I1453" s="596">
        <v>1</v>
      </c>
      <c r="J1453" s="591">
        <v>0</v>
      </c>
    </row>
    <row r="1454" spans="1:10" ht="15" customHeight="1">
      <c r="A1454" s="587"/>
      <c r="B1454" s="291">
        <v>13</v>
      </c>
      <c r="C1454" s="593" t="str">
        <f>_xlfn.CONCAT(Table1[[#This Row],[groupid]],Table1[[#This Row],[Thành phần hao phí]])</f>
        <v>13Cộng</v>
      </c>
      <c r="D1454" s="594"/>
      <c r="E1454" s="589" t="s">
        <v>314</v>
      </c>
      <c r="F1454" s="588"/>
      <c r="G1454" s="595"/>
      <c r="H1454" s="590"/>
      <c r="I1454" s="596"/>
      <c r="J1454" s="591">
        <v>0</v>
      </c>
    </row>
    <row r="1455" spans="1:10" ht="15" customHeight="1">
      <c r="A1455" s="587">
        <v>14</v>
      </c>
      <c r="B1455" s="291">
        <v>14</v>
      </c>
      <c r="C1455" s="593" t="str">
        <f>_xlfn.CONCAT(Table1[[#This Row],[groupid]],Table1[[#This Row],[Thành phần hao phí]])</f>
        <v>140</v>
      </c>
      <c r="D1455" s="594">
        <v>0</v>
      </c>
      <c r="E1455" s="589">
        <v>0</v>
      </c>
      <c r="F1455" s="588">
        <v>0</v>
      </c>
      <c r="G1455" s="595">
        <v>1</v>
      </c>
      <c r="H1455" s="590"/>
      <c r="I1455" s="596"/>
      <c r="J1455" s="591"/>
    </row>
    <row r="1456" spans="1:10" ht="15" customHeight="1">
      <c r="A1456" s="587"/>
      <c r="B1456" s="291">
        <v>14</v>
      </c>
      <c r="C1456" s="593" t="str">
        <f>_xlfn.CONCAT(Table1[[#This Row],[groupid]],Table1[[#This Row],[Thành phần hao phí]])</f>
        <v>14b) Nhân công</v>
      </c>
      <c r="D1456" s="594"/>
      <c r="E1456" s="589" t="s">
        <v>229</v>
      </c>
      <c r="F1456" s="588"/>
      <c r="G1456" s="595"/>
      <c r="H1456" s="590"/>
      <c r="I1456" s="596"/>
      <c r="J1456" s="591">
        <v>0</v>
      </c>
    </row>
    <row r="1457" spans="1:10" ht="15" customHeight="1">
      <c r="A1457" s="587"/>
      <c r="B1457" s="291">
        <v>14</v>
      </c>
      <c r="C1457" s="593" t="str">
        <f>_xlfn.CONCAT(Table1[[#This Row],[groupid]],Table1[[#This Row],[Thành phần hao phí]])</f>
        <v>14Nhân công 3,5/7, nhóm 1</v>
      </c>
      <c r="D1457" s="594" t="s">
        <v>96</v>
      </c>
      <c r="E1457" s="589" t="s">
        <v>97</v>
      </c>
      <c r="F1457" s="588" t="s">
        <v>93</v>
      </c>
      <c r="G1457" s="595">
        <v>0.36</v>
      </c>
      <c r="H1457" s="590">
        <v>0</v>
      </c>
      <c r="I1457" s="596">
        <v>1</v>
      </c>
      <c r="J1457" s="591">
        <v>0</v>
      </c>
    </row>
    <row r="1458" spans="1:10" ht="15" customHeight="1">
      <c r="A1458" s="587"/>
      <c r="B1458" s="291">
        <v>14</v>
      </c>
      <c r="C1458" s="593" t="str">
        <f>_xlfn.CONCAT(Table1[[#This Row],[groupid]],Table1[[#This Row],[Thành phần hao phí]])</f>
        <v>14c) Máy thi công</v>
      </c>
      <c r="D1458" s="594"/>
      <c r="E1458" s="589" t="s">
        <v>230</v>
      </c>
      <c r="F1458" s="588"/>
      <c r="G1458" s="595"/>
      <c r="H1458" s="590"/>
      <c r="I1458" s="596"/>
      <c r="J1458" s="591">
        <v>0</v>
      </c>
    </row>
    <row r="1459" spans="1:10" ht="15" customHeight="1">
      <c r="A1459" s="587"/>
      <c r="B1459" s="291">
        <v>14</v>
      </c>
      <c r="C1459" s="593" t="str">
        <f>_xlfn.CONCAT(Table1[[#This Row],[groupid]],Table1[[#This Row],[Thành phần hao phí]])</f>
        <v>14Máy đào gầu dây 1,2m3</v>
      </c>
      <c r="D1459" s="594" t="s">
        <v>105</v>
      </c>
      <c r="E1459" s="589" t="s">
        <v>106</v>
      </c>
      <c r="F1459" s="588" t="s">
        <v>103</v>
      </c>
      <c r="G1459" s="595">
        <v>0.192</v>
      </c>
      <c r="H1459" s="590">
        <v>0</v>
      </c>
      <c r="I1459" s="596">
        <v>1</v>
      </c>
      <c r="J1459" s="591">
        <v>0</v>
      </c>
    </row>
    <row r="1460" spans="1:10" ht="15" customHeight="1">
      <c r="A1460" s="587"/>
      <c r="B1460" s="291">
        <v>14</v>
      </c>
      <c r="C1460" s="593" t="str">
        <f>_xlfn.CONCAT(Table1[[#This Row],[groupid]],Table1[[#This Row],[Thành phần hao phí]])</f>
        <v>14Sà lan 250T</v>
      </c>
      <c r="D1460" s="594" t="s">
        <v>113</v>
      </c>
      <c r="E1460" s="589" t="s">
        <v>114</v>
      </c>
      <c r="F1460" s="588" t="s">
        <v>103</v>
      </c>
      <c r="G1460" s="595">
        <v>0.192</v>
      </c>
      <c r="H1460" s="590">
        <v>0</v>
      </c>
      <c r="I1460" s="596">
        <v>1</v>
      </c>
      <c r="J1460" s="591">
        <v>0</v>
      </c>
    </row>
    <row r="1461" spans="1:10" ht="15" customHeight="1">
      <c r="A1461" s="587"/>
      <c r="B1461" s="291">
        <v>14</v>
      </c>
      <c r="C1461" s="593" t="str">
        <f>_xlfn.CONCAT(Table1[[#This Row],[groupid]],Table1[[#This Row],[Thành phần hao phí]])</f>
        <v>14Sà lan 400T</v>
      </c>
      <c r="D1461" s="594" t="s">
        <v>116</v>
      </c>
      <c r="E1461" s="589" t="s">
        <v>117</v>
      </c>
      <c r="F1461" s="588" t="s">
        <v>103</v>
      </c>
      <c r="G1461" s="595">
        <v>0.192</v>
      </c>
      <c r="H1461" s="590">
        <v>0</v>
      </c>
      <c r="I1461" s="596">
        <v>1</v>
      </c>
      <c r="J1461" s="591">
        <v>0</v>
      </c>
    </row>
    <row r="1462" spans="1:10" ht="15" customHeight="1">
      <c r="A1462" s="587"/>
      <c r="B1462" s="291">
        <v>14</v>
      </c>
      <c r="C1462" s="593" t="str">
        <f>_xlfn.CONCAT(Table1[[#This Row],[groupid]],Table1[[#This Row],[Thành phần hao phí]])</f>
        <v>14Cộng</v>
      </c>
      <c r="D1462" s="594"/>
      <c r="E1462" s="589" t="s">
        <v>314</v>
      </c>
      <c r="F1462" s="588"/>
      <c r="G1462" s="595"/>
      <c r="H1462" s="590"/>
      <c r="I1462" s="596"/>
      <c r="J1462" s="591">
        <v>0</v>
      </c>
    </row>
    <row r="1463" spans="1:10" ht="15" customHeight="1">
      <c r="A1463" s="587">
        <v>15</v>
      </c>
      <c r="B1463" s="291">
        <v>15</v>
      </c>
      <c r="C1463" s="593" t="str">
        <f>_xlfn.CONCAT(Table1[[#This Row],[groupid]],Table1[[#This Row],[Thành phần hao phí]])</f>
        <v>150</v>
      </c>
      <c r="D1463" s="594">
        <v>0</v>
      </c>
      <c r="E1463" s="589">
        <v>0</v>
      </c>
      <c r="F1463" s="588">
        <v>0</v>
      </c>
      <c r="G1463" s="595">
        <v>1</v>
      </c>
      <c r="H1463" s="590"/>
      <c r="I1463" s="596"/>
      <c r="J1463" s="591"/>
    </row>
    <row r="1464" spans="1:10" ht="15" customHeight="1">
      <c r="A1464" s="587"/>
      <c r="B1464" s="291">
        <v>15</v>
      </c>
      <c r="C1464" s="593" t="str">
        <f>_xlfn.CONCAT(Table1[[#This Row],[groupid]],Table1[[#This Row],[Thành phần hao phí]])</f>
        <v>15b) Nhân công</v>
      </c>
      <c r="D1464" s="594"/>
      <c r="E1464" s="589" t="s">
        <v>229</v>
      </c>
      <c r="F1464" s="588"/>
      <c r="G1464" s="595"/>
      <c r="H1464" s="590"/>
      <c r="I1464" s="596"/>
      <c r="J1464" s="591">
        <v>0</v>
      </c>
    </row>
    <row r="1465" spans="1:10" ht="15" customHeight="1">
      <c r="A1465" s="587"/>
      <c r="B1465" s="291">
        <v>15</v>
      </c>
      <c r="C1465" s="593" t="str">
        <f>_xlfn.CONCAT(Table1[[#This Row],[groupid]],Table1[[#This Row],[Thành phần hao phí]])</f>
        <v>15Nhân công 3,5/7, nhóm 1</v>
      </c>
      <c r="D1465" s="594" t="s">
        <v>96</v>
      </c>
      <c r="E1465" s="589" t="s">
        <v>97</v>
      </c>
      <c r="F1465" s="588" t="s">
        <v>93</v>
      </c>
      <c r="G1465" s="595">
        <v>0.36</v>
      </c>
      <c r="H1465" s="590">
        <v>0</v>
      </c>
      <c r="I1465" s="596">
        <v>1</v>
      </c>
      <c r="J1465" s="591">
        <v>0</v>
      </c>
    </row>
    <row r="1466" spans="1:10" ht="15" customHeight="1">
      <c r="A1466" s="587"/>
      <c r="B1466" s="291">
        <v>15</v>
      </c>
      <c r="C1466" s="593" t="str">
        <f>_xlfn.CONCAT(Table1[[#This Row],[groupid]],Table1[[#This Row],[Thành phần hao phí]])</f>
        <v>15c) Máy thi công</v>
      </c>
      <c r="D1466" s="594"/>
      <c r="E1466" s="589" t="s">
        <v>230</v>
      </c>
      <c r="F1466" s="588"/>
      <c r="G1466" s="595"/>
      <c r="H1466" s="590"/>
      <c r="I1466" s="596"/>
      <c r="J1466" s="591">
        <v>0</v>
      </c>
    </row>
    <row r="1467" spans="1:10" ht="15" customHeight="1">
      <c r="A1467" s="587"/>
      <c r="B1467" s="291">
        <v>15</v>
      </c>
      <c r="C1467" s="593" t="str">
        <f>_xlfn.CONCAT(Table1[[#This Row],[groupid]],Table1[[#This Row],[Thành phần hao phí]])</f>
        <v>15Máy đào gầu dây 1,2m3</v>
      </c>
      <c r="D1467" s="594" t="s">
        <v>105</v>
      </c>
      <c r="E1467" s="589" t="s">
        <v>106</v>
      </c>
      <c r="F1467" s="588" t="s">
        <v>103</v>
      </c>
      <c r="G1467" s="595">
        <v>0.192</v>
      </c>
      <c r="H1467" s="590">
        <v>0</v>
      </c>
      <c r="I1467" s="596">
        <v>1</v>
      </c>
      <c r="J1467" s="591">
        <v>0</v>
      </c>
    </row>
    <row r="1468" spans="1:10" ht="15" customHeight="1">
      <c r="A1468" s="587"/>
      <c r="B1468" s="291">
        <v>15</v>
      </c>
      <c r="C1468" s="593" t="str">
        <f>_xlfn.CONCAT(Table1[[#This Row],[groupid]],Table1[[#This Row],[Thành phần hao phí]])</f>
        <v>15Sà lan 250T</v>
      </c>
      <c r="D1468" s="594" t="s">
        <v>113</v>
      </c>
      <c r="E1468" s="589" t="s">
        <v>114</v>
      </c>
      <c r="F1468" s="588" t="s">
        <v>103</v>
      </c>
      <c r="G1468" s="595">
        <v>0.192</v>
      </c>
      <c r="H1468" s="590">
        <v>0</v>
      </c>
      <c r="I1468" s="596">
        <v>1</v>
      </c>
      <c r="J1468" s="591">
        <v>0</v>
      </c>
    </row>
    <row r="1469" spans="1:10" ht="15" customHeight="1">
      <c r="A1469" s="587"/>
      <c r="B1469" s="291">
        <v>15</v>
      </c>
      <c r="C1469" s="593" t="str">
        <f>_xlfn.CONCAT(Table1[[#This Row],[groupid]],Table1[[#This Row],[Thành phần hao phí]])</f>
        <v>15Sà lan 400T</v>
      </c>
      <c r="D1469" s="594" t="s">
        <v>116</v>
      </c>
      <c r="E1469" s="589" t="s">
        <v>117</v>
      </c>
      <c r="F1469" s="588" t="s">
        <v>103</v>
      </c>
      <c r="G1469" s="595">
        <v>0.192</v>
      </c>
      <c r="H1469" s="590">
        <v>0</v>
      </c>
      <c r="I1469" s="596">
        <v>1</v>
      </c>
      <c r="J1469" s="591">
        <v>0</v>
      </c>
    </row>
    <row r="1470" spans="1:10" ht="15" customHeight="1">
      <c r="A1470" s="587"/>
      <c r="B1470" s="291">
        <v>15</v>
      </c>
      <c r="C1470" s="593" t="str">
        <f>_xlfn.CONCAT(Table1[[#This Row],[groupid]],Table1[[#This Row],[Thành phần hao phí]])</f>
        <v>15Cộng</v>
      </c>
      <c r="D1470" s="594"/>
      <c r="E1470" s="589" t="s">
        <v>314</v>
      </c>
      <c r="F1470" s="588"/>
      <c r="G1470" s="595"/>
      <c r="H1470" s="590"/>
      <c r="I1470" s="596"/>
      <c r="J1470" s="591">
        <v>0</v>
      </c>
    </row>
    <row r="1471" spans="1:10" ht="15" customHeight="1">
      <c r="A1471" s="587">
        <v>16</v>
      </c>
      <c r="B1471" s="291">
        <v>16</v>
      </c>
      <c r="C1471" s="593" t="str">
        <f>_xlfn.CONCAT(Table1[[#This Row],[groupid]],Table1[[#This Row],[Thành phần hao phí]])</f>
        <v>160</v>
      </c>
      <c r="D1471" s="594">
        <v>0</v>
      </c>
      <c r="E1471" s="589">
        <v>0</v>
      </c>
      <c r="F1471" s="588">
        <v>0</v>
      </c>
      <c r="G1471" s="595">
        <v>1</v>
      </c>
      <c r="H1471" s="590"/>
      <c r="I1471" s="596"/>
      <c r="J1471" s="591"/>
    </row>
    <row r="1472" spans="1:10" ht="15" customHeight="1">
      <c r="A1472" s="587"/>
      <c r="B1472" s="291">
        <v>16</v>
      </c>
      <c r="C1472" s="593" t="str">
        <f>_xlfn.CONCAT(Table1[[#This Row],[groupid]],Table1[[#This Row],[Thành phần hao phí]])</f>
        <v>16b) Nhân công</v>
      </c>
      <c r="D1472" s="594"/>
      <c r="E1472" s="589" t="s">
        <v>229</v>
      </c>
      <c r="F1472" s="588"/>
      <c r="G1472" s="595"/>
      <c r="H1472" s="590"/>
      <c r="I1472" s="596"/>
      <c r="J1472" s="591">
        <v>0</v>
      </c>
    </row>
    <row r="1473" spans="1:10" ht="15" customHeight="1">
      <c r="A1473" s="587"/>
      <c r="B1473" s="291">
        <v>16</v>
      </c>
      <c r="C1473" s="593" t="str">
        <f>_xlfn.CONCAT(Table1[[#This Row],[groupid]],Table1[[#This Row],[Thành phần hao phí]])</f>
        <v>16Nhân công 3,5/7, nhóm 1</v>
      </c>
      <c r="D1473" s="594" t="s">
        <v>96</v>
      </c>
      <c r="E1473" s="589" t="s">
        <v>97</v>
      </c>
      <c r="F1473" s="588" t="s">
        <v>93</v>
      </c>
      <c r="G1473" s="595">
        <v>0.36</v>
      </c>
      <c r="H1473" s="590">
        <v>0</v>
      </c>
      <c r="I1473" s="596">
        <v>1</v>
      </c>
      <c r="J1473" s="591">
        <v>0</v>
      </c>
    </row>
    <row r="1474" spans="1:10" ht="15" customHeight="1">
      <c r="A1474" s="587"/>
      <c r="B1474" s="291">
        <v>16</v>
      </c>
      <c r="C1474" s="593" t="str">
        <f>_xlfn.CONCAT(Table1[[#This Row],[groupid]],Table1[[#This Row],[Thành phần hao phí]])</f>
        <v>16c) Máy thi công</v>
      </c>
      <c r="D1474" s="594"/>
      <c r="E1474" s="589" t="s">
        <v>230</v>
      </c>
      <c r="F1474" s="588"/>
      <c r="G1474" s="595"/>
      <c r="H1474" s="590"/>
      <c r="I1474" s="596"/>
      <c r="J1474" s="591">
        <v>0</v>
      </c>
    </row>
    <row r="1475" spans="1:10" ht="15" customHeight="1">
      <c r="A1475" s="587"/>
      <c r="B1475" s="291">
        <v>16</v>
      </c>
      <c r="C1475" s="593" t="str">
        <f>_xlfn.CONCAT(Table1[[#This Row],[groupid]],Table1[[#This Row],[Thành phần hao phí]])</f>
        <v>16Máy đào gầu dây 1,2m3</v>
      </c>
      <c r="D1475" s="594" t="s">
        <v>105</v>
      </c>
      <c r="E1475" s="589" t="s">
        <v>106</v>
      </c>
      <c r="F1475" s="588" t="s">
        <v>103</v>
      </c>
      <c r="G1475" s="595">
        <v>0.192</v>
      </c>
      <c r="H1475" s="590">
        <v>0</v>
      </c>
      <c r="I1475" s="596">
        <v>1</v>
      </c>
      <c r="J1475" s="591">
        <v>0</v>
      </c>
    </row>
    <row r="1476" spans="1:10" ht="15" customHeight="1">
      <c r="A1476" s="587"/>
      <c r="B1476" s="291">
        <v>16</v>
      </c>
      <c r="C1476" s="593" t="str">
        <f>_xlfn.CONCAT(Table1[[#This Row],[groupid]],Table1[[#This Row],[Thành phần hao phí]])</f>
        <v>16Sà lan 250T</v>
      </c>
      <c r="D1476" s="594" t="s">
        <v>113</v>
      </c>
      <c r="E1476" s="589" t="s">
        <v>114</v>
      </c>
      <c r="F1476" s="588" t="s">
        <v>103</v>
      </c>
      <c r="G1476" s="595">
        <v>0.192</v>
      </c>
      <c r="H1476" s="590">
        <v>0</v>
      </c>
      <c r="I1476" s="596">
        <v>1</v>
      </c>
      <c r="J1476" s="591">
        <v>0</v>
      </c>
    </row>
    <row r="1477" spans="1:10" ht="15" customHeight="1">
      <c r="A1477" s="587"/>
      <c r="B1477" s="291">
        <v>16</v>
      </c>
      <c r="C1477" s="593" t="str">
        <f>_xlfn.CONCAT(Table1[[#This Row],[groupid]],Table1[[#This Row],[Thành phần hao phí]])</f>
        <v>16Sà lan 400T</v>
      </c>
      <c r="D1477" s="594" t="s">
        <v>116</v>
      </c>
      <c r="E1477" s="589" t="s">
        <v>117</v>
      </c>
      <c r="F1477" s="588" t="s">
        <v>103</v>
      </c>
      <c r="G1477" s="595">
        <v>0.192</v>
      </c>
      <c r="H1477" s="590">
        <v>0</v>
      </c>
      <c r="I1477" s="596">
        <v>1</v>
      </c>
      <c r="J1477" s="591">
        <v>0</v>
      </c>
    </row>
    <row r="1478" spans="1:10" ht="15" customHeight="1">
      <c r="A1478" s="587"/>
      <c r="B1478" s="291">
        <v>16</v>
      </c>
      <c r="C1478" s="593" t="str">
        <f>_xlfn.CONCAT(Table1[[#This Row],[groupid]],Table1[[#This Row],[Thành phần hao phí]])</f>
        <v>16Cộng</v>
      </c>
      <c r="D1478" s="594"/>
      <c r="E1478" s="589" t="s">
        <v>314</v>
      </c>
      <c r="F1478" s="588"/>
      <c r="G1478" s="595"/>
      <c r="H1478" s="590"/>
      <c r="I1478" s="596"/>
      <c r="J1478" s="591">
        <v>0</v>
      </c>
    </row>
    <row r="1479" spans="1:10" ht="15" customHeight="1">
      <c r="A1479" s="587">
        <v>17</v>
      </c>
      <c r="B1479" s="291">
        <v>17</v>
      </c>
      <c r="C1479" s="593" t="str">
        <f>_xlfn.CONCAT(Table1[[#This Row],[groupid]],Table1[[#This Row],[Thành phần hao phí]])</f>
        <v>170</v>
      </c>
      <c r="D1479" s="594">
        <v>0</v>
      </c>
      <c r="E1479" s="589">
        <v>0</v>
      </c>
      <c r="F1479" s="588">
        <v>0</v>
      </c>
      <c r="G1479" s="595">
        <v>1</v>
      </c>
      <c r="H1479" s="590"/>
      <c r="I1479" s="596"/>
      <c r="J1479" s="591"/>
    </row>
    <row r="1480" spans="1:10" ht="15" customHeight="1">
      <c r="A1480" s="587"/>
      <c r="B1480" s="291">
        <v>17</v>
      </c>
      <c r="C1480" s="593" t="str">
        <f>_xlfn.CONCAT(Table1[[#This Row],[groupid]],Table1[[#This Row],[Thành phần hao phí]])</f>
        <v>17b) Nhân công</v>
      </c>
      <c r="D1480" s="594"/>
      <c r="E1480" s="589" t="s">
        <v>229</v>
      </c>
      <c r="F1480" s="588"/>
      <c r="G1480" s="595"/>
      <c r="H1480" s="590"/>
      <c r="I1480" s="596"/>
      <c r="J1480" s="591">
        <v>0</v>
      </c>
    </row>
    <row r="1481" spans="1:10" ht="15" customHeight="1">
      <c r="A1481" s="587"/>
      <c r="B1481" s="291">
        <v>17</v>
      </c>
      <c r="C1481" s="593" t="str">
        <f>_xlfn.CONCAT(Table1[[#This Row],[groupid]],Table1[[#This Row],[Thành phần hao phí]])</f>
        <v>17Nhân công 3,5/7, nhóm 1</v>
      </c>
      <c r="D1481" s="594" t="s">
        <v>96</v>
      </c>
      <c r="E1481" s="589" t="s">
        <v>97</v>
      </c>
      <c r="F1481" s="588" t="s">
        <v>93</v>
      </c>
      <c r="G1481" s="595">
        <v>0.36</v>
      </c>
      <c r="H1481" s="590">
        <v>0</v>
      </c>
      <c r="I1481" s="596">
        <v>1</v>
      </c>
      <c r="J1481" s="591">
        <v>0</v>
      </c>
    </row>
    <row r="1482" spans="1:10" ht="15" customHeight="1">
      <c r="A1482" s="587"/>
      <c r="B1482" s="291">
        <v>17</v>
      </c>
      <c r="C1482" s="593" t="str">
        <f>_xlfn.CONCAT(Table1[[#This Row],[groupid]],Table1[[#This Row],[Thành phần hao phí]])</f>
        <v>17c) Máy thi công</v>
      </c>
      <c r="D1482" s="594"/>
      <c r="E1482" s="589" t="s">
        <v>230</v>
      </c>
      <c r="F1482" s="588"/>
      <c r="G1482" s="595"/>
      <c r="H1482" s="590"/>
      <c r="I1482" s="596"/>
      <c r="J1482" s="591">
        <v>0</v>
      </c>
    </row>
    <row r="1483" spans="1:10" ht="15" customHeight="1">
      <c r="A1483" s="587"/>
      <c r="B1483" s="291">
        <v>17</v>
      </c>
      <c r="C1483" s="593" t="str">
        <f>_xlfn.CONCAT(Table1[[#This Row],[groupid]],Table1[[#This Row],[Thành phần hao phí]])</f>
        <v>17Máy đào gầu dây 1,2m3</v>
      </c>
      <c r="D1483" s="594" t="s">
        <v>105</v>
      </c>
      <c r="E1483" s="589" t="s">
        <v>106</v>
      </c>
      <c r="F1483" s="588" t="s">
        <v>103</v>
      </c>
      <c r="G1483" s="595">
        <v>0.192</v>
      </c>
      <c r="H1483" s="590">
        <v>0</v>
      </c>
      <c r="I1483" s="596">
        <v>1</v>
      </c>
      <c r="J1483" s="591">
        <v>0</v>
      </c>
    </row>
    <row r="1484" spans="1:10" ht="15" customHeight="1">
      <c r="A1484" s="587"/>
      <c r="B1484" s="291">
        <v>17</v>
      </c>
      <c r="C1484" s="593" t="str">
        <f>_xlfn.CONCAT(Table1[[#This Row],[groupid]],Table1[[#This Row],[Thành phần hao phí]])</f>
        <v>17Sà lan 250T</v>
      </c>
      <c r="D1484" s="594" t="s">
        <v>113</v>
      </c>
      <c r="E1484" s="589" t="s">
        <v>114</v>
      </c>
      <c r="F1484" s="588" t="s">
        <v>103</v>
      </c>
      <c r="G1484" s="595">
        <v>0.192</v>
      </c>
      <c r="H1484" s="590">
        <v>0</v>
      </c>
      <c r="I1484" s="596">
        <v>1</v>
      </c>
      <c r="J1484" s="591">
        <v>0</v>
      </c>
    </row>
    <row r="1485" spans="1:10" ht="15" customHeight="1">
      <c r="A1485" s="587"/>
      <c r="B1485" s="291">
        <v>17</v>
      </c>
      <c r="C1485" s="593" t="str">
        <f>_xlfn.CONCAT(Table1[[#This Row],[groupid]],Table1[[#This Row],[Thành phần hao phí]])</f>
        <v>17Sà lan 400T</v>
      </c>
      <c r="D1485" s="594" t="s">
        <v>116</v>
      </c>
      <c r="E1485" s="589" t="s">
        <v>117</v>
      </c>
      <c r="F1485" s="588" t="s">
        <v>103</v>
      </c>
      <c r="G1485" s="595">
        <v>0.192</v>
      </c>
      <c r="H1485" s="590">
        <v>0</v>
      </c>
      <c r="I1485" s="596">
        <v>1</v>
      </c>
      <c r="J1485" s="591">
        <v>0</v>
      </c>
    </row>
    <row r="1486" spans="1:10" ht="15" customHeight="1">
      <c r="A1486" s="587"/>
      <c r="B1486" s="291">
        <v>17</v>
      </c>
      <c r="C1486" s="593" t="str">
        <f>_xlfn.CONCAT(Table1[[#This Row],[groupid]],Table1[[#This Row],[Thành phần hao phí]])</f>
        <v>17Cộng</v>
      </c>
      <c r="D1486" s="594"/>
      <c r="E1486" s="589" t="s">
        <v>314</v>
      </c>
      <c r="F1486" s="588"/>
      <c r="G1486" s="595"/>
      <c r="H1486" s="590"/>
      <c r="I1486" s="596"/>
      <c r="J1486" s="591">
        <v>0</v>
      </c>
    </row>
    <row r="1487" spans="1:10" ht="15" customHeight="1">
      <c r="A1487" s="587">
        <v>1</v>
      </c>
      <c r="B1487" s="291">
        <v>1</v>
      </c>
      <c r="C1487" s="593" t="str">
        <f>_xlfn.CONCAT(Table1[[#This Row],[groupid]],Table1[[#This Row],[Thành phần hao phí]])</f>
        <v>1Nạo vét bùn bằng thủ công</v>
      </c>
      <c r="D1487" s="594" t="s">
        <v>44</v>
      </c>
      <c r="E1487" s="589" t="s">
        <v>45</v>
      </c>
      <c r="F1487" s="588" t="s">
        <v>46</v>
      </c>
      <c r="G1487" s="595">
        <v>1</v>
      </c>
      <c r="H1487" s="590"/>
      <c r="I1487" s="596"/>
      <c r="J1487" s="591"/>
    </row>
    <row r="1488" spans="1:10" ht="15" customHeight="1">
      <c r="A1488" s="587"/>
      <c r="B1488" s="291">
        <v>1</v>
      </c>
      <c r="C1488" s="593" t="str">
        <f>_xlfn.CONCAT(Table1[[#This Row],[groupid]],Table1[[#This Row],[Thành phần hao phí]])</f>
        <v>1b) Nhân công</v>
      </c>
      <c r="D1488" s="594"/>
      <c r="E1488" s="589" t="s">
        <v>229</v>
      </c>
      <c r="F1488" s="588"/>
      <c r="G1488" s="595"/>
      <c r="H1488" s="590"/>
      <c r="I1488" s="596"/>
      <c r="J1488" s="591">
        <v>211893</v>
      </c>
    </row>
    <row r="1489" spans="1:10" ht="15" customHeight="1">
      <c r="A1489" s="587"/>
      <c r="B1489" s="291">
        <v>1</v>
      </c>
      <c r="C1489" s="593" t="str">
        <f>_xlfn.CONCAT(Table1[[#This Row],[groupid]],Table1[[#This Row],[Thành phần hao phí]])</f>
        <v>1Nhân công 3,0/7, nhóm 1</v>
      </c>
      <c r="D1489" s="594" t="s">
        <v>91</v>
      </c>
      <c r="E1489" s="589" t="s">
        <v>92</v>
      </c>
      <c r="F1489" s="588" t="s">
        <v>93</v>
      </c>
      <c r="G1489" s="595">
        <v>0.94</v>
      </c>
      <c r="H1489" s="590">
        <v>225418</v>
      </c>
      <c r="I1489" s="596">
        <v>1</v>
      </c>
      <c r="J1489" s="591">
        <v>211893</v>
      </c>
    </row>
    <row r="1490" spans="1:10" ht="15" customHeight="1">
      <c r="A1490" s="587">
        <v>2</v>
      </c>
      <c r="B1490" s="291">
        <v>2</v>
      </c>
      <c r="C1490" s="593" t="str">
        <f>_xlfn.CONCAT(Table1[[#This Row],[groupid]],Table1[[#This Row],[Thành phần hao phí]])</f>
        <v>2Nạo vét kênh mương bằng máy đào gầu dây 0,4m3, chiều cao đổ đất &lt;= 3m, bùn đặc lắng đọng dưới 3 năm</v>
      </c>
      <c r="D1490" s="594" t="s">
        <v>52</v>
      </c>
      <c r="E1490" s="589" t="s">
        <v>53</v>
      </c>
      <c r="F1490" s="588" t="s">
        <v>54</v>
      </c>
      <c r="G1490" s="595">
        <v>1</v>
      </c>
      <c r="H1490" s="590"/>
      <c r="I1490" s="596"/>
      <c r="J1490" s="591"/>
    </row>
    <row r="1491" spans="1:10" ht="15" customHeight="1">
      <c r="A1491" s="587"/>
      <c r="B1491" s="291">
        <v>2</v>
      </c>
      <c r="C1491" s="593" t="str">
        <f>_xlfn.CONCAT(Table1[[#This Row],[groupid]],Table1[[#This Row],[Thành phần hao phí]])</f>
        <v>2b) Nhân công</v>
      </c>
      <c r="D1491" s="594"/>
      <c r="E1491" s="589" t="s">
        <v>229</v>
      </c>
      <c r="F1491" s="588"/>
      <c r="G1491" s="595"/>
      <c r="H1491" s="590"/>
      <c r="I1491" s="596"/>
      <c r="J1491" s="591">
        <v>202130</v>
      </c>
    </row>
    <row r="1492" spans="1:10" ht="15" customHeight="1">
      <c r="A1492" s="587"/>
      <c r="B1492" s="291">
        <v>2</v>
      </c>
      <c r="C1492" s="593" t="str">
        <f>_xlfn.CONCAT(Table1[[#This Row],[groupid]],Table1[[#This Row],[Thành phần hao phí]])</f>
        <v>2Nhân công 3,5/7, nhóm 1</v>
      </c>
      <c r="D1492" s="594" t="s">
        <v>96</v>
      </c>
      <c r="E1492" s="589" t="s">
        <v>97</v>
      </c>
      <c r="F1492" s="588" t="s">
        <v>93</v>
      </c>
      <c r="G1492" s="595">
        <v>0.82</v>
      </c>
      <c r="H1492" s="590">
        <v>246500</v>
      </c>
      <c r="I1492" s="596">
        <v>1</v>
      </c>
      <c r="J1492" s="591">
        <v>202130</v>
      </c>
    </row>
    <row r="1493" spans="1:10" ht="15" customHeight="1">
      <c r="A1493" s="587"/>
      <c r="B1493" s="291">
        <v>2</v>
      </c>
      <c r="C1493" s="593" t="str">
        <f>_xlfn.CONCAT(Table1[[#This Row],[groupid]],Table1[[#This Row],[Thành phần hao phí]])</f>
        <v>2c) Máy thi công</v>
      </c>
      <c r="D1493" s="594"/>
      <c r="E1493" s="589" t="s">
        <v>230</v>
      </c>
      <c r="F1493" s="588"/>
      <c r="G1493" s="595"/>
      <c r="H1493" s="590"/>
      <c r="I1493" s="596"/>
      <c r="J1493" s="591">
        <v>978209</v>
      </c>
    </row>
    <row r="1494" spans="1:10" ht="15" customHeight="1">
      <c r="A1494" s="587"/>
      <c r="B1494" s="291">
        <v>2</v>
      </c>
      <c r="C1494" s="593" t="str">
        <f>_xlfn.CONCAT(Table1[[#This Row],[groupid]],Table1[[#This Row],[Thành phần hao phí]])</f>
        <v>2Máy đào gầu dây 0,4m3</v>
      </c>
      <c r="D1494" s="594" t="s">
        <v>101</v>
      </c>
      <c r="E1494" s="589" t="s">
        <v>102</v>
      </c>
      <c r="F1494" s="588" t="s">
        <v>103</v>
      </c>
      <c r="G1494" s="595">
        <v>0.44</v>
      </c>
      <c r="H1494" s="590">
        <v>1992824</v>
      </c>
      <c r="I1494" s="596">
        <v>1</v>
      </c>
      <c r="J1494" s="591">
        <v>876843</v>
      </c>
    </row>
    <row r="1495" spans="1:10" ht="15" customHeight="1">
      <c r="A1495" s="587"/>
      <c r="B1495" s="291">
        <v>2</v>
      </c>
      <c r="C1495" s="593" t="str">
        <f>_xlfn.CONCAT(Table1[[#This Row],[groupid]],Table1[[#This Row],[Thành phần hao phí]])</f>
        <v>2Phao thép 60T đặt máy</v>
      </c>
      <c r="D1495" s="594" t="s">
        <v>108</v>
      </c>
      <c r="E1495" s="589" t="s">
        <v>112</v>
      </c>
      <c r="F1495" s="588" t="s">
        <v>103</v>
      </c>
      <c r="G1495" s="595">
        <v>0.44</v>
      </c>
      <c r="H1495" s="590">
        <v>115189</v>
      </c>
      <c r="I1495" s="596">
        <v>1</v>
      </c>
      <c r="J1495" s="591">
        <v>50683</v>
      </c>
    </row>
    <row r="1496" spans="1:10" ht="15" customHeight="1">
      <c r="A1496" s="587"/>
      <c r="B1496" s="291">
        <v>2</v>
      </c>
      <c r="C1496" s="593" t="str">
        <f>_xlfn.CONCAT(Table1[[#This Row],[groupid]],Table1[[#This Row],[Thành phần hao phí]])</f>
        <v>2Phao thép 60T chứa bùn</v>
      </c>
      <c r="D1496" s="594" t="s">
        <v>108</v>
      </c>
      <c r="E1496" s="589" t="s">
        <v>111</v>
      </c>
      <c r="F1496" s="588" t="s">
        <v>103</v>
      </c>
      <c r="G1496" s="595">
        <v>0.44</v>
      </c>
      <c r="H1496" s="590">
        <v>115189</v>
      </c>
      <c r="I1496" s="596">
        <v>1</v>
      </c>
      <c r="J1496" s="591">
        <v>50683</v>
      </c>
    </row>
    <row r="1497" spans="1:10" ht="15" customHeight="1">
      <c r="A1497" s="587"/>
      <c r="B1497" s="291">
        <v>2</v>
      </c>
      <c r="C1497" s="593" t="str">
        <f>_xlfn.CONCAT(Table1[[#This Row],[groupid]],Table1[[#This Row],[Thành phần hao phí]])</f>
        <v>2Cộng</v>
      </c>
      <c r="D1497" s="594"/>
      <c r="E1497" s="589" t="s">
        <v>314</v>
      </c>
      <c r="F1497" s="588"/>
      <c r="G1497" s="595"/>
      <c r="H1497" s="590"/>
      <c r="I1497" s="596"/>
      <c r="J1497" s="591">
        <v>978209</v>
      </c>
    </row>
    <row r="1498" spans="1:10" ht="15" customHeight="1">
      <c r="A1498" s="587">
        <v>3</v>
      </c>
      <c r="B1498" s="291">
        <v>3</v>
      </c>
      <c r="C1498" s="593" t="str">
        <f>_xlfn.CONCAT(Table1[[#This Row],[groupid]],Table1[[#This Row],[Thành phần hao phí]])</f>
        <v>3Vận chuyển 1km đầu, đi đổ bằng tàu kéo 75cv + phao thép 60T</v>
      </c>
      <c r="D1498" s="594" t="s">
        <v>57</v>
      </c>
      <c r="E1498" s="589" t="s">
        <v>58</v>
      </c>
      <c r="F1498" s="588" t="s">
        <v>54</v>
      </c>
      <c r="G1498" s="595">
        <v>1</v>
      </c>
      <c r="H1498" s="590"/>
      <c r="I1498" s="596"/>
      <c r="J1498" s="591"/>
    </row>
    <row r="1499" spans="1:10" ht="15" customHeight="1">
      <c r="A1499" s="587"/>
      <c r="B1499" s="291">
        <v>3</v>
      </c>
      <c r="C1499" s="593" t="str">
        <f>_xlfn.CONCAT(Table1[[#This Row],[groupid]],Table1[[#This Row],[Thành phần hao phí]])</f>
        <v>3c) Máy thi công</v>
      </c>
      <c r="D1499" s="594"/>
      <c r="E1499" s="589" t="s">
        <v>230</v>
      </c>
      <c r="F1499" s="588"/>
      <c r="G1499" s="595"/>
      <c r="H1499" s="590"/>
      <c r="I1499" s="596"/>
      <c r="J1499" s="591">
        <v>343452</v>
      </c>
    </row>
    <row r="1500" spans="1:10" ht="15" customHeight="1">
      <c r="A1500" s="587"/>
      <c r="B1500" s="291">
        <v>3</v>
      </c>
      <c r="C1500" s="593" t="str">
        <f>_xlfn.CONCAT(Table1[[#This Row],[groupid]],Table1[[#This Row],[Thành phần hao phí]])</f>
        <v>3Phao thép 60T</v>
      </c>
      <c r="D1500" s="594" t="s">
        <v>108</v>
      </c>
      <c r="E1500" s="589" t="s">
        <v>109</v>
      </c>
      <c r="F1500" s="588" t="s">
        <v>103</v>
      </c>
      <c r="G1500" s="595">
        <v>9.4E-2</v>
      </c>
      <c r="H1500" s="590">
        <v>115189</v>
      </c>
      <c r="I1500" s="596">
        <v>1</v>
      </c>
      <c r="J1500" s="591">
        <v>10828</v>
      </c>
    </row>
    <row r="1501" spans="1:10" ht="15" customHeight="1">
      <c r="A1501" s="587"/>
      <c r="B1501" s="291">
        <v>3</v>
      </c>
      <c r="C1501" s="593" t="str">
        <f>_xlfn.CONCAT(Table1[[#This Row],[groupid]],Table1[[#This Row],[Thành phần hao phí]])</f>
        <v>3Tàu kéo 75CV</v>
      </c>
      <c r="D1501" s="594" t="s">
        <v>123</v>
      </c>
      <c r="E1501" s="589" t="s">
        <v>124</v>
      </c>
      <c r="F1501" s="588" t="s">
        <v>103</v>
      </c>
      <c r="G1501" s="595">
        <v>9.4E-2</v>
      </c>
      <c r="H1501" s="590">
        <v>3538558</v>
      </c>
      <c r="I1501" s="596">
        <v>1</v>
      </c>
      <c r="J1501" s="591">
        <v>332624</v>
      </c>
    </row>
    <row r="1502" spans="1:10" ht="15" customHeight="1">
      <c r="A1502" s="587"/>
      <c r="B1502" s="291">
        <v>3</v>
      </c>
      <c r="C1502" s="593" t="str">
        <f>_xlfn.CONCAT(Table1[[#This Row],[groupid]],Table1[[#This Row],[Thành phần hao phí]])</f>
        <v>3Cộng</v>
      </c>
      <c r="D1502" s="594"/>
      <c r="E1502" s="589" t="s">
        <v>314</v>
      </c>
      <c r="F1502" s="588"/>
      <c r="G1502" s="595"/>
      <c r="H1502" s="590"/>
      <c r="I1502" s="596"/>
      <c r="J1502" s="591">
        <v>343452</v>
      </c>
    </row>
    <row r="1503" spans="1:10" ht="15" customHeight="1">
      <c r="A1503" s="587">
        <v>4</v>
      </c>
      <c r="B1503" s="291">
        <v>4</v>
      </c>
      <c r="C1503" s="593" t="str">
        <f>_xlfn.CONCAT(Table1[[#This Row],[groupid]],Table1[[#This Row],[Thành phần hao phí]])</f>
        <v>4Vận chuyển đất, cát đổ đi bằng tàu kéo 360CV, sà lan 400 tấn, vận chuyển 1 km tiếp theo, cự ly &lt;= 6km</v>
      </c>
      <c r="D1503" s="594" t="s">
        <v>60</v>
      </c>
      <c r="E1503" s="589" t="s">
        <v>61</v>
      </c>
      <c r="F1503" s="588" t="s">
        <v>54</v>
      </c>
      <c r="G1503" s="595">
        <v>1</v>
      </c>
      <c r="H1503" s="590"/>
      <c r="I1503" s="596"/>
      <c r="J1503" s="591"/>
    </row>
    <row r="1504" spans="1:10" ht="15" customHeight="1">
      <c r="A1504" s="587"/>
      <c r="B1504" s="291">
        <v>4</v>
      </c>
      <c r="C1504" s="593" t="str">
        <f>_xlfn.CONCAT(Table1[[#This Row],[groupid]],Table1[[#This Row],[Thành phần hao phí]])</f>
        <v>4c) Máy thi công</v>
      </c>
      <c r="D1504" s="594"/>
      <c r="E1504" s="589" t="s">
        <v>230</v>
      </c>
      <c r="F1504" s="588"/>
      <c r="G1504" s="595"/>
      <c r="H1504" s="590"/>
      <c r="I1504" s="596"/>
      <c r="J1504" s="591">
        <v>555370</v>
      </c>
    </row>
    <row r="1505" spans="1:10" ht="15" customHeight="1">
      <c r="A1505" s="587"/>
      <c r="B1505" s="291">
        <v>4</v>
      </c>
      <c r="C1505" s="593" t="str">
        <f>_xlfn.CONCAT(Table1[[#This Row],[groupid]],Table1[[#This Row],[Thành phần hao phí]])</f>
        <v>4Phao thép 60T</v>
      </c>
      <c r="D1505" s="594" t="s">
        <v>108</v>
      </c>
      <c r="E1505" s="589" t="s">
        <v>109</v>
      </c>
      <c r="F1505" s="588" t="s">
        <v>103</v>
      </c>
      <c r="G1505" s="595">
        <v>0.08</v>
      </c>
      <c r="H1505" s="590">
        <v>115189</v>
      </c>
      <c r="I1505" s="596">
        <v>1.9</v>
      </c>
      <c r="J1505" s="591">
        <v>17509</v>
      </c>
    </row>
    <row r="1506" spans="1:10" ht="15" customHeight="1">
      <c r="A1506" s="587"/>
      <c r="B1506" s="291">
        <v>4</v>
      </c>
      <c r="C1506" s="593" t="str">
        <f>_xlfn.CONCAT(Table1[[#This Row],[groupid]],Table1[[#This Row],[Thành phần hao phí]])</f>
        <v>4Tàu kéo 75CV</v>
      </c>
      <c r="D1506" s="594" t="s">
        <v>123</v>
      </c>
      <c r="E1506" s="589" t="s">
        <v>124</v>
      </c>
      <c r="F1506" s="588" t="s">
        <v>103</v>
      </c>
      <c r="G1506" s="595">
        <v>0.08</v>
      </c>
      <c r="H1506" s="590">
        <v>3538558</v>
      </c>
      <c r="I1506" s="596">
        <v>1.9</v>
      </c>
      <c r="J1506" s="591">
        <v>537861</v>
      </c>
    </row>
    <row r="1507" spans="1:10" ht="15" customHeight="1">
      <c r="A1507" s="587"/>
      <c r="B1507" s="291">
        <v>4</v>
      </c>
      <c r="C1507" s="593" t="str">
        <f>_xlfn.CONCAT(Table1[[#This Row],[groupid]],Table1[[#This Row],[Thành phần hao phí]])</f>
        <v>4Cộng</v>
      </c>
      <c r="D1507" s="594"/>
      <c r="E1507" s="589" t="s">
        <v>314</v>
      </c>
      <c r="F1507" s="588"/>
      <c r="G1507" s="595"/>
      <c r="H1507" s="590"/>
      <c r="I1507" s="596"/>
      <c r="J1507" s="591">
        <v>555370</v>
      </c>
    </row>
    <row r="1508" spans="1:10" ht="15" customHeight="1">
      <c r="A1508" s="587">
        <v>5</v>
      </c>
      <c r="B1508" s="291">
        <v>5</v>
      </c>
      <c r="C1508" s="593" t="str">
        <f>_xlfn.CONCAT(Table1[[#This Row],[groupid]],Table1[[#This Row],[Thành phần hao phí]])</f>
        <v>5Đào xúc bùn lên xà lan 400T bằng máy đào gầu dây &lt;1,25m3, (máy đào đứng trên phao thép trọng tải 60T)</v>
      </c>
      <c r="D1508" s="594" t="s">
        <v>63</v>
      </c>
      <c r="E1508" s="589" t="s">
        <v>64</v>
      </c>
      <c r="F1508" s="588" t="s">
        <v>54</v>
      </c>
      <c r="G1508" s="595">
        <v>1</v>
      </c>
      <c r="H1508" s="590"/>
      <c r="I1508" s="596"/>
      <c r="J1508" s="591"/>
    </row>
    <row r="1509" spans="1:10" ht="15" customHeight="1">
      <c r="A1509" s="587"/>
      <c r="B1509" s="291">
        <v>5</v>
      </c>
      <c r="C1509" s="593" t="str">
        <f>_xlfn.CONCAT(Table1[[#This Row],[groupid]],Table1[[#This Row],[Thành phần hao phí]])</f>
        <v>5b) Nhân công</v>
      </c>
      <c r="D1509" s="594"/>
      <c r="E1509" s="589" t="s">
        <v>229</v>
      </c>
      <c r="F1509" s="588"/>
      <c r="G1509" s="595"/>
      <c r="H1509" s="590"/>
      <c r="I1509" s="596"/>
      <c r="J1509" s="591">
        <v>88740</v>
      </c>
    </row>
    <row r="1510" spans="1:10" ht="15" customHeight="1">
      <c r="A1510" s="587"/>
      <c r="B1510" s="291">
        <v>5</v>
      </c>
      <c r="C1510" s="593" t="str">
        <f>_xlfn.CONCAT(Table1[[#This Row],[groupid]],Table1[[#This Row],[Thành phần hao phí]])</f>
        <v>5Nhân công 3,5/7, nhóm 1</v>
      </c>
      <c r="D1510" s="594" t="s">
        <v>96</v>
      </c>
      <c r="E1510" s="589" t="s">
        <v>97</v>
      </c>
      <c r="F1510" s="588" t="s">
        <v>93</v>
      </c>
      <c r="G1510" s="595">
        <v>0.36</v>
      </c>
      <c r="H1510" s="590">
        <v>246500</v>
      </c>
      <c r="I1510" s="596">
        <v>1</v>
      </c>
      <c r="J1510" s="591">
        <v>88740</v>
      </c>
    </row>
    <row r="1511" spans="1:10" ht="15" customHeight="1">
      <c r="A1511" s="587"/>
      <c r="B1511" s="291">
        <v>5</v>
      </c>
      <c r="C1511" s="593" t="str">
        <f>_xlfn.CONCAT(Table1[[#This Row],[groupid]],Table1[[#This Row],[Thành phần hao phí]])</f>
        <v>5c) Máy thi công</v>
      </c>
      <c r="D1511" s="594"/>
      <c r="E1511" s="589" t="s">
        <v>230</v>
      </c>
      <c r="F1511" s="588"/>
      <c r="G1511" s="595"/>
      <c r="H1511" s="590"/>
      <c r="I1511" s="596"/>
      <c r="J1511" s="591">
        <v>1007960</v>
      </c>
    </row>
    <row r="1512" spans="1:10" ht="15" customHeight="1">
      <c r="A1512" s="587"/>
      <c r="B1512" s="291">
        <v>5</v>
      </c>
      <c r="C1512" s="593" t="str">
        <f>_xlfn.CONCAT(Table1[[#This Row],[groupid]],Table1[[#This Row],[Thành phần hao phí]])</f>
        <v>5Máy đào gầu dây 1,2m3</v>
      </c>
      <c r="D1512" s="594" t="s">
        <v>105</v>
      </c>
      <c r="E1512" s="589" t="s">
        <v>106</v>
      </c>
      <c r="F1512" s="588" t="s">
        <v>103</v>
      </c>
      <c r="G1512" s="595">
        <v>0.192</v>
      </c>
      <c r="H1512" s="590">
        <v>3565793</v>
      </c>
      <c r="I1512" s="596">
        <v>1</v>
      </c>
      <c r="J1512" s="591">
        <v>684632</v>
      </c>
    </row>
    <row r="1513" spans="1:10" ht="15" customHeight="1">
      <c r="A1513" s="587"/>
      <c r="B1513" s="291">
        <v>5</v>
      </c>
      <c r="C1513" s="593" t="str">
        <f>_xlfn.CONCAT(Table1[[#This Row],[groupid]],Table1[[#This Row],[Thành phần hao phí]])</f>
        <v>5Sà lan 250T</v>
      </c>
      <c r="D1513" s="594" t="s">
        <v>113</v>
      </c>
      <c r="E1513" s="589" t="s">
        <v>114</v>
      </c>
      <c r="F1513" s="588" t="s">
        <v>103</v>
      </c>
      <c r="G1513" s="595">
        <v>0.192</v>
      </c>
      <c r="H1513" s="590">
        <v>677592</v>
      </c>
      <c r="I1513" s="596">
        <v>1</v>
      </c>
      <c r="J1513" s="591">
        <v>130098</v>
      </c>
    </row>
    <row r="1514" spans="1:10" ht="15" customHeight="1">
      <c r="A1514" s="587"/>
      <c r="B1514" s="291">
        <v>5</v>
      </c>
      <c r="C1514" s="593" t="str">
        <f>_xlfn.CONCAT(Table1[[#This Row],[groupid]],Table1[[#This Row],[Thành phần hao phí]])</f>
        <v>5Phao thép 60T chứa bùn</v>
      </c>
      <c r="D1514" s="594" t="s">
        <v>108</v>
      </c>
      <c r="E1514" s="589" t="s">
        <v>111</v>
      </c>
      <c r="F1514" s="588" t="s">
        <v>103</v>
      </c>
      <c r="G1514" s="595">
        <v>0.192</v>
      </c>
      <c r="H1514" s="590">
        <v>115189</v>
      </c>
      <c r="I1514" s="596">
        <v>1</v>
      </c>
      <c r="J1514" s="591">
        <v>22116</v>
      </c>
    </row>
    <row r="1515" spans="1:10" ht="15" customHeight="1">
      <c r="A1515" s="587"/>
      <c r="B1515" s="291">
        <v>5</v>
      </c>
      <c r="C1515" s="593" t="str">
        <f>_xlfn.CONCAT(Table1[[#This Row],[groupid]],Table1[[#This Row],[Thành phần hao phí]])</f>
        <v>5Sà lan 400T nhận bùn</v>
      </c>
      <c r="D1515" s="594" t="s">
        <v>116</v>
      </c>
      <c r="E1515" s="589" t="s">
        <v>119</v>
      </c>
      <c r="F1515" s="588" t="s">
        <v>103</v>
      </c>
      <c r="G1515" s="595">
        <v>0.192</v>
      </c>
      <c r="H1515" s="590">
        <v>891221</v>
      </c>
      <c r="I1515" s="596">
        <v>1</v>
      </c>
      <c r="J1515" s="591">
        <v>171114</v>
      </c>
    </row>
    <row r="1516" spans="1:10" ht="15" customHeight="1">
      <c r="A1516" s="587"/>
      <c r="B1516" s="291">
        <v>5</v>
      </c>
      <c r="C1516" s="593" t="str">
        <f>_xlfn.CONCAT(Table1[[#This Row],[groupid]],Table1[[#This Row],[Thành phần hao phí]])</f>
        <v>5Cộng</v>
      </c>
      <c r="D1516" s="594"/>
      <c r="E1516" s="589" t="s">
        <v>314</v>
      </c>
      <c r="F1516" s="588"/>
      <c r="G1516" s="595"/>
      <c r="H1516" s="590"/>
      <c r="I1516" s="596"/>
      <c r="J1516" s="591">
        <v>1007960</v>
      </c>
    </row>
    <row r="1517" spans="1:10" ht="15" customHeight="1">
      <c r="A1517" s="587">
        <v>6</v>
      </c>
      <c r="B1517" s="291">
        <v>6</v>
      </c>
      <c r="C1517" s="593" t="str">
        <f>_xlfn.CONCAT(Table1[[#This Row],[groupid]],Table1[[#This Row],[Thành phần hao phí]])</f>
        <v>6Vận chuyển đất, bùn đổ đi bằng tàu kéo 360CV, sà lan 400 tấn, vận chuyển 1 km đầu</v>
      </c>
      <c r="D1517" s="594" t="s">
        <v>57</v>
      </c>
      <c r="E1517" s="589" t="s">
        <v>67</v>
      </c>
      <c r="F1517" s="588" t="s">
        <v>54</v>
      </c>
      <c r="G1517" s="595">
        <v>1</v>
      </c>
      <c r="H1517" s="590"/>
      <c r="I1517" s="596"/>
      <c r="J1517" s="591"/>
    </row>
    <row r="1518" spans="1:10" ht="15" customHeight="1">
      <c r="A1518" s="587"/>
      <c r="B1518" s="291">
        <v>6</v>
      </c>
      <c r="C1518" s="593" t="str">
        <f>_xlfn.CONCAT(Table1[[#This Row],[groupid]],Table1[[#This Row],[Thành phần hao phí]])</f>
        <v>6c) Máy thi công</v>
      </c>
      <c r="D1518" s="594"/>
      <c r="E1518" s="589" t="s">
        <v>230</v>
      </c>
      <c r="F1518" s="588"/>
      <c r="G1518" s="595"/>
      <c r="H1518" s="590"/>
      <c r="I1518" s="596"/>
      <c r="J1518" s="591">
        <v>634088</v>
      </c>
    </row>
    <row r="1519" spans="1:10" ht="15" customHeight="1">
      <c r="A1519" s="587"/>
      <c r="B1519" s="291">
        <v>6</v>
      </c>
      <c r="C1519" s="593" t="str">
        <f>_xlfn.CONCAT(Table1[[#This Row],[groupid]],Table1[[#This Row],[Thành phần hao phí]])</f>
        <v>6Sà lan 400T</v>
      </c>
      <c r="D1519" s="594" t="s">
        <v>116</v>
      </c>
      <c r="E1519" s="589" t="s">
        <v>117</v>
      </c>
      <c r="F1519" s="588" t="s">
        <v>103</v>
      </c>
      <c r="G1519" s="595">
        <v>9.4E-2</v>
      </c>
      <c r="H1519" s="590">
        <v>891221</v>
      </c>
      <c r="I1519" s="596">
        <v>1</v>
      </c>
      <c r="J1519" s="591">
        <v>83775</v>
      </c>
    </row>
    <row r="1520" spans="1:10" ht="15" customHeight="1">
      <c r="A1520" s="587"/>
      <c r="B1520" s="291">
        <v>6</v>
      </c>
      <c r="C1520" s="593" t="str">
        <f>_xlfn.CONCAT(Table1[[#This Row],[groupid]],Table1[[#This Row],[Thành phần hao phí]])</f>
        <v>6Tàu kéo 360CV</v>
      </c>
      <c r="D1520" s="594" t="s">
        <v>120</v>
      </c>
      <c r="E1520" s="589" t="s">
        <v>121</v>
      </c>
      <c r="F1520" s="588" t="s">
        <v>103</v>
      </c>
      <c r="G1520" s="595">
        <v>9.4E-2</v>
      </c>
      <c r="H1520" s="590">
        <v>5854397</v>
      </c>
      <c r="I1520" s="596">
        <v>1</v>
      </c>
      <c r="J1520" s="591">
        <v>550313</v>
      </c>
    </row>
    <row r="1521" spans="1:10" ht="15" customHeight="1">
      <c r="A1521" s="587"/>
      <c r="B1521" s="291">
        <v>6</v>
      </c>
      <c r="C1521" s="593" t="str">
        <f>_xlfn.CONCAT(Table1[[#This Row],[groupid]],Table1[[#This Row],[Thành phần hao phí]])</f>
        <v>6Cộng</v>
      </c>
      <c r="D1521" s="594"/>
      <c r="E1521" s="589" t="s">
        <v>314</v>
      </c>
      <c r="F1521" s="588"/>
      <c r="G1521" s="595"/>
      <c r="H1521" s="590"/>
      <c r="I1521" s="596"/>
      <c r="J1521" s="591">
        <v>634088</v>
      </c>
    </row>
    <row r="1522" spans="1:10" ht="15" customHeight="1">
      <c r="A1522" s="587">
        <v>7</v>
      </c>
      <c r="B1522" s="291">
        <v>7</v>
      </c>
      <c r="C1522" s="593" t="str">
        <f>_xlfn.CONCAT(Table1[[#This Row],[groupid]],Table1[[#This Row],[Thành phần hao phí]])</f>
        <v>7Vận chuyển đất, bùn đổ đi bằng tàu kéo 360CV, sà lan 400 tấn, vận chuyển 1 km tiếp theo, cự ly &lt;= 6km</v>
      </c>
      <c r="D1522" s="594" t="s">
        <v>60</v>
      </c>
      <c r="E1522" s="589" t="s">
        <v>69</v>
      </c>
      <c r="F1522" s="588" t="s">
        <v>54</v>
      </c>
      <c r="G1522" s="595">
        <v>1</v>
      </c>
      <c r="H1522" s="590"/>
      <c r="I1522" s="596"/>
      <c r="J1522" s="591"/>
    </row>
    <row r="1523" spans="1:10" ht="15" customHeight="1">
      <c r="A1523" s="587"/>
      <c r="B1523" s="291">
        <v>7</v>
      </c>
      <c r="C1523" s="593" t="str">
        <f>_xlfn.CONCAT(Table1[[#This Row],[groupid]],Table1[[#This Row],[Thành phần hao phí]])</f>
        <v>7c) Máy thi công</v>
      </c>
      <c r="D1523" s="594"/>
      <c r="E1523" s="589" t="s">
        <v>230</v>
      </c>
      <c r="F1523" s="588"/>
      <c r="G1523" s="595"/>
      <c r="H1523" s="590"/>
      <c r="I1523" s="596"/>
      <c r="J1523" s="591">
        <v>2698247</v>
      </c>
    </row>
    <row r="1524" spans="1:10" ht="15" customHeight="1">
      <c r="A1524" s="587"/>
      <c r="B1524" s="291">
        <v>7</v>
      </c>
      <c r="C1524" s="593" t="str">
        <f>_xlfn.CONCAT(Table1[[#This Row],[groupid]],Table1[[#This Row],[Thành phần hao phí]])</f>
        <v>7Sà lan 400T</v>
      </c>
      <c r="D1524" s="594" t="s">
        <v>116</v>
      </c>
      <c r="E1524" s="589" t="s">
        <v>117</v>
      </c>
      <c r="F1524" s="588" t="s">
        <v>103</v>
      </c>
      <c r="G1524" s="595">
        <v>0.08</v>
      </c>
      <c r="H1524" s="590">
        <v>891221</v>
      </c>
      <c r="I1524" s="596">
        <v>5</v>
      </c>
      <c r="J1524" s="591">
        <v>356488</v>
      </c>
    </row>
    <row r="1525" spans="1:10" ht="15" customHeight="1">
      <c r="A1525" s="587"/>
      <c r="B1525" s="291">
        <v>7</v>
      </c>
      <c r="C1525" s="593" t="str">
        <f>_xlfn.CONCAT(Table1[[#This Row],[groupid]],Table1[[#This Row],[Thành phần hao phí]])</f>
        <v>7Tàu kéo 360CV</v>
      </c>
      <c r="D1525" s="594" t="s">
        <v>120</v>
      </c>
      <c r="E1525" s="589" t="s">
        <v>121</v>
      </c>
      <c r="F1525" s="588" t="s">
        <v>103</v>
      </c>
      <c r="G1525" s="595">
        <v>0.08</v>
      </c>
      <c r="H1525" s="590">
        <v>5854397</v>
      </c>
      <c r="I1525" s="596">
        <v>5</v>
      </c>
      <c r="J1525" s="591">
        <v>2341759</v>
      </c>
    </row>
    <row r="1526" spans="1:10" ht="15" customHeight="1">
      <c r="A1526" s="587"/>
      <c r="B1526" s="291">
        <v>7</v>
      </c>
      <c r="C1526" s="593" t="str">
        <f>_xlfn.CONCAT(Table1[[#This Row],[groupid]],Table1[[#This Row],[Thành phần hao phí]])</f>
        <v>7Cộng</v>
      </c>
      <c r="D1526" s="594"/>
      <c r="E1526" s="589" t="s">
        <v>314</v>
      </c>
      <c r="F1526" s="588"/>
      <c r="G1526" s="595"/>
      <c r="H1526" s="590"/>
      <c r="I1526" s="596"/>
      <c r="J1526" s="591">
        <v>2698247</v>
      </c>
    </row>
    <row r="1527" spans="1:10" ht="15" customHeight="1">
      <c r="A1527" s="587">
        <v>8</v>
      </c>
      <c r="B1527" s="291">
        <v>8</v>
      </c>
      <c r="C1527" s="593" t="str">
        <f>_xlfn.CONCAT(Table1[[#This Row],[groupid]],Table1[[#This Row],[Thành phần hao phí]])</f>
        <v>8Vận chuyển đất, bùn đổ đi bằng tàu kéo 360CV, sà lan 400 tấn, vận chuyển 1 km tiếp theo, cự ly từ 6 - 20km</v>
      </c>
      <c r="D1527" s="594" t="s">
        <v>71</v>
      </c>
      <c r="E1527" s="589" t="s">
        <v>72</v>
      </c>
      <c r="F1527" s="588" t="s">
        <v>54</v>
      </c>
      <c r="G1527" s="595">
        <v>1</v>
      </c>
      <c r="H1527" s="590"/>
      <c r="I1527" s="596"/>
      <c r="J1527" s="591"/>
    </row>
    <row r="1528" spans="1:10" ht="15" customHeight="1">
      <c r="A1528" s="587"/>
      <c r="B1528" s="291">
        <v>8</v>
      </c>
      <c r="C1528" s="593" t="str">
        <f>_xlfn.CONCAT(Table1[[#This Row],[groupid]],Table1[[#This Row],[Thành phần hao phí]])</f>
        <v>8c) Máy thi công</v>
      </c>
      <c r="D1528" s="594"/>
      <c r="E1528" s="589" t="s">
        <v>230</v>
      </c>
      <c r="F1528" s="588"/>
      <c r="G1528" s="595"/>
      <c r="H1528" s="590"/>
      <c r="I1528" s="596"/>
      <c r="J1528" s="591">
        <v>6705145</v>
      </c>
    </row>
    <row r="1529" spans="1:10" ht="15" customHeight="1">
      <c r="A1529" s="587"/>
      <c r="B1529" s="291">
        <v>8</v>
      </c>
      <c r="C1529" s="593" t="str">
        <f>_xlfn.CONCAT(Table1[[#This Row],[groupid]],Table1[[#This Row],[Thành phần hao phí]])</f>
        <v>8Sà lan 400T</v>
      </c>
      <c r="D1529" s="594" t="s">
        <v>116</v>
      </c>
      <c r="E1529" s="589" t="s">
        <v>117</v>
      </c>
      <c r="F1529" s="588" t="s">
        <v>103</v>
      </c>
      <c r="G1529" s="595">
        <v>7.0999999999999994E-2</v>
      </c>
      <c r="H1529" s="590">
        <v>891221</v>
      </c>
      <c r="I1529" s="596">
        <v>14</v>
      </c>
      <c r="J1529" s="591">
        <v>885874</v>
      </c>
    </row>
    <row r="1530" spans="1:10" ht="15" customHeight="1">
      <c r="A1530" s="587"/>
      <c r="B1530" s="291">
        <v>8</v>
      </c>
      <c r="C1530" s="593" t="str">
        <f>_xlfn.CONCAT(Table1[[#This Row],[groupid]],Table1[[#This Row],[Thành phần hao phí]])</f>
        <v>8Tàu kéo 360CV</v>
      </c>
      <c r="D1530" s="594" t="s">
        <v>120</v>
      </c>
      <c r="E1530" s="589" t="s">
        <v>121</v>
      </c>
      <c r="F1530" s="588" t="s">
        <v>103</v>
      </c>
      <c r="G1530" s="595">
        <v>7.0999999999999994E-2</v>
      </c>
      <c r="H1530" s="590">
        <v>5854397</v>
      </c>
      <c r="I1530" s="596">
        <v>14</v>
      </c>
      <c r="J1530" s="591">
        <v>5819271</v>
      </c>
    </row>
    <row r="1531" spans="1:10" ht="15" customHeight="1">
      <c r="A1531" s="587"/>
      <c r="B1531" s="291">
        <v>8</v>
      </c>
      <c r="C1531" s="593" t="str">
        <f>_xlfn.CONCAT(Table1[[#This Row],[groupid]],Table1[[#This Row],[Thành phần hao phí]])</f>
        <v>8Cộng</v>
      </c>
      <c r="D1531" s="594"/>
      <c r="E1531" s="589" t="s">
        <v>314</v>
      </c>
      <c r="F1531" s="588"/>
      <c r="G1531" s="595"/>
      <c r="H1531" s="590"/>
      <c r="I1531" s="596"/>
      <c r="J1531" s="591">
        <v>6705145</v>
      </c>
    </row>
    <row r="1532" spans="1:10" ht="15" customHeight="1">
      <c r="A1532" s="587">
        <v>9</v>
      </c>
      <c r="B1532" s="291">
        <v>9</v>
      </c>
      <c r="C1532" s="593" t="str">
        <f>_xlfn.CONCAT(Table1[[#This Row],[groupid]],Table1[[#This Row],[Thành phần hao phí]])</f>
        <v>9Vận chuyển đất, bùn đổ đi bằng tàu kéo 360CV, sà lan 400 tấn, vận chuyển 1 km tiếp theo, cự ly &gt; 20km</v>
      </c>
      <c r="D1532" s="594" t="s">
        <v>74</v>
      </c>
      <c r="E1532" s="589" t="s">
        <v>75</v>
      </c>
      <c r="F1532" s="588" t="s">
        <v>54</v>
      </c>
      <c r="G1532" s="595">
        <v>1</v>
      </c>
      <c r="H1532" s="590"/>
      <c r="I1532" s="596"/>
      <c r="J1532" s="591"/>
    </row>
    <row r="1533" spans="1:10" ht="15" customHeight="1">
      <c r="A1533" s="587"/>
      <c r="B1533" s="291">
        <v>9</v>
      </c>
      <c r="C1533" s="593" t="str">
        <f>_xlfn.CONCAT(Table1[[#This Row],[groupid]],Table1[[#This Row],[Thành phần hao phí]])</f>
        <v>9c) Máy thi công</v>
      </c>
      <c r="D1533" s="594"/>
      <c r="E1533" s="589" t="s">
        <v>230</v>
      </c>
      <c r="F1533" s="588"/>
      <c r="G1533" s="595"/>
      <c r="H1533" s="590"/>
      <c r="I1533" s="596"/>
      <c r="J1533" s="591">
        <v>279269</v>
      </c>
    </row>
    <row r="1534" spans="1:10" ht="15" customHeight="1">
      <c r="A1534" s="587"/>
      <c r="B1534" s="291">
        <v>9</v>
      </c>
      <c r="C1534" s="593" t="str">
        <f>_xlfn.CONCAT(Table1[[#This Row],[groupid]],Table1[[#This Row],[Thành phần hao phí]])</f>
        <v>9Sà lan 400T</v>
      </c>
      <c r="D1534" s="594" t="s">
        <v>116</v>
      </c>
      <c r="E1534" s="589" t="s">
        <v>117</v>
      </c>
      <c r="F1534" s="588" t="s">
        <v>103</v>
      </c>
      <c r="G1534" s="595">
        <v>6.9000000000000006E-2</v>
      </c>
      <c r="H1534" s="590">
        <v>891221</v>
      </c>
      <c r="I1534" s="596">
        <v>0.6</v>
      </c>
      <c r="J1534" s="591">
        <v>36897</v>
      </c>
    </row>
    <row r="1535" spans="1:10" ht="15" customHeight="1">
      <c r="A1535" s="587"/>
      <c r="B1535" s="291">
        <v>9</v>
      </c>
      <c r="C1535" s="593" t="str">
        <f>_xlfn.CONCAT(Table1[[#This Row],[groupid]],Table1[[#This Row],[Thành phần hao phí]])</f>
        <v>9Tàu kéo 360CV</v>
      </c>
      <c r="D1535" s="594" t="s">
        <v>120</v>
      </c>
      <c r="E1535" s="589" t="s">
        <v>121</v>
      </c>
      <c r="F1535" s="588" t="s">
        <v>103</v>
      </c>
      <c r="G1535" s="595">
        <v>6.9000000000000006E-2</v>
      </c>
      <c r="H1535" s="590">
        <v>5854397</v>
      </c>
      <c r="I1535" s="596">
        <v>0.6</v>
      </c>
      <c r="J1535" s="591">
        <v>242372</v>
      </c>
    </row>
    <row r="1536" spans="1:10" ht="15" customHeight="1">
      <c r="A1536" s="587"/>
      <c r="B1536" s="291">
        <v>9</v>
      </c>
      <c r="C1536" s="593" t="str">
        <f>_xlfn.CONCAT(Table1[[#This Row],[groupid]],Table1[[#This Row],[Thành phần hao phí]])</f>
        <v>9Cộng</v>
      </c>
      <c r="D1536" s="594"/>
      <c r="E1536" s="589" t="s">
        <v>314</v>
      </c>
      <c r="F1536" s="588"/>
      <c r="G1536" s="595"/>
      <c r="H1536" s="590"/>
      <c r="I1536" s="596"/>
      <c r="J1536" s="591">
        <v>279269</v>
      </c>
    </row>
    <row r="1537" spans="1:10" ht="15" customHeight="1">
      <c r="A1537" s="587">
        <v>10</v>
      </c>
      <c r="B1537" s="291">
        <v>10</v>
      </c>
      <c r="C1537" s="593" t="str">
        <f>_xlfn.CONCAT(Table1[[#This Row],[groupid]],Table1[[#This Row],[Thành phần hao phí]])</f>
        <v>10Vận chuyển đất từ sà lan 400T lên bờ bằng máy đào gầu dây 1,2m3, chiều cao đổ đất &lt;= 3m, bùn đặc</v>
      </c>
      <c r="D1537" s="594" t="s">
        <v>63</v>
      </c>
      <c r="E1537" s="589" t="s">
        <v>77</v>
      </c>
      <c r="F1537" s="588" t="s">
        <v>54</v>
      </c>
      <c r="G1537" s="595">
        <v>1</v>
      </c>
      <c r="H1537" s="590"/>
      <c r="I1537" s="596"/>
      <c r="J1537" s="591"/>
    </row>
    <row r="1538" spans="1:10" ht="15" customHeight="1">
      <c r="A1538" s="587"/>
      <c r="B1538" s="291">
        <v>10</v>
      </c>
      <c r="C1538" s="593" t="str">
        <f>_xlfn.CONCAT(Table1[[#This Row],[groupid]],Table1[[#This Row],[Thành phần hao phí]])</f>
        <v>10b) Nhân công</v>
      </c>
      <c r="D1538" s="594"/>
      <c r="E1538" s="589" t="s">
        <v>229</v>
      </c>
      <c r="F1538" s="588"/>
      <c r="G1538" s="595"/>
      <c r="H1538" s="590"/>
      <c r="I1538" s="596"/>
      <c r="J1538" s="591">
        <v>88740</v>
      </c>
    </row>
    <row r="1539" spans="1:10" ht="15" customHeight="1">
      <c r="A1539" s="587"/>
      <c r="B1539" s="291">
        <v>10</v>
      </c>
      <c r="C1539" s="593" t="str">
        <f>_xlfn.CONCAT(Table1[[#This Row],[groupid]],Table1[[#This Row],[Thành phần hao phí]])</f>
        <v>10Nhân công 3,5/7, nhóm 1</v>
      </c>
      <c r="D1539" s="594" t="s">
        <v>96</v>
      </c>
      <c r="E1539" s="589" t="s">
        <v>97</v>
      </c>
      <c r="F1539" s="588" t="s">
        <v>93</v>
      </c>
      <c r="G1539" s="595">
        <v>0.36</v>
      </c>
      <c r="H1539" s="590">
        <v>246500</v>
      </c>
      <c r="I1539" s="596">
        <v>1</v>
      </c>
      <c r="J1539" s="591">
        <v>88740</v>
      </c>
    </row>
    <row r="1540" spans="1:10" ht="15" customHeight="1">
      <c r="A1540" s="587"/>
      <c r="B1540" s="291">
        <v>10</v>
      </c>
      <c r="C1540" s="593" t="str">
        <f>_xlfn.CONCAT(Table1[[#This Row],[groupid]],Table1[[#This Row],[Thành phần hao phí]])</f>
        <v>10c) Máy thi công</v>
      </c>
      <c r="D1540" s="594"/>
      <c r="E1540" s="589" t="s">
        <v>230</v>
      </c>
      <c r="F1540" s="588"/>
      <c r="G1540" s="595"/>
      <c r="H1540" s="590"/>
      <c r="I1540" s="596"/>
      <c r="J1540" s="591">
        <v>985844</v>
      </c>
    </row>
    <row r="1541" spans="1:10" ht="15" customHeight="1">
      <c r="A1541" s="587"/>
      <c r="B1541" s="291">
        <v>10</v>
      </c>
      <c r="C1541" s="593" t="str">
        <f>_xlfn.CONCAT(Table1[[#This Row],[groupid]],Table1[[#This Row],[Thành phần hao phí]])</f>
        <v>10Máy đào gầu dây 1,2m3</v>
      </c>
      <c r="D1541" s="594" t="s">
        <v>105</v>
      </c>
      <c r="E1541" s="589" t="s">
        <v>106</v>
      </c>
      <c r="F1541" s="588" t="s">
        <v>103</v>
      </c>
      <c r="G1541" s="595">
        <v>0.192</v>
      </c>
      <c r="H1541" s="590">
        <v>3565793</v>
      </c>
      <c r="I1541" s="596">
        <v>1</v>
      </c>
      <c r="J1541" s="591">
        <v>684632</v>
      </c>
    </row>
    <row r="1542" spans="1:10" ht="15" customHeight="1">
      <c r="A1542" s="587"/>
      <c r="B1542" s="291">
        <v>10</v>
      </c>
      <c r="C1542" s="593" t="str">
        <f>_xlfn.CONCAT(Table1[[#This Row],[groupid]],Table1[[#This Row],[Thành phần hao phí]])</f>
        <v>10Sà lan 250T</v>
      </c>
      <c r="D1542" s="594" t="s">
        <v>113</v>
      </c>
      <c r="E1542" s="589" t="s">
        <v>114</v>
      </c>
      <c r="F1542" s="588" t="s">
        <v>103</v>
      </c>
      <c r="G1542" s="595">
        <v>0.192</v>
      </c>
      <c r="H1542" s="590">
        <v>677592</v>
      </c>
      <c r="I1542" s="596">
        <v>1</v>
      </c>
      <c r="J1542" s="591">
        <v>130098</v>
      </c>
    </row>
    <row r="1543" spans="1:10" ht="15" customHeight="1">
      <c r="A1543" s="587"/>
      <c r="B1543" s="291">
        <v>10</v>
      </c>
      <c r="C1543" s="593" t="str">
        <f>_xlfn.CONCAT(Table1[[#This Row],[groupid]],Table1[[#This Row],[Thành phần hao phí]])</f>
        <v>10Sà lan 400T</v>
      </c>
      <c r="D1543" s="594" t="s">
        <v>116</v>
      </c>
      <c r="E1543" s="589" t="s">
        <v>117</v>
      </c>
      <c r="F1543" s="588" t="s">
        <v>103</v>
      </c>
      <c r="G1543" s="595">
        <v>0.192</v>
      </c>
      <c r="H1543" s="590">
        <v>891221</v>
      </c>
      <c r="I1543" s="596">
        <v>1</v>
      </c>
      <c r="J1543" s="591">
        <v>171114</v>
      </c>
    </row>
    <row r="1544" spans="1:10" ht="15" customHeight="1">
      <c r="A1544" s="587"/>
      <c r="B1544" s="291">
        <v>10</v>
      </c>
      <c r="C1544" s="593" t="str">
        <f>_xlfn.CONCAT(Table1[[#This Row],[groupid]],Table1[[#This Row],[Thành phần hao phí]])</f>
        <v>10Cộng</v>
      </c>
      <c r="D1544" s="594"/>
      <c r="E1544" s="589" t="s">
        <v>314</v>
      </c>
      <c r="F1544" s="588"/>
      <c r="G1544" s="595"/>
      <c r="H1544" s="590"/>
      <c r="I1544" s="596"/>
      <c r="J1544" s="591">
        <v>985844</v>
      </c>
    </row>
    <row r="1545" spans="1:10" ht="15" customHeight="1">
      <c r="A1545" s="587">
        <v>11</v>
      </c>
      <c r="B1545" s="291">
        <v>11</v>
      </c>
      <c r="C1545" s="593" t="str">
        <f>_xlfn.CONCAT(Table1[[#This Row],[groupid]],Table1[[#This Row],[Thành phần hao phí]])</f>
        <v>110</v>
      </c>
      <c r="D1545" s="594">
        <v>0</v>
      </c>
      <c r="E1545" s="589">
        <v>0</v>
      </c>
      <c r="F1545" s="588">
        <v>0</v>
      </c>
      <c r="G1545" s="595">
        <v>1</v>
      </c>
      <c r="H1545" s="590"/>
      <c r="I1545" s="596"/>
      <c r="J1545" s="591"/>
    </row>
    <row r="1546" spans="1:10" ht="15" customHeight="1">
      <c r="A1546" s="587"/>
      <c r="B1546" s="291">
        <v>11</v>
      </c>
      <c r="C1546" s="593" t="str">
        <f>_xlfn.CONCAT(Table1[[#This Row],[groupid]],Table1[[#This Row],[Thành phần hao phí]])</f>
        <v>11b) Nhân công</v>
      </c>
      <c r="D1546" s="594"/>
      <c r="E1546" s="589" t="s">
        <v>229</v>
      </c>
      <c r="F1546" s="588"/>
      <c r="G1546" s="595"/>
      <c r="H1546" s="590"/>
      <c r="I1546" s="596"/>
      <c r="J1546" s="591">
        <v>243933</v>
      </c>
    </row>
    <row r="1547" spans="1:10" ht="15" customHeight="1">
      <c r="A1547" s="587"/>
      <c r="B1547" s="291">
        <v>11</v>
      </c>
      <c r="C1547" s="593" t="str">
        <f>_xlfn.CONCAT(Table1[[#This Row],[groupid]],Table1[[#This Row],[Thành phần hao phí]])</f>
        <v>11Nhân công 3,5/7, nhóm 1</v>
      </c>
      <c r="D1547" s="594" t="s">
        <v>96</v>
      </c>
      <c r="E1547" s="589" t="s">
        <v>97</v>
      </c>
      <c r="F1547" s="588" t="s">
        <v>93</v>
      </c>
      <c r="G1547" s="595">
        <v>0.36</v>
      </c>
      <c r="H1547" s="590">
        <v>677592</v>
      </c>
      <c r="I1547" s="596">
        <v>1</v>
      </c>
      <c r="J1547" s="591">
        <v>243933</v>
      </c>
    </row>
    <row r="1548" spans="1:10" ht="15" customHeight="1">
      <c r="A1548" s="587"/>
      <c r="B1548" s="291">
        <v>11</v>
      </c>
      <c r="C1548" s="593" t="str">
        <f>_xlfn.CONCAT(Table1[[#This Row],[groupid]],Table1[[#This Row],[Thành phần hao phí]])</f>
        <v>11c) Máy thi công</v>
      </c>
      <c r="D1548" s="594"/>
      <c r="E1548" s="589" t="s">
        <v>230</v>
      </c>
      <c r="F1548" s="588"/>
      <c r="G1548" s="595"/>
      <c r="H1548" s="590"/>
      <c r="I1548" s="596"/>
      <c r="J1548" s="591">
        <v>679403</v>
      </c>
    </row>
    <row r="1549" spans="1:10" ht="15" customHeight="1">
      <c r="A1549" s="587"/>
      <c r="B1549" s="291">
        <v>11</v>
      </c>
      <c r="C1549" s="593" t="str">
        <f>_xlfn.CONCAT(Table1[[#This Row],[groupid]],Table1[[#This Row],[Thành phần hao phí]])</f>
        <v>11Máy đào gầu dây 1,2m3</v>
      </c>
      <c r="D1549" s="594" t="s">
        <v>105</v>
      </c>
      <c r="E1549" s="589" t="s">
        <v>106</v>
      </c>
      <c r="F1549" s="588" t="s">
        <v>103</v>
      </c>
      <c r="G1549" s="595">
        <v>0.192</v>
      </c>
      <c r="H1549" s="590">
        <v>3538558</v>
      </c>
      <c r="I1549" s="596">
        <v>1</v>
      </c>
      <c r="J1549" s="591">
        <v>679403</v>
      </c>
    </row>
    <row r="1550" spans="1:10" ht="15" customHeight="1">
      <c r="A1550" s="587"/>
      <c r="B1550" s="291">
        <v>11</v>
      </c>
      <c r="C1550" s="593" t="str">
        <f>_xlfn.CONCAT(Table1[[#This Row],[groupid]],Table1[[#This Row],[Thành phần hao phí]])</f>
        <v>11Sà lan 250T</v>
      </c>
      <c r="D1550" s="594" t="s">
        <v>113</v>
      </c>
      <c r="E1550" s="589" t="s">
        <v>114</v>
      </c>
      <c r="F1550" s="588" t="s">
        <v>103</v>
      </c>
      <c r="G1550" s="595">
        <v>0.192</v>
      </c>
      <c r="H1550" s="590">
        <v>0</v>
      </c>
      <c r="I1550" s="596">
        <v>1</v>
      </c>
      <c r="J1550" s="591">
        <v>0</v>
      </c>
    </row>
    <row r="1551" spans="1:10" ht="15" customHeight="1">
      <c r="A1551" s="587"/>
      <c r="B1551" s="291">
        <v>11</v>
      </c>
      <c r="C1551" s="593" t="str">
        <f>_xlfn.CONCAT(Table1[[#This Row],[groupid]],Table1[[#This Row],[Thành phần hao phí]])</f>
        <v>11Sà lan 400T</v>
      </c>
      <c r="D1551" s="594" t="s">
        <v>116</v>
      </c>
      <c r="E1551" s="589" t="s">
        <v>117</v>
      </c>
      <c r="F1551" s="588" t="s">
        <v>103</v>
      </c>
      <c r="G1551" s="595">
        <v>0.192</v>
      </c>
      <c r="H1551" s="590">
        <v>0</v>
      </c>
      <c r="I1551" s="596">
        <v>1</v>
      </c>
      <c r="J1551" s="591">
        <v>0</v>
      </c>
    </row>
    <row r="1552" spans="1:10" ht="15" customHeight="1">
      <c r="A1552" s="587"/>
      <c r="B1552" s="291">
        <v>11</v>
      </c>
      <c r="C1552" s="593" t="str">
        <f>_xlfn.CONCAT(Table1[[#This Row],[groupid]],Table1[[#This Row],[Thành phần hao phí]])</f>
        <v>11Cộng</v>
      </c>
      <c r="D1552" s="594"/>
      <c r="E1552" s="589" t="s">
        <v>314</v>
      </c>
      <c r="F1552" s="588"/>
      <c r="G1552" s="595"/>
      <c r="H1552" s="590"/>
      <c r="I1552" s="596"/>
      <c r="J1552" s="591">
        <v>679403</v>
      </c>
    </row>
    <row r="1553" spans="1:10" ht="15" customHeight="1">
      <c r="A1553" s="587">
        <v>12</v>
      </c>
      <c r="B1553" s="291">
        <v>12</v>
      </c>
      <c r="C1553" s="593" t="str">
        <f>_xlfn.CONCAT(Table1[[#This Row],[groupid]],Table1[[#This Row],[Thành phần hao phí]])</f>
        <v>120</v>
      </c>
      <c r="D1553" s="594">
        <v>0</v>
      </c>
      <c r="E1553" s="589">
        <v>0</v>
      </c>
      <c r="F1553" s="588">
        <v>0</v>
      </c>
      <c r="G1553" s="595">
        <v>1</v>
      </c>
      <c r="H1553" s="590"/>
      <c r="I1553" s="596"/>
      <c r="J1553" s="591"/>
    </row>
    <row r="1554" spans="1:10" ht="15" customHeight="1">
      <c r="A1554" s="587"/>
      <c r="B1554" s="291">
        <v>12</v>
      </c>
      <c r="C1554" s="593" t="str">
        <f>_xlfn.CONCAT(Table1[[#This Row],[groupid]],Table1[[#This Row],[Thành phần hao phí]])</f>
        <v>12b) Nhân công</v>
      </c>
      <c r="D1554" s="594"/>
      <c r="E1554" s="589" t="s">
        <v>229</v>
      </c>
      <c r="F1554" s="588"/>
      <c r="G1554" s="595"/>
      <c r="H1554" s="590"/>
      <c r="I1554" s="596"/>
      <c r="J1554" s="591">
        <v>0</v>
      </c>
    </row>
    <row r="1555" spans="1:10" ht="15" customHeight="1">
      <c r="A1555" s="587"/>
      <c r="B1555" s="291">
        <v>12</v>
      </c>
      <c r="C1555" s="593" t="str">
        <f>_xlfn.CONCAT(Table1[[#This Row],[groupid]],Table1[[#This Row],[Thành phần hao phí]])</f>
        <v>12Nhân công 3,5/7, nhóm 1</v>
      </c>
      <c r="D1555" s="594" t="s">
        <v>96</v>
      </c>
      <c r="E1555" s="589" t="s">
        <v>97</v>
      </c>
      <c r="F1555" s="588" t="s">
        <v>93</v>
      </c>
      <c r="G1555" s="595">
        <v>0.36</v>
      </c>
      <c r="H1555" s="590">
        <v>0</v>
      </c>
      <c r="I1555" s="596">
        <v>1</v>
      </c>
      <c r="J1555" s="591">
        <v>0</v>
      </c>
    </row>
    <row r="1556" spans="1:10" ht="15" customHeight="1">
      <c r="A1556" s="587"/>
      <c r="B1556" s="291">
        <v>12</v>
      </c>
      <c r="C1556" s="593" t="str">
        <f>_xlfn.CONCAT(Table1[[#This Row],[groupid]],Table1[[#This Row],[Thành phần hao phí]])</f>
        <v>12c) Máy thi công</v>
      </c>
      <c r="D1556" s="594"/>
      <c r="E1556" s="589" t="s">
        <v>230</v>
      </c>
      <c r="F1556" s="588"/>
      <c r="G1556" s="595"/>
      <c r="H1556" s="590"/>
      <c r="I1556" s="596"/>
      <c r="J1556" s="591">
        <v>0</v>
      </c>
    </row>
    <row r="1557" spans="1:10" ht="15" customHeight="1">
      <c r="A1557" s="587"/>
      <c r="B1557" s="291">
        <v>12</v>
      </c>
      <c r="C1557" s="593" t="str">
        <f>_xlfn.CONCAT(Table1[[#This Row],[groupid]],Table1[[#This Row],[Thành phần hao phí]])</f>
        <v>12Máy đào gầu dây 1,2m3</v>
      </c>
      <c r="D1557" s="594" t="s">
        <v>105</v>
      </c>
      <c r="E1557" s="589" t="s">
        <v>106</v>
      </c>
      <c r="F1557" s="588" t="s">
        <v>103</v>
      </c>
      <c r="G1557" s="595">
        <v>0.192</v>
      </c>
      <c r="H1557" s="590">
        <v>0</v>
      </c>
      <c r="I1557" s="596">
        <v>1</v>
      </c>
      <c r="J1557" s="591">
        <v>0</v>
      </c>
    </row>
    <row r="1558" spans="1:10" ht="15" customHeight="1">
      <c r="A1558" s="587"/>
      <c r="B1558" s="291">
        <v>12</v>
      </c>
      <c r="C1558" s="593" t="str">
        <f>_xlfn.CONCAT(Table1[[#This Row],[groupid]],Table1[[#This Row],[Thành phần hao phí]])</f>
        <v>12Sà lan 250T</v>
      </c>
      <c r="D1558" s="594" t="s">
        <v>113</v>
      </c>
      <c r="E1558" s="589" t="s">
        <v>114</v>
      </c>
      <c r="F1558" s="588" t="s">
        <v>103</v>
      </c>
      <c r="G1558" s="595">
        <v>0.192</v>
      </c>
      <c r="H1558" s="590">
        <v>0</v>
      </c>
      <c r="I1558" s="596">
        <v>1</v>
      </c>
      <c r="J1558" s="591">
        <v>0</v>
      </c>
    </row>
    <row r="1559" spans="1:10" ht="15" customHeight="1">
      <c r="A1559" s="587"/>
      <c r="B1559" s="291">
        <v>12</v>
      </c>
      <c r="C1559" s="593" t="str">
        <f>_xlfn.CONCAT(Table1[[#This Row],[groupid]],Table1[[#This Row],[Thành phần hao phí]])</f>
        <v>12Sà lan 400T</v>
      </c>
      <c r="D1559" s="594" t="s">
        <v>116</v>
      </c>
      <c r="E1559" s="589" t="s">
        <v>117</v>
      </c>
      <c r="F1559" s="588" t="s">
        <v>103</v>
      </c>
      <c r="G1559" s="595">
        <v>0.192</v>
      </c>
      <c r="H1559" s="590">
        <v>0</v>
      </c>
      <c r="I1559" s="596">
        <v>1</v>
      </c>
      <c r="J1559" s="591">
        <v>0</v>
      </c>
    </row>
    <row r="1560" spans="1:10" ht="15" customHeight="1">
      <c r="A1560" s="587"/>
      <c r="B1560" s="291">
        <v>12</v>
      </c>
      <c r="C1560" s="593" t="str">
        <f>_xlfn.CONCAT(Table1[[#This Row],[groupid]],Table1[[#This Row],[Thành phần hao phí]])</f>
        <v>12Cộng</v>
      </c>
      <c r="D1560" s="594"/>
      <c r="E1560" s="589" t="s">
        <v>314</v>
      </c>
      <c r="F1560" s="588"/>
      <c r="G1560" s="595"/>
      <c r="H1560" s="590"/>
      <c r="I1560" s="596"/>
      <c r="J1560" s="591">
        <v>0</v>
      </c>
    </row>
    <row r="1561" spans="1:10" ht="15" customHeight="1">
      <c r="A1561" s="587">
        <v>13</v>
      </c>
      <c r="B1561" s="291">
        <v>13</v>
      </c>
      <c r="C1561" s="593" t="str">
        <f>_xlfn.CONCAT(Table1[[#This Row],[groupid]],Table1[[#This Row],[Thành phần hao phí]])</f>
        <v>130</v>
      </c>
      <c r="D1561" s="594">
        <v>0</v>
      </c>
      <c r="E1561" s="589">
        <v>0</v>
      </c>
      <c r="F1561" s="588">
        <v>0</v>
      </c>
      <c r="G1561" s="595">
        <v>1</v>
      </c>
      <c r="H1561" s="590"/>
      <c r="I1561" s="596"/>
      <c r="J1561" s="591"/>
    </row>
    <row r="1562" spans="1:10" ht="15" customHeight="1">
      <c r="A1562" s="587"/>
      <c r="B1562" s="291">
        <v>13</v>
      </c>
      <c r="C1562" s="593" t="str">
        <f>_xlfn.CONCAT(Table1[[#This Row],[groupid]],Table1[[#This Row],[Thành phần hao phí]])</f>
        <v>13b) Nhân công</v>
      </c>
      <c r="D1562" s="594"/>
      <c r="E1562" s="589" t="s">
        <v>229</v>
      </c>
      <c r="F1562" s="588"/>
      <c r="G1562" s="595"/>
      <c r="H1562" s="590"/>
      <c r="I1562" s="596"/>
      <c r="J1562" s="591">
        <v>0</v>
      </c>
    </row>
    <row r="1563" spans="1:10" ht="15" customHeight="1">
      <c r="A1563" s="587"/>
      <c r="B1563" s="291">
        <v>13</v>
      </c>
      <c r="C1563" s="593" t="str">
        <f>_xlfn.CONCAT(Table1[[#This Row],[groupid]],Table1[[#This Row],[Thành phần hao phí]])</f>
        <v>13Nhân công 3,5/7, nhóm 1</v>
      </c>
      <c r="D1563" s="594" t="s">
        <v>96</v>
      </c>
      <c r="E1563" s="589" t="s">
        <v>97</v>
      </c>
      <c r="F1563" s="588" t="s">
        <v>93</v>
      </c>
      <c r="G1563" s="595">
        <v>0.36</v>
      </c>
      <c r="H1563" s="590">
        <v>0</v>
      </c>
      <c r="I1563" s="596">
        <v>1</v>
      </c>
      <c r="J1563" s="591">
        <v>0</v>
      </c>
    </row>
    <row r="1564" spans="1:10" ht="15" customHeight="1">
      <c r="A1564" s="587"/>
      <c r="B1564" s="291">
        <v>13</v>
      </c>
      <c r="C1564" s="593" t="str">
        <f>_xlfn.CONCAT(Table1[[#This Row],[groupid]],Table1[[#This Row],[Thành phần hao phí]])</f>
        <v>13c) Máy thi công</v>
      </c>
      <c r="D1564" s="594"/>
      <c r="E1564" s="589" t="s">
        <v>230</v>
      </c>
      <c r="F1564" s="588"/>
      <c r="G1564" s="595"/>
      <c r="H1564" s="590"/>
      <c r="I1564" s="596"/>
      <c r="J1564" s="591">
        <v>0</v>
      </c>
    </row>
    <row r="1565" spans="1:10" ht="15" customHeight="1">
      <c r="A1565" s="587"/>
      <c r="B1565" s="291">
        <v>13</v>
      </c>
      <c r="C1565" s="593" t="str">
        <f>_xlfn.CONCAT(Table1[[#This Row],[groupid]],Table1[[#This Row],[Thành phần hao phí]])</f>
        <v>13Máy đào gầu dây 1,2m3</v>
      </c>
      <c r="D1565" s="594" t="s">
        <v>105</v>
      </c>
      <c r="E1565" s="589" t="s">
        <v>106</v>
      </c>
      <c r="F1565" s="588" t="s">
        <v>103</v>
      </c>
      <c r="G1565" s="595">
        <v>0.192</v>
      </c>
      <c r="H1565" s="590">
        <v>0</v>
      </c>
      <c r="I1565" s="596">
        <v>1</v>
      </c>
      <c r="J1565" s="591">
        <v>0</v>
      </c>
    </row>
    <row r="1566" spans="1:10" ht="15" customHeight="1">
      <c r="A1566" s="587"/>
      <c r="B1566" s="291">
        <v>13</v>
      </c>
      <c r="C1566" s="593" t="str">
        <f>_xlfn.CONCAT(Table1[[#This Row],[groupid]],Table1[[#This Row],[Thành phần hao phí]])</f>
        <v>13Sà lan 250T</v>
      </c>
      <c r="D1566" s="594" t="s">
        <v>113</v>
      </c>
      <c r="E1566" s="589" t="s">
        <v>114</v>
      </c>
      <c r="F1566" s="588" t="s">
        <v>103</v>
      </c>
      <c r="G1566" s="595">
        <v>0.192</v>
      </c>
      <c r="H1566" s="590">
        <v>0</v>
      </c>
      <c r="I1566" s="596">
        <v>1</v>
      </c>
      <c r="J1566" s="591">
        <v>0</v>
      </c>
    </row>
    <row r="1567" spans="1:10" ht="15" customHeight="1">
      <c r="A1567" s="587"/>
      <c r="B1567" s="291">
        <v>13</v>
      </c>
      <c r="C1567" s="593" t="str">
        <f>_xlfn.CONCAT(Table1[[#This Row],[groupid]],Table1[[#This Row],[Thành phần hao phí]])</f>
        <v>13Sà lan 400T</v>
      </c>
      <c r="D1567" s="594" t="s">
        <v>116</v>
      </c>
      <c r="E1567" s="589" t="s">
        <v>117</v>
      </c>
      <c r="F1567" s="588" t="s">
        <v>103</v>
      </c>
      <c r="G1567" s="595">
        <v>0.192</v>
      </c>
      <c r="H1567" s="590">
        <v>0</v>
      </c>
      <c r="I1567" s="596">
        <v>1</v>
      </c>
      <c r="J1567" s="591">
        <v>0</v>
      </c>
    </row>
    <row r="1568" spans="1:10" ht="15" customHeight="1">
      <c r="A1568" s="587"/>
      <c r="B1568" s="291">
        <v>13</v>
      </c>
      <c r="C1568" s="593" t="str">
        <f>_xlfn.CONCAT(Table1[[#This Row],[groupid]],Table1[[#This Row],[Thành phần hao phí]])</f>
        <v>13Cộng</v>
      </c>
      <c r="D1568" s="594"/>
      <c r="E1568" s="589" t="s">
        <v>314</v>
      </c>
      <c r="F1568" s="588"/>
      <c r="G1568" s="595"/>
      <c r="H1568" s="590"/>
      <c r="I1568" s="596"/>
      <c r="J1568" s="591">
        <v>0</v>
      </c>
    </row>
    <row r="1569" spans="1:10" ht="15" customHeight="1">
      <c r="A1569" s="587">
        <v>14</v>
      </c>
      <c r="B1569" s="291">
        <v>14</v>
      </c>
      <c r="C1569" s="593" t="str">
        <f>_xlfn.CONCAT(Table1[[#This Row],[groupid]],Table1[[#This Row],[Thành phần hao phí]])</f>
        <v>140</v>
      </c>
      <c r="D1569" s="594">
        <v>0</v>
      </c>
      <c r="E1569" s="589">
        <v>0</v>
      </c>
      <c r="F1569" s="588">
        <v>0</v>
      </c>
      <c r="G1569" s="595">
        <v>1</v>
      </c>
      <c r="H1569" s="590"/>
      <c r="I1569" s="596"/>
      <c r="J1569" s="591"/>
    </row>
    <row r="1570" spans="1:10" ht="15" customHeight="1">
      <c r="A1570" s="587"/>
      <c r="B1570" s="291">
        <v>14</v>
      </c>
      <c r="C1570" s="593" t="str">
        <f>_xlfn.CONCAT(Table1[[#This Row],[groupid]],Table1[[#This Row],[Thành phần hao phí]])</f>
        <v>14b) Nhân công</v>
      </c>
      <c r="D1570" s="594"/>
      <c r="E1570" s="589" t="s">
        <v>229</v>
      </c>
      <c r="F1570" s="588"/>
      <c r="G1570" s="595"/>
      <c r="H1570" s="590"/>
      <c r="I1570" s="596"/>
      <c r="J1570" s="591">
        <v>0</v>
      </c>
    </row>
    <row r="1571" spans="1:10" ht="15" customHeight="1">
      <c r="A1571" s="587"/>
      <c r="B1571" s="291">
        <v>14</v>
      </c>
      <c r="C1571" s="593" t="str">
        <f>_xlfn.CONCAT(Table1[[#This Row],[groupid]],Table1[[#This Row],[Thành phần hao phí]])</f>
        <v>14Nhân công 3,5/7, nhóm 1</v>
      </c>
      <c r="D1571" s="594" t="s">
        <v>96</v>
      </c>
      <c r="E1571" s="589" t="s">
        <v>97</v>
      </c>
      <c r="F1571" s="588" t="s">
        <v>93</v>
      </c>
      <c r="G1571" s="595">
        <v>0.36</v>
      </c>
      <c r="H1571" s="590">
        <v>0</v>
      </c>
      <c r="I1571" s="596">
        <v>1</v>
      </c>
      <c r="J1571" s="591">
        <v>0</v>
      </c>
    </row>
    <row r="1572" spans="1:10" ht="15" customHeight="1">
      <c r="A1572" s="587"/>
      <c r="B1572" s="291">
        <v>14</v>
      </c>
      <c r="C1572" s="593" t="str">
        <f>_xlfn.CONCAT(Table1[[#This Row],[groupid]],Table1[[#This Row],[Thành phần hao phí]])</f>
        <v>14c) Máy thi công</v>
      </c>
      <c r="D1572" s="594"/>
      <c r="E1572" s="589" t="s">
        <v>230</v>
      </c>
      <c r="F1572" s="588"/>
      <c r="G1572" s="595"/>
      <c r="H1572" s="590"/>
      <c r="I1572" s="596"/>
      <c r="J1572" s="591">
        <v>0</v>
      </c>
    </row>
    <row r="1573" spans="1:10" ht="15" customHeight="1">
      <c r="A1573" s="587"/>
      <c r="B1573" s="291">
        <v>14</v>
      </c>
      <c r="C1573" s="593" t="str">
        <f>_xlfn.CONCAT(Table1[[#This Row],[groupid]],Table1[[#This Row],[Thành phần hao phí]])</f>
        <v>14Máy đào gầu dây 1,2m3</v>
      </c>
      <c r="D1573" s="594" t="s">
        <v>105</v>
      </c>
      <c r="E1573" s="589" t="s">
        <v>106</v>
      </c>
      <c r="F1573" s="588" t="s">
        <v>103</v>
      </c>
      <c r="G1573" s="595">
        <v>0.192</v>
      </c>
      <c r="H1573" s="590">
        <v>0</v>
      </c>
      <c r="I1573" s="596">
        <v>1</v>
      </c>
      <c r="J1573" s="591">
        <v>0</v>
      </c>
    </row>
    <row r="1574" spans="1:10" ht="15" customHeight="1">
      <c r="A1574" s="587"/>
      <c r="B1574" s="291">
        <v>14</v>
      </c>
      <c r="C1574" s="593" t="str">
        <f>_xlfn.CONCAT(Table1[[#This Row],[groupid]],Table1[[#This Row],[Thành phần hao phí]])</f>
        <v>14Sà lan 250T</v>
      </c>
      <c r="D1574" s="594" t="s">
        <v>113</v>
      </c>
      <c r="E1574" s="589" t="s">
        <v>114</v>
      </c>
      <c r="F1574" s="588" t="s">
        <v>103</v>
      </c>
      <c r="G1574" s="595">
        <v>0.192</v>
      </c>
      <c r="H1574" s="590">
        <v>0</v>
      </c>
      <c r="I1574" s="596">
        <v>1</v>
      </c>
      <c r="J1574" s="591">
        <v>0</v>
      </c>
    </row>
    <row r="1575" spans="1:10" ht="15" customHeight="1">
      <c r="A1575" s="587"/>
      <c r="B1575" s="291">
        <v>14</v>
      </c>
      <c r="C1575" s="593" t="str">
        <f>_xlfn.CONCAT(Table1[[#This Row],[groupid]],Table1[[#This Row],[Thành phần hao phí]])</f>
        <v>14Sà lan 400T</v>
      </c>
      <c r="D1575" s="594" t="s">
        <v>116</v>
      </c>
      <c r="E1575" s="589" t="s">
        <v>117</v>
      </c>
      <c r="F1575" s="588" t="s">
        <v>103</v>
      </c>
      <c r="G1575" s="595">
        <v>0.192</v>
      </c>
      <c r="H1575" s="590">
        <v>0</v>
      </c>
      <c r="I1575" s="596">
        <v>1</v>
      </c>
      <c r="J1575" s="591">
        <v>0</v>
      </c>
    </row>
    <row r="1576" spans="1:10" ht="15" customHeight="1">
      <c r="A1576" s="587"/>
      <c r="B1576" s="291">
        <v>14</v>
      </c>
      <c r="C1576" s="593" t="str">
        <f>_xlfn.CONCAT(Table1[[#This Row],[groupid]],Table1[[#This Row],[Thành phần hao phí]])</f>
        <v>14Cộng</v>
      </c>
      <c r="D1576" s="594"/>
      <c r="E1576" s="589" t="s">
        <v>314</v>
      </c>
      <c r="F1576" s="588"/>
      <c r="G1576" s="595"/>
      <c r="H1576" s="590"/>
      <c r="I1576" s="596"/>
      <c r="J1576" s="591">
        <v>0</v>
      </c>
    </row>
    <row r="1577" spans="1:10" ht="15" customHeight="1">
      <c r="A1577" s="587">
        <v>15</v>
      </c>
      <c r="B1577" s="291">
        <v>15</v>
      </c>
      <c r="C1577" s="593" t="str">
        <f>_xlfn.CONCAT(Table1[[#This Row],[groupid]],Table1[[#This Row],[Thành phần hao phí]])</f>
        <v>150</v>
      </c>
      <c r="D1577" s="594">
        <v>0</v>
      </c>
      <c r="E1577" s="589">
        <v>0</v>
      </c>
      <c r="F1577" s="588">
        <v>0</v>
      </c>
      <c r="G1577" s="595">
        <v>1</v>
      </c>
      <c r="H1577" s="590"/>
      <c r="I1577" s="596"/>
      <c r="J1577" s="591"/>
    </row>
    <row r="1578" spans="1:10" ht="15" customHeight="1">
      <c r="A1578" s="587"/>
      <c r="B1578" s="291">
        <v>15</v>
      </c>
      <c r="C1578" s="593" t="str">
        <f>_xlfn.CONCAT(Table1[[#This Row],[groupid]],Table1[[#This Row],[Thành phần hao phí]])</f>
        <v>15b) Nhân công</v>
      </c>
      <c r="D1578" s="594"/>
      <c r="E1578" s="589" t="s">
        <v>229</v>
      </c>
      <c r="F1578" s="588"/>
      <c r="G1578" s="595"/>
      <c r="H1578" s="590"/>
      <c r="I1578" s="596"/>
      <c r="J1578" s="591">
        <v>0</v>
      </c>
    </row>
    <row r="1579" spans="1:10" ht="15" customHeight="1">
      <c r="A1579" s="587"/>
      <c r="B1579" s="291">
        <v>15</v>
      </c>
      <c r="C1579" s="593" t="str">
        <f>_xlfn.CONCAT(Table1[[#This Row],[groupid]],Table1[[#This Row],[Thành phần hao phí]])</f>
        <v>15Nhân công 3,5/7, nhóm 1</v>
      </c>
      <c r="D1579" s="594" t="s">
        <v>96</v>
      </c>
      <c r="E1579" s="589" t="s">
        <v>97</v>
      </c>
      <c r="F1579" s="588" t="s">
        <v>93</v>
      </c>
      <c r="G1579" s="595">
        <v>0.36</v>
      </c>
      <c r="H1579" s="590">
        <v>0</v>
      </c>
      <c r="I1579" s="596">
        <v>1</v>
      </c>
      <c r="J1579" s="591">
        <v>0</v>
      </c>
    </row>
    <row r="1580" spans="1:10" ht="15" customHeight="1">
      <c r="A1580" s="587"/>
      <c r="B1580" s="291">
        <v>15</v>
      </c>
      <c r="C1580" s="593" t="str">
        <f>_xlfn.CONCAT(Table1[[#This Row],[groupid]],Table1[[#This Row],[Thành phần hao phí]])</f>
        <v>15c) Máy thi công</v>
      </c>
      <c r="D1580" s="594"/>
      <c r="E1580" s="589" t="s">
        <v>230</v>
      </c>
      <c r="F1580" s="588"/>
      <c r="G1580" s="595"/>
      <c r="H1580" s="590"/>
      <c r="I1580" s="596"/>
      <c r="J1580" s="591">
        <v>0</v>
      </c>
    </row>
    <row r="1581" spans="1:10" ht="15" customHeight="1">
      <c r="A1581" s="587"/>
      <c r="B1581" s="291">
        <v>15</v>
      </c>
      <c r="C1581" s="593" t="str">
        <f>_xlfn.CONCAT(Table1[[#This Row],[groupid]],Table1[[#This Row],[Thành phần hao phí]])</f>
        <v>15Máy đào gầu dây 1,2m3</v>
      </c>
      <c r="D1581" s="594" t="s">
        <v>105</v>
      </c>
      <c r="E1581" s="589" t="s">
        <v>106</v>
      </c>
      <c r="F1581" s="588" t="s">
        <v>103</v>
      </c>
      <c r="G1581" s="595">
        <v>0.192</v>
      </c>
      <c r="H1581" s="590">
        <v>0</v>
      </c>
      <c r="I1581" s="596">
        <v>1</v>
      </c>
      <c r="J1581" s="591">
        <v>0</v>
      </c>
    </row>
    <row r="1582" spans="1:10" ht="15" customHeight="1">
      <c r="A1582" s="587"/>
      <c r="B1582" s="291">
        <v>15</v>
      </c>
      <c r="C1582" s="593" t="str">
        <f>_xlfn.CONCAT(Table1[[#This Row],[groupid]],Table1[[#This Row],[Thành phần hao phí]])</f>
        <v>15Sà lan 250T</v>
      </c>
      <c r="D1582" s="594" t="s">
        <v>113</v>
      </c>
      <c r="E1582" s="589" t="s">
        <v>114</v>
      </c>
      <c r="F1582" s="588" t="s">
        <v>103</v>
      </c>
      <c r="G1582" s="595">
        <v>0.192</v>
      </c>
      <c r="H1582" s="590">
        <v>0</v>
      </c>
      <c r="I1582" s="596">
        <v>1</v>
      </c>
      <c r="J1582" s="591">
        <v>0</v>
      </c>
    </row>
    <row r="1583" spans="1:10" ht="15" customHeight="1">
      <c r="A1583" s="587"/>
      <c r="B1583" s="291">
        <v>15</v>
      </c>
      <c r="C1583" s="593" t="str">
        <f>_xlfn.CONCAT(Table1[[#This Row],[groupid]],Table1[[#This Row],[Thành phần hao phí]])</f>
        <v>15Sà lan 400T</v>
      </c>
      <c r="D1583" s="594" t="s">
        <v>116</v>
      </c>
      <c r="E1583" s="589" t="s">
        <v>117</v>
      </c>
      <c r="F1583" s="588" t="s">
        <v>103</v>
      </c>
      <c r="G1583" s="595">
        <v>0.192</v>
      </c>
      <c r="H1583" s="590">
        <v>0</v>
      </c>
      <c r="I1583" s="596">
        <v>1</v>
      </c>
      <c r="J1583" s="591">
        <v>0</v>
      </c>
    </row>
    <row r="1584" spans="1:10" ht="15" customHeight="1">
      <c r="A1584" s="587"/>
      <c r="B1584" s="291">
        <v>15</v>
      </c>
      <c r="C1584" s="593" t="str">
        <f>_xlfn.CONCAT(Table1[[#This Row],[groupid]],Table1[[#This Row],[Thành phần hao phí]])</f>
        <v>15Cộng</v>
      </c>
      <c r="D1584" s="594"/>
      <c r="E1584" s="589" t="s">
        <v>314</v>
      </c>
      <c r="F1584" s="588"/>
      <c r="G1584" s="595"/>
      <c r="H1584" s="590"/>
      <c r="I1584" s="596"/>
      <c r="J1584" s="591">
        <v>0</v>
      </c>
    </row>
    <row r="1585" spans="1:10" ht="15" customHeight="1">
      <c r="A1585" s="587">
        <v>16</v>
      </c>
      <c r="B1585" s="291">
        <v>16</v>
      </c>
      <c r="C1585" s="593" t="str">
        <f>_xlfn.CONCAT(Table1[[#This Row],[groupid]],Table1[[#This Row],[Thành phần hao phí]])</f>
        <v>160</v>
      </c>
      <c r="D1585" s="594">
        <v>0</v>
      </c>
      <c r="E1585" s="589">
        <v>0</v>
      </c>
      <c r="F1585" s="588">
        <v>0</v>
      </c>
      <c r="G1585" s="595">
        <v>1</v>
      </c>
      <c r="H1585" s="590"/>
      <c r="I1585" s="596"/>
      <c r="J1585" s="591"/>
    </row>
    <row r="1586" spans="1:10" ht="15" customHeight="1">
      <c r="A1586" s="587"/>
      <c r="B1586" s="291">
        <v>16</v>
      </c>
      <c r="C1586" s="593" t="str">
        <f>_xlfn.CONCAT(Table1[[#This Row],[groupid]],Table1[[#This Row],[Thành phần hao phí]])</f>
        <v>16b) Nhân công</v>
      </c>
      <c r="D1586" s="594"/>
      <c r="E1586" s="589" t="s">
        <v>229</v>
      </c>
      <c r="F1586" s="588"/>
      <c r="G1586" s="595"/>
      <c r="H1586" s="590"/>
      <c r="I1586" s="596"/>
      <c r="J1586" s="591">
        <v>0</v>
      </c>
    </row>
    <row r="1587" spans="1:10" ht="15" customHeight="1">
      <c r="A1587" s="587"/>
      <c r="B1587" s="291">
        <v>16</v>
      </c>
      <c r="C1587" s="593" t="str">
        <f>_xlfn.CONCAT(Table1[[#This Row],[groupid]],Table1[[#This Row],[Thành phần hao phí]])</f>
        <v>16Nhân công 3,5/7, nhóm 1</v>
      </c>
      <c r="D1587" s="594" t="s">
        <v>96</v>
      </c>
      <c r="E1587" s="589" t="s">
        <v>97</v>
      </c>
      <c r="F1587" s="588" t="s">
        <v>93</v>
      </c>
      <c r="G1587" s="595">
        <v>0.36</v>
      </c>
      <c r="H1587" s="590">
        <v>0</v>
      </c>
      <c r="I1587" s="596">
        <v>1</v>
      </c>
      <c r="J1587" s="591">
        <v>0</v>
      </c>
    </row>
    <row r="1588" spans="1:10" ht="15" customHeight="1">
      <c r="A1588" s="587"/>
      <c r="B1588" s="291">
        <v>16</v>
      </c>
      <c r="C1588" s="593" t="str">
        <f>_xlfn.CONCAT(Table1[[#This Row],[groupid]],Table1[[#This Row],[Thành phần hao phí]])</f>
        <v>16c) Máy thi công</v>
      </c>
      <c r="D1588" s="594"/>
      <c r="E1588" s="589" t="s">
        <v>230</v>
      </c>
      <c r="F1588" s="588"/>
      <c r="G1588" s="595"/>
      <c r="H1588" s="590"/>
      <c r="I1588" s="596"/>
      <c r="J1588" s="591">
        <v>0</v>
      </c>
    </row>
    <row r="1589" spans="1:10" ht="15" customHeight="1">
      <c r="A1589" s="587"/>
      <c r="B1589" s="291">
        <v>16</v>
      </c>
      <c r="C1589" s="593" t="str">
        <f>_xlfn.CONCAT(Table1[[#This Row],[groupid]],Table1[[#This Row],[Thành phần hao phí]])</f>
        <v>16Máy đào gầu dây 1,2m3</v>
      </c>
      <c r="D1589" s="594" t="s">
        <v>105</v>
      </c>
      <c r="E1589" s="589" t="s">
        <v>106</v>
      </c>
      <c r="F1589" s="588" t="s">
        <v>103</v>
      </c>
      <c r="G1589" s="595">
        <v>0.192</v>
      </c>
      <c r="H1589" s="590">
        <v>0</v>
      </c>
      <c r="I1589" s="596">
        <v>1</v>
      </c>
      <c r="J1589" s="591">
        <v>0</v>
      </c>
    </row>
    <row r="1590" spans="1:10" ht="15" customHeight="1">
      <c r="A1590" s="587"/>
      <c r="B1590" s="291">
        <v>16</v>
      </c>
      <c r="C1590" s="593" t="str">
        <f>_xlfn.CONCAT(Table1[[#This Row],[groupid]],Table1[[#This Row],[Thành phần hao phí]])</f>
        <v>16Sà lan 250T</v>
      </c>
      <c r="D1590" s="594" t="s">
        <v>113</v>
      </c>
      <c r="E1590" s="589" t="s">
        <v>114</v>
      </c>
      <c r="F1590" s="588" t="s">
        <v>103</v>
      </c>
      <c r="G1590" s="595">
        <v>0.192</v>
      </c>
      <c r="H1590" s="590">
        <v>0</v>
      </c>
      <c r="I1590" s="596">
        <v>1</v>
      </c>
      <c r="J1590" s="591">
        <v>0</v>
      </c>
    </row>
    <row r="1591" spans="1:10" ht="15" customHeight="1">
      <c r="A1591" s="587"/>
      <c r="B1591" s="291">
        <v>16</v>
      </c>
      <c r="C1591" s="593" t="str">
        <f>_xlfn.CONCAT(Table1[[#This Row],[groupid]],Table1[[#This Row],[Thành phần hao phí]])</f>
        <v>16Sà lan 400T</v>
      </c>
      <c r="D1591" s="594" t="s">
        <v>116</v>
      </c>
      <c r="E1591" s="589" t="s">
        <v>117</v>
      </c>
      <c r="F1591" s="588" t="s">
        <v>103</v>
      </c>
      <c r="G1591" s="595">
        <v>0.192</v>
      </c>
      <c r="H1591" s="590">
        <v>0</v>
      </c>
      <c r="I1591" s="596">
        <v>1</v>
      </c>
      <c r="J1591" s="591">
        <v>0</v>
      </c>
    </row>
    <row r="1592" spans="1:10" ht="15" customHeight="1">
      <c r="A1592" s="587"/>
      <c r="B1592" s="291">
        <v>16</v>
      </c>
      <c r="C1592" s="593" t="str">
        <f>_xlfn.CONCAT(Table1[[#This Row],[groupid]],Table1[[#This Row],[Thành phần hao phí]])</f>
        <v>16Cộng</v>
      </c>
      <c r="D1592" s="594"/>
      <c r="E1592" s="589" t="s">
        <v>314</v>
      </c>
      <c r="F1592" s="588"/>
      <c r="G1592" s="595"/>
      <c r="H1592" s="590"/>
      <c r="I1592" s="596"/>
      <c r="J1592" s="591">
        <v>0</v>
      </c>
    </row>
    <row r="1593" spans="1:10" ht="15" customHeight="1">
      <c r="A1593" s="587">
        <v>17</v>
      </c>
      <c r="B1593" s="291">
        <v>17</v>
      </c>
      <c r="C1593" s="593" t="str">
        <f>_xlfn.CONCAT(Table1[[#This Row],[groupid]],Table1[[#This Row],[Thành phần hao phí]])</f>
        <v>170</v>
      </c>
      <c r="D1593" s="594">
        <v>0</v>
      </c>
      <c r="E1593" s="589">
        <v>0</v>
      </c>
      <c r="F1593" s="588">
        <v>0</v>
      </c>
      <c r="G1593" s="595">
        <v>1</v>
      </c>
      <c r="H1593" s="590"/>
      <c r="I1593" s="596"/>
      <c r="J1593" s="591"/>
    </row>
    <row r="1594" spans="1:10" ht="15" customHeight="1">
      <c r="A1594" s="587"/>
      <c r="B1594" s="291">
        <v>17</v>
      </c>
      <c r="C1594" s="593" t="str">
        <f>_xlfn.CONCAT(Table1[[#This Row],[groupid]],Table1[[#This Row],[Thành phần hao phí]])</f>
        <v>17b) Nhân công</v>
      </c>
      <c r="D1594" s="594"/>
      <c r="E1594" s="589" t="s">
        <v>229</v>
      </c>
      <c r="F1594" s="588"/>
      <c r="G1594" s="595"/>
      <c r="H1594" s="590"/>
      <c r="I1594" s="596"/>
      <c r="J1594" s="591">
        <v>0</v>
      </c>
    </row>
    <row r="1595" spans="1:10" ht="15" customHeight="1">
      <c r="A1595" s="587"/>
      <c r="B1595" s="291">
        <v>17</v>
      </c>
      <c r="C1595" s="593" t="str">
        <f>_xlfn.CONCAT(Table1[[#This Row],[groupid]],Table1[[#This Row],[Thành phần hao phí]])</f>
        <v>17Nhân công 3,5/7, nhóm 1</v>
      </c>
      <c r="D1595" s="594" t="s">
        <v>96</v>
      </c>
      <c r="E1595" s="589" t="s">
        <v>97</v>
      </c>
      <c r="F1595" s="588" t="s">
        <v>93</v>
      </c>
      <c r="G1595" s="595">
        <v>0.36</v>
      </c>
      <c r="H1595" s="590">
        <v>0</v>
      </c>
      <c r="I1595" s="596">
        <v>1</v>
      </c>
      <c r="J1595" s="591">
        <v>0</v>
      </c>
    </row>
    <row r="1596" spans="1:10" ht="15" customHeight="1">
      <c r="A1596" s="587"/>
      <c r="B1596" s="291">
        <v>17</v>
      </c>
      <c r="C1596" s="593" t="str">
        <f>_xlfn.CONCAT(Table1[[#This Row],[groupid]],Table1[[#This Row],[Thành phần hao phí]])</f>
        <v>17c) Máy thi công</v>
      </c>
      <c r="D1596" s="594"/>
      <c r="E1596" s="589" t="s">
        <v>230</v>
      </c>
      <c r="F1596" s="588"/>
      <c r="G1596" s="595"/>
      <c r="H1596" s="590"/>
      <c r="I1596" s="596"/>
      <c r="J1596" s="591">
        <v>0</v>
      </c>
    </row>
    <row r="1597" spans="1:10" ht="15" customHeight="1">
      <c r="A1597" s="587"/>
      <c r="B1597" s="291">
        <v>17</v>
      </c>
      <c r="C1597" s="593" t="str">
        <f>_xlfn.CONCAT(Table1[[#This Row],[groupid]],Table1[[#This Row],[Thành phần hao phí]])</f>
        <v>17Máy đào gầu dây 1,2m3</v>
      </c>
      <c r="D1597" s="594" t="s">
        <v>105</v>
      </c>
      <c r="E1597" s="589" t="s">
        <v>106</v>
      </c>
      <c r="F1597" s="588" t="s">
        <v>103</v>
      </c>
      <c r="G1597" s="595">
        <v>0.192</v>
      </c>
      <c r="H1597" s="590">
        <v>0</v>
      </c>
      <c r="I1597" s="596">
        <v>1</v>
      </c>
      <c r="J1597" s="591">
        <v>0</v>
      </c>
    </row>
    <row r="1598" spans="1:10" ht="15" customHeight="1">
      <c r="A1598" s="587"/>
      <c r="B1598" s="291">
        <v>17</v>
      </c>
      <c r="C1598" s="593" t="str">
        <f>_xlfn.CONCAT(Table1[[#This Row],[groupid]],Table1[[#This Row],[Thành phần hao phí]])</f>
        <v>17Sà lan 250T</v>
      </c>
      <c r="D1598" s="594" t="s">
        <v>113</v>
      </c>
      <c r="E1598" s="589" t="s">
        <v>114</v>
      </c>
      <c r="F1598" s="588" t="s">
        <v>103</v>
      </c>
      <c r="G1598" s="595">
        <v>0.192</v>
      </c>
      <c r="H1598" s="590">
        <v>0</v>
      </c>
      <c r="I1598" s="596">
        <v>1</v>
      </c>
      <c r="J1598" s="591">
        <v>0</v>
      </c>
    </row>
    <row r="1599" spans="1:10" ht="15" customHeight="1">
      <c r="A1599" s="587"/>
      <c r="B1599" s="291">
        <v>17</v>
      </c>
      <c r="C1599" s="593" t="str">
        <f>_xlfn.CONCAT(Table1[[#This Row],[groupid]],Table1[[#This Row],[Thành phần hao phí]])</f>
        <v>17Sà lan 400T</v>
      </c>
      <c r="D1599" s="594" t="s">
        <v>116</v>
      </c>
      <c r="E1599" s="589" t="s">
        <v>117</v>
      </c>
      <c r="F1599" s="588" t="s">
        <v>103</v>
      </c>
      <c r="G1599" s="595">
        <v>0.192</v>
      </c>
      <c r="H1599" s="590">
        <v>0</v>
      </c>
      <c r="I1599" s="596">
        <v>1</v>
      </c>
      <c r="J1599" s="591">
        <v>0</v>
      </c>
    </row>
    <row r="1600" spans="1:10" ht="15" customHeight="1">
      <c r="A1600" s="587"/>
      <c r="B1600" s="291">
        <v>17</v>
      </c>
      <c r="C1600" s="593" t="str">
        <f>_xlfn.CONCAT(Table1[[#This Row],[groupid]],Table1[[#This Row],[Thành phần hao phí]])</f>
        <v>17Cộng</v>
      </c>
      <c r="D1600" s="594"/>
      <c r="E1600" s="589" t="s">
        <v>314</v>
      </c>
      <c r="F1600" s="588"/>
      <c r="G1600" s="595"/>
      <c r="H1600" s="590"/>
      <c r="I1600" s="596"/>
      <c r="J1600" s="591">
        <v>0</v>
      </c>
    </row>
    <row r="1601" spans="1:10" ht="15" customHeight="1">
      <c r="A1601" s="587">
        <v>1</v>
      </c>
      <c r="B1601" s="291">
        <v>1</v>
      </c>
      <c r="C1601" s="593" t="str">
        <f>_xlfn.CONCAT(Table1[[#This Row],[groupid]],Table1[[#This Row],[Thành phần hao phí]])</f>
        <v>1Nạo vét bùn bằng thủ công</v>
      </c>
      <c r="D1601" s="594" t="s">
        <v>44</v>
      </c>
      <c r="E1601" s="589" t="s">
        <v>45</v>
      </c>
      <c r="F1601" s="588" t="s">
        <v>46</v>
      </c>
      <c r="G1601" s="595">
        <v>1</v>
      </c>
      <c r="H1601" s="590"/>
      <c r="I1601" s="596"/>
      <c r="J1601" s="591"/>
    </row>
    <row r="1602" spans="1:10" ht="15" customHeight="1">
      <c r="A1602" s="587"/>
      <c r="B1602" s="291">
        <v>1</v>
      </c>
      <c r="C1602" s="593" t="str">
        <f>_xlfn.CONCAT(Table1[[#This Row],[groupid]],Table1[[#This Row],[Thành phần hao phí]])</f>
        <v>1b) Nhân công</v>
      </c>
      <c r="D1602" s="594"/>
      <c r="E1602" s="589" t="s">
        <v>229</v>
      </c>
      <c r="F1602" s="588"/>
      <c r="G1602" s="595"/>
      <c r="H1602" s="590"/>
      <c r="I1602" s="596"/>
      <c r="J1602" s="591">
        <v>211893</v>
      </c>
    </row>
    <row r="1603" spans="1:10" ht="15" customHeight="1">
      <c r="A1603" s="587"/>
      <c r="B1603" s="291">
        <v>1</v>
      </c>
      <c r="C1603" s="593" t="str">
        <f>_xlfn.CONCAT(Table1[[#This Row],[groupid]],Table1[[#This Row],[Thành phần hao phí]])</f>
        <v>1Nhân công 3,0/7, nhóm 1</v>
      </c>
      <c r="D1603" s="594" t="s">
        <v>91</v>
      </c>
      <c r="E1603" s="589" t="s">
        <v>92</v>
      </c>
      <c r="F1603" s="588" t="s">
        <v>93</v>
      </c>
      <c r="G1603" s="595">
        <v>0.94</v>
      </c>
      <c r="H1603" s="590">
        <v>225418</v>
      </c>
      <c r="I1603" s="596">
        <v>1</v>
      </c>
      <c r="J1603" s="591">
        <v>211893</v>
      </c>
    </row>
    <row r="1604" spans="1:10" ht="15" customHeight="1">
      <c r="A1604" s="587">
        <v>2</v>
      </c>
      <c r="B1604" s="291">
        <v>2</v>
      </c>
      <c r="C1604" s="593" t="str">
        <f>_xlfn.CONCAT(Table1[[#This Row],[groupid]],Table1[[#This Row],[Thành phần hao phí]])</f>
        <v>2Nạo vét kênh mương bằng máy đào gầu dây 0,4m3, chiều cao đổ đất &lt;= 3m, bùn đặc lắng đọng dưới 3 năm</v>
      </c>
      <c r="D1604" s="594" t="s">
        <v>52</v>
      </c>
      <c r="E1604" s="589" t="s">
        <v>53</v>
      </c>
      <c r="F1604" s="588" t="s">
        <v>54</v>
      </c>
      <c r="G1604" s="595">
        <v>1</v>
      </c>
      <c r="H1604" s="590"/>
      <c r="I1604" s="596"/>
      <c r="J1604" s="591"/>
    </row>
    <row r="1605" spans="1:10" ht="15" customHeight="1">
      <c r="A1605" s="587"/>
      <c r="B1605" s="291">
        <v>2</v>
      </c>
      <c r="C1605" s="593" t="str">
        <f>_xlfn.CONCAT(Table1[[#This Row],[groupid]],Table1[[#This Row],[Thành phần hao phí]])</f>
        <v>2b) Nhân công</v>
      </c>
      <c r="D1605" s="594"/>
      <c r="E1605" s="589" t="s">
        <v>229</v>
      </c>
      <c r="F1605" s="588"/>
      <c r="G1605" s="595"/>
      <c r="H1605" s="590"/>
      <c r="I1605" s="596"/>
      <c r="J1605" s="591">
        <v>202130</v>
      </c>
    </row>
    <row r="1606" spans="1:10" ht="15" customHeight="1">
      <c r="A1606" s="587"/>
      <c r="B1606" s="291">
        <v>2</v>
      </c>
      <c r="C1606" s="593" t="str">
        <f>_xlfn.CONCAT(Table1[[#This Row],[groupid]],Table1[[#This Row],[Thành phần hao phí]])</f>
        <v>2Nhân công 3,5/7, nhóm 1</v>
      </c>
      <c r="D1606" s="594" t="s">
        <v>96</v>
      </c>
      <c r="E1606" s="589" t="s">
        <v>97</v>
      </c>
      <c r="F1606" s="588" t="s">
        <v>93</v>
      </c>
      <c r="G1606" s="595">
        <v>0.82</v>
      </c>
      <c r="H1606" s="590">
        <v>246500</v>
      </c>
      <c r="I1606" s="596">
        <v>1</v>
      </c>
      <c r="J1606" s="591">
        <v>202130</v>
      </c>
    </row>
    <row r="1607" spans="1:10" ht="15" customHeight="1">
      <c r="A1607" s="587"/>
      <c r="B1607" s="291">
        <v>2</v>
      </c>
      <c r="C1607" s="593" t="str">
        <f>_xlfn.CONCAT(Table1[[#This Row],[groupid]],Table1[[#This Row],[Thành phần hao phí]])</f>
        <v>2c) Máy thi công</v>
      </c>
      <c r="D1607" s="594"/>
      <c r="E1607" s="589" t="s">
        <v>230</v>
      </c>
      <c r="F1607" s="588"/>
      <c r="G1607" s="595"/>
      <c r="H1607" s="590"/>
      <c r="I1607" s="596"/>
      <c r="J1607" s="591">
        <v>978209</v>
      </c>
    </row>
    <row r="1608" spans="1:10" ht="15" customHeight="1">
      <c r="A1608" s="587"/>
      <c r="B1608" s="291">
        <v>2</v>
      </c>
      <c r="C1608" s="593" t="str">
        <f>_xlfn.CONCAT(Table1[[#This Row],[groupid]],Table1[[#This Row],[Thành phần hao phí]])</f>
        <v>2Máy đào gầu dây 0,4m3</v>
      </c>
      <c r="D1608" s="594" t="s">
        <v>101</v>
      </c>
      <c r="E1608" s="589" t="s">
        <v>102</v>
      </c>
      <c r="F1608" s="588" t="s">
        <v>103</v>
      </c>
      <c r="G1608" s="595">
        <v>0.44</v>
      </c>
      <c r="H1608" s="590">
        <v>1992824</v>
      </c>
      <c r="I1608" s="596">
        <v>1</v>
      </c>
      <c r="J1608" s="591">
        <v>876843</v>
      </c>
    </row>
    <row r="1609" spans="1:10" ht="15" customHeight="1">
      <c r="A1609" s="587"/>
      <c r="B1609" s="291">
        <v>2</v>
      </c>
      <c r="C1609" s="593" t="str">
        <f>_xlfn.CONCAT(Table1[[#This Row],[groupid]],Table1[[#This Row],[Thành phần hao phí]])</f>
        <v>2Phao thép 60T đặt máy</v>
      </c>
      <c r="D1609" s="594" t="s">
        <v>108</v>
      </c>
      <c r="E1609" s="589" t="s">
        <v>112</v>
      </c>
      <c r="F1609" s="588" t="s">
        <v>103</v>
      </c>
      <c r="G1609" s="595">
        <v>0.44</v>
      </c>
      <c r="H1609" s="590">
        <v>115189</v>
      </c>
      <c r="I1609" s="596">
        <v>1</v>
      </c>
      <c r="J1609" s="591">
        <v>50683</v>
      </c>
    </row>
    <row r="1610" spans="1:10" ht="15" customHeight="1">
      <c r="A1610" s="587"/>
      <c r="B1610" s="291">
        <v>2</v>
      </c>
      <c r="C1610" s="593" t="str">
        <f>_xlfn.CONCAT(Table1[[#This Row],[groupid]],Table1[[#This Row],[Thành phần hao phí]])</f>
        <v>2Phao thép 60T chứa bùn</v>
      </c>
      <c r="D1610" s="594" t="s">
        <v>108</v>
      </c>
      <c r="E1610" s="589" t="s">
        <v>111</v>
      </c>
      <c r="F1610" s="588" t="s">
        <v>103</v>
      </c>
      <c r="G1610" s="595">
        <v>0.44</v>
      </c>
      <c r="H1610" s="590">
        <v>115189</v>
      </c>
      <c r="I1610" s="596">
        <v>1</v>
      </c>
      <c r="J1610" s="591">
        <v>50683</v>
      </c>
    </row>
    <row r="1611" spans="1:10" ht="15" customHeight="1">
      <c r="A1611" s="587"/>
      <c r="B1611" s="291">
        <v>2</v>
      </c>
      <c r="C1611" s="593" t="str">
        <f>_xlfn.CONCAT(Table1[[#This Row],[groupid]],Table1[[#This Row],[Thành phần hao phí]])</f>
        <v>2Cộng</v>
      </c>
      <c r="D1611" s="594"/>
      <c r="E1611" s="589" t="s">
        <v>314</v>
      </c>
      <c r="F1611" s="588"/>
      <c r="G1611" s="595"/>
      <c r="H1611" s="590"/>
      <c r="I1611" s="596"/>
      <c r="J1611" s="591">
        <v>978209</v>
      </c>
    </row>
    <row r="1612" spans="1:10" ht="15" customHeight="1">
      <c r="A1612" s="587">
        <v>3</v>
      </c>
      <c r="B1612" s="291">
        <v>3</v>
      </c>
      <c r="C1612" s="593" t="str">
        <f>_xlfn.CONCAT(Table1[[#This Row],[groupid]],Table1[[#This Row],[Thành phần hao phí]])</f>
        <v>3Vận chuyển 1km đầu, đi đổ bằng tàu kéo 75cv + phao thép 60T</v>
      </c>
      <c r="D1612" s="594" t="s">
        <v>57</v>
      </c>
      <c r="E1612" s="589" t="s">
        <v>58</v>
      </c>
      <c r="F1612" s="588" t="s">
        <v>54</v>
      </c>
      <c r="G1612" s="595">
        <v>1</v>
      </c>
      <c r="H1612" s="590"/>
      <c r="I1612" s="596"/>
      <c r="J1612" s="591"/>
    </row>
    <row r="1613" spans="1:10" ht="15" customHeight="1">
      <c r="A1613" s="587"/>
      <c r="B1613" s="291">
        <v>3</v>
      </c>
      <c r="C1613" s="593" t="str">
        <f>_xlfn.CONCAT(Table1[[#This Row],[groupid]],Table1[[#This Row],[Thành phần hao phí]])</f>
        <v>3c) Máy thi công</v>
      </c>
      <c r="D1613" s="594"/>
      <c r="E1613" s="589" t="s">
        <v>230</v>
      </c>
      <c r="F1613" s="588"/>
      <c r="G1613" s="595"/>
      <c r="H1613" s="590"/>
      <c r="I1613" s="596"/>
      <c r="J1613" s="591">
        <v>343452</v>
      </c>
    </row>
    <row r="1614" spans="1:10" ht="15" customHeight="1">
      <c r="A1614" s="587"/>
      <c r="B1614" s="291">
        <v>3</v>
      </c>
      <c r="C1614" s="593" t="str">
        <f>_xlfn.CONCAT(Table1[[#This Row],[groupid]],Table1[[#This Row],[Thành phần hao phí]])</f>
        <v>3Phao thép 60T</v>
      </c>
      <c r="D1614" s="594" t="s">
        <v>108</v>
      </c>
      <c r="E1614" s="589" t="s">
        <v>109</v>
      </c>
      <c r="F1614" s="588" t="s">
        <v>103</v>
      </c>
      <c r="G1614" s="595">
        <v>9.4E-2</v>
      </c>
      <c r="H1614" s="590">
        <v>115189</v>
      </c>
      <c r="I1614" s="596">
        <v>1</v>
      </c>
      <c r="J1614" s="591">
        <v>10828</v>
      </c>
    </row>
    <row r="1615" spans="1:10" ht="15" customHeight="1">
      <c r="A1615" s="587"/>
      <c r="B1615" s="291">
        <v>3</v>
      </c>
      <c r="C1615" s="593" t="str">
        <f>_xlfn.CONCAT(Table1[[#This Row],[groupid]],Table1[[#This Row],[Thành phần hao phí]])</f>
        <v>3Tàu kéo 75CV</v>
      </c>
      <c r="D1615" s="594" t="s">
        <v>123</v>
      </c>
      <c r="E1615" s="589" t="s">
        <v>124</v>
      </c>
      <c r="F1615" s="588" t="s">
        <v>103</v>
      </c>
      <c r="G1615" s="595">
        <v>9.4E-2</v>
      </c>
      <c r="H1615" s="590">
        <v>3538558</v>
      </c>
      <c r="I1615" s="596">
        <v>1</v>
      </c>
      <c r="J1615" s="591">
        <v>332624</v>
      </c>
    </row>
    <row r="1616" spans="1:10" ht="15" customHeight="1">
      <c r="A1616" s="587"/>
      <c r="B1616" s="291">
        <v>3</v>
      </c>
      <c r="C1616" s="593" t="str">
        <f>_xlfn.CONCAT(Table1[[#This Row],[groupid]],Table1[[#This Row],[Thành phần hao phí]])</f>
        <v>3Cộng</v>
      </c>
      <c r="D1616" s="594"/>
      <c r="E1616" s="589" t="s">
        <v>314</v>
      </c>
      <c r="F1616" s="588"/>
      <c r="G1616" s="595"/>
      <c r="H1616" s="590"/>
      <c r="I1616" s="596"/>
      <c r="J1616" s="591">
        <v>343452</v>
      </c>
    </row>
    <row r="1617" spans="1:10" ht="15" customHeight="1">
      <c r="A1617" s="587">
        <v>4</v>
      </c>
      <c r="B1617" s="291">
        <v>4</v>
      </c>
      <c r="C1617" s="593" t="str">
        <f>_xlfn.CONCAT(Table1[[#This Row],[groupid]],Table1[[#This Row],[Thành phần hao phí]])</f>
        <v>4Vận chuyển đất, cát đổ đi bằng tàu kéo 360CV, sà lan 400 tấn, vận chuyển 1 km tiếp theo, cự ly &lt;= 6km</v>
      </c>
      <c r="D1617" s="594" t="s">
        <v>60</v>
      </c>
      <c r="E1617" s="589" t="s">
        <v>61</v>
      </c>
      <c r="F1617" s="588" t="s">
        <v>54</v>
      </c>
      <c r="G1617" s="595">
        <v>1</v>
      </c>
      <c r="H1617" s="590"/>
      <c r="I1617" s="596"/>
      <c r="J1617" s="591"/>
    </row>
    <row r="1618" spans="1:10" ht="15" customHeight="1">
      <c r="A1618" s="587"/>
      <c r="B1618" s="291">
        <v>4</v>
      </c>
      <c r="C1618" s="593" t="str">
        <f>_xlfn.CONCAT(Table1[[#This Row],[groupid]],Table1[[#This Row],[Thành phần hao phí]])</f>
        <v>4c) Máy thi công</v>
      </c>
      <c r="D1618" s="594"/>
      <c r="E1618" s="589" t="s">
        <v>230</v>
      </c>
      <c r="F1618" s="588"/>
      <c r="G1618" s="595"/>
      <c r="H1618" s="590"/>
      <c r="I1618" s="596"/>
      <c r="J1618" s="591">
        <v>555370</v>
      </c>
    </row>
    <row r="1619" spans="1:10" ht="15" customHeight="1">
      <c r="A1619" s="587"/>
      <c r="B1619" s="291">
        <v>4</v>
      </c>
      <c r="C1619" s="593" t="str">
        <f>_xlfn.CONCAT(Table1[[#This Row],[groupid]],Table1[[#This Row],[Thành phần hao phí]])</f>
        <v>4Phao thép 60T</v>
      </c>
      <c r="D1619" s="594" t="s">
        <v>108</v>
      </c>
      <c r="E1619" s="589" t="s">
        <v>109</v>
      </c>
      <c r="F1619" s="588" t="s">
        <v>103</v>
      </c>
      <c r="G1619" s="595">
        <v>0.08</v>
      </c>
      <c r="H1619" s="590">
        <v>115189</v>
      </c>
      <c r="I1619" s="596">
        <v>1.9</v>
      </c>
      <c r="J1619" s="591">
        <v>17509</v>
      </c>
    </row>
    <row r="1620" spans="1:10" ht="15" customHeight="1">
      <c r="A1620" s="587"/>
      <c r="B1620" s="291">
        <v>4</v>
      </c>
      <c r="C1620" s="593" t="str">
        <f>_xlfn.CONCAT(Table1[[#This Row],[groupid]],Table1[[#This Row],[Thành phần hao phí]])</f>
        <v>4Tàu kéo 75CV</v>
      </c>
      <c r="D1620" s="594" t="s">
        <v>123</v>
      </c>
      <c r="E1620" s="589" t="s">
        <v>124</v>
      </c>
      <c r="F1620" s="588" t="s">
        <v>103</v>
      </c>
      <c r="G1620" s="595">
        <v>0.08</v>
      </c>
      <c r="H1620" s="590">
        <v>3538558</v>
      </c>
      <c r="I1620" s="596">
        <v>1.9</v>
      </c>
      <c r="J1620" s="591">
        <v>537861</v>
      </c>
    </row>
    <row r="1621" spans="1:10" ht="15" customHeight="1">
      <c r="A1621" s="587"/>
      <c r="B1621" s="291">
        <v>4</v>
      </c>
      <c r="C1621" s="593" t="str">
        <f>_xlfn.CONCAT(Table1[[#This Row],[groupid]],Table1[[#This Row],[Thành phần hao phí]])</f>
        <v>4Cộng</v>
      </c>
      <c r="D1621" s="594"/>
      <c r="E1621" s="589" t="s">
        <v>314</v>
      </c>
      <c r="F1621" s="588"/>
      <c r="G1621" s="595"/>
      <c r="H1621" s="590"/>
      <c r="I1621" s="596"/>
      <c r="J1621" s="591">
        <v>555370</v>
      </c>
    </row>
    <row r="1622" spans="1:10" ht="15" customHeight="1">
      <c r="A1622" s="587">
        <v>5</v>
      </c>
      <c r="B1622" s="291">
        <v>5</v>
      </c>
      <c r="C1622" s="593" t="str">
        <f>_xlfn.CONCAT(Table1[[#This Row],[groupid]],Table1[[#This Row],[Thành phần hao phí]])</f>
        <v>5Đào xúc bùn lên xà lan 400T bằng máy đào gầu dây &lt;1,25m3, (máy đào đứng trên phao thép trọng tải 60T)</v>
      </c>
      <c r="D1622" s="594" t="s">
        <v>63</v>
      </c>
      <c r="E1622" s="589" t="s">
        <v>64</v>
      </c>
      <c r="F1622" s="588" t="s">
        <v>54</v>
      </c>
      <c r="G1622" s="595">
        <v>1</v>
      </c>
      <c r="H1622" s="590"/>
      <c r="I1622" s="596"/>
      <c r="J1622" s="591"/>
    </row>
    <row r="1623" spans="1:10" ht="15" customHeight="1">
      <c r="A1623" s="587"/>
      <c r="B1623" s="291">
        <v>5</v>
      </c>
      <c r="C1623" s="593" t="str">
        <f>_xlfn.CONCAT(Table1[[#This Row],[groupid]],Table1[[#This Row],[Thành phần hao phí]])</f>
        <v>5b) Nhân công</v>
      </c>
      <c r="D1623" s="594"/>
      <c r="E1623" s="589" t="s">
        <v>229</v>
      </c>
      <c r="F1623" s="588"/>
      <c r="G1623" s="595"/>
      <c r="H1623" s="590"/>
      <c r="I1623" s="596"/>
      <c r="J1623" s="591">
        <v>88740</v>
      </c>
    </row>
    <row r="1624" spans="1:10" ht="15" customHeight="1">
      <c r="A1624" s="587"/>
      <c r="B1624" s="291">
        <v>5</v>
      </c>
      <c r="C1624" s="593" t="str">
        <f>_xlfn.CONCAT(Table1[[#This Row],[groupid]],Table1[[#This Row],[Thành phần hao phí]])</f>
        <v>5Nhân công 3,5/7, nhóm 1</v>
      </c>
      <c r="D1624" s="594" t="s">
        <v>96</v>
      </c>
      <c r="E1624" s="589" t="s">
        <v>97</v>
      </c>
      <c r="F1624" s="588" t="s">
        <v>93</v>
      </c>
      <c r="G1624" s="595">
        <v>0.36</v>
      </c>
      <c r="H1624" s="590">
        <v>246500</v>
      </c>
      <c r="I1624" s="596">
        <v>1</v>
      </c>
      <c r="J1624" s="591">
        <v>88740</v>
      </c>
    </row>
    <row r="1625" spans="1:10" ht="15" customHeight="1">
      <c r="A1625" s="587"/>
      <c r="B1625" s="291">
        <v>5</v>
      </c>
      <c r="C1625" s="593" t="str">
        <f>_xlfn.CONCAT(Table1[[#This Row],[groupid]],Table1[[#This Row],[Thành phần hao phí]])</f>
        <v>5c) Máy thi công</v>
      </c>
      <c r="D1625" s="594"/>
      <c r="E1625" s="589" t="s">
        <v>230</v>
      </c>
      <c r="F1625" s="588"/>
      <c r="G1625" s="595"/>
      <c r="H1625" s="590"/>
      <c r="I1625" s="596"/>
      <c r="J1625" s="591">
        <v>1007960</v>
      </c>
    </row>
    <row r="1626" spans="1:10" ht="15" customHeight="1">
      <c r="A1626" s="587"/>
      <c r="B1626" s="291">
        <v>5</v>
      </c>
      <c r="C1626" s="593" t="str">
        <f>_xlfn.CONCAT(Table1[[#This Row],[groupid]],Table1[[#This Row],[Thành phần hao phí]])</f>
        <v>5Máy đào gầu dây 1,2m3</v>
      </c>
      <c r="D1626" s="594" t="s">
        <v>105</v>
      </c>
      <c r="E1626" s="589" t="s">
        <v>106</v>
      </c>
      <c r="F1626" s="588" t="s">
        <v>103</v>
      </c>
      <c r="G1626" s="595">
        <v>0.192</v>
      </c>
      <c r="H1626" s="590">
        <v>3565793</v>
      </c>
      <c r="I1626" s="596">
        <v>1</v>
      </c>
      <c r="J1626" s="591">
        <v>684632</v>
      </c>
    </row>
    <row r="1627" spans="1:10" ht="15" customHeight="1">
      <c r="A1627" s="587"/>
      <c r="B1627" s="291">
        <v>5</v>
      </c>
      <c r="C1627" s="593" t="str">
        <f>_xlfn.CONCAT(Table1[[#This Row],[groupid]],Table1[[#This Row],[Thành phần hao phí]])</f>
        <v>5Sà lan 250T</v>
      </c>
      <c r="D1627" s="594" t="s">
        <v>113</v>
      </c>
      <c r="E1627" s="589" t="s">
        <v>114</v>
      </c>
      <c r="F1627" s="588" t="s">
        <v>103</v>
      </c>
      <c r="G1627" s="595">
        <v>0.192</v>
      </c>
      <c r="H1627" s="590">
        <v>677592</v>
      </c>
      <c r="I1627" s="596">
        <v>1</v>
      </c>
      <c r="J1627" s="591">
        <v>130098</v>
      </c>
    </row>
    <row r="1628" spans="1:10" ht="15" customHeight="1">
      <c r="A1628" s="587"/>
      <c r="B1628" s="291">
        <v>5</v>
      </c>
      <c r="C1628" s="593" t="str">
        <f>_xlfn.CONCAT(Table1[[#This Row],[groupid]],Table1[[#This Row],[Thành phần hao phí]])</f>
        <v>5Phao thép 60T chứa bùn</v>
      </c>
      <c r="D1628" s="594" t="s">
        <v>108</v>
      </c>
      <c r="E1628" s="589" t="s">
        <v>111</v>
      </c>
      <c r="F1628" s="588" t="s">
        <v>103</v>
      </c>
      <c r="G1628" s="595">
        <v>0.192</v>
      </c>
      <c r="H1628" s="590">
        <v>115189</v>
      </c>
      <c r="I1628" s="596">
        <v>1</v>
      </c>
      <c r="J1628" s="591">
        <v>22116</v>
      </c>
    </row>
    <row r="1629" spans="1:10" ht="15" customHeight="1">
      <c r="A1629" s="587"/>
      <c r="B1629" s="291">
        <v>5</v>
      </c>
      <c r="C1629" s="593" t="str">
        <f>_xlfn.CONCAT(Table1[[#This Row],[groupid]],Table1[[#This Row],[Thành phần hao phí]])</f>
        <v>5Sà lan 400T nhận bùn</v>
      </c>
      <c r="D1629" s="594" t="s">
        <v>116</v>
      </c>
      <c r="E1629" s="589" t="s">
        <v>119</v>
      </c>
      <c r="F1629" s="588" t="s">
        <v>103</v>
      </c>
      <c r="G1629" s="595">
        <v>0.192</v>
      </c>
      <c r="H1629" s="590">
        <v>891221</v>
      </c>
      <c r="I1629" s="596">
        <v>1</v>
      </c>
      <c r="J1629" s="591">
        <v>171114</v>
      </c>
    </row>
    <row r="1630" spans="1:10" ht="15" customHeight="1">
      <c r="A1630" s="587"/>
      <c r="B1630" s="291">
        <v>5</v>
      </c>
      <c r="C1630" s="593" t="str">
        <f>_xlfn.CONCAT(Table1[[#This Row],[groupid]],Table1[[#This Row],[Thành phần hao phí]])</f>
        <v>5Cộng</v>
      </c>
      <c r="D1630" s="594"/>
      <c r="E1630" s="589" t="s">
        <v>314</v>
      </c>
      <c r="F1630" s="588"/>
      <c r="G1630" s="595"/>
      <c r="H1630" s="590"/>
      <c r="I1630" s="596"/>
      <c r="J1630" s="591">
        <v>1007960</v>
      </c>
    </row>
    <row r="1631" spans="1:10" ht="15" customHeight="1">
      <c r="A1631" s="587">
        <v>6</v>
      </c>
      <c r="B1631" s="291">
        <v>6</v>
      </c>
      <c r="C1631" s="593" t="str">
        <f>_xlfn.CONCAT(Table1[[#This Row],[groupid]],Table1[[#This Row],[Thành phần hao phí]])</f>
        <v>6Vận chuyển đất, bùn đổ đi bằng tàu kéo 360CV, sà lan 400 tấn, vận chuyển 1 km đầu</v>
      </c>
      <c r="D1631" s="594" t="s">
        <v>57</v>
      </c>
      <c r="E1631" s="589" t="s">
        <v>67</v>
      </c>
      <c r="F1631" s="588" t="s">
        <v>54</v>
      </c>
      <c r="G1631" s="595">
        <v>1</v>
      </c>
      <c r="H1631" s="590"/>
      <c r="I1631" s="596"/>
      <c r="J1631" s="591"/>
    </row>
    <row r="1632" spans="1:10" ht="15" customHeight="1">
      <c r="A1632" s="587"/>
      <c r="B1632" s="291">
        <v>6</v>
      </c>
      <c r="C1632" s="593" t="str">
        <f>_xlfn.CONCAT(Table1[[#This Row],[groupid]],Table1[[#This Row],[Thành phần hao phí]])</f>
        <v>6c) Máy thi công</v>
      </c>
      <c r="D1632" s="594"/>
      <c r="E1632" s="589" t="s">
        <v>230</v>
      </c>
      <c r="F1632" s="588"/>
      <c r="G1632" s="595"/>
      <c r="H1632" s="590"/>
      <c r="I1632" s="596"/>
      <c r="J1632" s="591">
        <v>634088</v>
      </c>
    </row>
    <row r="1633" spans="1:10" ht="15" customHeight="1">
      <c r="A1633" s="587"/>
      <c r="B1633" s="291">
        <v>6</v>
      </c>
      <c r="C1633" s="593" t="str">
        <f>_xlfn.CONCAT(Table1[[#This Row],[groupid]],Table1[[#This Row],[Thành phần hao phí]])</f>
        <v>6Sà lan 400T</v>
      </c>
      <c r="D1633" s="594" t="s">
        <v>116</v>
      </c>
      <c r="E1633" s="589" t="s">
        <v>117</v>
      </c>
      <c r="F1633" s="588" t="s">
        <v>103</v>
      </c>
      <c r="G1633" s="595">
        <v>9.4E-2</v>
      </c>
      <c r="H1633" s="590">
        <v>891221</v>
      </c>
      <c r="I1633" s="596">
        <v>1</v>
      </c>
      <c r="J1633" s="591">
        <v>83775</v>
      </c>
    </row>
    <row r="1634" spans="1:10" ht="15" customHeight="1">
      <c r="A1634" s="587"/>
      <c r="B1634" s="291">
        <v>6</v>
      </c>
      <c r="C1634" s="593" t="str">
        <f>_xlfn.CONCAT(Table1[[#This Row],[groupid]],Table1[[#This Row],[Thành phần hao phí]])</f>
        <v>6Tàu kéo 360CV</v>
      </c>
      <c r="D1634" s="594" t="s">
        <v>120</v>
      </c>
      <c r="E1634" s="589" t="s">
        <v>121</v>
      </c>
      <c r="F1634" s="588" t="s">
        <v>103</v>
      </c>
      <c r="G1634" s="595">
        <v>9.4E-2</v>
      </c>
      <c r="H1634" s="590">
        <v>5854397</v>
      </c>
      <c r="I1634" s="596">
        <v>1</v>
      </c>
      <c r="J1634" s="591">
        <v>550313</v>
      </c>
    </row>
    <row r="1635" spans="1:10" ht="15" customHeight="1">
      <c r="A1635" s="587"/>
      <c r="B1635" s="291">
        <v>6</v>
      </c>
      <c r="C1635" s="593" t="str">
        <f>_xlfn.CONCAT(Table1[[#This Row],[groupid]],Table1[[#This Row],[Thành phần hao phí]])</f>
        <v>6Cộng</v>
      </c>
      <c r="D1635" s="594"/>
      <c r="E1635" s="589" t="s">
        <v>314</v>
      </c>
      <c r="F1635" s="588"/>
      <c r="G1635" s="595"/>
      <c r="H1635" s="590"/>
      <c r="I1635" s="596"/>
      <c r="J1635" s="591">
        <v>634088</v>
      </c>
    </row>
    <row r="1636" spans="1:10" ht="15" customHeight="1">
      <c r="A1636" s="587">
        <v>7</v>
      </c>
      <c r="B1636" s="291">
        <v>7</v>
      </c>
      <c r="C1636" s="593" t="str">
        <f>_xlfn.CONCAT(Table1[[#This Row],[groupid]],Table1[[#This Row],[Thành phần hao phí]])</f>
        <v>7Vận chuyển đất, bùn đổ đi bằng tàu kéo 360CV, sà lan 400 tấn, vận chuyển 1 km tiếp theo, cự ly &lt;= 6km</v>
      </c>
      <c r="D1636" s="594" t="s">
        <v>60</v>
      </c>
      <c r="E1636" s="589" t="s">
        <v>69</v>
      </c>
      <c r="F1636" s="588" t="s">
        <v>54</v>
      </c>
      <c r="G1636" s="595">
        <v>1</v>
      </c>
      <c r="H1636" s="590"/>
      <c r="I1636" s="596"/>
      <c r="J1636" s="591"/>
    </row>
    <row r="1637" spans="1:10" ht="15" customHeight="1">
      <c r="A1637" s="587"/>
      <c r="B1637" s="291">
        <v>7</v>
      </c>
      <c r="C1637" s="593" t="str">
        <f>_xlfn.CONCAT(Table1[[#This Row],[groupid]],Table1[[#This Row],[Thành phần hao phí]])</f>
        <v>7c) Máy thi công</v>
      </c>
      <c r="D1637" s="594"/>
      <c r="E1637" s="589" t="s">
        <v>230</v>
      </c>
      <c r="F1637" s="588"/>
      <c r="G1637" s="595"/>
      <c r="H1637" s="590"/>
      <c r="I1637" s="596"/>
      <c r="J1637" s="591">
        <v>2698247</v>
      </c>
    </row>
    <row r="1638" spans="1:10" ht="15" customHeight="1">
      <c r="A1638" s="587"/>
      <c r="B1638" s="291">
        <v>7</v>
      </c>
      <c r="C1638" s="593" t="str">
        <f>_xlfn.CONCAT(Table1[[#This Row],[groupid]],Table1[[#This Row],[Thành phần hao phí]])</f>
        <v>7Sà lan 400T</v>
      </c>
      <c r="D1638" s="594" t="s">
        <v>116</v>
      </c>
      <c r="E1638" s="589" t="s">
        <v>117</v>
      </c>
      <c r="F1638" s="588" t="s">
        <v>103</v>
      </c>
      <c r="G1638" s="595">
        <v>0.08</v>
      </c>
      <c r="H1638" s="590">
        <v>891221</v>
      </c>
      <c r="I1638" s="596">
        <v>5</v>
      </c>
      <c r="J1638" s="591">
        <v>356488</v>
      </c>
    </row>
    <row r="1639" spans="1:10" ht="15" customHeight="1">
      <c r="A1639" s="587"/>
      <c r="B1639" s="291">
        <v>7</v>
      </c>
      <c r="C1639" s="593" t="str">
        <f>_xlfn.CONCAT(Table1[[#This Row],[groupid]],Table1[[#This Row],[Thành phần hao phí]])</f>
        <v>7Tàu kéo 360CV</v>
      </c>
      <c r="D1639" s="594" t="s">
        <v>120</v>
      </c>
      <c r="E1639" s="589" t="s">
        <v>121</v>
      </c>
      <c r="F1639" s="588" t="s">
        <v>103</v>
      </c>
      <c r="G1639" s="595">
        <v>0.08</v>
      </c>
      <c r="H1639" s="590">
        <v>5854397</v>
      </c>
      <c r="I1639" s="596">
        <v>5</v>
      </c>
      <c r="J1639" s="591">
        <v>2341759</v>
      </c>
    </row>
    <row r="1640" spans="1:10" ht="15" customHeight="1">
      <c r="A1640" s="587"/>
      <c r="B1640" s="291">
        <v>7</v>
      </c>
      <c r="C1640" s="593" t="str">
        <f>_xlfn.CONCAT(Table1[[#This Row],[groupid]],Table1[[#This Row],[Thành phần hao phí]])</f>
        <v>7Cộng</v>
      </c>
      <c r="D1640" s="594"/>
      <c r="E1640" s="589" t="s">
        <v>314</v>
      </c>
      <c r="F1640" s="588"/>
      <c r="G1640" s="595"/>
      <c r="H1640" s="590"/>
      <c r="I1640" s="596"/>
      <c r="J1640" s="591">
        <v>2698247</v>
      </c>
    </row>
    <row r="1641" spans="1:10" ht="15" customHeight="1">
      <c r="A1641" s="587">
        <v>8</v>
      </c>
      <c r="B1641" s="291">
        <v>8</v>
      </c>
      <c r="C1641" s="593" t="str">
        <f>_xlfn.CONCAT(Table1[[#This Row],[groupid]],Table1[[#This Row],[Thành phần hao phí]])</f>
        <v>8Vận chuyển đất, bùn đổ đi bằng tàu kéo 360CV, sà lan 400 tấn, vận chuyển 1 km tiếp theo, cự ly từ 6 - 20km</v>
      </c>
      <c r="D1641" s="594" t="s">
        <v>71</v>
      </c>
      <c r="E1641" s="589" t="s">
        <v>72</v>
      </c>
      <c r="F1641" s="588" t="s">
        <v>54</v>
      </c>
      <c r="G1641" s="595">
        <v>1</v>
      </c>
      <c r="H1641" s="590"/>
      <c r="I1641" s="596"/>
      <c r="J1641" s="591"/>
    </row>
    <row r="1642" spans="1:10" ht="15" customHeight="1">
      <c r="A1642" s="587"/>
      <c r="B1642" s="291">
        <v>8</v>
      </c>
      <c r="C1642" s="593" t="str">
        <f>_xlfn.CONCAT(Table1[[#This Row],[groupid]],Table1[[#This Row],[Thành phần hao phí]])</f>
        <v>8c) Máy thi công</v>
      </c>
      <c r="D1642" s="594"/>
      <c r="E1642" s="589" t="s">
        <v>230</v>
      </c>
      <c r="F1642" s="588"/>
      <c r="G1642" s="595"/>
      <c r="H1642" s="590"/>
      <c r="I1642" s="596"/>
      <c r="J1642" s="591">
        <v>6705145</v>
      </c>
    </row>
    <row r="1643" spans="1:10" ht="15" customHeight="1">
      <c r="A1643" s="587"/>
      <c r="B1643" s="291">
        <v>8</v>
      </c>
      <c r="C1643" s="593" t="str">
        <f>_xlfn.CONCAT(Table1[[#This Row],[groupid]],Table1[[#This Row],[Thành phần hao phí]])</f>
        <v>8Sà lan 400T</v>
      </c>
      <c r="D1643" s="594" t="s">
        <v>116</v>
      </c>
      <c r="E1643" s="589" t="s">
        <v>117</v>
      </c>
      <c r="F1643" s="588" t="s">
        <v>103</v>
      </c>
      <c r="G1643" s="595">
        <v>7.0999999999999994E-2</v>
      </c>
      <c r="H1643" s="590">
        <v>891221</v>
      </c>
      <c r="I1643" s="596">
        <v>14</v>
      </c>
      <c r="J1643" s="591">
        <v>885874</v>
      </c>
    </row>
    <row r="1644" spans="1:10" ht="15" customHeight="1">
      <c r="A1644" s="587"/>
      <c r="B1644" s="291">
        <v>8</v>
      </c>
      <c r="C1644" s="593" t="str">
        <f>_xlfn.CONCAT(Table1[[#This Row],[groupid]],Table1[[#This Row],[Thành phần hao phí]])</f>
        <v>8Tàu kéo 360CV</v>
      </c>
      <c r="D1644" s="594" t="s">
        <v>120</v>
      </c>
      <c r="E1644" s="589" t="s">
        <v>121</v>
      </c>
      <c r="F1644" s="588" t="s">
        <v>103</v>
      </c>
      <c r="G1644" s="595">
        <v>7.0999999999999994E-2</v>
      </c>
      <c r="H1644" s="590">
        <v>5854397</v>
      </c>
      <c r="I1644" s="596">
        <v>14</v>
      </c>
      <c r="J1644" s="591">
        <v>5819271</v>
      </c>
    </row>
    <row r="1645" spans="1:10" ht="15" customHeight="1">
      <c r="A1645" s="587"/>
      <c r="B1645" s="291">
        <v>8</v>
      </c>
      <c r="C1645" s="593" t="str">
        <f>_xlfn.CONCAT(Table1[[#This Row],[groupid]],Table1[[#This Row],[Thành phần hao phí]])</f>
        <v>8Cộng</v>
      </c>
      <c r="D1645" s="594"/>
      <c r="E1645" s="589" t="s">
        <v>314</v>
      </c>
      <c r="F1645" s="588"/>
      <c r="G1645" s="595"/>
      <c r="H1645" s="590"/>
      <c r="I1645" s="596"/>
      <c r="J1645" s="591">
        <v>6705145</v>
      </c>
    </row>
    <row r="1646" spans="1:10" ht="15" customHeight="1">
      <c r="A1646" s="587">
        <v>9</v>
      </c>
      <c r="B1646" s="291">
        <v>9</v>
      </c>
      <c r="C1646" s="593" t="str">
        <f>_xlfn.CONCAT(Table1[[#This Row],[groupid]],Table1[[#This Row],[Thành phần hao phí]])</f>
        <v>9Vận chuyển đất, bùn đổ đi bằng tàu kéo 360CV, sà lan 400 tấn, vận chuyển 1 km tiếp theo, cự ly &gt; 20km</v>
      </c>
      <c r="D1646" s="594" t="s">
        <v>74</v>
      </c>
      <c r="E1646" s="589" t="s">
        <v>75</v>
      </c>
      <c r="F1646" s="588" t="s">
        <v>54</v>
      </c>
      <c r="G1646" s="595">
        <v>1</v>
      </c>
      <c r="H1646" s="590"/>
      <c r="I1646" s="596"/>
      <c r="J1646" s="591"/>
    </row>
    <row r="1647" spans="1:10" ht="15" customHeight="1">
      <c r="A1647" s="587"/>
      <c r="B1647" s="291">
        <v>9</v>
      </c>
      <c r="C1647" s="593" t="str">
        <f>_xlfn.CONCAT(Table1[[#This Row],[groupid]],Table1[[#This Row],[Thành phần hao phí]])</f>
        <v>9c) Máy thi công</v>
      </c>
      <c r="D1647" s="594"/>
      <c r="E1647" s="589" t="s">
        <v>230</v>
      </c>
      <c r="F1647" s="588"/>
      <c r="G1647" s="595"/>
      <c r="H1647" s="590"/>
      <c r="I1647" s="596"/>
      <c r="J1647" s="591">
        <v>279269</v>
      </c>
    </row>
    <row r="1648" spans="1:10" ht="15" customHeight="1">
      <c r="A1648" s="587"/>
      <c r="B1648" s="291">
        <v>9</v>
      </c>
      <c r="C1648" s="593" t="str">
        <f>_xlfn.CONCAT(Table1[[#This Row],[groupid]],Table1[[#This Row],[Thành phần hao phí]])</f>
        <v>9Sà lan 400T</v>
      </c>
      <c r="D1648" s="594" t="s">
        <v>116</v>
      </c>
      <c r="E1648" s="589" t="s">
        <v>117</v>
      </c>
      <c r="F1648" s="588" t="s">
        <v>103</v>
      </c>
      <c r="G1648" s="595">
        <v>6.9000000000000006E-2</v>
      </c>
      <c r="H1648" s="590">
        <v>891221</v>
      </c>
      <c r="I1648" s="596">
        <v>0.6</v>
      </c>
      <c r="J1648" s="591">
        <v>36897</v>
      </c>
    </row>
    <row r="1649" spans="1:10" ht="15" customHeight="1">
      <c r="A1649" s="587"/>
      <c r="B1649" s="291">
        <v>9</v>
      </c>
      <c r="C1649" s="593" t="str">
        <f>_xlfn.CONCAT(Table1[[#This Row],[groupid]],Table1[[#This Row],[Thành phần hao phí]])</f>
        <v>9Tàu kéo 360CV</v>
      </c>
      <c r="D1649" s="594" t="s">
        <v>120</v>
      </c>
      <c r="E1649" s="589" t="s">
        <v>121</v>
      </c>
      <c r="F1649" s="588" t="s">
        <v>103</v>
      </c>
      <c r="G1649" s="595">
        <v>6.9000000000000006E-2</v>
      </c>
      <c r="H1649" s="590">
        <v>5854397</v>
      </c>
      <c r="I1649" s="596">
        <v>0.6</v>
      </c>
      <c r="J1649" s="591">
        <v>242372</v>
      </c>
    </row>
    <row r="1650" spans="1:10" ht="15" customHeight="1">
      <c r="A1650" s="587"/>
      <c r="B1650" s="291">
        <v>9</v>
      </c>
      <c r="C1650" s="593" t="str">
        <f>_xlfn.CONCAT(Table1[[#This Row],[groupid]],Table1[[#This Row],[Thành phần hao phí]])</f>
        <v>9Cộng</v>
      </c>
      <c r="D1650" s="594"/>
      <c r="E1650" s="589" t="s">
        <v>314</v>
      </c>
      <c r="F1650" s="588"/>
      <c r="G1650" s="595"/>
      <c r="H1650" s="590"/>
      <c r="I1650" s="596"/>
      <c r="J1650" s="591">
        <v>279269</v>
      </c>
    </row>
    <row r="1651" spans="1:10" ht="15" customHeight="1">
      <c r="A1651" s="587">
        <v>10</v>
      </c>
      <c r="B1651" s="291">
        <v>10</v>
      </c>
      <c r="C1651" s="593" t="str">
        <f>_xlfn.CONCAT(Table1[[#This Row],[groupid]],Table1[[#This Row],[Thành phần hao phí]])</f>
        <v>10Vận chuyển đất từ sà lan 400T lên bờ bằng máy đào gầu dây 1,2m3, chiều cao đổ đất &lt;= 3m, bùn đặc</v>
      </c>
      <c r="D1651" s="594" t="s">
        <v>63</v>
      </c>
      <c r="E1651" s="589" t="s">
        <v>77</v>
      </c>
      <c r="F1651" s="588" t="s">
        <v>54</v>
      </c>
      <c r="G1651" s="595">
        <v>1</v>
      </c>
      <c r="H1651" s="590"/>
      <c r="I1651" s="596"/>
      <c r="J1651" s="591"/>
    </row>
    <row r="1652" spans="1:10" ht="15" customHeight="1">
      <c r="A1652" s="587"/>
      <c r="B1652" s="291">
        <v>10</v>
      </c>
      <c r="C1652" s="593" t="str">
        <f>_xlfn.CONCAT(Table1[[#This Row],[groupid]],Table1[[#This Row],[Thành phần hao phí]])</f>
        <v>10b) Nhân công</v>
      </c>
      <c r="D1652" s="594"/>
      <c r="E1652" s="589" t="s">
        <v>229</v>
      </c>
      <c r="F1652" s="588"/>
      <c r="G1652" s="595"/>
      <c r="H1652" s="590"/>
      <c r="I1652" s="596"/>
      <c r="J1652" s="591">
        <v>88740</v>
      </c>
    </row>
    <row r="1653" spans="1:10" ht="15" customHeight="1">
      <c r="A1653" s="587"/>
      <c r="B1653" s="291">
        <v>10</v>
      </c>
      <c r="C1653" s="593" t="str">
        <f>_xlfn.CONCAT(Table1[[#This Row],[groupid]],Table1[[#This Row],[Thành phần hao phí]])</f>
        <v>10Nhân công 3,5/7, nhóm 1</v>
      </c>
      <c r="D1653" s="594" t="s">
        <v>96</v>
      </c>
      <c r="E1653" s="589" t="s">
        <v>97</v>
      </c>
      <c r="F1653" s="588" t="s">
        <v>93</v>
      </c>
      <c r="G1653" s="595">
        <v>0.36</v>
      </c>
      <c r="H1653" s="590">
        <v>246500</v>
      </c>
      <c r="I1653" s="596">
        <v>1</v>
      </c>
      <c r="J1653" s="591">
        <v>88740</v>
      </c>
    </row>
    <row r="1654" spans="1:10" ht="15" customHeight="1">
      <c r="A1654" s="587"/>
      <c r="B1654" s="291">
        <v>10</v>
      </c>
      <c r="C1654" s="593" t="str">
        <f>_xlfn.CONCAT(Table1[[#This Row],[groupid]],Table1[[#This Row],[Thành phần hao phí]])</f>
        <v>10c) Máy thi công</v>
      </c>
      <c r="D1654" s="594"/>
      <c r="E1654" s="589" t="s">
        <v>230</v>
      </c>
      <c r="F1654" s="588"/>
      <c r="G1654" s="595"/>
      <c r="H1654" s="590"/>
      <c r="I1654" s="596"/>
      <c r="J1654" s="591">
        <v>985844</v>
      </c>
    </row>
    <row r="1655" spans="1:10" ht="15" customHeight="1">
      <c r="A1655" s="587"/>
      <c r="B1655" s="291">
        <v>10</v>
      </c>
      <c r="C1655" s="593" t="str">
        <f>_xlfn.CONCAT(Table1[[#This Row],[groupid]],Table1[[#This Row],[Thành phần hao phí]])</f>
        <v>10Máy đào gầu dây 1,2m3</v>
      </c>
      <c r="D1655" s="594" t="s">
        <v>105</v>
      </c>
      <c r="E1655" s="589" t="s">
        <v>106</v>
      </c>
      <c r="F1655" s="588" t="s">
        <v>103</v>
      </c>
      <c r="G1655" s="595">
        <v>0.192</v>
      </c>
      <c r="H1655" s="590">
        <v>3565793</v>
      </c>
      <c r="I1655" s="596">
        <v>1</v>
      </c>
      <c r="J1655" s="591">
        <v>684632</v>
      </c>
    </row>
    <row r="1656" spans="1:10" ht="15" customHeight="1">
      <c r="A1656" s="587"/>
      <c r="B1656" s="291">
        <v>10</v>
      </c>
      <c r="C1656" s="593" t="str">
        <f>_xlfn.CONCAT(Table1[[#This Row],[groupid]],Table1[[#This Row],[Thành phần hao phí]])</f>
        <v>10Sà lan 250T</v>
      </c>
      <c r="D1656" s="594" t="s">
        <v>113</v>
      </c>
      <c r="E1656" s="589" t="s">
        <v>114</v>
      </c>
      <c r="F1656" s="588" t="s">
        <v>103</v>
      </c>
      <c r="G1656" s="595">
        <v>0.192</v>
      </c>
      <c r="H1656" s="590">
        <v>677592</v>
      </c>
      <c r="I1656" s="596">
        <v>1</v>
      </c>
      <c r="J1656" s="591">
        <v>130098</v>
      </c>
    </row>
    <row r="1657" spans="1:10" ht="15" customHeight="1">
      <c r="A1657" s="587"/>
      <c r="B1657" s="291">
        <v>10</v>
      </c>
      <c r="C1657" s="593" t="str">
        <f>_xlfn.CONCAT(Table1[[#This Row],[groupid]],Table1[[#This Row],[Thành phần hao phí]])</f>
        <v>10Sà lan 400T</v>
      </c>
      <c r="D1657" s="594" t="s">
        <v>116</v>
      </c>
      <c r="E1657" s="589" t="s">
        <v>117</v>
      </c>
      <c r="F1657" s="588" t="s">
        <v>103</v>
      </c>
      <c r="G1657" s="595">
        <v>0.192</v>
      </c>
      <c r="H1657" s="590">
        <v>891221</v>
      </c>
      <c r="I1657" s="596">
        <v>1</v>
      </c>
      <c r="J1657" s="591">
        <v>171114</v>
      </c>
    </row>
    <row r="1658" spans="1:10" ht="15" customHeight="1">
      <c r="A1658" s="587"/>
      <c r="B1658" s="291">
        <v>10</v>
      </c>
      <c r="C1658" s="593" t="str">
        <f>_xlfn.CONCAT(Table1[[#This Row],[groupid]],Table1[[#This Row],[Thành phần hao phí]])</f>
        <v>10Cộng</v>
      </c>
      <c r="D1658" s="594"/>
      <c r="E1658" s="589" t="s">
        <v>314</v>
      </c>
      <c r="F1658" s="588"/>
      <c r="G1658" s="595"/>
      <c r="H1658" s="590"/>
      <c r="I1658" s="596"/>
      <c r="J1658" s="591">
        <v>985844</v>
      </c>
    </row>
    <row r="1659" spans="1:10" ht="15" customHeight="1">
      <c r="A1659" s="587">
        <v>11</v>
      </c>
      <c r="B1659" s="291">
        <v>11</v>
      </c>
      <c r="C1659" s="593" t="str">
        <f>_xlfn.CONCAT(Table1[[#This Row],[groupid]],Table1[[#This Row],[Thành phần hao phí]])</f>
        <v>110</v>
      </c>
      <c r="D1659" s="594">
        <v>0</v>
      </c>
      <c r="E1659" s="589">
        <v>0</v>
      </c>
      <c r="F1659" s="588">
        <v>0</v>
      </c>
      <c r="G1659" s="595">
        <v>1</v>
      </c>
      <c r="H1659" s="590"/>
      <c r="I1659" s="596"/>
      <c r="J1659" s="591"/>
    </row>
    <row r="1660" spans="1:10" ht="15" customHeight="1">
      <c r="A1660" s="587"/>
      <c r="B1660" s="291">
        <v>11</v>
      </c>
      <c r="C1660" s="593" t="str">
        <f>_xlfn.CONCAT(Table1[[#This Row],[groupid]],Table1[[#This Row],[Thành phần hao phí]])</f>
        <v>11b) Nhân công</v>
      </c>
      <c r="D1660" s="594"/>
      <c r="E1660" s="589" t="s">
        <v>229</v>
      </c>
      <c r="F1660" s="588"/>
      <c r="G1660" s="595"/>
      <c r="H1660" s="590"/>
      <c r="I1660" s="596"/>
      <c r="J1660" s="591">
        <v>243933</v>
      </c>
    </row>
    <row r="1661" spans="1:10" ht="15" customHeight="1">
      <c r="A1661" s="587"/>
      <c r="B1661" s="291">
        <v>11</v>
      </c>
      <c r="C1661" s="593" t="str">
        <f>_xlfn.CONCAT(Table1[[#This Row],[groupid]],Table1[[#This Row],[Thành phần hao phí]])</f>
        <v>11Nhân công 3,5/7, nhóm 1</v>
      </c>
      <c r="D1661" s="594" t="s">
        <v>96</v>
      </c>
      <c r="E1661" s="589" t="s">
        <v>97</v>
      </c>
      <c r="F1661" s="588" t="s">
        <v>93</v>
      </c>
      <c r="G1661" s="595">
        <v>0.36</v>
      </c>
      <c r="H1661" s="590">
        <v>677592</v>
      </c>
      <c r="I1661" s="596">
        <v>1</v>
      </c>
      <c r="J1661" s="591">
        <v>243933</v>
      </c>
    </row>
    <row r="1662" spans="1:10" ht="15" customHeight="1">
      <c r="A1662" s="587"/>
      <c r="B1662" s="291">
        <v>11</v>
      </c>
      <c r="C1662" s="593" t="str">
        <f>_xlfn.CONCAT(Table1[[#This Row],[groupid]],Table1[[#This Row],[Thành phần hao phí]])</f>
        <v>11c) Máy thi công</v>
      </c>
      <c r="D1662" s="594"/>
      <c r="E1662" s="589" t="s">
        <v>230</v>
      </c>
      <c r="F1662" s="588"/>
      <c r="G1662" s="595"/>
      <c r="H1662" s="590"/>
      <c r="I1662" s="596"/>
      <c r="J1662" s="591">
        <v>679403</v>
      </c>
    </row>
    <row r="1663" spans="1:10" ht="15" customHeight="1">
      <c r="A1663" s="587"/>
      <c r="B1663" s="291">
        <v>11</v>
      </c>
      <c r="C1663" s="593" t="str">
        <f>_xlfn.CONCAT(Table1[[#This Row],[groupid]],Table1[[#This Row],[Thành phần hao phí]])</f>
        <v>11Máy đào gầu dây 1,2m3</v>
      </c>
      <c r="D1663" s="594" t="s">
        <v>105</v>
      </c>
      <c r="E1663" s="589" t="s">
        <v>106</v>
      </c>
      <c r="F1663" s="588" t="s">
        <v>103</v>
      </c>
      <c r="G1663" s="595">
        <v>0.192</v>
      </c>
      <c r="H1663" s="590">
        <v>3538558</v>
      </c>
      <c r="I1663" s="596">
        <v>1</v>
      </c>
      <c r="J1663" s="591">
        <v>679403</v>
      </c>
    </row>
    <row r="1664" spans="1:10" ht="15" customHeight="1">
      <c r="A1664" s="587"/>
      <c r="B1664" s="291">
        <v>11</v>
      </c>
      <c r="C1664" s="593" t="str">
        <f>_xlfn.CONCAT(Table1[[#This Row],[groupid]],Table1[[#This Row],[Thành phần hao phí]])</f>
        <v>11Sà lan 250T</v>
      </c>
      <c r="D1664" s="594" t="s">
        <v>113</v>
      </c>
      <c r="E1664" s="589" t="s">
        <v>114</v>
      </c>
      <c r="F1664" s="588" t="s">
        <v>103</v>
      </c>
      <c r="G1664" s="595">
        <v>0.192</v>
      </c>
      <c r="H1664" s="590">
        <v>0</v>
      </c>
      <c r="I1664" s="596">
        <v>1</v>
      </c>
      <c r="J1664" s="591">
        <v>0</v>
      </c>
    </row>
    <row r="1665" spans="1:10" ht="15" customHeight="1">
      <c r="A1665" s="587"/>
      <c r="B1665" s="291">
        <v>11</v>
      </c>
      <c r="C1665" s="593" t="str">
        <f>_xlfn.CONCAT(Table1[[#This Row],[groupid]],Table1[[#This Row],[Thành phần hao phí]])</f>
        <v>11Sà lan 400T</v>
      </c>
      <c r="D1665" s="594" t="s">
        <v>116</v>
      </c>
      <c r="E1665" s="589" t="s">
        <v>117</v>
      </c>
      <c r="F1665" s="588" t="s">
        <v>103</v>
      </c>
      <c r="G1665" s="595">
        <v>0.192</v>
      </c>
      <c r="H1665" s="590">
        <v>0</v>
      </c>
      <c r="I1665" s="596">
        <v>1</v>
      </c>
      <c r="J1665" s="591">
        <v>0</v>
      </c>
    </row>
    <row r="1666" spans="1:10" ht="15" customHeight="1">
      <c r="A1666" s="587"/>
      <c r="B1666" s="291">
        <v>11</v>
      </c>
      <c r="C1666" s="593" t="str">
        <f>_xlfn.CONCAT(Table1[[#This Row],[groupid]],Table1[[#This Row],[Thành phần hao phí]])</f>
        <v>11Cộng</v>
      </c>
      <c r="D1666" s="594"/>
      <c r="E1666" s="589" t="s">
        <v>314</v>
      </c>
      <c r="F1666" s="588"/>
      <c r="G1666" s="595"/>
      <c r="H1666" s="590"/>
      <c r="I1666" s="596"/>
      <c r="J1666" s="591">
        <v>679403</v>
      </c>
    </row>
    <row r="1667" spans="1:10" ht="15" customHeight="1">
      <c r="A1667" s="587">
        <v>12</v>
      </c>
      <c r="B1667" s="291">
        <v>12</v>
      </c>
      <c r="C1667" s="593" t="str">
        <f>_xlfn.CONCAT(Table1[[#This Row],[groupid]],Table1[[#This Row],[Thành phần hao phí]])</f>
        <v>120</v>
      </c>
      <c r="D1667" s="594">
        <v>0</v>
      </c>
      <c r="E1667" s="589">
        <v>0</v>
      </c>
      <c r="F1667" s="588">
        <v>0</v>
      </c>
      <c r="G1667" s="595">
        <v>1</v>
      </c>
      <c r="H1667" s="590"/>
      <c r="I1667" s="596"/>
      <c r="J1667" s="591"/>
    </row>
    <row r="1668" spans="1:10" ht="15" customHeight="1">
      <c r="A1668" s="587"/>
      <c r="B1668" s="291">
        <v>12</v>
      </c>
      <c r="C1668" s="593" t="str">
        <f>_xlfn.CONCAT(Table1[[#This Row],[groupid]],Table1[[#This Row],[Thành phần hao phí]])</f>
        <v>12b) Nhân công</v>
      </c>
      <c r="D1668" s="594"/>
      <c r="E1668" s="589" t="s">
        <v>229</v>
      </c>
      <c r="F1668" s="588"/>
      <c r="G1668" s="595"/>
      <c r="H1668" s="590"/>
      <c r="I1668" s="596"/>
      <c r="J1668" s="591">
        <v>0</v>
      </c>
    </row>
    <row r="1669" spans="1:10" ht="15" customHeight="1">
      <c r="A1669" s="587"/>
      <c r="B1669" s="291">
        <v>12</v>
      </c>
      <c r="C1669" s="593" t="str">
        <f>_xlfn.CONCAT(Table1[[#This Row],[groupid]],Table1[[#This Row],[Thành phần hao phí]])</f>
        <v>12Nhân công 3,5/7, nhóm 1</v>
      </c>
      <c r="D1669" s="594" t="s">
        <v>96</v>
      </c>
      <c r="E1669" s="589" t="s">
        <v>97</v>
      </c>
      <c r="F1669" s="588" t="s">
        <v>93</v>
      </c>
      <c r="G1669" s="595">
        <v>0.36</v>
      </c>
      <c r="H1669" s="590">
        <v>0</v>
      </c>
      <c r="I1669" s="596">
        <v>1</v>
      </c>
      <c r="J1669" s="591">
        <v>0</v>
      </c>
    </row>
    <row r="1670" spans="1:10" ht="15" customHeight="1">
      <c r="A1670" s="587"/>
      <c r="B1670" s="291">
        <v>12</v>
      </c>
      <c r="C1670" s="593" t="str">
        <f>_xlfn.CONCAT(Table1[[#This Row],[groupid]],Table1[[#This Row],[Thành phần hao phí]])</f>
        <v>12c) Máy thi công</v>
      </c>
      <c r="D1670" s="594"/>
      <c r="E1670" s="589" t="s">
        <v>230</v>
      </c>
      <c r="F1670" s="588"/>
      <c r="G1670" s="595"/>
      <c r="H1670" s="590"/>
      <c r="I1670" s="596"/>
      <c r="J1670" s="591">
        <v>0</v>
      </c>
    </row>
    <row r="1671" spans="1:10" ht="15" customHeight="1">
      <c r="A1671" s="587"/>
      <c r="B1671" s="291">
        <v>12</v>
      </c>
      <c r="C1671" s="593" t="str">
        <f>_xlfn.CONCAT(Table1[[#This Row],[groupid]],Table1[[#This Row],[Thành phần hao phí]])</f>
        <v>12Máy đào gầu dây 1,2m3</v>
      </c>
      <c r="D1671" s="594" t="s">
        <v>105</v>
      </c>
      <c r="E1671" s="589" t="s">
        <v>106</v>
      </c>
      <c r="F1671" s="588" t="s">
        <v>103</v>
      </c>
      <c r="G1671" s="595">
        <v>0.192</v>
      </c>
      <c r="H1671" s="590">
        <v>0</v>
      </c>
      <c r="I1671" s="596">
        <v>1</v>
      </c>
      <c r="J1671" s="591">
        <v>0</v>
      </c>
    </row>
    <row r="1672" spans="1:10" ht="15" customHeight="1">
      <c r="A1672" s="587"/>
      <c r="B1672" s="291">
        <v>12</v>
      </c>
      <c r="C1672" s="593" t="str">
        <f>_xlfn.CONCAT(Table1[[#This Row],[groupid]],Table1[[#This Row],[Thành phần hao phí]])</f>
        <v>12Sà lan 250T</v>
      </c>
      <c r="D1672" s="594" t="s">
        <v>113</v>
      </c>
      <c r="E1672" s="589" t="s">
        <v>114</v>
      </c>
      <c r="F1672" s="588" t="s">
        <v>103</v>
      </c>
      <c r="G1672" s="595">
        <v>0.192</v>
      </c>
      <c r="H1672" s="590">
        <v>0</v>
      </c>
      <c r="I1672" s="596">
        <v>1</v>
      </c>
      <c r="J1672" s="591">
        <v>0</v>
      </c>
    </row>
    <row r="1673" spans="1:10" ht="15" customHeight="1">
      <c r="A1673" s="587"/>
      <c r="B1673" s="291">
        <v>12</v>
      </c>
      <c r="C1673" s="593" t="str">
        <f>_xlfn.CONCAT(Table1[[#This Row],[groupid]],Table1[[#This Row],[Thành phần hao phí]])</f>
        <v>12Sà lan 400T</v>
      </c>
      <c r="D1673" s="594" t="s">
        <v>116</v>
      </c>
      <c r="E1673" s="589" t="s">
        <v>117</v>
      </c>
      <c r="F1673" s="588" t="s">
        <v>103</v>
      </c>
      <c r="G1673" s="595">
        <v>0.192</v>
      </c>
      <c r="H1673" s="590">
        <v>0</v>
      </c>
      <c r="I1673" s="596">
        <v>1</v>
      </c>
      <c r="J1673" s="591">
        <v>0</v>
      </c>
    </row>
    <row r="1674" spans="1:10" ht="15" customHeight="1">
      <c r="A1674" s="587"/>
      <c r="B1674" s="291">
        <v>12</v>
      </c>
      <c r="C1674" s="593" t="str">
        <f>_xlfn.CONCAT(Table1[[#This Row],[groupid]],Table1[[#This Row],[Thành phần hao phí]])</f>
        <v>12Cộng</v>
      </c>
      <c r="D1674" s="594"/>
      <c r="E1674" s="589" t="s">
        <v>314</v>
      </c>
      <c r="F1674" s="588"/>
      <c r="G1674" s="595"/>
      <c r="H1674" s="590"/>
      <c r="I1674" s="596"/>
      <c r="J1674" s="591">
        <v>0</v>
      </c>
    </row>
    <row r="1675" spans="1:10" ht="15" customHeight="1">
      <c r="A1675" s="587">
        <v>13</v>
      </c>
      <c r="B1675" s="291">
        <v>13</v>
      </c>
      <c r="C1675" s="593" t="str">
        <f>_xlfn.CONCAT(Table1[[#This Row],[groupid]],Table1[[#This Row],[Thành phần hao phí]])</f>
        <v>130</v>
      </c>
      <c r="D1675" s="594">
        <v>0</v>
      </c>
      <c r="E1675" s="589">
        <v>0</v>
      </c>
      <c r="F1675" s="588">
        <v>0</v>
      </c>
      <c r="G1675" s="595">
        <v>1</v>
      </c>
      <c r="H1675" s="590"/>
      <c r="I1675" s="596"/>
      <c r="J1675" s="591"/>
    </row>
    <row r="1676" spans="1:10" ht="15" customHeight="1">
      <c r="A1676" s="587"/>
      <c r="B1676" s="291">
        <v>13</v>
      </c>
      <c r="C1676" s="593" t="str">
        <f>_xlfn.CONCAT(Table1[[#This Row],[groupid]],Table1[[#This Row],[Thành phần hao phí]])</f>
        <v>13b) Nhân công</v>
      </c>
      <c r="D1676" s="594"/>
      <c r="E1676" s="589" t="s">
        <v>229</v>
      </c>
      <c r="F1676" s="588"/>
      <c r="G1676" s="595"/>
      <c r="H1676" s="590"/>
      <c r="I1676" s="596"/>
      <c r="J1676" s="591">
        <v>0</v>
      </c>
    </row>
    <row r="1677" spans="1:10" ht="15" customHeight="1">
      <c r="A1677" s="587"/>
      <c r="B1677" s="291">
        <v>13</v>
      </c>
      <c r="C1677" s="593" t="str">
        <f>_xlfn.CONCAT(Table1[[#This Row],[groupid]],Table1[[#This Row],[Thành phần hao phí]])</f>
        <v>13Nhân công 3,5/7, nhóm 1</v>
      </c>
      <c r="D1677" s="594" t="s">
        <v>96</v>
      </c>
      <c r="E1677" s="589" t="s">
        <v>97</v>
      </c>
      <c r="F1677" s="588" t="s">
        <v>93</v>
      </c>
      <c r="G1677" s="595">
        <v>0.36</v>
      </c>
      <c r="H1677" s="590">
        <v>0</v>
      </c>
      <c r="I1677" s="596">
        <v>1</v>
      </c>
      <c r="J1677" s="591">
        <v>0</v>
      </c>
    </row>
    <row r="1678" spans="1:10" ht="15" customHeight="1">
      <c r="A1678" s="587"/>
      <c r="B1678" s="291">
        <v>13</v>
      </c>
      <c r="C1678" s="593" t="str">
        <f>_xlfn.CONCAT(Table1[[#This Row],[groupid]],Table1[[#This Row],[Thành phần hao phí]])</f>
        <v>13c) Máy thi công</v>
      </c>
      <c r="D1678" s="594"/>
      <c r="E1678" s="589" t="s">
        <v>230</v>
      </c>
      <c r="F1678" s="588"/>
      <c r="G1678" s="595"/>
      <c r="H1678" s="590"/>
      <c r="I1678" s="596"/>
      <c r="J1678" s="591">
        <v>0</v>
      </c>
    </row>
    <row r="1679" spans="1:10" ht="15" customHeight="1">
      <c r="A1679" s="587"/>
      <c r="B1679" s="291">
        <v>13</v>
      </c>
      <c r="C1679" s="593" t="str">
        <f>_xlfn.CONCAT(Table1[[#This Row],[groupid]],Table1[[#This Row],[Thành phần hao phí]])</f>
        <v>13Máy đào gầu dây 1,2m3</v>
      </c>
      <c r="D1679" s="594" t="s">
        <v>105</v>
      </c>
      <c r="E1679" s="589" t="s">
        <v>106</v>
      </c>
      <c r="F1679" s="588" t="s">
        <v>103</v>
      </c>
      <c r="G1679" s="595">
        <v>0.192</v>
      </c>
      <c r="H1679" s="590">
        <v>0</v>
      </c>
      <c r="I1679" s="596">
        <v>1</v>
      </c>
      <c r="J1679" s="591">
        <v>0</v>
      </c>
    </row>
    <row r="1680" spans="1:10" ht="15" customHeight="1">
      <c r="A1680" s="587"/>
      <c r="B1680" s="291">
        <v>13</v>
      </c>
      <c r="C1680" s="593" t="str">
        <f>_xlfn.CONCAT(Table1[[#This Row],[groupid]],Table1[[#This Row],[Thành phần hao phí]])</f>
        <v>13Sà lan 250T</v>
      </c>
      <c r="D1680" s="594" t="s">
        <v>113</v>
      </c>
      <c r="E1680" s="589" t="s">
        <v>114</v>
      </c>
      <c r="F1680" s="588" t="s">
        <v>103</v>
      </c>
      <c r="G1680" s="595">
        <v>0.192</v>
      </c>
      <c r="H1680" s="590">
        <v>0</v>
      </c>
      <c r="I1680" s="596">
        <v>1</v>
      </c>
      <c r="J1680" s="591">
        <v>0</v>
      </c>
    </row>
    <row r="1681" spans="1:10" ht="15" customHeight="1">
      <c r="A1681" s="587"/>
      <c r="B1681" s="291">
        <v>13</v>
      </c>
      <c r="C1681" s="593" t="str">
        <f>_xlfn.CONCAT(Table1[[#This Row],[groupid]],Table1[[#This Row],[Thành phần hao phí]])</f>
        <v>13Sà lan 400T</v>
      </c>
      <c r="D1681" s="594" t="s">
        <v>116</v>
      </c>
      <c r="E1681" s="589" t="s">
        <v>117</v>
      </c>
      <c r="F1681" s="588" t="s">
        <v>103</v>
      </c>
      <c r="G1681" s="595">
        <v>0.192</v>
      </c>
      <c r="H1681" s="590">
        <v>0</v>
      </c>
      <c r="I1681" s="596">
        <v>1</v>
      </c>
      <c r="J1681" s="591">
        <v>0</v>
      </c>
    </row>
    <row r="1682" spans="1:10" ht="15" customHeight="1">
      <c r="A1682" s="587"/>
      <c r="B1682" s="291">
        <v>13</v>
      </c>
      <c r="C1682" s="593" t="str">
        <f>_xlfn.CONCAT(Table1[[#This Row],[groupid]],Table1[[#This Row],[Thành phần hao phí]])</f>
        <v>13Cộng</v>
      </c>
      <c r="D1682" s="594"/>
      <c r="E1682" s="589" t="s">
        <v>314</v>
      </c>
      <c r="F1682" s="588"/>
      <c r="G1682" s="595"/>
      <c r="H1682" s="590"/>
      <c r="I1682" s="596"/>
      <c r="J1682" s="591">
        <v>0</v>
      </c>
    </row>
    <row r="1683" spans="1:10" ht="15" customHeight="1">
      <c r="A1683" s="587">
        <v>14</v>
      </c>
      <c r="B1683" s="291">
        <v>14</v>
      </c>
      <c r="C1683" s="593" t="str">
        <f>_xlfn.CONCAT(Table1[[#This Row],[groupid]],Table1[[#This Row],[Thành phần hao phí]])</f>
        <v>140</v>
      </c>
      <c r="D1683" s="594">
        <v>0</v>
      </c>
      <c r="E1683" s="589">
        <v>0</v>
      </c>
      <c r="F1683" s="588">
        <v>0</v>
      </c>
      <c r="G1683" s="595">
        <v>1</v>
      </c>
      <c r="H1683" s="590"/>
      <c r="I1683" s="596"/>
      <c r="J1683" s="591"/>
    </row>
    <row r="1684" spans="1:10" ht="15" customHeight="1">
      <c r="A1684" s="587"/>
      <c r="B1684" s="291">
        <v>14</v>
      </c>
      <c r="C1684" s="593" t="str">
        <f>_xlfn.CONCAT(Table1[[#This Row],[groupid]],Table1[[#This Row],[Thành phần hao phí]])</f>
        <v>14b) Nhân công</v>
      </c>
      <c r="D1684" s="594"/>
      <c r="E1684" s="589" t="s">
        <v>229</v>
      </c>
      <c r="F1684" s="588"/>
      <c r="G1684" s="595"/>
      <c r="H1684" s="590"/>
      <c r="I1684" s="596"/>
      <c r="J1684" s="591">
        <v>0</v>
      </c>
    </row>
    <row r="1685" spans="1:10" ht="15" customHeight="1">
      <c r="A1685" s="587"/>
      <c r="B1685" s="291">
        <v>14</v>
      </c>
      <c r="C1685" s="593" t="str">
        <f>_xlfn.CONCAT(Table1[[#This Row],[groupid]],Table1[[#This Row],[Thành phần hao phí]])</f>
        <v>14Nhân công 3,5/7, nhóm 1</v>
      </c>
      <c r="D1685" s="594" t="s">
        <v>96</v>
      </c>
      <c r="E1685" s="589" t="s">
        <v>97</v>
      </c>
      <c r="F1685" s="588" t="s">
        <v>93</v>
      </c>
      <c r="G1685" s="595">
        <v>0.36</v>
      </c>
      <c r="H1685" s="590">
        <v>0</v>
      </c>
      <c r="I1685" s="596">
        <v>1</v>
      </c>
      <c r="J1685" s="591">
        <v>0</v>
      </c>
    </row>
    <row r="1686" spans="1:10" ht="15" customHeight="1">
      <c r="A1686" s="587"/>
      <c r="B1686" s="291">
        <v>14</v>
      </c>
      <c r="C1686" s="593" t="str">
        <f>_xlfn.CONCAT(Table1[[#This Row],[groupid]],Table1[[#This Row],[Thành phần hao phí]])</f>
        <v>14c) Máy thi công</v>
      </c>
      <c r="D1686" s="594"/>
      <c r="E1686" s="589" t="s">
        <v>230</v>
      </c>
      <c r="F1686" s="588"/>
      <c r="G1686" s="595"/>
      <c r="H1686" s="590"/>
      <c r="I1686" s="596"/>
      <c r="J1686" s="591">
        <v>0</v>
      </c>
    </row>
    <row r="1687" spans="1:10" ht="15" customHeight="1">
      <c r="A1687" s="587"/>
      <c r="B1687" s="291">
        <v>14</v>
      </c>
      <c r="C1687" s="593" t="str">
        <f>_xlfn.CONCAT(Table1[[#This Row],[groupid]],Table1[[#This Row],[Thành phần hao phí]])</f>
        <v>14Máy đào gầu dây 1,2m3</v>
      </c>
      <c r="D1687" s="594" t="s">
        <v>105</v>
      </c>
      <c r="E1687" s="589" t="s">
        <v>106</v>
      </c>
      <c r="F1687" s="588" t="s">
        <v>103</v>
      </c>
      <c r="G1687" s="595">
        <v>0.192</v>
      </c>
      <c r="H1687" s="590">
        <v>0</v>
      </c>
      <c r="I1687" s="596">
        <v>1</v>
      </c>
      <c r="J1687" s="591">
        <v>0</v>
      </c>
    </row>
    <row r="1688" spans="1:10" ht="15" customHeight="1">
      <c r="A1688" s="587"/>
      <c r="B1688" s="291">
        <v>14</v>
      </c>
      <c r="C1688" s="593" t="str">
        <f>_xlfn.CONCAT(Table1[[#This Row],[groupid]],Table1[[#This Row],[Thành phần hao phí]])</f>
        <v>14Sà lan 250T</v>
      </c>
      <c r="D1688" s="594" t="s">
        <v>113</v>
      </c>
      <c r="E1688" s="589" t="s">
        <v>114</v>
      </c>
      <c r="F1688" s="588" t="s">
        <v>103</v>
      </c>
      <c r="G1688" s="595">
        <v>0.192</v>
      </c>
      <c r="H1688" s="590">
        <v>0</v>
      </c>
      <c r="I1688" s="596">
        <v>1</v>
      </c>
      <c r="J1688" s="591">
        <v>0</v>
      </c>
    </row>
    <row r="1689" spans="1:10" ht="15" customHeight="1">
      <c r="A1689" s="587"/>
      <c r="B1689" s="291">
        <v>14</v>
      </c>
      <c r="C1689" s="593" t="str">
        <f>_xlfn.CONCAT(Table1[[#This Row],[groupid]],Table1[[#This Row],[Thành phần hao phí]])</f>
        <v>14Sà lan 400T</v>
      </c>
      <c r="D1689" s="594" t="s">
        <v>116</v>
      </c>
      <c r="E1689" s="589" t="s">
        <v>117</v>
      </c>
      <c r="F1689" s="588" t="s">
        <v>103</v>
      </c>
      <c r="G1689" s="595">
        <v>0.192</v>
      </c>
      <c r="H1689" s="590">
        <v>0</v>
      </c>
      <c r="I1689" s="596">
        <v>1</v>
      </c>
      <c r="J1689" s="591">
        <v>0</v>
      </c>
    </row>
    <row r="1690" spans="1:10" ht="15" customHeight="1">
      <c r="A1690" s="587"/>
      <c r="B1690" s="291">
        <v>14</v>
      </c>
      <c r="C1690" s="593" t="str">
        <f>_xlfn.CONCAT(Table1[[#This Row],[groupid]],Table1[[#This Row],[Thành phần hao phí]])</f>
        <v>14Cộng</v>
      </c>
      <c r="D1690" s="594"/>
      <c r="E1690" s="589" t="s">
        <v>314</v>
      </c>
      <c r="F1690" s="588"/>
      <c r="G1690" s="595"/>
      <c r="H1690" s="590"/>
      <c r="I1690" s="596"/>
      <c r="J1690" s="591">
        <v>0</v>
      </c>
    </row>
    <row r="1691" spans="1:10" ht="15" customHeight="1">
      <c r="A1691" s="587">
        <v>15</v>
      </c>
      <c r="B1691" s="291">
        <v>15</v>
      </c>
      <c r="C1691" s="593" t="str">
        <f>_xlfn.CONCAT(Table1[[#This Row],[groupid]],Table1[[#This Row],[Thành phần hao phí]])</f>
        <v>150</v>
      </c>
      <c r="D1691" s="594">
        <v>0</v>
      </c>
      <c r="E1691" s="589">
        <v>0</v>
      </c>
      <c r="F1691" s="588">
        <v>0</v>
      </c>
      <c r="G1691" s="595">
        <v>1</v>
      </c>
      <c r="H1691" s="590"/>
      <c r="I1691" s="596"/>
      <c r="J1691" s="591"/>
    </row>
    <row r="1692" spans="1:10" ht="15" customHeight="1">
      <c r="A1692" s="587"/>
      <c r="B1692" s="291">
        <v>15</v>
      </c>
      <c r="C1692" s="593" t="str">
        <f>_xlfn.CONCAT(Table1[[#This Row],[groupid]],Table1[[#This Row],[Thành phần hao phí]])</f>
        <v>15b) Nhân công</v>
      </c>
      <c r="D1692" s="594"/>
      <c r="E1692" s="589" t="s">
        <v>229</v>
      </c>
      <c r="F1692" s="588"/>
      <c r="G1692" s="595"/>
      <c r="H1692" s="590"/>
      <c r="I1692" s="596"/>
      <c r="J1692" s="591">
        <v>0</v>
      </c>
    </row>
    <row r="1693" spans="1:10" ht="15" customHeight="1">
      <c r="A1693" s="587"/>
      <c r="B1693" s="291">
        <v>15</v>
      </c>
      <c r="C1693" s="593" t="str">
        <f>_xlfn.CONCAT(Table1[[#This Row],[groupid]],Table1[[#This Row],[Thành phần hao phí]])</f>
        <v>15Nhân công 3,5/7, nhóm 1</v>
      </c>
      <c r="D1693" s="594" t="s">
        <v>96</v>
      </c>
      <c r="E1693" s="589" t="s">
        <v>97</v>
      </c>
      <c r="F1693" s="588" t="s">
        <v>93</v>
      </c>
      <c r="G1693" s="595">
        <v>0.36</v>
      </c>
      <c r="H1693" s="590">
        <v>0</v>
      </c>
      <c r="I1693" s="596">
        <v>1</v>
      </c>
      <c r="J1693" s="591">
        <v>0</v>
      </c>
    </row>
    <row r="1694" spans="1:10" ht="15" customHeight="1">
      <c r="A1694" s="587"/>
      <c r="B1694" s="291">
        <v>15</v>
      </c>
      <c r="C1694" s="593" t="str">
        <f>_xlfn.CONCAT(Table1[[#This Row],[groupid]],Table1[[#This Row],[Thành phần hao phí]])</f>
        <v>15c) Máy thi công</v>
      </c>
      <c r="D1694" s="594"/>
      <c r="E1694" s="589" t="s">
        <v>230</v>
      </c>
      <c r="F1694" s="588"/>
      <c r="G1694" s="595"/>
      <c r="H1694" s="590"/>
      <c r="I1694" s="596"/>
      <c r="J1694" s="591">
        <v>0</v>
      </c>
    </row>
    <row r="1695" spans="1:10" ht="15" customHeight="1">
      <c r="A1695" s="587"/>
      <c r="B1695" s="291">
        <v>15</v>
      </c>
      <c r="C1695" s="593" t="str">
        <f>_xlfn.CONCAT(Table1[[#This Row],[groupid]],Table1[[#This Row],[Thành phần hao phí]])</f>
        <v>15Máy đào gầu dây 1,2m3</v>
      </c>
      <c r="D1695" s="594" t="s">
        <v>105</v>
      </c>
      <c r="E1695" s="589" t="s">
        <v>106</v>
      </c>
      <c r="F1695" s="588" t="s">
        <v>103</v>
      </c>
      <c r="G1695" s="595">
        <v>0.192</v>
      </c>
      <c r="H1695" s="590">
        <v>0</v>
      </c>
      <c r="I1695" s="596">
        <v>1</v>
      </c>
      <c r="J1695" s="591">
        <v>0</v>
      </c>
    </row>
    <row r="1696" spans="1:10" ht="15" customHeight="1">
      <c r="A1696" s="587"/>
      <c r="B1696" s="291">
        <v>15</v>
      </c>
      <c r="C1696" s="593" t="str">
        <f>_xlfn.CONCAT(Table1[[#This Row],[groupid]],Table1[[#This Row],[Thành phần hao phí]])</f>
        <v>15Sà lan 250T</v>
      </c>
      <c r="D1696" s="594" t="s">
        <v>113</v>
      </c>
      <c r="E1696" s="589" t="s">
        <v>114</v>
      </c>
      <c r="F1696" s="588" t="s">
        <v>103</v>
      </c>
      <c r="G1696" s="595">
        <v>0.192</v>
      </c>
      <c r="H1696" s="590">
        <v>0</v>
      </c>
      <c r="I1696" s="596">
        <v>1</v>
      </c>
      <c r="J1696" s="591">
        <v>0</v>
      </c>
    </row>
    <row r="1697" spans="1:10" ht="15" customHeight="1">
      <c r="A1697" s="587"/>
      <c r="B1697" s="291">
        <v>15</v>
      </c>
      <c r="C1697" s="593" t="str">
        <f>_xlfn.CONCAT(Table1[[#This Row],[groupid]],Table1[[#This Row],[Thành phần hao phí]])</f>
        <v>15Sà lan 400T</v>
      </c>
      <c r="D1697" s="594" t="s">
        <v>116</v>
      </c>
      <c r="E1697" s="589" t="s">
        <v>117</v>
      </c>
      <c r="F1697" s="588" t="s">
        <v>103</v>
      </c>
      <c r="G1697" s="595">
        <v>0.192</v>
      </c>
      <c r="H1697" s="590">
        <v>0</v>
      </c>
      <c r="I1697" s="596">
        <v>1</v>
      </c>
      <c r="J1697" s="591">
        <v>0</v>
      </c>
    </row>
    <row r="1698" spans="1:10" ht="15" customHeight="1">
      <c r="A1698" s="587"/>
      <c r="B1698" s="291">
        <v>15</v>
      </c>
      <c r="C1698" s="593" t="str">
        <f>_xlfn.CONCAT(Table1[[#This Row],[groupid]],Table1[[#This Row],[Thành phần hao phí]])</f>
        <v>15Cộng</v>
      </c>
      <c r="D1698" s="594"/>
      <c r="E1698" s="589" t="s">
        <v>314</v>
      </c>
      <c r="F1698" s="588"/>
      <c r="G1698" s="595"/>
      <c r="H1698" s="590"/>
      <c r="I1698" s="596"/>
      <c r="J1698" s="591">
        <v>0</v>
      </c>
    </row>
    <row r="1699" spans="1:10" ht="15" customHeight="1">
      <c r="A1699" s="587">
        <v>16</v>
      </c>
      <c r="B1699" s="291">
        <v>16</v>
      </c>
      <c r="C1699" s="593" t="str">
        <f>_xlfn.CONCAT(Table1[[#This Row],[groupid]],Table1[[#This Row],[Thành phần hao phí]])</f>
        <v>160</v>
      </c>
      <c r="D1699" s="594">
        <v>0</v>
      </c>
      <c r="E1699" s="589">
        <v>0</v>
      </c>
      <c r="F1699" s="588">
        <v>0</v>
      </c>
      <c r="G1699" s="595">
        <v>1</v>
      </c>
      <c r="H1699" s="590"/>
      <c r="I1699" s="596"/>
      <c r="J1699" s="591"/>
    </row>
    <row r="1700" spans="1:10" ht="15" customHeight="1">
      <c r="A1700" s="587"/>
      <c r="B1700" s="291">
        <v>16</v>
      </c>
      <c r="C1700" s="593" t="str">
        <f>_xlfn.CONCAT(Table1[[#This Row],[groupid]],Table1[[#This Row],[Thành phần hao phí]])</f>
        <v>16b) Nhân công</v>
      </c>
      <c r="D1700" s="594"/>
      <c r="E1700" s="589" t="s">
        <v>229</v>
      </c>
      <c r="F1700" s="588"/>
      <c r="G1700" s="595"/>
      <c r="H1700" s="590"/>
      <c r="I1700" s="596"/>
      <c r="J1700" s="591">
        <v>0</v>
      </c>
    </row>
    <row r="1701" spans="1:10" ht="15" customHeight="1">
      <c r="A1701" s="587"/>
      <c r="B1701" s="291">
        <v>16</v>
      </c>
      <c r="C1701" s="593" t="str">
        <f>_xlfn.CONCAT(Table1[[#This Row],[groupid]],Table1[[#This Row],[Thành phần hao phí]])</f>
        <v>16Nhân công 3,5/7, nhóm 1</v>
      </c>
      <c r="D1701" s="594" t="s">
        <v>96</v>
      </c>
      <c r="E1701" s="589" t="s">
        <v>97</v>
      </c>
      <c r="F1701" s="588" t="s">
        <v>93</v>
      </c>
      <c r="G1701" s="595">
        <v>0.36</v>
      </c>
      <c r="H1701" s="590">
        <v>0</v>
      </c>
      <c r="I1701" s="596">
        <v>1</v>
      </c>
      <c r="J1701" s="591">
        <v>0</v>
      </c>
    </row>
    <row r="1702" spans="1:10" ht="15" customHeight="1">
      <c r="A1702" s="587"/>
      <c r="B1702" s="291">
        <v>16</v>
      </c>
      <c r="C1702" s="593" t="str">
        <f>_xlfn.CONCAT(Table1[[#This Row],[groupid]],Table1[[#This Row],[Thành phần hao phí]])</f>
        <v>16c) Máy thi công</v>
      </c>
      <c r="D1702" s="594"/>
      <c r="E1702" s="589" t="s">
        <v>230</v>
      </c>
      <c r="F1702" s="588"/>
      <c r="G1702" s="595"/>
      <c r="H1702" s="590"/>
      <c r="I1702" s="596"/>
      <c r="J1702" s="591">
        <v>0</v>
      </c>
    </row>
    <row r="1703" spans="1:10" ht="15" customHeight="1">
      <c r="A1703" s="587"/>
      <c r="B1703" s="291">
        <v>16</v>
      </c>
      <c r="C1703" s="593" t="str">
        <f>_xlfn.CONCAT(Table1[[#This Row],[groupid]],Table1[[#This Row],[Thành phần hao phí]])</f>
        <v>16Máy đào gầu dây 1,2m3</v>
      </c>
      <c r="D1703" s="594" t="s">
        <v>105</v>
      </c>
      <c r="E1703" s="589" t="s">
        <v>106</v>
      </c>
      <c r="F1703" s="588" t="s">
        <v>103</v>
      </c>
      <c r="G1703" s="595">
        <v>0.192</v>
      </c>
      <c r="H1703" s="590">
        <v>0</v>
      </c>
      <c r="I1703" s="596">
        <v>1</v>
      </c>
      <c r="J1703" s="591">
        <v>0</v>
      </c>
    </row>
    <row r="1704" spans="1:10" ht="15" customHeight="1">
      <c r="A1704" s="587"/>
      <c r="B1704" s="291">
        <v>16</v>
      </c>
      <c r="C1704" s="593" t="str">
        <f>_xlfn.CONCAT(Table1[[#This Row],[groupid]],Table1[[#This Row],[Thành phần hao phí]])</f>
        <v>16Sà lan 250T</v>
      </c>
      <c r="D1704" s="594" t="s">
        <v>113</v>
      </c>
      <c r="E1704" s="589" t="s">
        <v>114</v>
      </c>
      <c r="F1704" s="588" t="s">
        <v>103</v>
      </c>
      <c r="G1704" s="595">
        <v>0.192</v>
      </c>
      <c r="H1704" s="590">
        <v>0</v>
      </c>
      <c r="I1704" s="596">
        <v>1</v>
      </c>
      <c r="J1704" s="591">
        <v>0</v>
      </c>
    </row>
    <row r="1705" spans="1:10" ht="15" customHeight="1">
      <c r="A1705" s="587"/>
      <c r="B1705" s="291">
        <v>16</v>
      </c>
      <c r="C1705" s="593" t="str">
        <f>_xlfn.CONCAT(Table1[[#This Row],[groupid]],Table1[[#This Row],[Thành phần hao phí]])</f>
        <v>16Sà lan 400T</v>
      </c>
      <c r="D1705" s="594" t="s">
        <v>116</v>
      </c>
      <c r="E1705" s="589" t="s">
        <v>117</v>
      </c>
      <c r="F1705" s="588" t="s">
        <v>103</v>
      </c>
      <c r="G1705" s="595">
        <v>0.192</v>
      </c>
      <c r="H1705" s="590">
        <v>0</v>
      </c>
      <c r="I1705" s="596">
        <v>1</v>
      </c>
      <c r="J1705" s="591">
        <v>0</v>
      </c>
    </row>
    <row r="1706" spans="1:10" ht="15" customHeight="1">
      <c r="A1706" s="587"/>
      <c r="B1706" s="291">
        <v>16</v>
      </c>
      <c r="C1706" s="593" t="str">
        <f>_xlfn.CONCAT(Table1[[#This Row],[groupid]],Table1[[#This Row],[Thành phần hao phí]])</f>
        <v>16Cộng</v>
      </c>
      <c r="D1706" s="594"/>
      <c r="E1706" s="589" t="s">
        <v>314</v>
      </c>
      <c r="F1706" s="588"/>
      <c r="G1706" s="595"/>
      <c r="H1706" s="590"/>
      <c r="I1706" s="596"/>
      <c r="J1706" s="591">
        <v>0</v>
      </c>
    </row>
    <row r="1707" spans="1:10" ht="15" customHeight="1">
      <c r="A1707" s="587">
        <v>17</v>
      </c>
      <c r="B1707" s="291">
        <v>17</v>
      </c>
      <c r="C1707" s="593" t="str">
        <f>_xlfn.CONCAT(Table1[[#This Row],[groupid]],Table1[[#This Row],[Thành phần hao phí]])</f>
        <v>170</v>
      </c>
      <c r="D1707" s="594">
        <v>0</v>
      </c>
      <c r="E1707" s="589">
        <v>0</v>
      </c>
      <c r="F1707" s="588">
        <v>0</v>
      </c>
      <c r="G1707" s="595">
        <v>1</v>
      </c>
      <c r="H1707" s="590"/>
      <c r="I1707" s="596"/>
      <c r="J1707" s="591"/>
    </row>
    <row r="1708" spans="1:10" ht="15" customHeight="1">
      <c r="A1708" s="587"/>
      <c r="B1708" s="291">
        <v>17</v>
      </c>
      <c r="C1708" s="593" t="str">
        <f>_xlfn.CONCAT(Table1[[#This Row],[groupid]],Table1[[#This Row],[Thành phần hao phí]])</f>
        <v>17b) Nhân công</v>
      </c>
      <c r="D1708" s="594"/>
      <c r="E1708" s="589" t="s">
        <v>229</v>
      </c>
      <c r="F1708" s="588"/>
      <c r="G1708" s="595"/>
      <c r="H1708" s="590"/>
      <c r="I1708" s="596"/>
      <c r="J1708" s="591">
        <v>0</v>
      </c>
    </row>
    <row r="1709" spans="1:10" ht="15" customHeight="1">
      <c r="A1709" s="587"/>
      <c r="B1709" s="291">
        <v>17</v>
      </c>
      <c r="C1709" s="593" t="str">
        <f>_xlfn.CONCAT(Table1[[#This Row],[groupid]],Table1[[#This Row],[Thành phần hao phí]])</f>
        <v>17Nhân công 3,5/7, nhóm 1</v>
      </c>
      <c r="D1709" s="594" t="s">
        <v>96</v>
      </c>
      <c r="E1709" s="589" t="s">
        <v>97</v>
      </c>
      <c r="F1709" s="588" t="s">
        <v>93</v>
      </c>
      <c r="G1709" s="595">
        <v>0.36</v>
      </c>
      <c r="H1709" s="590">
        <v>0</v>
      </c>
      <c r="I1709" s="596">
        <v>1</v>
      </c>
      <c r="J1709" s="591">
        <v>0</v>
      </c>
    </row>
    <row r="1710" spans="1:10" ht="15" customHeight="1">
      <c r="A1710" s="587"/>
      <c r="B1710" s="291">
        <v>17</v>
      </c>
      <c r="C1710" s="593" t="str">
        <f>_xlfn.CONCAT(Table1[[#This Row],[groupid]],Table1[[#This Row],[Thành phần hao phí]])</f>
        <v>17c) Máy thi công</v>
      </c>
      <c r="D1710" s="594"/>
      <c r="E1710" s="589" t="s">
        <v>230</v>
      </c>
      <c r="F1710" s="588"/>
      <c r="G1710" s="595"/>
      <c r="H1710" s="590"/>
      <c r="I1710" s="596"/>
      <c r="J1710" s="591">
        <v>0</v>
      </c>
    </row>
    <row r="1711" spans="1:10" ht="15" customHeight="1">
      <c r="A1711" s="587"/>
      <c r="B1711" s="291">
        <v>17</v>
      </c>
      <c r="C1711" s="593" t="str">
        <f>_xlfn.CONCAT(Table1[[#This Row],[groupid]],Table1[[#This Row],[Thành phần hao phí]])</f>
        <v>17Máy đào gầu dây 1,2m3</v>
      </c>
      <c r="D1711" s="594" t="s">
        <v>105</v>
      </c>
      <c r="E1711" s="589" t="s">
        <v>106</v>
      </c>
      <c r="F1711" s="588" t="s">
        <v>103</v>
      </c>
      <c r="G1711" s="595">
        <v>0.192</v>
      </c>
      <c r="H1711" s="590">
        <v>0</v>
      </c>
      <c r="I1711" s="596">
        <v>1</v>
      </c>
      <c r="J1711" s="591">
        <v>0</v>
      </c>
    </row>
    <row r="1712" spans="1:10" ht="15" customHeight="1">
      <c r="A1712" s="587"/>
      <c r="B1712" s="291">
        <v>17</v>
      </c>
      <c r="C1712" s="593" t="str">
        <f>_xlfn.CONCAT(Table1[[#This Row],[groupid]],Table1[[#This Row],[Thành phần hao phí]])</f>
        <v>17Sà lan 250T</v>
      </c>
      <c r="D1712" s="594" t="s">
        <v>113</v>
      </c>
      <c r="E1712" s="589" t="s">
        <v>114</v>
      </c>
      <c r="F1712" s="588" t="s">
        <v>103</v>
      </c>
      <c r="G1712" s="595">
        <v>0.192</v>
      </c>
      <c r="H1712" s="590">
        <v>0</v>
      </c>
      <c r="I1712" s="596">
        <v>1</v>
      </c>
      <c r="J1712" s="591">
        <v>0</v>
      </c>
    </row>
    <row r="1713" spans="1:10" ht="15" customHeight="1">
      <c r="A1713" s="587"/>
      <c r="B1713" s="291">
        <v>17</v>
      </c>
      <c r="C1713" s="593" t="str">
        <f>_xlfn.CONCAT(Table1[[#This Row],[groupid]],Table1[[#This Row],[Thành phần hao phí]])</f>
        <v>17Sà lan 400T</v>
      </c>
      <c r="D1713" s="594" t="s">
        <v>116</v>
      </c>
      <c r="E1713" s="589" t="s">
        <v>117</v>
      </c>
      <c r="F1713" s="588" t="s">
        <v>103</v>
      </c>
      <c r="G1713" s="595">
        <v>0.192</v>
      </c>
      <c r="H1713" s="590">
        <v>0</v>
      </c>
      <c r="I1713" s="596">
        <v>1</v>
      </c>
      <c r="J1713" s="591">
        <v>0</v>
      </c>
    </row>
    <row r="1714" spans="1:10" ht="15" customHeight="1">
      <c r="A1714" s="587"/>
      <c r="B1714" s="291">
        <v>17</v>
      </c>
      <c r="C1714" s="593" t="str">
        <f>_xlfn.CONCAT(Table1[[#This Row],[groupid]],Table1[[#This Row],[Thành phần hao phí]])</f>
        <v>17Cộng</v>
      </c>
      <c r="D1714" s="594"/>
      <c r="E1714" s="589" t="s">
        <v>314</v>
      </c>
      <c r="F1714" s="588"/>
      <c r="G1714" s="595"/>
      <c r="H1714" s="590"/>
      <c r="I1714" s="596"/>
      <c r="J1714" s="591">
        <v>0</v>
      </c>
    </row>
    <row r="1715" spans="1:10" ht="15" customHeight="1">
      <c r="A1715" s="587">
        <v>1</v>
      </c>
      <c r="B1715" s="291">
        <v>1</v>
      </c>
      <c r="C1715" s="593" t="str">
        <f>_xlfn.CONCAT(Table1[[#This Row],[groupid]],Table1[[#This Row],[Thành phần hao phí]])</f>
        <v>1Nạo vét bùn bằng thủ công</v>
      </c>
      <c r="D1715" s="594" t="s">
        <v>44</v>
      </c>
      <c r="E1715" s="589" t="s">
        <v>45</v>
      </c>
      <c r="F1715" s="588" t="s">
        <v>46</v>
      </c>
      <c r="G1715" s="595">
        <v>1</v>
      </c>
      <c r="H1715" s="590"/>
      <c r="I1715" s="596"/>
      <c r="J1715" s="591"/>
    </row>
    <row r="1716" spans="1:10" ht="15" customHeight="1">
      <c r="A1716" s="587"/>
      <c r="B1716" s="291">
        <v>1</v>
      </c>
      <c r="C1716" s="593" t="str">
        <f>_xlfn.CONCAT(Table1[[#This Row],[groupid]],Table1[[#This Row],[Thành phần hao phí]])</f>
        <v>1b) Nhân công</v>
      </c>
      <c r="D1716" s="594"/>
      <c r="E1716" s="589" t="s">
        <v>229</v>
      </c>
      <c r="F1716" s="588"/>
      <c r="G1716" s="595"/>
      <c r="H1716" s="590"/>
      <c r="I1716" s="596"/>
      <c r="J1716" s="591">
        <v>211893</v>
      </c>
    </row>
    <row r="1717" spans="1:10" ht="15" customHeight="1">
      <c r="A1717" s="587"/>
      <c r="B1717" s="291">
        <v>1</v>
      </c>
      <c r="C1717" s="593" t="str">
        <f>_xlfn.CONCAT(Table1[[#This Row],[groupid]],Table1[[#This Row],[Thành phần hao phí]])</f>
        <v>1Nhân công 3,0/7, nhóm 1</v>
      </c>
      <c r="D1717" s="594" t="s">
        <v>91</v>
      </c>
      <c r="E1717" s="589" t="s">
        <v>92</v>
      </c>
      <c r="F1717" s="588" t="s">
        <v>93</v>
      </c>
      <c r="G1717" s="595">
        <v>0.94</v>
      </c>
      <c r="H1717" s="590">
        <v>225418</v>
      </c>
      <c r="I1717" s="596">
        <v>1</v>
      </c>
      <c r="J1717" s="591">
        <v>211893</v>
      </c>
    </row>
    <row r="1718" spans="1:10" ht="15" customHeight="1">
      <c r="A1718" s="587">
        <v>2</v>
      </c>
      <c r="B1718" s="291">
        <v>2</v>
      </c>
      <c r="C1718" s="593" t="str">
        <f>_xlfn.CONCAT(Table1[[#This Row],[groupid]],Table1[[#This Row],[Thành phần hao phí]])</f>
        <v>2Nạo vét kênh mương bằng máy đào gầu dây 0,4m3, chiều cao đổ đất &lt;= 3m, bùn đặc lắng đọng dưới 3 năm</v>
      </c>
      <c r="D1718" s="594" t="s">
        <v>52</v>
      </c>
      <c r="E1718" s="589" t="s">
        <v>53</v>
      </c>
      <c r="F1718" s="588" t="s">
        <v>54</v>
      </c>
      <c r="G1718" s="595">
        <v>1</v>
      </c>
      <c r="H1718" s="590"/>
      <c r="I1718" s="596"/>
      <c r="J1718" s="591"/>
    </row>
    <row r="1719" spans="1:10" ht="15" customHeight="1">
      <c r="A1719" s="587"/>
      <c r="B1719" s="291">
        <v>2</v>
      </c>
      <c r="C1719" s="593" t="str">
        <f>_xlfn.CONCAT(Table1[[#This Row],[groupid]],Table1[[#This Row],[Thành phần hao phí]])</f>
        <v>2b) Nhân công</v>
      </c>
      <c r="D1719" s="594"/>
      <c r="E1719" s="589" t="s">
        <v>229</v>
      </c>
      <c r="F1719" s="588"/>
      <c r="G1719" s="595"/>
      <c r="H1719" s="590"/>
      <c r="I1719" s="596"/>
      <c r="J1719" s="591">
        <v>202130</v>
      </c>
    </row>
    <row r="1720" spans="1:10" ht="15" customHeight="1">
      <c r="A1720" s="587"/>
      <c r="B1720" s="291">
        <v>2</v>
      </c>
      <c r="C1720" s="593" t="str">
        <f>_xlfn.CONCAT(Table1[[#This Row],[groupid]],Table1[[#This Row],[Thành phần hao phí]])</f>
        <v>2Nhân công 3,5/7, nhóm 1</v>
      </c>
      <c r="D1720" s="594" t="s">
        <v>96</v>
      </c>
      <c r="E1720" s="589" t="s">
        <v>97</v>
      </c>
      <c r="F1720" s="588" t="s">
        <v>93</v>
      </c>
      <c r="G1720" s="595">
        <v>0.82</v>
      </c>
      <c r="H1720" s="590">
        <v>246500</v>
      </c>
      <c r="I1720" s="596">
        <v>1</v>
      </c>
      <c r="J1720" s="591">
        <v>202130</v>
      </c>
    </row>
    <row r="1721" spans="1:10" ht="15" customHeight="1">
      <c r="A1721" s="587"/>
      <c r="B1721" s="291">
        <v>2</v>
      </c>
      <c r="C1721" s="593" t="str">
        <f>_xlfn.CONCAT(Table1[[#This Row],[groupid]],Table1[[#This Row],[Thành phần hao phí]])</f>
        <v>2c) Máy thi công</v>
      </c>
      <c r="D1721" s="594"/>
      <c r="E1721" s="589" t="s">
        <v>230</v>
      </c>
      <c r="F1721" s="588"/>
      <c r="G1721" s="595"/>
      <c r="H1721" s="590"/>
      <c r="I1721" s="596"/>
      <c r="J1721" s="591">
        <v>978209</v>
      </c>
    </row>
    <row r="1722" spans="1:10" ht="15" customHeight="1">
      <c r="A1722" s="587"/>
      <c r="B1722" s="291">
        <v>2</v>
      </c>
      <c r="C1722" s="593" t="str">
        <f>_xlfn.CONCAT(Table1[[#This Row],[groupid]],Table1[[#This Row],[Thành phần hao phí]])</f>
        <v>2Máy đào gầu dây 0,4m3</v>
      </c>
      <c r="D1722" s="594" t="s">
        <v>101</v>
      </c>
      <c r="E1722" s="589" t="s">
        <v>102</v>
      </c>
      <c r="F1722" s="588" t="s">
        <v>103</v>
      </c>
      <c r="G1722" s="595">
        <v>0.44</v>
      </c>
      <c r="H1722" s="590">
        <v>1992824</v>
      </c>
      <c r="I1722" s="596">
        <v>1</v>
      </c>
      <c r="J1722" s="591">
        <v>876843</v>
      </c>
    </row>
    <row r="1723" spans="1:10" ht="15" customHeight="1">
      <c r="A1723" s="587"/>
      <c r="B1723" s="291">
        <v>2</v>
      </c>
      <c r="C1723" s="593" t="str">
        <f>_xlfn.CONCAT(Table1[[#This Row],[groupid]],Table1[[#This Row],[Thành phần hao phí]])</f>
        <v>2Phao thép 60T đặt máy</v>
      </c>
      <c r="D1723" s="594" t="s">
        <v>108</v>
      </c>
      <c r="E1723" s="589" t="s">
        <v>112</v>
      </c>
      <c r="F1723" s="588" t="s">
        <v>103</v>
      </c>
      <c r="G1723" s="595">
        <v>0.44</v>
      </c>
      <c r="H1723" s="590">
        <v>115189</v>
      </c>
      <c r="I1723" s="596">
        <v>1</v>
      </c>
      <c r="J1723" s="591">
        <v>50683</v>
      </c>
    </row>
    <row r="1724" spans="1:10" ht="15" customHeight="1">
      <c r="A1724" s="587"/>
      <c r="B1724" s="291">
        <v>2</v>
      </c>
      <c r="C1724" s="593" t="str">
        <f>_xlfn.CONCAT(Table1[[#This Row],[groupid]],Table1[[#This Row],[Thành phần hao phí]])</f>
        <v>2Phao thép 60T chứa bùn</v>
      </c>
      <c r="D1724" s="594" t="s">
        <v>108</v>
      </c>
      <c r="E1724" s="589" t="s">
        <v>111</v>
      </c>
      <c r="F1724" s="588" t="s">
        <v>103</v>
      </c>
      <c r="G1724" s="595">
        <v>0.44</v>
      </c>
      <c r="H1724" s="590">
        <v>115189</v>
      </c>
      <c r="I1724" s="596">
        <v>1</v>
      </c>
      <c r="J1724" s="591">
        <v>50683</v>
      </c>
    </row>
    <row r="1725" spans="1:10" ht="15" customHeight="1">
      <c r="A1725" s="587"/>
      <c r="B1725" s="291">
        <v>2</v>
      </c>
      <c r="C1725" s="593" t="str">
        <f>_xlfn.CONCAT(Table1[[#This Row],[groupid]],Table1[[#This Row],[Thành phần hao phí]])</f>
        <v>2Cộng</v>
      </c>
      <c r="D1725" s="594"/>
      <c r="E1725" s="589" t="s">
        <v>314</v>
      </c>
      <c r="F1725" s="588"/>
      <c r="G1725" s="595"/>
      <c r="H1725" s="590"/>
      <c r="I1725" s="596"/>
      <c r="J1725" s="591">
        <v>978209</v>
      </c>
    </row>
    <row r="1726" spans="1:10" ht="15" customHeight="1">
      <c r="A1726" s="587">
        <v>15</v>
      </c>
      <c r="B1726" s="291">
        <v>15</v>
      </c>
      <c r="C1726" s="593" t="str">
        <f>_xlfn.CONCAT(Table1[[#This Row],[groupid]],Table1[[#This Row],[Thành phần hao phí]])</f>
        <v>15Vận chuyển 1km đầu, đi đổ bằng tàu kéo 75cv + phao thép 60T</v>
      </c>
      <c r="D1726" s="594" t="s">
        <v>57</v>
      </c>
      <c r="E1726" s="589" t="s">
        <v>58</v>
      </c>
      <c r="F1726" s="588" t="s">
        <v>54</v>
      </c>
      <c r="G1726" s="595">
        <v>1</v>
      </c>
      <c r="H1726" s="590"/>
      <c r="I1726" s="596"/>
      <c r="J1726" s="591"/>
    </row>
    <row r="1727" spans="1:10" ht="15" customHeight="1">
      <c r="A1727" s="587"/>
      <c r="B1727" s="291">
        <v>15</v>
      </c>
      <c r="C1727" s="593" t="str">
        <f>_xlfn.CONCAT(Table1[[#This Row],[groupid]],Table1[[#This Row],[Thành phần hao phí]])</f>
        <v>15c) Máy thi công</v>
      </c>
      <c r="D1727" s="594"/>
      <c r="E1727" s="589" t="s">
        <v>230</v>
      </c>
      <c r="F1727" s="588"/>
      <c r="G1727" s="595"/>
      <c r="H1727" s="590"/>
      <c r="I1727" s="596"/>
      <c r="J1727" s="591">
        <v>343452</v>
      </c>
    </row>
    <row r="1728" spans="1:10" ht="15" customHeight="1">
      <c r="A1728" s="587"/>
      <c r="B1728" s="291">
        <v>15</v>
      </c>
      <c r="C1728" s="593" t="str">
        <f>_xlfn.CONCAT(Table1[[#This Row],[groupid]],Table1[[#This Row],[Thành phần hao phí]])</f>
        <v>15Phao thép 60T</v>
      </c>
      <c r="D1728" s="594" t="s">
        <v>108</v>
      </c>
      <c r="E1728" s="589" t="s">
        <v>109</v>
      </c>
      <c r="F1728" s="588" t="s">
        <v>103</v>
      </c>
      <c r="G1728" s="595">
        <v>9.4E-2</v>
      </c>
      <c r="H1728" s="590">
        <v>115189</v>
      </c>
      <c r="I1728" s="596">
        <v>1</v>
      </c>
      <c r="J1728" s="591">
        <v>10828</v>
      </c>
    </row>
    <row r="1729" spans="1:10" ht="15" customHeight="1">
      <c r="A1729" s="587"/>
      <c r="B1729" s="291">
        <v>15</v>
      </c>
      <c r="C1729" s="593" t="str">
        <f>_xlfn.CONCAT(Table1[[#This Row],[groupid]],Table1[[#This Row],[Thành phần hao phí]])</f>
        <v>15Tàu kéo 75CV</v>
      </c>
      <c r="D1729" s="594" t="s">
        <v>123</v>
      </c>
      <c r="E1729" s="589" t="s">
        <v>124</v>
      </c>
      <c r="F1729" s="588" t="s">
        <v>103</v>
      </c>
      <c r="G1729" s="595">
        <v>9.4E-2</v>
      </c>
      <c r="H1729" s="590">
        <v>3538558</v>
      </c>
      <c r="I1729" s="596">
        <v>1</v>
      </c>
      <c r="J1729" s="591">
        <v>332624</v>
      </c>
    </row>
    <row r="1730" spans="1:10" ht="15" customHeight="1">
      <c r="A1730" s="587"/>
      <c r="B1730" s="291">
        <v>15</v>
      </c>
      <c r="C1730" s="593" t="str">
        <f>_xlfn.CONCAT(Table1[[#This Row],[groupid]],Table1[[#This Row],[Thành phần hao phí]])</f>
        <v>15Cộng</v>
      </c>
      <c r="D1730" s="594"/>
      <c r="E1730" s="589" t="s">
        <v>314</v>
      </c>
      <c r="F1730" s="588"/>
      <c r="G1730" s="595"/>
      <c r="H1730" s="590"/>
      <c r="I1730" s="596"/>
      <c r="J1730" s="591">
        <v>343452</v>
      </c>
    </row>
    <row r="1731" spans="1:10" ht="15" customHeight="1">
      <c r="A1731" s="587">
        <v>4</v>
      </c>
      <c r="B1731" s="291">
        <v>4</v>
      </c>
      <c r="C1731" s="593" t="str">
        <f>_xlfn.CONCAT(Table1[[#This Row],[groupid]],Table1[[#This Row],[Thành phần hao phí]])</f>
        <v>4Vận chuyển đất, cát đổ đi bằng tàu kéo 360CV, sà lan 400 tấn, vận chuyển 1 km tiếp theo, cự ly &lt;= 6km</v>
      </c>
      <c r="D1731" s="594" t="s">
        <v>60</v>
      </c>
      <c r="E1731" s="589" t="s">
        <v>61</v>
      </c>
      <c r="F1731" s="588" t="s">
        <v>54</v>
      </c>
      <c r="G1731" s="595">
        <v>1</v>
      </c>
      <c r="H1731" s="590"/>
      <c r="I1731" s="596"/>
      <c r="J1731" s="591"/>
    </row>
    <row r="1732" spans="1:10" ht="15" customHeight="1">
      <c r="A1732" s="587"/>
      <c r="B1732" s="291">
        <v>4</v>
      </c>
      <c r="C1732" s="593" t="str">
        <f>_xlfn.CONCAT(Table1[[#This Row],[groupid]],Table1[[#This Row],[Thành phần hao phí]])</f>
        <v>4c) Máy thi công</v>
      </c>
      <c r="D1732" s="594"/>
      <c r="E1732" s="589" t="s">
        <v>230</v>
      </c>
      <c r="F1732" s="588"/>
      <c r="G1732" s="595"/>
      <c r="H1732" s="590"/>
      <c r="I1732" s="596"/>
      <c r="J1732" s="591">
        <v>555370</v>
      </c>
    </row>
    <row r="1733" spans="1:10" ht="15" customHeight="1">
      <c r="A1733" s="587"/>
      <c r="B1733" s="291">
        <v>4</v>
      </c>
      <c r="C1733" s="593" t="str">
        <f>_xlfn.CONCAT(Table1[[#This Row],[groupid]],Table1[[#This Row],[Thành phần hao phí]])</f>
        <v>4Phao thép 60T</v>
      </c>
      <c r="D1733" s="594" t="s">
        <v>108</v>
      </c>
      <c r="E1733" s="589" t="s">
        <v>109</v>
      </c>
      <c r="F1733" s="588" t="s">
        <v>103</v>
      </c>
      <c r="G1733" s="595">
        <v>0.08</v>
      </c>
      <c r="H1733" s="590">
        <v>115189</v>
      </c>
      <c r="I1733" s="596">
        <v>1.9</v>
      </c>
      <c r="J1733" s="591">
        <v>17509</v>
      </c>
    </row>
    <row r="1734" spans="1:10" ht="15" customHeight="1">
      <c r="A1734" s="587"/>
      <c r="B1734" s="291">
        <v>4</v>
      </c>
      <c r="C1734" s="593" t="str">
        <f>_xlfn.CONCAT(Table1[[#This Row],[groupid]],Table1[[#This Row],[Thành phần hao phí]])</f>
        <v>4Tàu kéo 75CV</v>
      </c>
      <c r="D1734" s="594" t="s">
        <v>123</v>
      </c>
      <c r="E1734" s="589" t="s">
        <v>124</v>
      </c>
      <c r="F1734" s="588" t="s">
        <v>103</v>
      </c>
      <c r="G1734" s="595">
        <v>0.08</v>
      </c>
      <c r="H1734" s="590">
        <v>3538558</v>
      </c>
      <c r="I1734" s="596">
        <v>1.9</v>
      </c>
      <c r="J1734" s="591">
        <v>537861</v>
      </c>
    </row>
    <row r="1735" spans="1:10" ht="15" customHeight="1">
      <c r="A1735" s="587"/>
      <c r="B1735" s="291">
        <v>4</v>
      </c>
      <c r="C1735" s="593" t="str">
        <f>_xlfn.CONCAT(Table1[[#This Row],[groupid]],Table1[[#This Row],[Thành phần hao phí]])</f>
        <v>4Cộng</v>
      </c>
      <c r="D1735" s="594"/>
      <c r="E1735" s="589" t="s">
        <v>314</v>
      </c>
      <c r="F1735" s="588"/>
      <c r="G1735" s="595"/>
      <c r="H1735" s="590"/>
      <c r="I1735" s="596"/>
      <c r="J1735" s="591">
        <v>555370</v>
      </c>
    </row>
    <row r="1736" spans="1:10" ht="15" customHeight="1">
      <c r="A1736" s="587">
        <v>5</v>
      </c>
      <c r="B1736" s="291">
        <v>5</v>
      </c>
      <c r="C1736" s="593" t="str">
        <f>_xlfn.CONCAT(Table1[[#This Row],[groupid]],Table1[[#This Row],[Thành phần hao phí]])</f>
        <v>5Đào xúc bùn lên xà lan 400T bằng máy đào gầu dây &lt;1,25m3, (máy đào đứng trên phao thép trọng tải 60T)</v>
      </c>
      <c r="D1736" s="594" t="s">
        <v>63</v>
      </c>
      <c r="E1736" s="589" t="s">
        <v>64</v>
      </c>
      <c r="F1736" s="588" t="s">
        <v>54</v>
      </c>
      <c r="G1736" s="595">
        <v>1</v>
      </c>
      <c r="H1736" s="590"/>
      <c r="I1736" s="596"/>
      <c r="J1736" s="591"/>
    </row>
    <row r="1737" spans="1:10" ht="15" customHeight="1">
      <c r="A1737" s="587"/>
      <c r="B1737" s="291">
        <v>5</v>
      </c>
      <c r="C1737" s="593" t="str">
        <f>_xlfn.CONCAT(Table1[[#This Row],[groupid]],Table1[[#This Row],[Thành phần hao phí]])</f>
        <v>5b) Nhân công</v>
      </c>
      <c r="D1737" s="594"/>
      <c r="E1737" s="589" t="s">
        <v>229</v>
      </c>
      <c r="F1737" s="588"/>
      <c r="G1737" s="595"/>
      <c r="H1737" s="590"/>
      <c r="I1737" s="596"/>
      <c r="J1737" s="591">
        <v>88740</v>
      </c>
    </row>
    <row r="1738" spans="1:10" ht="15" customHeight="1">
      <c r="A1738" s="587"/>
      <c r="B1738" s="291">
        <v>5</v>
      </c>
      <c r="C1738" s="593" t="str">
        <f>_xlfn.CONCAT(Table1[[#This Row],[groupid]],Table1[[#This Row],[Thành phần hao phí]])</f>
        <v>5Nhân công 3,5/7, nhóm 1</v>
      </c>
      <c r="D1738" s="594" t="s">
        <v>96</v>
      </c>
      <c r="E1738" s="589" t="s">
        <v>97</v>
      </c>
      <c r="F1738" s="588" t="s">
        <v>93</v>
      </c>
      <c r="G1738" s="595">
        <v>0.36</v>
      </c>
      <c r="H1738" s="590">
        <v>246500</v>
      </c>
      <c r="I1738" s="596">
        <v>1</v>
      </c>
      <c r="J1738" s="591">
        <v>88740</v>
      </c>
    </row>
    <row r="1739" spans="1:10" ht="15" customHeight="1">
      <c r="A1739" s="587"/>
      <c r="B1739" s="291">
        <v>5</v>
      </c>
      <c r="C1739" s="593" t="str">
        <f>_xlfn.CONCAT(Table1[[#This Row],[groupid]],Table1[[#This Row],[Thành phần hao phí]])</f>
        <v>5c) Máy thi công</v>
      </c>
      <c r="D1739" s="594"/>
      <c r="E1739" s="589" t="s">
        <v>230</v>
      </c>
      <c r="F1739" s="588"/>
      <c r="G1739" s="595"/>
      <c r="H1739" s="590"/>
      <c r="I1739" s="596"/>
      <c r="J1739" s="591">
        <v>1007960</v>
      </c>
    </row>
    <row r="1740" spans="1:10" ht="15" customHeight="1">
      <c r="A1740" s="587"/>
      <c r="B1740" s="291">
        <v>5</v>
      </c>
      <c r="C1740" s="593" t="str">
        <f>_xlfn.CONCAT(Table1[[#This Row],[groupid]],Table1[[#This Row],[Thành phần hao phí]])</f>
        <v>5Máy đào gầu dây 1,2m3</v>
      </c>
      <c r="D1740" s="594" t="s">
        <v>105</v>
      </c>
      <c r="E1740" s="589" t="s">
        <v>106</v>
      </c>
      <c r="F1740" s="588" t="s">
        <v>103</v>
      </c>
      <c r="G1740" s="595">
        <v>0.192</v>
      </c>
      <c r="H1740" s="590">
        <v>3565793</v>
      </c>
      <c r="I1740" s="596">
        <v>1</v>
      </c>
      <c r="J1740" s="591">
        <v>684632</v>
      </c>
    </row>
    <row r="1741" spans="1:10" ht="15" customHeight="1">
      <c r="A1741" s="587"/>
      <c r="B1741" s="291">
        <v>5</v>
      </c>
      <c r="C1741" s="593" t="str">
        <f>_xlfn.CONCAT(Table1[[#This Row],[groupid]],Table1[[#This Row],[Thành phần hao phí]])</f>
        <v>5Sà lan 250T</v>
      </c>
      <c r="D1741" s="594" t="s">
        <v>113</v>
      </c>
      <c r="E1741" s="589" t="s">
        <v>114</v>
      </c>
      <c r="F1741" s="588" t="s">
        <v>103</v>
      </c>
      <c r="G1741" s="595">
        <v>0.192</v>
      </c>
      <c r="H1741" s="590">
        <v>677592</v>
      </c>
      <c r="I1741" s="596">
        <v>1</v>
      </c>
      <c r="J1741" s="591">
        <v>130098</v>
      </c>
    </row>
    <row r="1742" spans="1:10" ht="15" customHeight="1">
      <c r="A1742" s="587"/>
      <c r="B1742" s="291">
        <v>5</v>
      </c>
      <c r="C1742" s="593" t="str">
        <f>_xlfn.CONCAT(Table1[[#This Row],[groupid]],Table1[[#This Row],[Thành phần hao phí]])</f>
        <v>5Phao thép 60T chứa bùn</v>
      </c>
      <c r="D1742" s="594" t="s">
        <v>108</v>
      </c>
      <c r="E1742" s="589" t="s">
        <v>111</v>
      </c>
      <c r="F1742" s="588" t="s">
        <v>103</v>
      </c>
      <c r="G1742" s="595">
        <v>0.192</v>
      </c>
      <c r="H1742" s="590">
        <v>115189</v>
      </c>
      <c r="I1742" s="596">
        <v>1</v>
      </c>
      <c r="J1742" s="591">
        <v>22116</v>
      </c>
    </row>
    <row r="1743" spans="1:10" ht="15" customHeight="1">
      <c r="A1743" s="587"/>
      <c r="B1743" s="291">
        <v>5</v>
      </c>
      <c r="C1743" s="593" t="str">
        <f>_xlfn.CONCAT(Table1[[#This Row],[groupid]],Table1[[#This Row],[Thành phần hao phí]])</f>
        <v>5Sà lan 400T nhận bùn</v>
      </c>
      <c r="D1743" s="594" t="s">
        <v>116</v>
      </c>
      <c r="E1743" s="589" t="s">
        <v>119</v>
      </c>
      <c r="F1743" s="588" t="s">
        <v>103</v>
      </c>
      <c r="G1743" s="595">
        <v>0.192</v>
      </c>
      <c r="H1743" s="590">
        <v>891221</v>
      </c>
      <c r="I1743" s="596">
        <v>1</v>
      </c>
      <c r="J1743" s="591">
        <v>171114</v>
      </c>
    </row>
    <row r="1744" spans="1:10" ht="15" customHeight="1">
      <c r="A1744" s="587"/>
      <c r="B1744" s="291">
        <v>5</v>
      </c>
      <c r="C1744" s="593" t="str">
        <f>_xlfn.CONCAT(Table1[[#This Row],[groupid]],Table1[[#This Row],[Thành phần hao phí]])</f>
        <v>5Cộng</v>
      </c>
      <c r="D1744" s="594"/>
      <c r="E1744" s="589" t="s">
        <v>314</v>
      </c>
      <c r="F1744" s="588"/>
      <c r="G1744" s="595"/>
      <c r="H1744" s="590"/>
      <c r="I1744" s="596"/>
      <c r="J1744" s="591">
        <v>1007960</v>
      </c>
    </row>
    <row r="1745" spans="1:10" ht="15" customHeight="1">
      <c r="A1745" s="587">
        <v>6</v>
      </c>
      <c r="B1745" s="291">
        <v>6</v>
      </c>
      <c r="C1745" s="593" t="str">
        <f>_xlfn.CONCAT(Table1[[#This Row],[groupid]],Table1[[#This Row],[Thành phần hao phí]])</f>
        <v>6Vận chuyển đất, bùn đổ đi bằng tàu kéo 360CV, sà lan 400 tấn, vận chuyển 1 km đầu</v>
      </c>
      <c r="D1745" s="594" t="s">
        <v>57</v>
      </c>
      <c r="E1745" s="589" t="s">
        <v>67</v>
      </c>
      <c r="F1745" s="588" t="s">
        <v>54</v>
      </c>
      <c r="G1745" s="595">
        <v>1</v>
      </c>
      <c r="H1745" s="590"/>
      <c r="I1745" s="596"/>
      <c r="J1745" s="591"/>
    </row>
    <row r="1746" spans="1:10" ht="15" customHeight="1">
      <c r="A1746" s="587"/>
      <c r="B1746" s="291">
        <v>6</v>
      </c>
      <c r="C1746" s="593" t="str">
        <f>_xlfn.CONCAT(Table1[[#This Row],[groupid]],Table1[[#This Row],[Thành phần hao phí]])</f>
        <v>6c) Máy thi công</v>
      </c>
      <c r="D1746" s="594"/>
      <c r="E1746" s="589" t="s">
        <v>230</v>
      </c>
      <c r="F1746" s="588"/>
      <c r="G1746" s="595"/>
      <c r="H1746" s="590"/>
      <c r="I1746" s="596"/>
      <c r="J1746" s="591">
        <v>634088</v>
      </c>
    </row>
    <row r="1747" spans="1:10" ht="15" customHeight="1">
      <c r="A1747" s="587"/>
      <c r="B1747" s="291">
        <v>6</v>
      </c>
      <c r="C1747" s="593" t="str">
        <f>_xlfn.CONCAT(Table1[[#This Row],[groupid]],Table1[[#This Row],[Thành phần hao phí]])</f>
        <v>6Sà lan 400T</v>
      </c>
      <c r="D1747" s="594" t="s">
        <v>116</v>
      </c>
      <c r="E1747" s="589" t="s">
        <v>117</v>
      </c>
      <c r="F1747" s="588" t="s">
        <v>103</v>
      </c>
      <c r="G1747" s="595">
        <v>9.4E-2</v>
      </c>
      <c r="H1747" s="590">
        <v>891221</v>
      </c>
      <c r="I1747" s="596">
        <v>1</v>
      </c>
      <c r="J1747" s="591">
        <v>83775</v>
      </c>
    </row>
    <row r="1748" spans="1:10" ht="15" customHeight="1">
      <c r="A1748" s="587"/>
      <c r="B1748" s="291">
        <v>6</v>
      </c>
      <c r="C1748" s="593" t="str">
        <f>_xlfn.CONCAT(Table1[[#This Row],[groupid]],Table1[[#This Row],[Thành phần hao phí]])</f>
        <v>6Tàu kéo 360CV</v>
      </c>
      <c r="D1748" s="594" t="s">
        <v>120</v>
      </c>
      <c r="E1748" s="589" t="s">
        <v>121</v>
      </c>
      <c r="F1748" s="588" t="s">
        <v>103</v>
      </c>
      <c r="G1748" s="595">
        <v>9.4E-2</v>
      </c>
      <c r="H1748" s="590">
        <v>5854397</v>
      </c>
      <c r="I1748" s="596">
        <v>1</v>
      </c>
      <c r="J1748" s="591">
        <v>550313</v>
      </c>
    </row>
    <row r="1749" spans="1:10" ht="15" customHeight="1">
      <c r="A1749" s="587"/>
      <c r="B1749" s="291">
        <v>6</v>
      </c>
      <c r="C1749" s="593" t="str">
        <f>_xlfn.CONCAT(Table1[[#This Row],[groupid]],Table1[[#This Row],[Thành phần hao phí]])</f>
        <v>6Cộng</v>
      </c>
      <c r="D1749" s="594"/>
      <c r="E1749" s="589" t="s">
        <v>314</v>
      </c>
      <c r="F1749" s="588"/>
      <c r="G1749" s="595"/>
      <c r="H1749" s="590"/>
      <c r="I1749" s="596"/>
      <c r="J1749" s="591">
        <v>634088</v>
      </c>
    </row>
    <row r="1750" spans="1:10" ht="15" customHeight="1">
      <c r="A1750" s="587">
        <v>7</v>
      </c>
      <c r="B1750" s="291">
        <v>7</v>
      </c>
      <c r="C1750" s="593" t="str">
        <f>_xlfn.CONCAT(Table1[[#This Row],[groupid]],Table1[[#This Row],[Thành phần hao phí]])</f>
        <v>7Vận chuyển đất, bùn đổ đi bằng tàu kéo 360CV, sà lan 400 tấn, vận chuyển 1 km tiếp theo, cự ly &lt;= 6km</v>
      </c>
      <c r="D1750" s="594" t="s">
        <v>60</v>
      </c>
      <c r="E1750" s="589" t="s">
        <v>69</v>
      </c>
      <c r="F1750" s="588" t="s">
        <v>54</v>
      </c>
      <c r="G1750" s="595">
        <v>1</v>
      </c>
      <c r="H1750" s="590"/>
      <c r="I1750" s="596"/>
      <c r="J1750" s="591"/>
    </row>
    <row r="1751" spans="1:10" ht="15" customHeight="1">
      <c r="A1751" s="587"/>
      <c r="B1751" s="291">
        <v>7</v>
      </c>
      <c r="C1751" s="593" t="str">
        <f>_xlfn.CONCAT(Table1[[#This Row],[groupid]],Table1[[#This Row],[Thành phần hao phí]])</f>
        <v>7c) Máy thi công</v>
      </c>
      <c r="D1751" s="594"/>
      <c r="E1751" s="589" t="s">
        <v>230</v>
      </c>
      <c r="F1751" s="588"/>
      <c r="G1751" s="595"/>
      <c r="H1751" s="590"/>
      <c r="I1751" s="596"/>
      <c r="J1751" s="591">
        <v>2698247</v>
      </c>
    </row>
    <row r="1752" spans="1:10" ht="15" customHeight="1">
      <c r="A1752" s="587"/>
      <c r="B1752" s="291">
        <v>7</v>
      </c>
      <c r="C1752" s="593" t="str">
        <f>_xlfn.CONCAT(Table1[[#This Row],[groupid]],Table1[[#This Row],[Thành phần hao phí]])</f>
        <v>7Sà lan 400T</v>
      </c>
      <c r="D1752" s="594" t="s">
        <v>116</v>
      </c>
      <c r="E1752" s="589" t="s">
        <v>117</v>
      </c>
      <c r="F1752" s="588" t="s">
        <v>103</v>
      </c>
      <c r="G1752" s="595">
        <v>0.08</v>
      </c>
      <c r="H1752" s="590">
        <v>891221</v>
      </c>
      <c r="I1752" s="596">
        <v>5</v>
      </c>
      <c r="J1752" s="591">
        <v>356488</v>
      </c>
    </row>
    <row r="1753" spans="1:10" ht="15" customHeight="1">
      <c r="A1753" s="587"/>
      <c r="B1753" s="291">
        <v>7</v>
      </c>
      <c r="C1753" s="593" t="str">
        <f>_xlfn.CONCAT(Table1[[#This Row],[groupid]],Table1[[#This Row],[Thành phần hao phí]])</f>
        <v>7Tàu kéo 360CV</v>
      </c>
      <c r="D1753" s="594" t="s">
        <v>120</v>
      </c>
      <c r="E1753" s="589" t="s">
        <v>121</v>
      </c>
      <c r="F1753" s="588" t="s">
        <v>103</v>
      </c>
      <c r="G1753" s="595">
        <v>0.08</v>
      </c>
      <c r="H1753" s="590">
        <v>5854397</v>
      </c>
      <c r="I1753" s="596">
        <v>5</v>
      </c>
      <c r="J1753" s="591">
        <v>2341759</v>
      </c>
    </row>
    <row r="1754" spans="1:10" ht="15" customHeight="1">
      <c r="A1754" s="587"/>
      <c r="B1754" s="291">
        <v>7</v>
      </c>
      <c r="C1754" s="593" t="str">
        <f>_xlfn.CONCAT(Table1[[#This Row],[groupid]],Table1[[#This Row],[Thành phần hao phí]])</f>
        <v>7Cộng</v>
      </c>
      <c r="D1754" s="594"/>
      <c r="E1754" s="589" t="s">
        <v>314</v>
      </c>
      <c r="F1754" s="588"/>
      <c r="G1754" s="595"/>
      <c r="H1754" s="590"/>
      <c r="I1754" s="596"/>
      <c r="J1754" s="591">
        <v>2698247</v>
      </c>
    </row>
    <row r="1755" spans="1:10" ht="15" customHeight="1">
      <c r="A1755" s="587">
        <v>8</v>
      </c>
      <c r="B1755" s="291">
        <v>8</v>
      </c>
      <c r="C1755" s="593" t="str">
        <f>_xlfn.CONCAT(Table1[[#This Row],[groupid]],Table1[[#This Row],[Thành phần hao phí]])</f>
        <v>8Vận chuyển đất, bùn đổ đi bằng tàu kéo 360CV, sà lan 400 tấn, vận chuyển 1 km tiếp theo, cự ly từ 6 - 20km</v>
      </c>
      <c r="D1755" s="594" t="s">
        <v>71</v>
      </c>
      <c r="E1755" s="589" t="s">
        <v>72</v>
      </c>
      <c r="F1755" s="588" t="s">
        <v>54</v>
      </c>
      <c r="G1755" s="595">
        <v>1</v>
      </c>
      <c r="H1755" s="590"/>
      <c r="I1755" s="596"/>
      <c r="J1755" s="591"/>
    </row>
    <row r="1756" spans="1:10" ht="15" customHeight="1">
      <c r="A1756" s="587"/>
      <c r="B1756" s="291">
        <v>8</v>
      </c>
      <c r="C1756" s="593" t="str">
        <f>_xlfn.CONCAT(Table1[[#This Row],[groupid]],Table1[[#This Row],[Thành phần hao phí]])</f>
        <v>8c) Máy thi công</v>
      </c>
      <c r="D1756" s="594"/>
      <c r="E1756" s="589" t="s">
        <v>230</v>
      </c>
      <c r="F1756" s="588"/>
      <c r="G1756" s="595"/>
      <c r="H1756" s="590"/>
      <c r="I1756" s="596"/>
      <c r="J1756" s="591">
        <v>6705145</v>
      </c>
    </row>
    <row r="1757" spans="1:10" ht="15" customHeight="1">
      <c r="A1757" s="587"/>
      <c r="B1757" s="291">
        <v>8</v>
      </c>
      <c r="C1757" s="593" t="str">
        <f>_xlfn.CONCAT(Table1[[#This Row],[groupid]],Table1[[#This Row],[Thành phần hao phí]])</f>
        <v>8Sà lan 400T</v>
      </c>
      <c r="D1757" s="594" t="s">
        <v>116</v>
      </c>
      <c r="E1757" s="589" t="s">
        <v>117</v>
      </c>
      <c r="F1757" s="588" t="s">
        <v>103</v>
      </c>
      <c r="G1757" s="595">
        <v>7.0999999999999994E-2</v>
      </c>
      <c r="H1757" s="590">
        <v>891221</v>
      </c>
      <c r="I1757" s="596">
        <v>14</v>
      </c>
      <c r="J1757" s="591">
        <v>885874</v>
      </c>
    </row>
    <row r="1758" spans="1:10" ht="15" customHeight="1">
      <c r="A1758" s="587"/>
      <c r="B1758" s="291">
        <v>8</v>
      </c>
      <c r="C1758" s="593" t="str">
        <f>_xlfn.CONCAT(Table1[[#This Row],[groupid]],Table1[[#This Row],[Thành phần hao phí]])</f>
        <v>8Tàu kéo 360CV</v>
      </c>
      <c r="D1758" s="594" t="s">
        <v>120</v>
      </c>
      <c r="E1758" s="589" t="s">
        <v>121</v>
      </c>
      <c r="F1758" s="588" t="s">
        <v>103</v>
      </c>
      <c r="G1758" s="595">
        <v>7.0999999999999994E-2</v>
      </c>
      <c r="H1758" s="590">
        <v>5854397</v>
      </c>
      <c r="I1758" s="596">
        <v>14</v>
      </c>
      <c r="J1758" s="591">
        <v>5819271</v>
      </c>
    </row>
    <row r="1759" spans="1:10" ht="15" customHeight="1">
      <c r="A1759" s="587"/>
      <c r="B1759" s="291">
        <v>8</v>
      </c>
      <c r="C1759" s="593" t="str">
        <f>_xlfn.CONCAT(Table1[[#This Row],[groupid]],Table1[[#This Row],[Thành phần hao phí]])</f>
        <v>8Cộng</v>
      </c>
      <c r="D1759" s="594"/>
      <c r="E1759" s="589" t="s">
        <v>314</v>
      </c>
      <c r="F1759" s="588"/>
      <c r="G1759" s="595"/>
      <c r="H1759" s="590"/>
      <c r="I1759" s="596"/>
      <c r="J1759" s="591">
        <v>6705145</v>
      </c>
    </row>
    <row r="1760" spans="1:10" ht="15" customHeight="1">
      <c r="A1760" s="587">
        <v>9</v>
      </c>
      <c r="B1760" s="291">
        <v>9</v>
      </c>
      <c r="C1760" s="593" t="str">
        <f>_xlfn.CONCAT(Table1[[#This Row],[groupid]],Table1[[#This Row],[Thành phần hao phí]])</f>
        <v>9Vận chuyển đất, bùn đổ đi bằng tàu kéo 360CV, sà lan 400 tấn, vận chuyển 1 km tiếp theo, cự ly &gt; 20km</v>
      </c>
      <c r="D1760" s="594" t="s">
        <v>74</v>
      </c>
      <c r="E1760" s="589" t="s">
        <v>75</v>
      </c>
      <c r="F1760" s="588" t="s">
        <v>54</v>
      </c>
      <c r="G1760" s="595">
        <v>1</v>
      </c>
      <c r="H1760" s="590"/>
      <c r="I1760" s="596"/>
      <c r="J1760" s="591"/>
    </row>
    <row r="1761" spans="1:10" ht="15" customHeight="1">
      <c r="A1761" s="587"/>
      <c r="B1761" s="291">
        <v>9</v>
      </c>
      <c r="C1761" s="593" t="str">
        <f>_xlfn.CONCAT(Table1[[#This Row],[groupid]],Table1[[#This Row],[Thành phần hao phí]])</f>
        <v>9c) Máy thi công</v>
      </c>
      <c r="D1761" s="594"/>
      <c r="E1761" s="589" t="s">
        <v>230</v>
      </c>
      <c r="F1761" s="588"/>
      <c r="G1761" s="595"/>
      <c r="H1761" s="590"/>
      <c r="I1761" s="596"/>
      <c r="J1761" s="591">
        <v>279269</v>
      </c>
    </row>
    <row r="1762" spans="1:10" ht="15" customHeight="1">
      <c r="A1762" s="587"/>
      <c r="B1762" s="291">
        <v>9</v>
      </c>
      <c r="C1762" s="593" t="str">
        <f>_xlfn.CONCAT(Table1[[#This Row],[groupid]],Table1[[#This Row],[Thành phần hao phí]])</f>
        <v>9Sà lan 400T</v>
      </c>
      <c r="D1762" s="594" t="s">
        <v>116</v>
      </c>
      <c r="E1762" s="589" t="s">
        <v>117</v>
      </c>
      <c r="F1762" s="588" t="s">
        <v>103</v>
      </c>
      <c r="G1762" s="595">
        <v>6.9000000000000006E-2</v>
      </c>
      <c r="H1762" s="590">
        <v>891221</v>
      </c>
      <c r="I1762" s="596">
        <v>0.6</v>
      </c>
      <c r="J1762" s="591">
        <v>36897</v>
      </c>
    </row>
    <row r="1763" spans="1:10" ht="15" customHeight="1">
      <c r="A1763" s="587"/>
      <c r="B1763" s="291">
        <v>9</v>
      </c>
      <c r="C1763" s="593" t="str">
        <f>_xlfn.CONCAT(Table1[[#This Row],[groupid]],Table1[[#This Row],[Thành phần hao phí]])</f>
        <v>9Tàu kéo 360CV</v>
      </c>
      <c r="D1763" s="594" t="s">
        <v>120</v>
      </c>
      <c r="E1763" s="589" t="s">
        <v>121</v>
      </c>
      <c r="F1763" s="588" t="s">
        <v>103</v>
      </c>
      <c r="G1763" s="595">
        <v>6.9000000000000006E-2</v>
      </c>
      <c r="H1763" s="590">
        <v>5854397</v>
      </c>
      <c r="I1763" s="596">
        <v>0.6</v>
      </c>
      <c r="J1763" s="591">
        <v>242372</v>
      </c>
    </row>
    <row r="1764" spans="1:10" ht="15" customHeight="1">
      <c r="A1764" s="587"/>
      <c r="B1764" s="291">
        <v>9</v>
      </c>
      <c r="C1764" s="593" t="str">
        <f>_xlfn.CONCAT(Table1[[#This Row],[groupid]],Table1[[#This Row],[Thành phần hao phí]])</f>
        <v>9Cộng</v>
      </c>
      <c r="D1764" s="594"/>
      <c r="E1764" s="589" t="s">
        <v>314</v>
      </c>
      <c r="F1764" s="588"/>
      <c r="G1764" s="595"/>
      <c r="H1764" s="590"/>
      <c r="I1764" s="596"/>
      <c r="J1764" s="591">
        <v>279269</v>
      </c>
    </row>
    <row r="1765" spans="1:10" ht="15" customHeight="1">
      <c r="A1765" s="587">
        <v>10</v>
      </c>
      <c r="B1765" s="291">
        <v>10</v>
      </c>
      <c r="C1765" s="593" t="str">
        <f>_xlfn.CONCAT(Table1[[#This Row],[groupid]],Table1[[#This Row],[Thành phần hao phí]])</f>
        <v>10Vận chuyển đất từ sà lan 400T lên bờ bằng máy đào gầu dây 1,2m3, chiều cao đổ đất &lt;= 3m, bùn đặc</v>
      </c>
      <c r="D1765" s="594" t="s">
        <v>63</v>
      </c>
      <c r="E1765" s="589" t="s">
        <v>77</v>
      </c>
      <c r="F1765" s="588" t="s">
        <v>54</v>
      </c>
      <c r="G1765" s="595">
        <v>1</v>
      </c>
      <c r="H1765" s="590"/>
      <c r="I1765" s="596"/>
      <c r="J1765" s="591"/>
    </row>
    <row r="1766" spans="1:10" ht="15" customHeight="1">
      <c r="A1766" s="587"/>
      <c r="B1766" s="291">
        <v>10</v>
      </c>
      <c r="C1766" s="593" t="str">
        <f>_xlfn.CONCAT(Table1[[#This Row],[groupid]],Table1[[#This Row],[Thành phần hao phí]])</f>
        <v>10b) Nhân công</v>
      </c>
      <c r="D1766" s="594"/>
      <c r="E1766" s="589" t="s">
        <v>229</v>
      </c>
      <c r="F1766" s="588"/>
      <c r="G1766" s="595"/>
      <c r="H1766" s="590"/>
      <c r="I1766" s="596"/>
      <c r="J1766" s="591">
        <v>88740</v>
      </c>
    </row>
    <row r="1767" spans="1:10" ht="15" customHeight="1">
      <c r="A1767" s="587"/>
      <c r="B1767" s="291">
        <v>10</v>
      </c>
      <c r="C1767" s="593" t="str">
        <f>_xlfn.CONCAT(Table1[[#This Row],[groupid]],Table1[[#This Row],[Thành phần hao phí]])</f>
        <v>10Nhân công 3,5/7, nhóm 1</v>
      </c>
      <c r="D1767" s="594" t="s">
        <v>96</v>
      </c>
      <c r="E1767" s="589" t="s">
        <v>97</v>
      </c>
      <c r="F1767" s="588" t="s">
        <v>93</v>
      </c>
      <c r="G1767" s="595">
        <v>0.36</v>
      </c>
      <c r="H1767" s="590">
        <v>246500</v>
      </c>
      <c r="I1767" s="596">
        <v>1</v>
      </c>
      <c r="J1767" s="591">
        <v>88740</v>
      </c>
    </row>
    <row r="1768" spans="1:10" ht="15" customHeight="1">
      <c r="A1768" s="587"/>
      <c r="B1768" s="291">
        <v>10</v>
      </c>
      <c r="C1768" s="593" t="str">
        <f>_xlfn.CONCAT(Table1[[#This Row],[groupid]],Table1[[#This Row],[Thành phần hao phí]])</f>
        <v>10c) Máy thi công</v>
      </c>
      <c r="D1768" s="594"/>
      <c r="E1768" s="589" t="s">
        <v>230</v>
      </c>
      <c r="F1768" s="588"/>
      <c r="G1768" s="595"/>
      <c r="H1768" s="590"/>
      <c r="I1768" s="596"/>
      <c r="J1768" s="591">
        <v>985844</v>
      </c>
    </row>
    <row r="1769" spans="1:10" ht="15" customHeight="1">
      <c r="A1769" s="587"/>
      <c r="B1769" s="291">
        <v>10</v>
      </c>
      <c r="C1769" s="593" t="str">
        <f>_xlfn.CONCAT(Table1[[#This Row],[groupid]],Table1[[#This Row],[Thành phần hao phí]])</f>
        <v>10Máy đào gầu dây 1,2m3</v>
      </c>
      <c r="D1769" s="594" t="s">
        <v>105</v>
      </c>
      <c r="E1769" s="589" t="s">
        <v>106</v>
      </c>
      <c r="F1769" s="588" t="s">
        <v>103</v>
      </c>
      <c r="G1769" s="595">
        <v>0.192</v>
      </c>
      <c r="H1769" s="590">
        <v>3565793</v>
      </c>
      <c r="I1769" s="596">
        <v>1</v>
      </c>
      <c r="J1769" s="591">
        <v>684632</v>
      </c>
    </row>
    <row r="1770" spans="1:10" ht="15" customHeight="1">
      <c r="A1770" s="587"/>
      <c r="B1770" s="291">
        <v>10</v>
      </c>
      <c r="C1770" s="593" t="str">
        <f>_xlfn.CONCAT(Table1[[#This Row],[groupid]],Table1[[#This Row],[Thành phần hao phí]])</f>
        <v>10Sà lan 250T</v>
      </c>
      <c r="D1770" s="594" t="s">
        <v>113</v>
      </c>
      <c r="E1770" s="589" t="s">
        <v>114</v>
      </c>
      <c r="F1770" s="588" t="s">
        <v>103</v>
      </c>
      <c r="G1770" s="595">
        <v>0.192</v>
      </c>
      <c r="H1770" s="590">
        <v>677592</v>
      </c>
      <c r="I1770" s="596">
        <v>1</v>
      </c>
      <c r="J1770" s="591">
        <v>130098</v>
      </c>
    </row>
    <row r="1771" spans="1:10" ht="15" customHeight="1">
      <c r="A1771" s="587"/>
      <c r="B1771" s="291">
        <v>10</v>
      </c>
      <c r="C1771" s="593" t="str">
        <f>_xlfn.CONCAT(Table1[[#This Row],[groupid]],Table1[[#This Row],[Thành phần hao phí]])</f>
        <v>10Sà lan 400T</v>
      </c>
      <c r="D1771" s="594" t="s">
        <v>116</v>
      </c>
      <c r="E1771" s="589" t="s">
        <v>117</v>
      </c>
      <c r="F1771" s="588" t="s">
        <v>103</v>
      </c>
      <c r="G1771" s="595">
        <v>0.192</v>
      </c>
      <c r="H1771" s="590">
        <v>891221</v>
      </c>
      <c r="I1771" s="596">
        <v>1</v>
      </c>
      <c r="J1771" s="591">
        <v>171114</v>
      </c>
    </row>
    <row r="1772" spans="1:10" ht="15" customHeight="1">
      <c r="A1772" s="587"/>
      <c r="B1772" s="291">
        <v>10</v>
      </c>
      <c r="C1772" s="593" t="str">
        <f>_xlfn.CONCAT(Table1[[#This Row],[groupid]],Table1[[#This Row],[Thành phần hao phí]])</f>
        <v>10Cộng</v>
      </c>
      <c r="D1772" s="594"/>
      <c r="E1772" s="589" t="s">
        <v>314</v>
      </c>
      <c r="F1772" s="588"/>
      <c r="G1772" s="595"/>
      <c r="H1772" s="590"/>
      <c r="I1772" s="596"/>
      <c r="J1772" s="591">
        <v>985844</v>
      </c>
    </row>
    <row r="1773" spans="1:10" ht="15" customHeight="1">
      <c r="A1773" s="587">
        <v>11</v>
      </c>
      <c r="B1773" s="291">
        <v>11</v>
      </c>
      <c r="C1773" s="593" t="str">
        <f>_xlfn.CONCAT(Table1[[#This Row],[groupid]],Table1[[#This Row],[Thành phần hao phí]])</f>
        <v>110</v>
      </c>
      <c r="D1773" s="594">
        <v>0</v>
      </c>
      <c r="E1773" s="589">
        <v>0</v>
      </c>
      <c r="F1773" s="588">
        <v>0</v>
      </c>
      <c r="G1773" s="595">
        <v>1</v>
      </c>
      <c r="H1773" s="590"/>
      <c r="I1773" s="596"/>
      <c r="J1773" s="591"/>
    </row>
    <row r="1774" spans="1:10" ht="15" customHeight="1">
      <c r="A1774" s="587"/>
      <c r="B1774" s="291">
        <v>11</v>
      </c>
      <c r="C1774" s="593" t="str">
        <f>_xlfn.CONCAT(Table1[[#This Row],[groupid]],Table1[[#This Row],[Thành phần hao phí]])</f>
        <v>11b) Nhân công</v>
      </c>
      <c r="D1774" s="594"/>
      <c r="E1774" s="589" t="s">
        <v>229</v>
      </c>
      <c r="F1774" s="588"/>
      <c r="G1774" s="595"/>
      <c r="H1774" s="590"/>
      <c r="I1774" s="596"/>
      <c r="J1774" s="591">
        <v>243933</v>
      </c>
    </row>
    <row r="1775" spans="1:10" ht="15" customHeight="1">
      <c r="A1775" s="587"/>
      <c r="B1775" s="291">
        <v>11</v>
      </c>
      <c r="C1775" s="593" t="str">
        <f>_xlfn.CONCAT(Table1[[#This Row],[groupid]],Table1[[#This Row],[Thành phần hao phí]])</f>
        <v>11Nhân công 3,5/7, nhóm 1</v>
      </c>
      <c r="D1775" s="594" t="s">
        <v>96</v>
      </c>
      <c r="E1775" s="589" t="s">
        <v>97</v>
      </c>
      <c r="F1775" s="588" t="s">
        <v>93</v>
      </c>
      <c r="G1775" s="595">
        <v>0.36</v>
      </c>
      <c r="H1775" s="590">
        <v>677592</v>
      </c>
      <c r="I1775" s="596">
        <v>1</v>
      </c>
      <c r="J1775" s="591">
        <v>243933</v>
      </c>
    </row>
    <row r="1776" spans="1:10" ht="15" customHeight="1">
      <c r="A1776" s="587"/>
      <c r="B1776" s="291">
        <v>11</v>
      </c>
      <c r="C1776" s="593" t="str">
        <f>_xlfn.CONCAT(Table1[[#This Row],[groupid]],Table1[[#This Row],[Thành phần hao phí]])</f>
        <v>11c) Máy thi công</v>
      </c>
      <c r="D1776" s="594"/>
      <c r="E1776" s="589" t="s">
        <v>230</v>
      </c>
      <c r="F1776" s="588"/>
      <c r="G1776" s="595"/>
      <c r="H1776" s="590"/>
      <c r="I1776" s="596"/>
      <c r="J1776" s="591">
        <v>679403</v>
      </c>
    </row>
    <row r="1777" spans="1:10" ht="15" customHeight="1">
      <c r="A1777" s="587"/>
      <c r="B1777" s="291">
        <v>11</v>
      </c>
      <c r="C1777" s="593" t="str">
        <f>_xlfn.CONCAT(Table1[[#This Row],[groupid]],Table1[[#This Row],[Thành phần hao phí]])</f>
        <v>11Máy đào gầu dây 1,2m3</v>
      </c>
      <c r="D1777" s="594" t="s">
        <v>105</v>
      </c>
      <c r="E1777" s="589" t="s">
        <v>106</v>
      </c>
      <c r="F1777" s="588" t="s">
        <v>103</v>
      </c>
      <c r="G1777" s="595">
        <v>0.192</v>
      </c>
      <c r="H1777" s="590">
        <v>3538558</v>
      </c>
      <c r="I1777" s="596">
        <v>1</v>
      </c>
      <c r="J1777" s="591">
        <v>679403</v>
      </c>
    </row>
    <row r="1778" spans="1:10" ht="15" customHeight="1">
      <c r="A1778" s="587"/>
      <c r="B1778" s="291">
        <v>11</v>
      </c>
      <c r="C1778" s="593" t="str">
        <f>_xlfn.CONCAT(Table1[[#This Row],[groupid]],Table1[[#This Row],[Thành phần hao phí]])</f>
        <v>11Sà lan 250T</v>
      </c>
      <c r="D1778" s="594" t="s">
        <v>113</v>
      </c>
      <c r="E1778" s="589" t="s">
        <v>114</v>
      </c>
      <c r="F1778" s="588" t="s">
        <v>103</v>
      </c>
      <c r="G1778" s="595">
        <v>0.192</v>
      </c>
      <c r="H1778" s="590">
        <v>0</v>
      </c>
      <c r="I1778" s="596">
        <v>1</v>
      </c>
      <c r="J1778" s="591">
        <v>0</v>
      </c>
    </row>
    <row r="1779" spans="1:10" ht="15" customHeight="1">
      <c r="A1779" s="587"/>
      <c r="B1779" s="291">
        <v>11</v>
      </c>
      <c r="C1779" s="593" t="str">
        <f>_xlfn.CONCAT(Table1[[#This Row],[groupid]],Table1[[#This Row],[Thành phần hao phí]])</f>
        <v>11Sà lan 400T</v>
      </c>
      <c r="D1779" s="594" t="s">
        <v>116</v>
      </c>
      <c r="E1779" s="589" t="s">
        <v>117</v>
      </c>
      <c r="F1779" s="588" t="s">
        <v>103</v>
      </c>
      <c r="G1779" s="595">
        <v>0.192</v>
      </c>
      <c r="H1779" s="590">
        <v>0</v>
      </c>
      <c r="I1779" s="596">
        <v>1</v>
      </c>
      <c r="J1779" s="591">
        <v>0</v>
      </c>
    </row>
    <row r="1780" spans="1:10" ht="15" customHeight="1">
      <c r="A1780" s="587"/>
      <c r="B1780" s="291">
        <v>11</v>
      </c>
      <c r="C1780" s="593" t="str">
        <f>_xlfn.CONCAT(Table1[[#This Row],[groupid]],Table1[[#This Row],[Thành phần hao phí]])</f>
        <v>11Cộng</v>
      </c>
      <c r="D1780" s="594"/>
      <c r="E1780" s="589" t="s">
        <v>314</v>
      </c>
      <c r="F1780" s="588"/>
      <c r="G1780" s="595"/>
      <c r="H1780" s="590"/>
      <c r="I1780" s="596"/>
      <c r="J1780" s="591">
        <v>679403</v>
      </c>
    </row>
    <row r="1781" spans="1:10" ht="15" customHeight="1">
      <c r="A1781" s="587">
        <v>12</v>
      </c>
      <c r="B1781" s="291">
        <v>12</v>
      </c>
      <c r="C1781" s="593" t="str">
        <f>_xlfn.CONCAT(Table1[[#This Row],[groupid]],Table1[[#This Row],[Thành phần hao phí]])</f>
        <v>120</v>
      </c>
      <c r="D1781" s="594">
        <v>0</v>
      </c>
      <c r="E1781" s="589">
        <v>0</v>
      </c>
      <c r="F1781" s="588">
        <v>0</v>
      </c>
      <c r="G1781" s="595">
        <v>1</v>
      </c>
      <c r="H1781" s="590"/>
      <c r="I1781" s="596"/>
      <c r="J1781" s="591"/>
    </row>
    <row r="1782" spans="1:10" ht="15" customHeight="1">
      <c r="A1782" s="587"/>
      <c r="B1782" s="291">
        <v>12</v>
      </c>
      <c r="C1782" s="593" t="str">
        <f>_xlfn.CONCAT(Table1[[#This Row],[groupid]],Table1[[#This Row],[Thành phần hao phí]])</f>
        <v>12b) Nhân công</v>
      </c>
      <c r="D1782" s="594"/>
      <c r="E1782" s="589" t="s">
        <v>229</v>
      </c>
      <c r="F1782" s="588"/>
      <c r="G1782" s="595"/>
      <c r="H1782" s="590"/>
      <c r="I1782" s="596"/>
      <c r="J1782" s="591">
        <v>0</v>
      </c>
    </row>
    <row r="1783" spans="1:10" ht="15" customHeight="1">
      <c r="A1783" s="587"/>
      <c r="B1783" s="291">
        <v>12</v>
      </c>
      <c r="C1783" s="593" t="str">
        <f>_xlfn.CONCAT(Table1[[#This Row],[groupid]],Table1[[#This Row],[Thành phần hao phí]])</f>
        <v>12Nhân công 3,5/7, nhóm 1</v>
      </c>
      <c r="D1783" s="594" t="s">
        <v>96</v>
      </c>
      <c r="E1783" s="589" t="s">
        <v>97</v>
      </c>
      <c r="F1783" s="588" t="s">
        <v>93</v>
      </c>
      <c r="G1783" s="595">
        <v>0.36</v>
      </c>
      <c r="H1783" s="590">
        <v>0</v>
      </c>
      <c r="I1783" s="596">
        <v>1</v>
      </c>
      <c r="J1783" s="591">
        <v>0</v>
      </c>
    </row>
    <row r="1784" spans="1:10" ht="15" customHeight="1">
      <c r="A1784" s="587"/>
      <c r="B1784" s="291">
        <v>12</v>
      </c>
      <c r="C1784" s="593" t="str">
        <f>_xlfn.CONCAT(Table1[[#This Row],[groupid]],Table1[[#This Row],[Thành phần hao phí]])</f>
        <v>12c) Máy thi công</v>
      </c>
      <c r="D1784" s="594"/>
      <c r="E1784" s="589" t="s">
        <v>230</v>
      </c>
      <c r="F1784" s="588"/>
      <c r="G1784" s="595"/>
      <c r="H1784" s="590"/>
      <c r="I1784" s="596"/>
      <c r="J1784" s="591">
        <v>0</v>
      </c>
    </row>
    <row r="1785" spans="1:10" ht="15" customHeight="1">
      <c r="A1785" s="587"/>
      <c r="B1785" s="291">
        <v>12</v>
      </c>
      <c r="C1785" s="593" t="str">
        <f>_xlfn.CONCAT(Table1[[#This Row],[groupid]],Table1[[#This Row],[Thành phần hao phí]])</f>
        <v>12Máy đào gầu dây 1,2m3</v>
      </c>
      <c r="D1785" s="594" t="s">
        <v>105</v>
      </c>
      <c r="E1785" s="589" t="s">
        <v>106</v>
      </c>
      <c r="F1785" s="588" t="s">
        <v>103</v>
      </c>
      <c r="G1785" s="595">
        <v>0.192</v>
      </c>
      <c r="H1785" s="590">
        <v>0</v>
      </c>
      <c r="I1785" s="596">
        <v>1</v>
      </c>
      <c r="J1785" s="591">
        <v>0</v>
      </c>
    </row>
    <row r="1786" spans="1:10" ht="15" customHeight="1">
      <c r="A1786" s="587"/>
      <c r="B1786" s="291">
        <v>12</v>
      </c>
      <c r="C1786" s="593" t="str">
        <f>_xlfn.CONCAT(Table1[[#This Row],[groupid]],Table1[[#This Row],[Thành phần hao phí]])</f>
        <v>12Sà lan 250T</v>
      </c>
      <c r="D1786" s="594" t="s">
        <v>113</v>
      </c>
      <c r="E1786" s="589" t="s">
        <v>114</v>
      </c>
      <c r="F1786" s="588" t="s">
        <v>103</v>
      </c>
      <c r="G1786" s="595">
        <v>0.192</v>
      </c>
      <c r="H1786" s="590">
        <v>0</v>
      </c>
      <c r="I1786" s="596">
        <v>1</v>
      </c>
      <c r="J1786" s="591">
        <v>0</v>
      </c>
    </row>
    <row r="1787" spans="1:10" ht="15" customHeight="1">
      <c r="A1787" s="587"/>
      <c r="B1787" s="291">
        <v>12</v>
      </c>
      <c r="C1787" s="593" t="str">
        <f>_xlfn.CONCAT(Table1[[#This Row],[groupid]],Table1[[#This Row],[Thành phần hao phí]])</f>
        <v>12Sà lan 400T</v>
      </c>
      <c r="D1787" s="594" t="s">
        <v>116</v>
      </c>
      <c r="E1787" s="589" t="s">
        <v>117</v>
      </c>
      <c r="F1787" s="588" t="s">
        <v>103</v>
      </c>
      <c r="G1787" s="595">
        <v>0.192</v>
      </c>
      <c r="H1787" s="590">
        <v>0</v>
      </c>
      <c r="I1787" s="596">
        <v>1</v>
      </c>
      <c r="J1787" s="591">
        <v>0</v>
      </c>
    </row>
    <row r="1788" spans="1:10" ht="15" customHeight="1">
      <c r="A1788" s="587"/>
      <c r="B1788" s="291">
        <v>12</v>
      </c>
      <c r="C1788" s="593" t="str">
        <f>_xlfn.CONCAT(Table1[[#This Row],[groupid]],Table1[[#This Row],[Thành phần hao phí]])</f>
        <v>12Cộng</v>
      </c>
      <c r="D1788" s="594"/>
      <c r="E1788" s="589" t="s">
        <v>314</v>
      </c>
      <c r="F1788" s="588"/>
      <c r="G1788" s="595"/>
      <c r="H1788" s="590"/>
      <c r="I1788" s="596"/>
      <c r="J1788" s="591">
        <v>0</v>
      </c>
    </row>
    <row r="1789" spans="1:10" ht="15" customHeight="1">
      <c r="A1789" s="587">
        <v>13</v>
      </c>
      <c r="B1789" s="291">
        <v>13</v>
      </c>
      <c r="C1789" s="593" t="str">
        <f>_xlfn.CONCAT(Table1[[#This Row],[groupid]],Table1[[#This Row],[Thành phần hao phí]])</f>
        <v>130</v>
      </c>
      <c r="D1789" s="594">
        <v>0</v>
      </c>
      <c r="E1789" s="589">
        <v>0</v>
      </c>
      <c r="F1789" s="588">
        <v>0</v>
      </c>
      <c r="G1789" s="595">
        <v>1</v>
      </c>
      <c r="H1789" s="590"/>
      <c r="I1789" s="596"/>
      <c r="J1789" s="591"/>
    </row>
    <row r="1790" spans="1:10" ht="15" customHeight="1">
      <c r="A1790" s="587"/>
      <c r="B1790" s="291">
        <v>13</v>
      </c>
      <c r="C1790" s="593" t="str">
        <f>_xlfn.CONCAT(Table1[[#This Row],[groupid]],Table1[[#This Row],[Thành phần hao phí]])</f>
        <v>13b) Nhân công</v>
      </c>
      <c r="D1790" s="594"/>
      <c r="E1790" s="589" t="s">
        <v>229</v>
      </c>
      <c r="F1790" s="588"/>
      <c r="G1790" s="595"/>
      <c r="H1790" s="590"/>
      <c r="I1790" s="596"/>
      <c r="J1790" s="591">
        <v>0</v>
      </c>
    </row>
    <row r="1791" spans="1:10" ht="15" customHeight="1">
      <c r="A1791" s="587"/>
      <c r="B1791" s="291">
        <v>13</v>
      </c>
      <c r="C1791" s="593" t="str">
        <f>_xlfn.CONCAT(Table1[[#This Row],[groupid]],Table1[[#This Row],[Thành phần hao phí]])</f>
        <v>13Nhân công 3,5/7, nhóm 1</v>
      </c>
      <c r="D1791" s="594" t="s">
        <v>96</v>
      </c>
      <c r="E1791" s="589" t="s">
        <v>97</v>
      </c>
      <c r="F1791" s="588" t="s">
        <v>93</v>
      </c>
      <c r="G1791" s="595">
        <v>0.36</v>
      </c>
      <c r="H1791" s="590">
        <v>0</v>
      </c>
      <c r="I1791" s="596">
        <v>1</v>
      </c>
      <c r="J1791" s="591">
        <v>0</v>
      </c>
    </row>
    <row r="1792" spans="1:10" ht="15" customHeight="1">
      <c r="A1792" s="587"/>
      <c r="B1792" s="291">
        <v>13</v>
      </c>
      <c r="C1792" s="593" t="str">
        <f>_xlfn.CONCAT(Table1[[#This Row],[groupid]],Table1[[#This Row],[Thành phần hao phí]])</f>
        <v>13c) Máy thi công</v>
      </c>
      <c r="D1792" s="594"/>
      <c r="E1792" s="589" t="s">
        <v>230</v>
      </c>
      <c r="F1792" s="588"/>
      <c r="G1792" s="595"/>
      <c r="H1792" s="590"/>
      <c r="I1792" s="596"/>
      <c r="J1792" s="591">
        <v>0</v>
      </c>
    </row>
    <row r="1793" spans="1:10" ht="15" customHeight="1">
      <c r="A1793" s="587"/>
      <c r="B1793" s="291">
        <v>13</v>
      </c>
      <c r="C1793" s="593" t="str">
        <f>_xlfn.CONCAT(Table1[[#This Row],[groupid]],Table1[[#This Row],[Thành phần hao phí]])</f>
        <v>13Máy đào gầu dây 1,2m3</v>
      </c>
      <c r="D1793" s="594" t="s">
        <v>105</v>
      </c>
      <c r="E1793" s="589" t="s">
        <v>106</v>
      </c>
      <c r="F1793" s="588" t="s">
        <v>103</v>
      </c>
      <c r="G1793" s="595">
        <v>0.192</v>
      </c>
      <c r="H1793" s="590">
        <v>0</v>
      </c>
      <c r="I1793" s="596">
        <v>1</v>
      </c>
      <c r="J1793" s="591">
        <v>0</v>
      </c>
    </row>
    <row r="1794" spans="1:10" ht="15" customHeight="1">
      <c r="A1794" s="587"/>
      <c r="B1794" s="291">
        <v>13</v>
      </c>
      <c r="C1794" s="593" t="str">
        <f>_xlfn.CONCAT(Table1[[#This Row],[groupid]],Table1[[#This Row],[Thành phần hao phí]])</f>
        <v>13Sà lan 250T</v>
      </c>
      <c r="D1794" s="594" t="s">
        <v>113</v>
      </c>
      <c r="E1794" s="589" t="s">
        <v>114</v>
      </c>
      <c r="F1794" s="588" t="s">
        <v>103</v>
      </c>
      <c r="G1794" s="595">
        <v>0.192</v>
      </c>
      <c r="H1794" s="590">
        <v>0</v>
      </c>
      <c r="I1794" s="596">
        <v>1</v>
      </c>
      <c r="J1794" s="591">
        <v>0</v>
      </c>
    </row>
    <row r="1795" spans="1:10" ht="15" customHeight="1">
      <c r="A1795" s="587"/>
      <c r="B1795" s="291">
        <v>13</v>
      </c>
      <c r="C1795" s="593" t="str">
        <f>_xlfn.CONCAT(Table1[[#This Row],[groupid]],Table1[[#This Row],[Thành phần hao phí]])</f>
        <v>13Sà lan 400T</v>
      </c>
      <c r="D1795" s="594" t="s">
        <v>116</v>
      </c>
      <c r="E1795" s="589" t="s">
        <v>117</v>
      </c>
      <c r="F1795" s="588" t="s">
        <v>103</v>
      </c>
      <c r="G1795" s="595">
        <v>0.192</v>
      </c>
      <c r="H1795" s="590">
        <v>0</v>
      </c>
      <c r="I1795" s="596">
        <v>1</v>
      </c>
      <c r="J1795" s="591">
        <v>0</v>
      </c>
    </row>
    <row r="1796" spans="1:10" ht="15" customHeight="1">
      <c r="A1796" s="587"/>
      <c r="B1796" s="291">
        <v>13</v>
      </c>
      <c r="C1796" s="593" t="str">
        <f>_xlfn.CONCAT(Table1[[#This Row],[groupid]],Table1[[#This Row],[Thành phần hao phí]])</f>
        <v>13Cộng</v>
      </c>
      <c r="D1796" s="594"/>
      <c r="E1796" s="589" t="s">
        <v>314</v>
      </c>
      <c r="F1796" s="588"/>
      <c r="G1796" s="595"/>
      <c r="H1796" s="590"/>
      <c r="I1796" s="596"/>
      <c r="J1796" s="591">
        <v>0</v>
      </c>
    </row>
    <row r="1797" spans="1:10" ht="15" customHeight="1">
      <c r="A1797" s="587">
        <v>14</v>
      </c>
      <c r="B1797" s="291">
        <v>14</v>
      </c>
      <c r="C1797" s="593" t="str">
        <f>_xlfn.CONCAT(Table1[[#This Row],[groupid]],Table1[[#This Row],[Thành phần hao phí]])</f>
        <v>140</v>
      </c>
      <c r="D1797" s="594">
        <v>0</v>
      </c>
      <c r="E1797" s="589">
        <v>0</v>
      </c>
      <c r="F1797" s="588">
        <v>0</v>
      </c>
      <c r="G1797" s="595">
        <v>1</v>
      </c>
      <c r="H1797" s="590"/>
      <c r="I1797" s="596"/>
      <c r="J1797" s="591"/>
    </row>
    <row r="1798" spans="1:10" ht="15" customHeight="1">
      <c r="A1798" s="587"/>
      <c r="B1798" s="291">
        <v>14</v>
      </c>
      <c r="C1798" s="593" t="str">
        <f>_xlfn.CONCAT(Table1[[#This Row],[groupid]],Table1[[#This Row],[Thành phần hao phí]])</f>
        <v>14b) Nhân công</v>
      </c>
      <c r="D1798" s="594"/>
      <c r="E1798" s="589" t="s">
        <v>229</v>
      </c>
      <c r="F1798" s="588"/>
      <c r="G1798" s="595"/>
      <c r="H1798" s="590"/>
      <c r="I1798" s="596"/>
      <c r="J1798" s="591">
        <v>0</v>
      </c>
    </row>
    <row r="1799" spans="1:10" ht="15" customHeight="1">
      <c r="A1799" s="587"/>
      <c r="B1799" s="291">
        <v>14</v>
      </c>
      <c r="C1799" s="593" t="str">
        <f>_xlfn.CONCAT(Table1[[#This Row],[groupid]],Table1[[#This Row],[Thành phần hao phí]])</f>
        <v>14Nhân công 3,5/7, nhóm 1</v>
      </c>
      <c r="D1799" s="594" t="s">
        <v>96</v>
      </c>
      <c r="E1799" s="589" t="s">
        <v>97</v>
      </c>
      <c r="F1799" s="588" t="s">
        <v>93</v>
      </c>
      <c r="G1799" s="595">
        <v>0.36</v>
      </c>
      <c r="H1799" s="590">
        <v>0</v>
      </c>
      <c r="I1799" s="596">
        <v>1</v>
      </c>
      <c r="J1799" s="591">
        <v>0</v>
      </c>
    </row>
    <row r="1800" spans="1:10" ht="15" customHeight="1">
      <c r="A1800" s="587"/>
      <c r="B1800" s="291">
        <v>14</v>
      </c>
      <c r="C1800" s="593" t="str">
        <f>_xlfn.CONCAT(Table1[[#This Row],[groupid]],Table1[[#This Row],[Thành phần hao phí]])</f>
        <v>14c) Máy thi công</v>
      </c>
      <c r="D1800" s="594"/>
      <c r="E1800" s="589" t="s">
        <v>230</v>
      </c>
      <c r="F1800" s="588"/>
      <c r="G1800" s="595"/>
      <c r="H1800" s="590"/>
      <c r="I1800" s="596"/>
      <c r="J1800" s="591">
        <v>0</v>
      </c>
    </row>
    <row r="1801" spans="1:10" ht="15" customHeight="1">
      <c r="A1801" s="587"/>
      <c r="B1801" s="291">
        <v>14</v>
      </c>
      <c r="C1801" s="593" t="str">
        <f>_xlfn.CONCAT(Table1[[#This Row],[groupid]],Table1[[#This Row],[Thành phần hao phí]])</f>
        <v>14Máy đào gầu dây 1,2m3</v>
      </c>
      <c r="D1801" s="594" t="s">
        <v>105</v>
      </c>
      <c r="E1801" s="589" t="s">
        <v>106</v>
      </c>
      <c r="F1801" s="588" t="s">
        <v>103</v>
      </c>
      <c r="G1801" s="595">
        <v>0.192</v>
      </c>
      <c r="H1801" s="590">
        <v>0</v>
      </c>
      <c r="I1801" s="596">
        <v>1</v>
      </c>
      <c r="J1801" s="591">
        <v>0</v>
      </c>
    </row>
    <row r="1802" spans="1:10" ht="15" customHeight="1">
      <c r="A1802" s="587"/>
      <c r="B1802" s="291">
        <v>14</v>
      </c>
      <c r="C1802" s="593" t="str">
        <f>_xlfn.CONCAT(Table1[[#This Row],[groupid]],Table1[[#This Row],[Thành phần hao phí]])</f>
        <v>14Sà lan 250T</v>
      </c>
      <c r="D1802" s="594" t="s">
        <v>113</v>
      </c>
      <c r="E1802" s="589" t="s">
        <v>114</v>
      </c>
      <c r="F1802" s="588" t="s">
        <v>103</v>
      </c>
      <c r="G1802" s="595">
        <v>0.192</v>
      </c>
      <c r="H1802" s="590">
        <v>0</v>
      </c>
      <c r="I1802" s="596">
        <v>1</v>
      </c>
      <c r="J1802" s="591">
        <v>0</v>
      </c>
    </row>
    <row r="1803" spans="1:10" ht="15" customHeight="1">
      <c r="A1803" s="587"/>
      <c r="B1803" s="291">
        <v>14</v>
      </c>
      <c r="C1803" s="593" t="str">
        <f>_xlfn.CONCAT(Table1[[#This Row],[groupid]],Table1[[#This Row],[Thành phần hao phí]])</f>
        <v>14Sà lan 400T</v>
      </c>
      <c r="D1803" s="594" t="s">
        <v>116</v>
      </c>
      <c r="E1803" s="589" t="s">
        <v>117</v>
      </c>
      <c r="F1803" s="588" t="s">
        <v>103</v>
      </c>
      <c r="G1803" s="595">
        <v>0.192</v>
      </c>
      <c r="H1803" s="590">
        <v>0</v>
      </c>
      <c r="I1803" s="596">
        <v>1</v>
      </c>
      <c r="J1803" s="591">
        <v>0</v>
      </c>
    </row>
    <row r="1804" spans="1:10" ht="15" customHeight="1">
      <c r="A1804" s="587"/>
      <c r="B1804" s="291">
        <v>14</v>
      </c>
      <c r="C1804" s="593" t="str">
        <f>_xlfn.CONCAT(Table1[[#This Row],[groupid]],Table1[[#This Row],[Thành phần hao phí]])</f>
        <v>14Cộng</v>
      </c>
      <c r="D1804" s="594"/>
      <c r="E1804" s="589" t="s">
        <v>314</v>
      </c>
      <c r="F1804" s="588"/>
      <c r="G1804" s="595"/>
      <c r="H1804" s="590"/>
      <c r="I1804" s="596"/>
      <c r="J1804" s="591">
        <v>0</v>
      </c>
    </row>
    <row r="1805" spans="1:10" ht="15" customHeight="1">
      <c r="A1805" s="587">
        <v>15</v>
      </c>
      <c r="B1805" s="291">
        <v>15</v>
      </c>
      <c r="C1805" s="593" t="str">
        <f>_xlfn.CONCAT(Table1[[#This Row],[groupid]],Table1[[#This Row],[Thành phần hao phí]])</f>
        <v>150</v>
      </c>
      <c r="D1805" s="594">
        <v>0</v>
      </c>
      <c r="E1805" s="589">
        <v>0</v>
      </c>
      <c r="F1805" s="588">
        <v>0</v>
      </c>
      <c r="G1805" s="595">
        <v>1</v>
      </c>
      <c r="H1805" s="590"/>
      <c r="I1805" s="596"/>
      <c r="J1805" s="591"/>
    </row>
    <row r="1806" spans="1:10" ht="15" customHeight="1">
      <c r="A1806" s="587"/>
      <c r="B1806" s="291">
        <v>15</v>
      </c>
      <c r="C1806" s="593" t="str">
        <f>_xlfn.CONCAT(Table1[[#This Row],[groupid]],Table1[[#This Row],[Thành phần hao phí]])</f>
        <v>15b) Nhân công</v>
      </c>
      <c r="D1806" s="594"/>
      <c r="E1806" s="589" t="s">
        <v>229</v>
      </c>
      <c r="F1806" s="588"/>
      <c r="G1806" s="595"/>
      <c r="H1806" s="590"/>
      <c r="I1806" s="596"/>
      <c r="J1806" s="591">
        <v>0</v>
      </c>
    </row>
    <row r="1807" spans="1:10" ht="15" customHeight="1">
      <c r="A1807" s="587"/>
      <c r="B1807" s="291">
        <v>15</v>
      </c>
      <c r="C1807" s="593" t="str">
        <f>_xlfn.CONCAT(Table1[[#This Row],[groupid]],Table1[[#This Row],[Thành phần hao phí]])</f>
        <v>15Nhân công 3,5/7, nhóm 1</v>
      </c>
      <c r="D1807" s="594" t="s">
        <v>96</v>
      </c>
      <c r="E1807" s="589" t="s">
        <v>97</v>
      </c>
      <c r="F1807" s="588" t="s">
        <v>93</v>
      </c>
      <c r="G1807" s="595">
        <v>0.36</v>
      </c>
      <c r="H1807" s="590">
        <v>0</v>
      </c>
      <c r="I1807" s="596">
        <v>1</v>
      </c>
      <c r="J1807" s="591">
        <v>0</v>
      </c>
    </row>
    <row r="1808" spans="1:10" ht="15" customHeight="1">
      <c r="A1808" s="587"/>
      <c r="B1808" s="291">
        <v>15</v>
      </c>
      <c r="C1808" s="593" t="str">
        <f>_xlfn.CONCAT(Table1[[#This Row],[groupid]],Table1[[#This Row],[Thành phần hao phí]])</f>
        <v>15c) Máy thi công</v>
      </c>
      <c r="D1808" s="594"/>
      <c r="E1808" s="589" t="s">
        <v>230</v>
      </c>
      <c r="F1808" s="588"/>
      <c r="G1808" s="595"/>
      <c r="H1808" s="590"/>
      <c r="I1808" s="596"/>
      <c r="J1808" s="591">
        <v>0</v>
      </c>
    </row>
    <row r="1809" spans="1:10" ht="15" customHeight="1">
      <c r="A1809" s="587"/>
      <c r="B1809" s="291">
        <v>15</v>
      </c>
      <c r="C1809" s="593" t="str">
        <f>_xlfn.CONCAT(Table1[[#This Row],[groupid]],Table1[[#This Row],[Thành phần hao phí]])</f>
        <v>15Máy đào gầu dây 1,2m3</v>
      </c>
      <c r="D1809" s="594" t="s">
        <v>105</v>
      </c>
      <c r="E1809" s="589" t="s">
        <v>106</v>
      </c>
      <c r="F1809" s="588" t="s">
        <v>103</v>
      </c>
      <c r="G1809" s="595">
        <v>0.192</v>
      </c>
      <c r="H1809" s="590">
        <v>0</v>
      </c>
      <c r="I1809" s="596">
        <v>1</v>
      </c>
      <c r="J1809" s="591">
        <v>0</v>
      </c>
    </row>
    <row r="1810" spans="1:10" ht="15" customHeight="1">
      <c r="A1810" s="587"/>
      <c r="B1810" s="291">
        <v>15</v>
      </c>
      <c r="C1810" s="593" t="str">
        <f>_xlfn.CONCAT(Table1[[#This Row],[groupid]],Table1[[#This Row],[Thành phần hao phí]])</f>
        <v>15Sà lan 250T</v>
      </c>
      <c r="D1810" s="594" t="s">
        <v>113</v>
      </c>
      <c r="E1810" s="589" t="s">
        <v>114</v>
      </c>
      <c r="F1810" s="588" t="s">
        <v>103</v>
      </c>
      <c r="G1810" s="595">
        <v>0.192</v>
      </c>
      <c r="H1810" s="590">
        <v>0</v>
      </c>
      <c r="I1810" s="596">
        <v>1</v>
      </c>
      <c r="J1810" s="591">
        <v>0</v>
      </c>
    </row>
    <row r="1811" spans="1:10" ht="15" customHeight="1">
      <c r="A1811" s="587"/>
      <c r="B1811" s="291">
        <v>15</v>
      </c>
      <c r="C1811" s="593" t="str">
        <f>_xlfn.CONCAT(Table1[[#This Row],[groupid]],Table1[[#This Row],[Thành phần hao phí]])</f>
        <v>15Sà lan 400T</v>
      </c>
      <c r="D1811" s="594" t="s">
        <v>116</v>
      </c>
      <c r="E1811" s="589" t="s">
        <v>117</v>
      </c>
      <c r="F1811" s="588" t="s">
        <v>103</v>
      </c>
      <c r="G1811" s="595">
        <v>0.192</v>
      </c>
      <c r="H1811" s="590">
        <v>0</v>
      </c>
      <c r="I1811" s="596">
        <v>1</v>
      </c>
      <c r="J1811" s="591">
        <v>0</v>
      </c>
    </row>
    <row r="1812" spans="1:10" ht="15" customHeight="1">
      <c r="A1812" s="587"/>
      <c r="B1812" s="291">
        <v>15</v>
      </c>
      <c r="C1812" s="593" t="str">
        <f>_xlfn.CONCAT(Table1[[#This Row],[groupid]],Table1[[#This Row],[Thành phần hao phí]])</f>
        <v>15Cộng</v>
      </c>
      <c r="D1812" s="594"/>
      <c r="E1812" s="589" t="s">
        <v>314</v>
      </c>
      <c r="F1812" s="588"/>
      <c r="G1812" s="595"/>
      <c r="H1812" s="590"/>
      <c r="I1812" s="596"/>
      <c r="J1812" s="591">
        <v>0</v>
      </c>
    </row>
    <row r="1813" spans="1:10" ht="15" customHeight="1">
      <c r="A1813" s="587">
        <v>16</v>
      </c>
      <c r="B1813" s="291">
        <v>16</v>
      </c>
      <c r="C1813" s="593" t="str">
        <f>_xlfn.CONCAT(Table1[[#This Row],[groupid]],Table1[[#This Row],[Thành phần hao phí]])</f>
        <v>160</v>
      </c>
      <c r="D1813" s="594">
        <v>0</v>
      </c>
      <c r="E1813" s="589">
        <v>0</v>
      </c>
      <c r="F1813" s="588">
        <v>0</v>
      </c>
      <c r="G1813" s="595">
        <v>1</v>
      </c>
      <c r="H1813" s="590"/>
      <c r="I1813" s="596"/>
      <c r="J1813" s="591"/>
    </row>
    <row r="1814" spans="1:10" ht="15" customHeight="1">
      <c r="A1814" s="587"/>
      <c r="B1814" s="291">
        <v>16</v>
      </c>
      <c r="C1814" s="593" t="str">
        <f>_xlfn.CONCAT(Table1[[#This Row],[groupid]],Table1[[#This Row],[Thành phần hao phí]])</f>
        <v>16b) Nhân công</v>
      </c>
      <c r="D1814" s="594"/>
      <c r="E1814" s="589" t="s">
        <v>229</v>
      </c>
      <c r="F1814" s="588"/>
      <c r="G1814" s="595"/>
      <c r="H1814" s="590"/>
      <c r="I1814" s="596"/>
      <c r="J1814" s="591">
        <v>0</v>
      </c>
    </row>
    <row r="1815" spans="1:10" ht="15" customHeight="1">
      <c r="A1815" s="587"/>
      <c r="B1815" s="291">
        <v>16</v>
      </c>
      <c r="C1815" s="593" t="str">
        <f>_xlfn.CONCAT(Table1[[#This Row],[groupid]],Table1[[#This Row],[Thành phần hao phí]])</f>
        <v>16Nhân công 3,5/7, nhóm 1</v>
      </c>
      <c r="D1815" s="594" t="s">
        <v>96</v>
      </c>
      <c r="E1815" s="589" t="s">
        <v>97</v>
      </c>
      <c r="F1815" s="588" t="s">
        <v>93</v>
      </c>
      <c r="G1815" s="595">
        <v>0.36</v>
      </c>
      <c r="H1815" s="590">
        <v>0</v>
      </c>
      <c r="I1815" s="596">
        <v>1</v>
      </c>
      <c r="J1815" s="591">
        <v>0</v>
      </c>
    </row>
    <row r="1816" spans="1:10" ht="15" customHeight="1">
      <c r="A1816" s="587"/>
      <c r="B1816" s="291">
        <v>16</v>
      </c>
      <c r="C1816" s="593" t="str">
        <f>_xlfn.CONCAT(Table1[[#This Row],[groupid]],Table1[[#This Row],[Thành phần hao phí]])</f>
        <v>16c) Máy thi công</v>
      </c>
      <c r="D1816" s="594"/>
      <c r="E1816" s="589" t="s">
        <v>230</v>
      </c>
      <c r="F1816" s="588"/>
      <c r="G1816" s="595"/>
      <c r="H1816" s="590"/>
      <c r="I1816" s="596"/>
      <c r="J1816" s="591">
        <v>0</v>
      </c>
    </row>
    <row r="1817" spans="1:10" ht="15" customHeight="1">
      <c r="A1817" s="587"/>
      <c r="B1817" s="291">
        <v>16</v>
      </c>
      <c r="C1817" s="593" t="str">
        <f>_xlfn.CONCAT(Table1[[#This Row],[groupid]],Table1[[#This Row],[Thành phần hao phí]])</f>
        <v>16Máy đào gầu dây 1,2m3</v>
      </c>
      <c r="D1817" s="594" t="s">
        <v>105</v>
      </c>
      <c r="E1817" s="589" t="s">
        <v>106</v>
      </c>
      <c r="F1817" s="588" t="s">
        <v>103</v>
      </c>
      <c r="G1817" s="595">
        <v>0.192</v>
      </c>
      <c r="H1817" s="590">
        <v>0</v>
      </c>
      <c r="I1817" s="596">
        <v>1</v>
      </c>
      <c r="J1817" s="591">
        <v>0</v>
      </c>
    </row>
    <row r="1818" spans="1:10" ht="15" customHeight="1">
      <c r="A1818" s="587"/>
      <c r="B1818" s="291">
        <v>16</v>
      </c>
      <c r="C1818" s="593" t="str">
        <f>_xlfn.CONCAT(Table1[[#This Row],[groupid]],Table1[[#This Row],[Thành phần hao phí]])</f>
        <v>16Sà lan 250T</v>
      </c>
      <c r="D1818" s="594" t="s">
        <v>113</v>
      </c>
      <c r="E1818" s="589" t="s">
        <v>114</v>
      </c>
      <c r="F1818" s="588" t="s">
        <v>103</v>
      </c>
      <c r="G1818" s="595">
        <v>0.192</v>
      </c>
      <c r="H1818" s="590">
        <v>0</v>
      </c>
      <c r="I1818" s="596">
        <v>1</v>
      </c>
      <c r="J1818" s="591">
        <v>0</v>
      </c>
    </row>
    <row r="1819" spans="1:10" ht="15" customHeight="1">
      <c r="A1819" s="587"/>
      <c r="B1819" s="291">
        <v>16</v>
      </c>
      <c r="C1819" s="593" t="str">
        <f>_xlfn.CONCAT(Table1[[#This Row],[groupid]],Table1[[#This Row],[Thành phần hao phí]])</f>
        <v>16Sà lan 400T</v>
      </c>
      <c r="D1819" s="594" t="s">
        <v>116</v>
      </c>
      <c r="E1819" s="589" t="s">
        <v>117</v>
      </c>
      <c r="F1819" s="588" t="s">
        <v>103</v>
      </c>
      <c r="G1819" s="595">
        <v>0.192</v>
      </c>
      <c r="H1819" s="590">
        <v>0</v>
      </c>
      <c r="I1819" s="596">
        <v>1</v>
      </c>
      <c r="J1819" s="591">
        <v>0</v>
      </c>
    </row>
    <row r="1820" spans="1:10" ht="15" customHeight="1">
      <c r="A1820" s="587"/>
      <c r="B1820" s="291">
        <v>16</v>
      </c>
      <c r="C1820" s="593" t="str">
        <f>_xlfn.CONCAT(Table1[[#This Row],[groupid]],Table1[[#This Row],[Thành phần hao phí]])</f>
        <v>16Cộng</v>
      </c>
      <c r="D1820" s="594"/>
      <c r="E1820" s="589" t="s">
        <v>314</v>
      </c>
      <c r="F1820" s="588"/>
      <c r="G1820" s="595"/>
      <c r="H1820" s="590"/>
      <c r="I1820" s="596"/>
      <c r="J1820" s="591">
        <v>0</v>
      </c>
    </row>
    <row r="1821" spans="1:10" ht="15" customHeight="1">
      <c r="A1821" s="587">
        <v>17</v>
      </c>
      <c r="B1821" s="291">
        <v>17</v>
      </c>
      <c r="C1821" s="593" t="str">
        <f>_xlfn.CONCAT(Table1[[#This Row],[groupid]],Table1[[#This Row],[Thành phần hao phí]])</f>
        <v>170</v>
      </c>
      <c r="D1821" s="594">
        <v>0</v>
      </c>
      <c r="E1821" s="589">
        <v>0</v>
      </c>
      <c r="F1821" s="588">
        <v>0</v>
      </c>
      <c r="G1821" s="595">
        <v>1</v>
      </c>
      <c r="H1821" s="590"/>
      <c r="I1821" s="596"/>
      <c r="J1821" s="591"/>
    </row>
    <row r="1822" spans="1:10" ht="15" customHeight="1">
      <c r="A1822" s="587"/>
      <c r="B1822" s="291">
        <v>17</v>
      </c>
      <c r="C1822" s="593" t="str">
        <f>_xlfn.CONCAT(Table1[[#This Row],[groupid]],Table1[[#This Row],[Thành phần hao phí]])</f>
        <v>17b) Nhân công</v>
      </c>
      <c r="D1822" s="594"/>
      <c r="E1822" s="589" t="s">
        <v>229</v>
      </c>
      <c r="F1822" s="588"/>
      <c r="G1822" s="595"/>
      <c r="H1822" s="590"/>
      <c r="I1822" s="596"/>
      <c r="J1822" s="591">
        <v>0</v>
      </c>
    </row>
    <row r="1823" spans="1:10" ht="15" customHeight="1">
      <c r="A1823" s="587"/>
      <c r="B1823" s="291">
        <v>17</v>
      </c>
      <c r="C1823" s="593" t="str">
        <f>_xlfn.CONCAT(Table1[[#This Row],[groupid]],Table1[[#This Row],[Thành phần hao phí]])</f>
        <v>17Nhân công 3,5/7, nhóm 1</v>
      </c>
      <c r="D1823" s="594" t="s">
        <v>96</v>
      </c>
      <c r="E1823" s="589" t="s">
        <v>97</v>
      </c>
      <c r="F1823" s="588" t="s">
        <v>93</v>
      </c>
      <c r="G1823" s="595">
        <v>0.36</v>
      </c>
      <c r="H1823" s="590">
        <v>0</v>
      </c>
      <c r="I1823" s="596">
        <v>1</v>
      </c>
      <c r="J1823" s="591">
        <v>0</v>
      </c>
    </row>
    <row r="1824" spans="1:10" ht="15" customHeight="1">
      <c r="A1824" s="587"/>
      <c r="B1824" s="291">
        <v>17</v>
      </c>
      <c r="C1824" s="593" t="str">
        <f>_xlfn.CONCAT(Table1[[#This Row],[groupid]],Table1[[#This Row],[Thành phần hao phí]])</f>
        <v>17c) Máy thi công</v>
      </c>
      <c r="D1824" s="594"/>
      <c r="E1824" s="589" t="s">
        <v>230</v>
      </c>
      <c r="F1824" s="588"/>
      <c r="G1824" s="595"/>
      <c r="H1824" s="590"/>
      <c r="I1824" s="596"/>
      <c r="J1824" s="591">
        <v>0</v>
      </c>
    </row>
    <row r="1825" spans="1:10" ht="15" customHeight="1">
      <c r="A1825" s="587"/>
      <c r="B1825" s="291">
        <v>17</v>
      </c>
      <c r="C1825" s="593" t="str">
        <f>_xlfn.CONCAT(Table1[[#This Row],[groupid]],Table1[[#This Row],[Thành phần hao phí]])</f>
        <v>17Máy đào gầu dây 1,2m3</v>
      </c>
      <c r="D1825" s="594" t="s">
        <v>105</v>
      </c>
      <c r="E1825" s="589" t="s">
        <v>106</v>
      </c>
      <c r="F1825" s="588" t="s">
        <v>103</v>
      </c>
      <c r="G1825" s="595">
        <v>0.192</v>
      </c>
      <c r="H1825" s="590">
        <v>0</v>
      </c>
      <c r="I1825" s="596">
        <v>1</v>
      </c>
      <c r="J1825" s="591">
        <v>0</v>
      </c>
    </row>
    <row r="1826" spans="1:10" ht="15" customHeight="1">
      <c r="A1826" s="587"/>
      <c r="B1826" s="291">
        <v>17</v>
      </c>
      <c r="C1826" s="593" t="str">
        <f>_xlfn.CONCAT(Table1[[#This Row],[groupid]],Table1[[#This Row],[Thành phần hao phí]])</f>
        <v>17Sà lan 250T</v>
      </c>
      <c r="D1826" s="594" t="s">
        <v>113</v>
      </c>
      <c r="E1826" s="589" t="s">
        <v>114</v>
      </c>
      <c r="F1826" s="588" t="s">
        <v>103</v>
      </c>
      <c r="G1826" s="595">
        <v>0.192</v>
      </c>
      <c r="H1826" s="590">
        <v>0</v>
      </c>
      <c r="I1826" s="596">
        <v>1</v>
      </c>
      <c r="J1826" s="591">
        <v>0</v>
      </c>
    </row>
    <row r="1827" spans="1:10" ht="15" customHeight="1">
      <c r="A1827" s="587"/>
      <c r="B1827" s="291">
        <v>17</v>
      </c>
      <c r="C1827" s="593" t="str">
        <f>_xlfn.CONCAT(Table1[[#This Row],[groupid]],Table1[[#This Row],[Thành phần hao phí]])</f>
        <v>17Sà lan 400T</v>
      </c>
      <c r="D1827" s="594" t="s">
        <v>116</v>
      </c>
      <c r="E1827" s="589" t="s">
        <v>117</v>
      </c>
      <c r="F1827" s="588" t="s">
        <v>103</v>
      </c>
      <c r="G1827" s="595">
        <v>0.192</v>
      </c>
      <c r="H1827" s="590">
        <v>0</v>
      </c>
      <c r="I1827" s="596">
        <v>1</v>
      </c>
      <c r="J1827" s="591">
        <v>0</v>
      </c>
    </row>
    <row r="1828" spans="1:10" ht="15" customHeight="1">
      <c r="A1828" s="587"/>
      <c r="B1828" s="291">
        <v>17</v>
      </c>
      <c r="C1828" s="593" t="str">
        <f>_xlfn.CONCAT(Table1[[#This Row],[groupid]],Table1[[#This Row],[Thành phần hao phí]])</f>
        <v>17Cộng</v>
      </c>
      <c r="D1828" s="594"/>
      <c r="E1828" s="589" t="s">
        <v>314</v>
      </c>
      <c r="F1828" s="588"/>
      <c r="G1828" s="595"/>
      <c r="H1828" s="590"/>
      <c r="I1828" s="596"/>
      <c r="J1828" s="591">
        <v>0</v>
      </c>
    </row>
    <row r="1829" spans="1:10" ht="15" customHeight="1">
      <c r="A1829" s="587">
        <v>1</v>
      </c>
      <c r="B1829" s="291">
        <v>1</v>
      </c>
      <c r="C1829" s="593" t="str">
        <f>_xlfn.CONCAT(Table1[[#This Row],[groupid]],Table1[[#This Row],[Thành phần hao phí]])</f>
        <v>1Nạo vét bùn bằng thủ công</v>
      </c>
      <c r="D1829" s="594" t="s">
        <v>44</v>
      </c>
      <c r="E1829" s="589" t="s">
        <v>45</v>
      </c>
      <c r="F1829" s="588" t="s">
        <v>46</v>
      </c>
      <c r="G1829" s="595">
        <v>1</v>
      </c>
      <c r="H1829" s="590"/>
      <c r="I1829" s="596"/>
      <c r="J1829" s="591"/>
    </row>
    <row r="1830" spans="1:10" ht="15" customHeight="1">
      <c r="A1830" s="587"/>
      <c r="B1830" s="291">
        <v>1</v>
      </c>
      <c r="C1830" s="593" t="str">
        <f>_xlfn.CONCAT(Table1[[#This Row],[groupid]],Table1[[#This Row],[Thành phần hao phí]])</f>
        <v>1b) Nhân công</v>
      </c>
      <c r="D1830" s="594"/>
      <c r="E1830" s="589" t="s">
        <v>229</v>
      </c>
      <c r="F1830" s="588"/>
      <c r="G1830" s="595"/>
      <c r="H1830" s="590"/>
      <c r="I1830" s="596"/>
      <c r="J1830" s="591">
        <v>211893</v>
      </c>
    </row>
    <row r="1831" spans="1:10" ht="15" customHeight="1">
      <c r="A1831" s="587"/>
      <c r="B1831" s="291">
        <v>1</v>
      </c>
      <c r="C1831" s="593" t="str">
        <f>_xlfn.CONCAT(Table1[[#This Row],[groupid]],Table1[[#This Row],[Thành phần hao phí]])</f>
        <v>1Nhân công 3,0/7, nhóm 1</v>
      </c>
      <c r="D1831" s="594" t="s">
        <v>91</v>
      </c>
      <c r="E1831" s="589" t="s">
        <v>92</v>
      </c>
      <c r="F1831" s="588" t="s">
        <v>93</v>
      </c>
      <c r="G1831" s="595">
        <v>0.94</v>
      </c>
      <c r="H1831" s="590">
        <v>225418</v>
      </c>
      <c r="I1831" s="596">
        <v>1</v>
      </c>
      <c r="J1831" s="591">
        <v>211893</v>
      </c>
    </row>
    <row r="1832" spans="1:10" ht="15" customHeight="1">
      <c r="A1832" s="587">
        <v>2</v>
      </c>
      <c r="B1832" s="291">
        <v>2</v>
      </c>
      <c r="C1832" s="593" t="str">
        <f>_xlfn.CONCAT(Table1[[#This Row],[groupid]],Table1[[#This Row],[Thành phần hao phí]])</f>
        <v>2Nạo vét kênh mương bằng máy đào gầu dây 0,4m3, chiều cao đổ đất &lt;= 3m, bùn đặc lắng đọng dưới 3 năm</v>
      </c>
      <c r="D1832" s="594" t="s">
        <v>52</v>
      </c>
      <c r="E1832" s="589" t="s">
        <v>53</v>
      </c>
      <c r="F1832" s="588" t="s">
        <v>54</v>
      </c>
      <c r="G1832" s="595">
        <v>1</v>
      </c>
      <c r="H1832" s="590"/>
      <c r="I1832" s="596"/>
      <c r="J1832" s="591"/>
    </row>
    <row r="1833" spans="1:10" ht="15" customHeight="1">
      <c r="A1833" s="587"/>
      <c r="B1833" s="291">
        <v>2</v>
      </c>
      <c r="C1833" s="593" t="str">
        <f>_xlfn.CONCAT(Table1[[#This Row],[groupid]],Table1[[#This Row],[Thành phần hao phí]])</f>
        <v>2b) Nhân công</v>
      </c>
      <c r="D1833" s="594"/>
      <c r="E1833" s="589" t="s">
        <v>229</v>
      </c>
      <c r="F1833" s="588"/>
      <c r="G1833" s="595"/>
      <c r="H1833" s="590"/>
      <c r="I1833" s="596"/>
      <c r="J1833" s="591">
        <v>202130</v>
      </c>
    </row>
    <row r="1834" spans="1:10" ht="15" customHeight="1">
      <c r="A1834" s="587"/>
      <c r="B1834" s="291">
        <v>2</v>
      </c>
      <c r="C1834" s="593" t="str">
        <f>_xlfn.CONCAT(Table1[[#This Row],[groupid]],Table1[[#This Row],[Thành phần hao phí]])</f>
        <v>2Nhân công 3,5/7, nhóm 1</v>
      </c>
      <c r="D1834" s="594" t="s">
        <v>96</v>
      </c>
      <c r="E1834" s="589" t="s">
        <v>97</v>
      </c>
      <c r="F1834" s="588" t="s">
        <v>93</v>
      </c>
      <c r="G1834" s="595">
        <v>0.82</v>
      </c>
      <c r="H1834" s="590">
        <v>246500</v>
      </c>
      <c r="I1834" s="596">
        <v>1</v>
      </c>
      <c r="J1834" s="591">
        <v>202130</v>
      </c>
    </row>
    <row r="1835" spans="1:10" ht="15" customHeight="1">
      <c r="A1835" s="587"/>
      <c r="B1835" s="291">
        <v>2</v>
      </c>
      <c r="C1835" s="593" t="str">
        <f>_xlfn.CONCAT(Table1[[#This Row],[groupid]],Table1[[#This Row],[Thành phần hao phí]])</f>
        <v>2c) Máy thi công</v>
      </c>
      <c r="D1835" s="594"/>
      <c r="E1835" s="589" t="s">
        <v>230</v>
      </c>
      <c r="F1835" s="588"/>
      <c r="G1835" s="595"/>
      <c r="H1835" s="590"/>
      <c r="I1835" s="596"/>
      <c r="J1835" s="591">
        <v>978209</v>
      </c>
    </row>
    <row r="1836" spans="1:10" ht="15" customHeight="1">
      <c r="A1836" s="587"/>
      <c r="B1836" s="291">
        <v>2</v>
      </c>
      <c r="C1836" s="593" t="str">
        <f>_xlfn.CONCAT(Table1[[#This Row],[groupid]],Table1[[#This Row],[Thành phần hao phí]])</f>
        <v>2Máy đào gầu dây 0,4m3</v>
      </c>
      <c r="D1836" s="594" t="s">
        <v>101</v>
      </c>
      <c r="E1836" s="589" t="s">
        <v>102</v>
      </c>
      <c r="F1836" s="588" t="s">
        <v>103</v>
      </c>
      <c r="G1836" s="595">
        <v>0.44</v>
      </c>
      <c r="H1836" s="590">
        <v>1992824</v>
      </c>
      <c r="I1836" s="596">
        <v>1</v>
      </c>
      <c r="J1836" s="591">
        <v>876843</v>
      </c>
    </row>
    <row r="1837" spans="1:10" ht="15" customHeight="1">
      <c r="A1837" s="587"/>
      <c r="B1837" s="291">
        <v>2</v>
      </c>
      <c r="C1837" s="593" t="str">
        <f>_xlfn.CONCAT(Table1[[#This Row],[groupid]],Table1[[#This Row],[Thành phần hao phí]])</f>
        <v>2Phao thép 60T đặt máy</v>
      </c>
      <c r="D1837" s="594" t="s">
        <v>108</v>
      </c>
      <c r="E1837" s="589" t="s">
        <v>112</v>
      </c>
      <c r="F1837" s="588" t="s">
        <v>103</v>
      </c>
      <c r="G1837" s="595">
        <v>0.44</v>
      </c>
      <c r="H1837" s="590">
        <v>115189</v>
      </c>
      <c r="I1837" s="596">
        <v>1</v>
      </c>
      <c r="J1837" s="591">
        <v>50683</v>
      </c>
    </row>
    <row r="1838" spans="1:10" ht="15" customHeight="1">
      <c r="A1838" s="587"/>
      <c r="B1838" s="291">
        <v>2</v>
      </c>
      <c r="C1838" s="593" t="str">
        <f>_xlfn.CONCAT(Table1[[#This Row],[groupid]],Table1[[#This Row],[Thành phần hao phí]])</f>
        <v>2Phao thép 60T chứa bùn</v>
      </c>
      <c r="D1838" s="594" t="s">
        <v>108</v>
      </c>
      <c r="E1838" s="589" t="s">
        <v>111</v>
      </c>
      <c r="F1838" s="588" t="s">
        <v>103</v>
      </c>
      <c r="G1838" s="595">
        <v>0.44</v>
      </c>
      <c r="H1838" s="590">
        <v>115189</v>
      </c>
      <c r="I1838" s="596">
        <v>1</v>
      </c>
      <c r="J1838" s="591">
        <v>50683</v>
      </c>
    </row>
    <row r="1839" spans="1:10" ht="15" customHeight="1">
      <c r="A1839" s="587"/>
      <c r="B1839" s="291">
        <v>2</v>
      </c>
      <c r="C1839" s="593" t="str">
        <f>_xlfn.CONCAT(Table1[[#This Row],[groupid]],Table1[[#This Row],[Thành phần hao phí]])</f>
        <v>2Cộng</v>
      </c>
      <c r="D1839" s="594"/>
      <c r="E1839" s="589" t="s">
        <v>314</v>
      </c>
      <c r="F1839" s="588"/>
      <c r="G1839" s="595"/>
      <c r="H1839" s="590"/>
      <c r="I1839" s="596"/>
      <c r="J1839" s="591">
        <v>978209</v>
      </c>
    </row>
    <row r="1840" spans="1:10" ht="15" customHeight="1">
      <c r="A1840" s="587">
        <v>3</v>
      </c>
      <c r="B1840" s="291">
        <v>3</v>
      </c>
      <c r="C1840" s="593" t="str">
        <f>_xlfn.CONCAT(Table1[[#This Row],[groupid]],Table1[[#This Row],[Thành phần hao phí]])</f>
        <v>3Vận chuyển 1km đầu, đi đổ bằng tàu kéo 75cv + phao thép 60T</v>
      </c>
      <c r="D1840" s="594" t="s">
        <v>57</v>
      </c>
      <c r="E1840" s="589" t="s">
        <v>58</v>
      </c>
      <c r="F1840" s="588" t="s">
        <v>54</v>
      </c>
      <c r="G1840" s="595">
        <v>1</v>
      </c>
      <c r="H1840" s="590"/>
      <c r="I1840" s="596"/>
      <c r="J1840" s="591"/>
    </row>
    <row r="1841" spans="1:10" ht="15" customHeight="1">
      <c r="A1841" s="587"/>
      <c r="B1841" s="291">
        <v>3</v>
      </c>
      <c r="C1841" s="593" t="str">
        <f>_xlfn.CONCAT(Table1[[#This Row],[groupid]],Table1[[#This Row],[Thành phần hao phí]])</f>
        <v>3c) Máy thi công</v>
      </c>
      <c r="D1841" s="594"/>
      <c r="E1841" s="589" t="s">
        <v>230</v>
      </c>
      <c r="F1841" s="588"/>
      <c r="G1841" s="595"/>
      <c r="H1841" s="590"/>
      <c r="I1841" s="596"/>
      <c r="J1841" s="591">
        <v>343452</v>
      </c>
    </row>
    <row r="1842" spans="1:10" ht="15" customHeight="1">
      <c r="A1842" s="587"/>
      <c r="B1842" s="291">
        <v>3</v>
      </c>
      <c r="C1842" s="593" t="str">
        <f>_xlfn.CONCAT(Table1[[#This Row],[groupid]],Table1[[#This Row],[Thành phần hao phí]])</f>
        <v>3Phao thép 60T</v>
      </c>
      <c r="D1842" s="594" t="s">
        <v>108</v>
      </c>
      <c r="E1842" s="589" t="s">
        <v>109</v>
      </c>
      <c r="F1842" s="588" t="s">
        <v>103</v>
      </c>
      <c r="G1842" s="595">
        <v>9.4E-2</v>
      </c>
      <c r="H1842" s="590">
        <v>115189</v>
      </c>
      <c r="I1842" s="596">
        <v>1</v>
      </c>
      <c r="J1842" s="591">
        <v>10828</v>
      </c>
    </row>
    <row r="1843" spans="1:10" ht="15" customHeight="1">
      <c r="A1843" s="587"/>
      <c r="B1843" s="291">
        <v>3</v>
      </c>
      <c r="C1843" s="593" t="str">
        <f>_xlfn.CONCAT(Table1[[#This Row],[groupid]],Table1[[#This Row],[Thành phần hao phí]])</f>
        <v>3Tàu kéo 75CV</v>
      </c>
      <c r="D1843" s="594" t="s">
        <v>123</v>
      </c>
      <c r="E1843" s="589" t="s">
        <v>124</v>
      </c>
      <c r="F1843" s="588" t="s">
        <v>103</v>
      </c>
      <c r="G1843" s="595">
        <v>9.4E-2</v>
      </c>
      <c r="H1843" s="590">
        <v>3538558</v>
      </c>
      <c r="I1843" s="596">
        <v>1</v>
      </c>
      <c r="J1843" s="591">
        <v>332624</v>
      </c>
    </row>
    <row r="1844" spans="1:10" ht="15" customHeight="1">
      <c r="A1844" s="587"/>
      <c r="B1844" s="291">
        <v>3</v>
      </c>
      <c r="C1844" s="593" t="str">
        <f>_xlfn.CONCAT(Table1[[#This Row],[groupid]],Table1[[#This Row],[Thành phần hao phí]])</f>
        <v>3Cộng</v>
      </c>
      <c r="D1844" s="594"/>
      <c r="E1844" s="589" t="s">
        <v>314</v>
      </c>
      <c r="F1844" s="588"/>
      <c r="G1844" s="595"/>
      <c r="H1844" s="590"/>
      <c r="I1844" s="596"/>
      <c r="J1844" s="591">
        <v>343452</v>
      </c>
    </row>
    <row r="1845" spans="1:10" ht="15" customHeight="1">
      <c r="A1845" s="587">
        <v>4</v>
      </c>
      <c r="B1845" s="291">
        <v>4</v>
      </c>
      <c r="C1845" s="593" t="str">
        <f>_xlfn.CONCAT(Table1[[#This Row],[groupid]],Table1[[#This Row],[Thành phần hao phí]])</f>
        <v>4Vận chuyển đất, cát đổ đi bằng tàu kéo 360CV, sà lan 400 tấn, vận chuyển 1 km tiếp theo, cự ly &lt;= 6km</v>
      </c>
      <c r="D1845" s="594" t="s">
        <v>60</v>
      </c>
      <c r="E1845" s="589" t="s">
        <v>61</v>
      </c>
      <c r="F1845" s="588" t="s">
        <v>54</v>
      </c>
      <c r="G1845" s="595">
        <v>1</v>
      </c>
      <c r="H1845" s="590"/>
      <c r="I1845" s="596"/>
      <c r="J1845" s="591"/>
    </row>
    <row r="1846" spans="1:10" ht="15" customHeight="1">
      <c r="A1846" s="587"/>
      <c r="B1846" s="291">
        <v>4</v>
      </c>
      <c r="C1846" s="593" t="str">
        <f>_xlfn.CONCAT(Table1[[#This Row],[groupid]],Table1[[#This Row],[Thành phần hao phí]])</f>
        <v>4c) Máy thi công</v>
      </c>
      <c r="D1846" s="594"/>
      <c r="E1846" s="589" t="s">
        <v>230</v>
      </c>
      <c r="F1846" s="588"/>
      <c r="G1846" s="595"/>
      <c r="H1846" s="590"/>
      <c r="I1846" s="596"/>
      <c r="J1846" s="591">
        <v>555370</v>
      </c>
    </row>
    <row r="1847" spans="1:10" ht="15" customHeight="1">
      <c r="A1847" s="587"/>
      <c r="B1847" s="291">
        <v>4</v>
      </c>
      <c r="C1847" s="593" t="str">
        <f>_xlfn.CONCAT(Table1[[#This Row],[groupid]],Table1[[#This Row],[Thành phần hao phí]])</f>
        <v>4Phao thép 60T</v>
      </c>
      <c r="D1847" s="594" t="s">
        <v>108</v>
      </c>
      <c r="E1847" s="589" t="s">
        <v>109</v>
      </c>
      <c r="F1847" s="588" t="s">
        <v>103</v>
      </c>
      <c r="G1847" s="595">
        <v>0.08</v>
      </c>
      <c r="H1847" s="590">
        <v>115189</v>
      </c>
      <c r="I1847" s="596">
        <v>1.9</v>
      </c>
      <c r="J1847" s="591">
        <v>17509</v>
      </c>
    </row>
    <row r="1848" spans="1:10" ht="15" customHeight="1">
      <c r="A1848" s="587"/>
      <c r="B1848" s="291">
        <v>4</v>
      </c>
      <c r="C1848" s="593" t="str">
        <f>_xlfn.CONCAT(Table1[[#This Row],[groupid]],Table1[[#This Row],[Thành phần hao phí]])</f>
        <v>4Tàu kéo 75CV</v>
      </c>
      <c r="D1848" s="594" t="s">
        <v>123</v>
      </c>
      <c r="E1848" s="589" t="s">
        <v>124</v>
      </c>
      <c r="F1848" s="588" t="s">
        <v>103</v>
      </c>
      <c r="G1848" s="595">
        <v>0.08</v>
      </c>
      <c r="H1848" s="590">
        <v>3538558</v>
      </c>
      <c r="I1848" s="596">
        <v>1.9</v>
      </c>
      <c r="J1848" s="591">
        <v>537861</v>
      </c>
    </row>
    <row r="1849" spans="1:10" ht="15" customHeight="1">
      <c r="A1849" s="587"/>
      <c r="B1849" s="291">
        <v>4</v>
      </c>
      <c r="C1849" s="593" t="str">
        <f>_xlfn.CONCAT(Table1[[#This Row],[groupid]],Table1[[#This Row],[Thành phần hao phí]])</f>
        <v>4Cộng</v>
      </c>
      <c r="D1849" s="594"/>
      <c r="E1849" s="589" t="s">
        <v>314</v>
      </c>
      <c r="F1849" s="588"/>
      <c r="G1849" s="595"/>
      <c r="H1849" s="590"/>
      <c r="I1849" s="596"/>
      <c r="J1849" s="591">
        <v>555370</v>
      </c>
    </row>
    <row r="1850" spans="1:10" ht="15" customHeight="1">
      <c r="A1850" s="587">
        <v>5</v>
      </c>
      <c r="B1850" s="291">
        <v>5</v>
      </c>
      <c r="C1850" s="593" t="str">
        <f>_xlfn.CONCAT(Table1[[#This Row],[groupid]],Table1[[#This Row],[Thành phần hao phí]])</f>
        <v>5Đào xúc bùn lên xà lan 400T bằng máy đào gầu dây &lt;1,25m3, (máy đào đứng trên phao thép trọng tải 60T)</v>
      </c>
      <c r="D1850" s="594" t="s">
        <v>63</v>
      </c>
      <c r="E1850" s="589" t="s">
        <v>64</v>
      </c>
      <c r="F1850" s="588" t="s">
        <v>54</v>
      </c>
      <c r="G1850" s="595">
        <v>1</v>
      </c>
      <c r="H1850" s="590"/>
      <c r="I1850" s="596"/>
      <c r="J1850" s="591"/>
    </row>
    <row r="1851" spans="1:10" ht="15" customHeight="1">
      <c r="A1851" s="587"/>
      <c r="B1851" s="291">
        <v>5</v>
      </c>
      <c r="C1851" s="593" t="str">
        <f>_xlfn.CONCAT(Table1[[#This Row],[groupid]],Table1[[#This Row],[Thành phần hao phí]])</f>
        <v>5b) Nhân công</v>
      </c>
      <c r="D1851" s="594"/>
      <c r="E1851" s="589" t="s">
        <v>229</v>
      </c>
      <c r="F1851" s="588"/>
      <c r="G1851" s="595"/>
      <c r="H1851" s="590"/>
      <c r="I1851" s="596"/>
      <c r="J1851" s="591">
        <v>88740</v>
      </c>
    </row>
    <row r="1852" spans="1:10" ht="15" customHeight="1">
      <c r="A1852" s="587"/>
      <c r="B1852" s="291">
        <v>5</v>
      </c>
      <c r="C1852" s="593" t="str">
        <f>_xlfn.CONCAT(Table1[[#This Row],[groupid]],Table1[[#This Row],[Thành phần hao phí]])</f>
        <v>5Nhân công 3,5/7, nhóm 1</v>
      </c>
      <c r="D1852" s="594" t="s">
        <v>96</v>
      </c>
      <c r="E1852" s="589" t="s">
        <v>97</v>
      </c>
      <c r="F1852" s="588" t="s">
        <v>93</v>
      </c>
      <c r="G1852" s="595">
        <v>0.36</v>
      </c>
      <c r="H1852" s="590">
        <v>246500</v>
      </c>
      <c r="I1852" s="596">
        <v>1</v>
      </c>
      <c r="J1852" s="591">
        <v>88740</v>
      </c>
    </row>
    <row r="1853" spans="1:10" ht="15" customHeight="1">
      <c r="A1853" s="587"/>
      <c r="B1853" s="291">
        <v>5</v>
      </c>
      <c r="C1853" s="593" t="str">
        <f>_xlfn.CONCAT(Table1[[#This Row],[groupid]],Table1[[#This Row],[Thành phần hao phí]])</f>
        <v>5c) Máy thi công</v>
      </c>
      <c r="D1853" s="594"/>
      <c r="E1853" s="589" t="s">
        <v>230</v>
      </c>
      <c r="F1853" s="588"/>
      <c r="G1853" s="595"/>
      <c r="H1853" s="590"/>
      <c r="I1853" s="596"/>
      <c r="J1853" s="591">
        <v>1007960</v>
      </c>
    </row>
    <row r="1854" spans="1:10" ht="15" customHeight="1">
      <c r="A1854" s="587"/>
      <c r="B1854" s="291">
        <v>5</v>
      </c>
      <c r="C1854" s="593" t="str">
        <f>_xlfn.CONCAT(Table1[[#This Row],[groupid]],Table1[[#This Row],[Thành phần hao phí]])</f>
        <v>5Máy đào gầu dây 1,2m3</v>
      </c>
      <c r="D1854" s="594" t="s">
        <v>105</v>
      </c>
      <c r="E1854" s="589" t="s">
        <v>106</v>
      </c>
      <c r="F1854" s="588" t="s">
        <v>103</v>
      </c>
      <c r="G1854" s="595">
        <v>0.192</v>
      </c>
      <c r="H1854" s="590">
        <v>3565793</v>
      </c>
      <c r="I1854" s="596">
        <v>1</v>
      </c>
      <c r="J1854" s="591">
        <v>684632</v>
      </c>
    </row>
    <row r="1855" spans="1:10" ht="15" customHeight="1">
      <c r="A1855" s="587"/>
      <c r="B1855" s="291">
        <v>5</v>
      </c>
      <c r="C1855" s="593" t="str">
        <f>_xlfn.CONCAT(Table1[[#This Row],[groupid]],Table1[[#This Row],[Thành phần hao phí]])</f>
        <v>5Sà lan 250T</v>
      </c>
      <c r="D1855" s="594" t="s">
        <v>113</v>
      </c>
      <c r="E1855" s="589" t="s">
        <v>114</v>
      </c>
      <c r="F1855" s="588" t="s">
        <v>103</v>
      </c>
      <c r="G1855" s="595">
        <v>0.192</v>
      </c>
      <c r="H1855" s="590">
        <v>677592</v>
      </c>
      <c r="I1855" s="596">
        <v>1</v>
      </c>
      <c r="J1855" s="591">
        <v>130098</v>
      </c>
    </row>
    <row r="1856" spans="1:10" ht="15" customHeight="1">
      <c r="A1856" s="587"/>
      <c r="B1856" s="291">
        <v>5</v>
      </c>
      <c r="C1856" s="593" t="str">
        <f>_xlfn.CONCAT(Table1[[#This Row],[groupid]],Table1[[#This Row],[Thành phần hao phí]])</f>
        <v>5Phao thép 60T chứa bùn</v>
      </c>
      <c r="D1856" s="594" t="s">
        <v>108</v>
      </c>
      <c r="E1856" s="589" t="s">
        <v>111</v>
      </c>
      <c r="F1856" s="588" t="s">
        <v>103</v>
      </c>
      <c r="G1856" s="595">
        <v>0.192</v>
      </c>
      <c r="H1856" s="590">
        <v>115189</v>
      </c>
      <c r="I1856" s="596">
        <v>1</v>
      </c>
      <c r="J1856" s="591">
        <v>22116</v>
      </c>
    </row>
    <row r="1857" spans="1:10" ht="15" customHeight="1">
      <c r="A1857" s="587"/>
      <c r="B1857" s="291">
        <v>5</v>
      </c>
      <c r="C1857" s="593" t="str">
        <f>_xlfn.CONCAT(Table1[[#This Row],[groupid]],Table1[[#This Row],[Thành phần hao phí]])</f>
        <v>5Sà lan 400T nhận bùn</v>
      </c>
      <c r="D1857" s="594" t="s">
        <v>116</v>
      </c>
      <c r="E1857" s="589" t="s">
        <v>119</v>
      </c>
      <c r="F1857" s="588" t="s">
        <v>103</v>
      </c>
      <c r="G1857" s="595">
        <v>0.192</v>
      </c>
      <c r="H1857" s="590">
        <v>891221</v>
      </c>
      <c r="I1857" s="596">
        <v>1</v>
      </c>
      <c r="J1857" s="591">
        <v>171114</v>
      </c>
    </row>
    <row r="1858" spans="1:10" ht="15" customHeight="1">
      <c r="A1858" s="587"/>
      <c r="B1858" s="291">
        <v>5</v>
      </c>
      <c r="C1858" s="593" t="str">
        <f>_xlfn.CONCAT(Table1[[#This Row],[groupid]],Table1[[#This Row],[Thành phần hao phí]])</f>
        <v>5Cộng</v>
      </c>
      <c r="D1858" s="594"/>
      <c r="E1858" s="589" t="s">
        <v>314</v>
      </c>
      <c r="F1858" s="588"/>
      <c r="G1858" s="595"/>
      <c r="H1858" s="590"/>
      <c r="I1858" s="596"/>
      <c r="J1858" s="591">
        <v>1007960</v>
      </c>
    </row>
    <row r="1859" spans="1:10" ht="15" customHeight="1">
      <c r="A1859" s="587">
        <v>6</v>
      </c>
      <c r="B1859" s="291">
        <v>6</v>
      </c>
      <c r="C1859" s="593" t="str">
        <f>_xlfn.CONCAT(Table1[[#This Row],[groupid]],Table1[[#This Row],[Thành phần hao phí]])</f>
        <v>6Vận chuyển đất, bùn đổ đi bằng tàu kéo 360CV, sà lan 400 tấn, vận chuyển 1 km đầu</v>
      </c>
      <c r="D1859" s="594" t="s">
        <v>57</v>
      </c>
      <c r="E1859" s="589" t="s">
        <v>67</v>
      </c>
      <c r="F1859" s="588" t="s">
        <v>54</v>
      </c>
      <c r="G1859" s="595">
        <v>1</v>
      </c>
      <c r="H1859" s="590"/>
      <c r="I1859" s="596"/>
      <c r="J1859" s="591"/>
    </row>
    <row r="1860" spans="1:10" ht="15" customHeight="1">
      <c r="A1860" s="587"/>
      <c r="B1860" s="291">
        <v>6</v>
      </c>
      <c r="C1860" s="593" t="str">
        <f>_xlfn.CONCAT(Table1[[#This Row],[groupid]],Table1[[#This Row],[Thành phần hao phí]])</f>
        <v>6c) Máy thi công</v>
      </c>
      <c r="D1860" s="594"/>
      <c r="E1860" s="589" t="s">
        <v>230</v>
      </c>
      <c r="F1860" s="588"/>
      <c r="G1860" s="595"/>
      <c r="H1860" s="590"/>
      <c r="I1860" s="596"/>
      <c r="J1860" s="591">
        <v>634088</v>
      </c>
    </row>
    <row r="1861" spans="1:10" ht="15" customHeight="1">
      <c r="A1861" s="587"/>
      <c r="B1861" s="291">
        <v>6</v>
      </c>
      <c r="C1861" s="593" t="str">
        <f>_xlfn.CONCAT(Table1[[#This Row],[groupid]],Table1[[#This Row],[Thành phần hao phí]])</f>
        <v>6Sà lan 400T</v>
      </c>
      <c r="D1861" s="594" t="s">
        <v>116</v>
      </c>
      <c r="E1861" s="589" t="s">
        <v>117</v>
      </c>
      <c r="F1861" s="588" t="s">
        <v>103</v>
      </c>
      <c r="G1861" s="595">
        <v>9.4E-2</v>
      </c>
      <c r="H1861" s="590">
        <v>891221</v>
      </c>
      <c r="I1861" s="596">
        <v>1</v>
      </c>
      <c r="J1861" s="591">
        <v>83775</v>
      </c>
    </row>
    <row r="1862" spans="1:10" ht="15" customHeight="1">
      <c r="A1862" s="587"/>
      <c r="B1862" s="291">
        <v>6</v>
      </c>
      <c r="C1862" s="593" t="str">
        <f>_xlfn.CONCAT(Table1[[#This Row],[groupid]],Table1[[#This Row],[Thành phần hao phí]])</f>
        <v>6Tàu kéo 360CV</v>
      </c>
      <c r="D1862" s="594" t="s">
        <v>120</v>
      </c>
      <c r="E1862" s="589" t="s">
        <v>121</v>
      </c>
      <c r="F1862" s="588" t="s">
        <v>103</v>
      </c>
      <c r="G1862" s="595">
        <v>9.4E-2</v>
      </c>
      <c r="H1862" s="590">
        <v>5854397</v>
      </c>
      <c r="I1862" s="596">
        <v>1</v>
      </c>
      <c r="J1862" s="591">
        <v>550313</v>
      </c>
    </row>
    <row r="1863" spans="1:10" ht="15" customHeight="1">
      <c r="A1863" s="587"/>
      <c r="B1863" s="291">
        <v>6</v>
      </c>
      <c r="C1863" s="593" t="str">
        <f>_xlfn.CONCAT(Table1[[#This Row],[groupid]],Table1[[#This Row],[Thành phần hao phí]])</f>
        <v>6Cộng</v>
      </c>
      <c r="D1863" s="594"/>
      <c r="E1863" s="589" t="s">
        <v>314</v>
      </c>
      <c r="F1863" s="588"/>
      <c r="G1863" s="595"/>
      <c r="H1863" s="590"/>
      <c r="I1863" s="596"/>
      <c r="J1863" s="591">
        <v>634088</v>
      </c>
    </row>
    <row r="1864" spans="1:10" ht="15" customHeight="1">
      <c r="A1864" s="587">
        <v>7</v>
      </c>
      <c r="B1864" s="291">
        <v>7</v>
      </c>
      <c r="C1864" s="593" t="str">
        <f>_xlfn.CONCAT(Table1[[#This Row],[groupid]],Table1[[#This Row],[Thành phần hao phí]])</f>
        <v>7Vận chuyển đất, bùn đổ đi bằng tàu kéo 360CV, sà lan 400 tấn, vận chuyển 1 km tiếp theo, cự ly &lt;= 6km</v>
      </c>
      <c r="D1864" s="594" t="s">
        <v>60</v>
      </c>
      <c r="E1864" s="589" t="s">
        <v>69</v>
      </c>
      <c r="F1864" s="588" t="s">
        <v>54</v>
      </c>
      <c r="G1864" s="595">
        <v>1</v>
      </c>
      <c r="H1864" s="590"/>
      <c r="I1864" s="596"/>
      <c r="J1864" s="591"/>
    </row>
    <row r="1865" spans="1:10" ht="15" customHeight="1">
      <c r="A1865" s="587"/>
      <c r="B1865" s="291">
        <v>7</v>
      </c>
      <c r="C1865" s="593" t="str">
        <f>_xlfn.CONCAT(Table1[[#This Row],[groupid]],Table1[[#This Row],[Thành phần hao phí]])</f>
        <v>7c) Máy thi công</v>
      </c>
      <c r="D1865" s="594"/>
      <c r="E1865" s="589" t="s">
        <v>230</v>
      </c>
      <c r="F1865" s="588"/>
      <c r="G1865" s="595"/>
      <c r="H1865" s="590"/>
      <c r="I1865" s="596"/>
      <c r="J1865" s="591">
        <v>2698247</v>
      </c>
    </row>
    <row r="1866" spans="1:10" ht="15" customHeight="1">
      <c r="A1866" s="587"/>
      <c r="B1866" s="291">
        <v>7</v>
      </c>
      <c r="C1866" s="593" t="str">
        <f>_xlfn.CONCAT(Table1[[#This Row],[groupid]],Table1[[#This Row],[Thành phần hao phí]])</f>
        <v>7Sà lan 400T</v>
      </c>
      <c r="D1866" s="594" t="s">
        <v>116</v>
      </c>
      <c r="E1866" s="589" t="s">
        <v>117</v>
      </c>
      <c r="F1866" s="588" t="s">
        <v>103</v>
      </c>
      <c r="G1866" s="595">
        <v>0.08</v>
      </c>
      <c r="H1866" s="590">
        <v>891221</v>
      </c>
      <c r="I1866" s="596">
        <v>5</v>
      </c>
      <c r="J1866" s="591">
        <v>356488</v>
      </c>
    </row>
    <row r="1867" spans="1:10" ht="15" customHeight="1">
      <c r="A1867" s="587"/>
      <c r="B1867" s="291">
        <v>7</v>
      </c>
      <c r="C1867" s="593" t="str">
        <f>_xlfn.CONCAT(Table1[[#This Row],[groupid]],Table1[[#This Row],[Thành phần hao phí]])</f>
        <v>7Tàu kéo 360CV</v>
      </c>
      <c r="D1867" s="594" t="s">
        <v>120</v>
      </c>
      <c r="E1867" s="589" t="s">
        <v>121</v>
      </c>
      <c r="F1867" s="588" t="s">
        <v>103</v>
      </c>
      <c r="G1867" s="595">
        <v>0.08</v>
      </c>
      <c r="H1867" s="590">
        <v>5854397</v>
      </c>
      <c r="I1867" s="596">
        <v>5</v>
      </c>
      <c r="J1867" s="591">
        <v>2341759</v>
      </c>
    </row>
    <row r="1868" spans="1:10" ht="15" customHeight="1">
      <c r="A1868" s="587"/>
      <c r="B1868" s="291">
        <v>7</v>
      </c>
      <c r="C1868" s="593" t="str">
        <f>_xlfn.CONCAT(Table1[[#This Row],[groupid]],Table1[[#This Row],[Thành phần hao phí]])</f>
        <v>7Cộng</v>
      </c>
      <c r="D1868" s="594"/>
      <c r="E1868" s="589" t="s">
        <v>314</v>
      </c>
      <c r="F1868" s="588"/>
      <c r="G1868" s="595"/>
      <c r="H1868" s="590"/>
      <c r="I1868" s="596"/>
      <c r="J1868" s="591">
        <v>2698247</v>
      </c>
    </row>
    <row r="1869" spans="1:10" ht="15" customHeight="1">
      <c r="A1869" s="587">
        <v>8</v>
      </c>
      <c r="B1869" s="291">
        <v>8</v>
      </c>
      <c r="C1869" s="593" t="str">
        <f>_xlfn.CONCAT(Table1[[#This Row],[groupid]],Table1[[#This Row],[Thành phần hao phí]])</f>
        <v>8Vận chuyển đất, bùn đổ đi bằng tàu kéo 360CV, sà lan 400 tấn, vận chuyển 1 km tiếp theo, cự ly từ 6 - 20km</v>
      </c>
      <c r="D1869" s="594" t="s">
        <v>71</v>
      </c>
      <c r="E1869" s="589" t="s">
        <v>72</v>
      </c>
      <c r="F1869" s="588" t="s">
        <v>54</v>
      </c>
      <c r="G1869" s="595">
        <v>1</v>
      </c>
      <c r="H1869" s="590"/>
      <c r="I1869" s="596"/>
      <c r="J1869" s="591"/>
    </row>
    <row r="1870" spans="1:10" ht="15" customHeight="1">
      <c r="A1870" s="587"/>
      <c r="B1870" s="291">
        <v>8</v>
      </c>
      <c r="C1870" s="593" t="str">
        <f>_xlfn.CONCAT(Table1[[#This Row],[groupid]],Table1[[#This Row],[Thành phần hao phí]])</f>
        <v>8c) Máy thi công</v>
      </c>
      <c r="D1870" s="594"/>
      <c r="E1870" s="589" t="s">
        <v>230</v>
      </c>
      <c r="F1870" s="588"/>
      <c r="G1870" s="595"/>
      <c r="H1870" s="590"/>
      <c r="I1870" s="596"/>
      <c r="J1870" s="591">
        <v>6705145</v>
      </c>
    </row>
    <row r="1871" spans="1:10" ht="15" customHeight="1">
      <c r="A1871" s="587"/>
      <c r="B1871" s="291">
        <v>8</v>
      </c>
      <c r="C1871" s="593" t="str">
        <f>_xlfn.CONCAT(Table1[[#This Row],[groupid]],Table1[[#This Row],[Thành phần hao phí]])</f>
        <v>8Sà lan 400T</v>
      </c>
      <c r="D1871" s="594" t="s">
        <v>116</v>
      </c>
      <c r="E1871" s="589" t="s">
        <v>117</v>
      </c>
      <c r="F1871" s="588" t="s">
        <v>103</v>
      </c>
      <c r="G1871" s="595">
        <v>7.0999999999999994E-2</v>
      </c>
      <c r="H1871" s="590">
        <v>891221</v>
      </c>
      <c r="I1871" s="596">
        <v>14</v>
      </c>
      <c r="J1871" s="591">
        <v>885874</v>
      </c>
    </row>
    <row r="1872" spans="1:10" ht="15" customHeight="1">
      <c r="A1872" s="587"/>
      <c r="B1872" s="291">
        <v>8</v>
      </c>
      <c r="C1872" s="593" t="str">
        <f>_xlfn.CONCAT(Table1[[#This Row],[groupid]],Table1[[#This Row],[Thành phần hao phí]])</f>
        <v>8Tàu kéo 360CV</v>
      </c>
      <c r="D1872" s="594" t="s">
        <v>120</v>
      </c>
      <c r="E1872" s="589" t="s">
        <v>121</v>
      </c>
      <c r="F1872" s="588" t="s">
        <v>103</v>
      </c>
      <c r="G1872" s="595">
        <v>7.0999999999999994E-2</v>
      </c>
      <c r="H1872" s="590">
        <v>5854397</v>
      </c>
      <c r="I1872" s="596">
        <v>14</v>
      </c>
      <c r="J1872" s="591">
        <v>5819271</v>
      </c>
    </row>
    <row r="1873" spans="1:10" ht="15" customHeight="1">
      <c r="A1873" s="587"/>
      <c r="B1873" s="291">
        <v>8</v>
      </c>
      <c r="C1873" s="593" t="str">
        <f>_xlfn.CONCAT(Table1[[#This Row],[groupid]],Table1[[#This Row],[Thành phần hao phí]])</f>
        <v>8Cộng</v>
      </c>
      <c r="D1873" s="594"/>
      <c r="E1873" s="589" t="s">
        <v>314</v>
      </c>
      <c r="F1873" s="588"/>
      <c r="G1873" s="595"/>
      <c r="H1873" s="590"/>
      <c r="I1873" s="596"/>
      <c r="J1873" s="591">
        <v>6705145</v>
      </c>
    </row>
    <row r="1874" spans="1:10" ht="15" customHeight="1">
      <c r="A1874" s="587">
        <v>9</v>
      </c>
      <c r="B1874" s="291">
        <v>9</v>
      </c>
      <c r="C1874" s="593" t="str">
        <f>_xlfn.CONCAT(Table1[[#This Row],[groupid]],Table1[[#This Row],[Thành phần hao phí]])</f>
        <v>9Vận chuyển đất, bùn đổ đi bằng tàu kéo 360CV, sà lan 400 tấn, vận chuyển 1 km tiếp theo, cự ly &gt; 20km</v>
      </c>
      <c r="D1874" s="594" t="s">
        <v>74</v>
      </c>
      <c r="E1874" s="589" t="s">
        <v>75</v>
      </c>
      <c r="F1874" s="588" t="s">
        <v>54</v>
      </c>
      <c r="G1874" s="595">
        <v>1</v>
      </c>
      <c r="H1874" s="590"/>
      <c r="I1874" s="596"/>
      <c r="J1874" s="591"/>
    </row>
    <row r="1875" spans="1:10" ht="15" customHeight="1">
      <c r="A1875" s="587"/>
      <c r="B1875" s="291">
        <v>9</v>
      </c>
      <c r="C1875" s="593" t="str">
        <f>_xlfn.CONCAT(Table1[[#This Row],[groupid]],Table1[[#This Row],[Thành phần hao phí]])</f>
        <v>9c) Máy thi công</v>
      </c>
      <c r="D1875" s="594"/>
      <c r="E1875" s="589" t="s">
        <v>230</v>
      </c>
      <c r="F1875" s="588"/>
      <c r="G1875" s="595"/>
      <c r="H1875" s="590"/>
      <c r="I1875" s="596"/>
      <c r="J1875" s="591">
        <v>279269</v>
      </c>
    </row>
    <row r="1876" spans="1:10" ht="15" customHeight="1">
      <c r="A1876" s="587"/>
      <c r="B1876" s="291">
        <v>9</v>
      </c>
      <c r="C1876" s="593" t="str">
        <f>_xlfn.CONCAT(Table1[[#This Row],[groupid]],Table1[[#This Row],[Thành phần hao phí]])</f>
        <v>9Sà lan 400T</v>
      </c>
      <c r="D1876" s="594" t="s">
        <v>116</v>
      </c>
      <c r="E1876" s="589" t="s">
        <v>117</v>
      </c>
      <c r="F1876" s="588" t="s">
        <v>103</v>
      </c>
      <c r="G1876" s="595">
        <v>6.9000000000000006E-2</v>
      </c>
      <c r="H1876" s="590">
        <v>891221</v>
      </c>
      <c r="I1876" s="596">
        <v>0.6</v>
      </c>
      <c r="J1876" s="591">
        <v>36897</v>
      </c>
    </row>
    <row r="1877" spans="1:10" ht="15" customHeight="1">
      <c r="A1877" s="587"/>
      <c r="B1877" s="291">
        <v>9</v>
      </c>
      <c r="C1877" s="593" t="str">
        <f>_xlfn.CONCAT(Table1[[#This Row],[groupid]],Table1[[#This Row],[Thành phần hao phí]])</f>
        <v>9Tàu kéo 360CV</v>
      </c>
      <c r="D1877" s="594" t="s">
        <v>120</v>
      </c>
      <c r="E1877" s="589" t="s">
        <v>121</v>
      </c>
      <c r="F1877" s="588" t="s">
        <v>103</v>
      </c>
      <c r="G1877" s="595">
        <v>6.9000000000000006E-2</v>
      </c>
      <c r="H1877" s="590">
        <v>5854397</v>
      </c>
      <c r="I1877" s="596">
        <v>0.6</v>
      </c>
      <c r="J1877" s="591">
        <v>242372</v>
      </c>
    </row>
    <row r="1878" spans="1:10" ht="15" customHeight="1">
      <c r="A1878" s="587"/>
      <c r="B1878" s="291">
        <v>9</v>
      </c>
      <c r="C1878" s="593" t="str">
        <f>_xlfn.CONCAT(Table1[[#This Row],[groupid]],Table1[[#This Row],[Thành phần hao phí]])</f>
        <v>9Cộng</v>
      </c>
      <c r="D1878" s="594"/>
      <c r="E1878" s="589" t="s">
        <v>314</v>
      </c>
      <c r="F1878" s="588"/>
      <c r="G1878" s="595"/>
      <c r="H1878" s="590"/>
      <c r="I1878" s="596"/>
      <c r="J1878" s="591">
        <v>279269</v>
      </c>
    </row>
    <row r="1879" spans="1:10" ht="15" customHeight="1">
      <c r="A1879" s="587">
        <v>10</v>
      </c>
      <c r="B1879" s="291">
        <v>10</v>
      </c>
      <c r="C1879" s="593" t="str">
        <f>_xlfn.CONCAT(Table1[[#This Row],[groupid]],Table1[[#This Row],[Thành phần hao phí]])</f>
        <v>10Vận chuyển đất từ sà lan 400T lên bờ bằng máy đào gầu dây 1,2m3, chiều cao đổ đất &lt;= 3m, bùn đặc</v>
      </c>
      <c r="D1879" s="594" t="s">
        <v>63</v>
      </c>
      <c r="E1879" s="589" t="s">
        <v>77</v>
      </c>
      <c r="F1879" s="588" t="s">
        <v>54</v>
      </c>
      <c r="G1879" s="595">
        <v>1</v>
      </c>
      <c r="H1879" s="590"/>
      <c r="I1879" s="596"/>
      <c r="J1879" s="591"/>
    </row>
    <row r="1880" spans="1:10" ht="15" customHeight="1">
      <c r="A1880" s="587"/>
      <c r="B1880" s="291">
        <v>10</v>
      </c>
      <c r="C1880" s="593" t="str">
        <f>_xlfn.CONCAT(Table1[[#This Row],[groupid]],Table1[[#This Row],[Thành phần hao phí]])</f>
        <v>10b) Nhân công</v>
      </c>
      <c r="D1880" s="594"/>
      <c r="E1880" s="589" t="s">
        <v>229</v>
      </c>
      <c r="F1880" s="588"/>
      <c r="G1880" s="595"/>
      <c r="H1880" s="590"/>
      <c r="I1880" s="596"/>
      <c r="J1880" s="591">
        <v>88740</v>
      </c>
    </row>
    <row r="1881" spans="1:10" ht="15" customHeight="1">
      <c r="A1881" s="587"/>
      <c r="B1881" s="291">
        <v>10</v>
      </c>
      <c r="C1881" s="593" t="str">
        <f>_xlfn.CONCAT(Table1[[#This Row],[groupid]],Table1[[#This Row],[Thành phần hao phí]])</f>
        <v>10Nhân công 3,5/7, nhóm 1</v>
      </c>
      <c r="D1881" s="594" t="s">
        <v>96</v>
      </c>
      <c r="E1881" s="589" t="s">
        <v>97</v>
      </c>
      <c r="F1881" s="588" t="s">
        <v>93</v>
      </c>
      <c r="G1881" s="595">
        <v>0.36</v>
      </c>
      <c r="H1881" s="590">
        <v>246500</v>
      </c>
      <c r="I1881" s="596">
        <v>1</v>
      </c>
      <c r="J1881" s="591">
        <v>88740</v>
      </c>
    </row>
    <row r="1882" spans="1:10" ht="15" customHeight="1">
      <c r="A1882" s="587"/>
      <c r="B1882" s="291">
        <v>10</v>
      </c>
      <c r="C1882" s="593" t="str">
        <f>_xlfn.CONCAT(Table1[[#This Row],[groupid]],Table1[[#This Row],[Thành phần hao phí]])</f>
        <v>10c) Máy thi công</v>
      </c>
      <c r="D1882" s="594"/>
      <c r="E1882" s="589" t="s">
        <v>230</v>
      </c>
      <c r="F1882" s="588"/>
      <c r="G1882" s="595"/>
      <c r="H1882" s="590"/>
      <c r="I1882" s="596"/>
      <c r="J1882" s="591">
        <v>985844</v>
      </c>
    </row>
    <row r="1883" spans="1:10" ht="15" customHeight="1">
      <c r="A1883" s="587"/>
      <c r="B1883" s="291">
        <v>10</v>
      </c>
      <c r="C1883" s="593" t="str">
        <f>_xlfn.CONCAT(Table1[[#This Row],[groupid]],Table1[[#This Row],[Thành phần hao phí]])</f>
        <v>10Máy đào gầu dây 1,2m3</v>
      </c>
      <c r="D1883" s="594" t="s">
        <v>105</v>
      </c>
      <c r="E1883" s="589" t="s">
        <v>106</v>
      </c>
      <c r="F1883" s="588" t="s">
        <v>103</v>
      </c>
      <c r="G1883" s="595">
        <v>0.192</v>
      </c>
      <c r="H1883" s="590">
        <v>3565793</v>
      </c>
      <c r="I1883" s="596">
        <v>1</v>
      </c>
      <c r="J1883" s="591">
        <v>684632</v>
      </c>
    </row>
    <row r="1884" spans="1:10" ht="15" customHeight="1">
      <c r="A1884" s="587"/>
      <c r="B1884" s="291">
        <v>10</v>
      </c>
      <c r="C1884" s="593" t="str">
        <f>_xlfn.CONCAT(Table1[[#This Row],[groupid]],Table1[[#This Row],[Thành phần hao phí]])</f>
        <v>10Sà lan 250T</v>
      </c>
      <c r="D1884" s="594" t="s">
        <v>113</v>
      </c>
      <c r="E1884" s="589" t="s">
        <v>114</v>
      </c>
      <c r="F1884" s="588" t="s">
        <v>103</v>
      </c>
      <c r="G1884" s="595">
        <v>0.192</v>
      </c>
      <c r="H1884" s="590">
        <v>677592</v>
      </c>
      <c r="I1884" s="596">
        <v>1</v>
      </c>
      <c r="J1884" s="591">
        <v>130098</v>
      </c>
    </row>
    <row r="1885" spans="1:10" ht="15" customHeight="1">
      <c r="A1885" s="587"/>
      <c r="B1885" s="291">
        <v>10</v>
      </c>
      <c r="C1885" s="593" t="str">
        <f>_xlfn.CONCAT(Table1[[#This Row],[groupid]],Table1[[#This Row],[Thành phần hao phí]])</f>
        <v>10Sà lan 400T</v>
      </c>
      <c r="D1885" s="594" t="s">
        <v>116</v>
      </c>
      <c r="E1885" s="589" t="s">
        <v>117</v>
      </c>
      <c r="F1885" s="588" t="s">
        <v>103</v>
      </c>
      <c r="G1885" s="595">
        <v>0.192</v>
      </c>
      <c r="H1885" s="590">
        <v>891221</v>
      </c>
      <c r="I1885" s="596">
        <v>1</v>
      </c>
      <c r="J1885" s="591">
        <v>171114</v>
      </c>
    </row>
    <row r="1886" spans="1:10" ht="15" customHeight="1">
      <c r="A1886" s="587"/>
      <c r="B1886" s="291">
        <v>10</v>
      </c>
      <c r="C1886" s="593" t="str">
        <f>_xlfn.CONCAT(Table1[[#This Row],[groupid]],Table1[[#This Row],[Thành phần hao phí]])</f>
        <v>10Cộng</v>
      </c>
      <c r="D1886" s="594"/>
      <c r="E1886" s="589" t="s">
        <v>314</v>
      </c>
      <c r="F1886" s="588"/>
      <c r="G1886" s="595"/>
      <c r="H1886" s="590"/>
      <c r="I1886" s="596"/>
      <c r="J1886" s="591">
        <v>985844</v>
      </c>
    </row>
    <row r="1887" spans="1:10" ht="15" customHeight="1">
      <c r="A1887" s="587">
        <v>11</v>
      </c>
      <c r="B1887" s="291">
        <v>11</v>
      </c>
      <c r="C1887" s="593" t="str">
        <f>_xlfn.CONCAT(Table1[[#This Row],[groupid]],Table1[[#This Row],[Thành phần hao phí]])</f>
        <v>110</v>
      </c>
      <c r="D1887" s="594">
        <v>0</v>
      </c>
      <c r="E1887" s="589">
        <v>0</v>
      </c>
      <c r="F1887" s="588">
        <v>0</v>
      </c>
      <c r="G1887" s="595">
        <v>1</v>
      </c>
      <c r="H1887" s="590"/>
      <c r="I1887" s="596"/>
      <c r="J1887" s="591"/>
    </row>
    <row r="1888" spans="1:10" ht="15" customHeight="1">
      <c r="A1888" s="587"/>
      <c r="B1888" s="291">
        <v>11</v>
      </c>
      <c r="C1888" s="593" t="str">
        <f>_xlfn.CONCAT(Table1[[#This Row],[groupid]],Table1[[#This Row],[Thành phần hao phí]])</f>
        <v>11b) Nhân công</v>
      </c>
      <c r="D1888" s="594"/>
      <c r="E1888" s="589" t="s">
        <v>229</v>
      </c>
      <c r="F1888" s="588"/>
      <c r="G1888" s="595"/>
      <c r="H1888" s="590"/>
      <c r="I1888" s="596"/>
      <c r="J1888" s="591">
        <v>243933</v>
      </c>
    </row>
    <row r="1889" spans="1:10" ht="15" customHeight="1">
      <c r="A1889" s="587"/>
      <c r="B1889" s="291">
        <v>11</v>
      </c>
      <c r="C1889" s="593" t="str">
        <f>_xlfn.CONCAT(Table1[[#This Row],[groupid]],Table1[[#This Row],[Thành phần hao phí]])</f>
        <v>11Nhân công 3,5/7, nhóm 1</v>
      </c>
      <c r="D1889" s="594" t="s">
        <v>96</v>
      </c>
      <c r="E1889" s="589" t="s">
        <v>97</v>
      </c>
      <c r="F1889" s="588" t="s">
        <v>93</v>
      </c>
      <c r="G1889" s="595">
        <v>0.36</v>
      </c>
      <c r="H1889" s="590">
        <v>677592</v>
      </c>
      <c r="I1889" s="596">
        <v>1</v>
      </c>
      <c r="J1889" s="591">
        <v>243933</v>
      </c>
    </row>
    <row r="1890" spans="1:10" ht="15" customHeight="1">
      <c r="A1890" s="587"/>
      <c r="B1890" s="291">
        <v>11</v>
      </c>
      <c r="C1890" s="593" t="str">
        <f>_xlfn.CONCAT(Table1[[#This Row],[groupid]],Table1[[#This Row],[Thành phần hao phí]])</f>
        <v>11c) Máy thi công</v>
      </c>
      <c r="D1890" s="594"/>
      <c r="E1890" s="589" t="s">
        <v>230</v>
      </c>
      <c r="F1890" s="588"/>
      <c r="G1890" s="595"/>
      <c r="H1890" s="590"/>
      <c r="I1890" s="596"/>
      <c r="J1890" s="591">
        <v>679403</v>
      </c>
    </row>
    <row r="1891" spans="1:10" ht="15" customHeight="1">
      <c r="A1891" s="587"/>
      <c r="B1891" s="291">
        <v>11</v>
      </c>
      <c r="C1891" s="593" t="str">
        <f>_xlfn.CONCAT(Table1[[#This Row],[groupid]],Table1[[#This Row],[Thành phần hao phí]])</f>
        <v>11Máy đào gầu dây 1,2m3</v>
      </c>
      <c r="D1891" s="594" t="s">
        <v>105</v>
      </c>
      <c r="E1891" s="589" t="s">
        <v>106</v>
      </c>
      <c r="F1891" s="588" t="s">
        <v>103</v>
      </c>
      <c r="G1891" s="595">
        <v>0.192</v>
      </c>
      <c r="H1891" s="590">
        <v>3538558</v>
      </c>
      <c r="I1891" s="596">
        <v>1</v>
      </c>
      <c r="J1891" s="591">
        <v>679403</v>
      </c>
    </row>
    <row r="1892" spans="1:10" ht="15" customHeight="1">
      <c r="A1892" s="587"/>
      <c r="B1892" s="291">
        <v>11</v>
      </c>
      <c r="C1892" s="593" t="str">
        <f>_xlfn.CONCAT(Table1[[#This Row],[groupid]],Table1[[#This Row],[Thành phần hao phí]])</f>
        <v>11Sà lan 250T</v>
      </c>
      <c r="D1892" s="594" t="s">
        <v>113</v>
      </c>
      <c r="E1892" s="589" t="s">
        <v>114</v>
      </c>
      <c r="F1892" s="588" t="s">
        <v>103</v>
      </c>
      <c r="G1892" s="595">
        <v>0.192</v>
      </c>
      <c r="H1892" s="590">
        <v>0</v>
      </c>
      <c r="I1892" s="596">
        <v>1</v>
      </c>
      <c r="J1892" s="591">
        <v>0</v>
      </c>
    </row>
    <row r="1893" spans="1:10" ht="15" customHeight="1">
      <c r="A1893" s="587"/>
      <c r="B1893" s="291">
        <v>11</v>
      </c>
      <c r="C1893" s="593" t="str">
        <f>_xlfn.CONCAT(Table1[[#This Row],[groupid]],Table1[[#This Row],[Thành phần hao phí]])</f>
        <v>11Sà lan 400T</v>
      </c>
      <c r="D1893" s="594" t="s">
        <v>116</v>
      </c>
      <c r="E1893" s="589" t="s">
        <v>117</v>
      </c>
      <c r="F1893" s="588" t="s">
        <v>103</v>
      </c>
      <c r="G1893" s="595">
        <v>0.192</v>
      </c>
      <c r="H1893" s="590">
        <v>0</v>
      </c>
      <c r="I1893" s="596">
        <v>1</v>
      </c>
      <c r="J1893" s="591">
        <v>0</v>
      </c>
    </row>
    <row r="1894" spans="1:10" ht="15" customHeight="1">
      <c r="A1894" s="587"/>
      <c r="B1894" s="291">
        <v>11</v>
      </c>
      <c r="C1894" s="593" t="str">
        <f>_xlfn.CONCAT(Table1[[#This Row],[groupid]],Table1[[#This Row],[Thành phần hao phí]])</f>
        <v>11Cộng</v>
      </c>
      <c r="D1894" s="594"/>
      <c r="E1894" s="589" t="s">
        <v>314</v>
      </c>
      <c r="F1894" s="588"/>
      <c r="G1894" s="595"/>
      <c r="H1894" s="590"/>
      <c r="I1894" s="596"/>
      <c r="J1894" s="591">
        <v>679403</v>
      </c>
    </row>
    <row r="1895" spans="1:10" ht="15" customHeight="1">
      <c r="A1895" s="587">
        <v>12</v>
      </c>
      <c r="B1895" s="291">
        <v>12</v>
      </c>
      <c r="C1895" s="593" t="str">
        <f>_xlfn.CONCAT(Table1[[#This Row],[groupid]],Table1[[#This Row],[Thành phần hao phí]])</f>
        <v>120</v>
      </c>
      <c r="D1895" s="594">
        <v>0</v>
      </c>
      <c r="E1895" s="589">
        <v>0</v>
      </c>
      <c r="F1895" s="588">
        <v>0</v>
      </c>
      <c r="G1895" s="595">
        <v>1</v>
      </c>
      <c r="H1895" s="590"/>
      <c r="I1895" s="596"/>
      <c r="J1895" s="591"/>
    </row>
    <row r="1896" spans="1:10" ht="15" customHeight="1">
      <c r="A1896" s="587"/>
      <c r="B1896" s="291">
        <v>12</v>
      </c>
      <c r="C1896" s="593" t="str">
        <f>_xlfn.CONCAT(Table1[[#This Row],[groupid]],Table1[[#This Row],[Thành phần hao phí]])</f>
        <v>12b) Nhân công</v>
      </c>
      <c r="D1896" s="594"/>
      <c r="E1896" s="589" t="s">
        <v>229</v>
      </c>
      <c r="F1896" s="588"/>
      <c r="G1896" s="595"/>
      <c r="H1896" s="590"/>
      <c r="I1896" s="596"/>
      <c r="J1896" s="591">
        <v>0</v>
      </c>
    </row>
    <row r="1897" spans="1:10" ht="15" customHeight="1">
      <c r="A1897" s="587"/>
      <c r="B1897" s="291">
        <v>12</v>
      </c>
      <c r="C1897" s="593" t="str">
        <f>_xlfn.CONCAT(Table1[[#This Row],[groupid]],Table1[[#This Row],[Thành phần hao phí]])</f>
        <v>12Nhân công 3,5/7, nhóm 1</v>
      </c>
      <c r="D1897" s="594" t="s">
        <v>96</v>
      </c>
      <c r="E1897" s="589" t="s">
        <v>97</v>
      </c>
      <c r="F1897" s="588" t="s">
        <v>93</v>
      </c>
      <c r="G1897" s="595">
        <v>0.36</v>
      </c>
      <c r="H1897" s="590">
        <v>0</v>
      </c>
      <c r="I1897" s="596">
        <v>1</v>
      </c>
      <c r="J1897" s="591">
        <v>0</v>
      </c>
    </row>
    <row r="1898" spans="1:10" ht="15" customHeight="1">
      <c r="A1898" s="587"/>
      <c r="B1898" s="291">
        <v>12</v>
      </c>
      <c r="C1898" s="593" t="str">
        <f>_xlfn.CONCAT(Table1[[#This Row],[groupid]],Table1[[#This Row],[Thành phần hao phí]])</f>
        <v>12c) Máy thi công</v>
      </c>
      <c r="D1898" s="594"/>
      <c r="E1898" s="589" t="s">
        <v>230</v>
      </c>
      <c r="F1898" s="588"/>
      <c r="G1898" s="595"/>
      <c r="H1898" s="590"/>
      <c r="I1898" s="596"/>
      <c r="J1898" s="591">
        <v>0</v>
      </c>
    </row>
    <row r="1899" spans="1:10" ht="15" customHeight="1">
      <c r="A1899" s="587"/>
      <c r="B1899" s="291">
        <v>12</v>
      </c>
      <c r="C1899" s="593" t="str">
        <f>_xlfn.CONCAT(Table1[[#This Row],[groupid]],Table1[[#This Row],[Thành phần hao phí]])</f>
        <v>12Máy đào gầu dây 1,2m3</v>
      </c>
      <c r="D1899" s="594" t="s">
        <v>105</v>
      </c>
      <c r="E1899" s="589" t="s">
        <v>106</v>
      </c>
      <c r="F1899" s="588" t="s">
        <v>103</v>
      </c>
      <c r="G1899" s="595">
        <v>0.192</v>
      </c>
      <c r="H1899" s="590">
        <v>0</v>
      </c>
      <c r="I1899" s="596">
        <v>1</v>
      </c>
      <c r="J1899" s="591">
        <v>0</v>
      </c>
    </row>
    <row r="1900" spans="1:10" ht="15" customHeight="1">
      <c r="A1900" s="587"/>
      <c r="B1900" s="291">
        <v>12</v>
      </c>
      <c r="C1900" s="593" t="str">
        <f>_xlfn.CONCAT(Table1[[#This Row],[groupid]],Table1[[#This Row],[Thành phần hao phí]])</f>
        <v>12Sà lan 250T</v>
      </c>
      <c r="D1900" s="594" t="s">
        <v>113</v>
      </c>
      <c r="E1900" s="589" t="s">
        <v>114</v>
      </c>
      <c r="F1900" s="588" t="s">
        <v>103</v>
      </c>
      <c r="G1900" s="595">
        <v>0.192</v>
      </c>
      <c r="H1900" s="590">
        <v>0</v>
      </c>
      <c r="I1900" s="596">
        <v>1</v>
      </c>
      <c r="J1900" s="591">
        <v>0</v>
      </c>
    </row>
    <row r="1901" spans="1:10" ht="15" customHeight="1">
      <c r="A1901" s="587"/>
      <c r="B1901" s="291">
        <v>12</v>
      </c>
      <c r="C1901" s="593" t="str">
        <f>_xlfn.CONCAT(Table1[[#This Row],[groupid]],Table1[[#This Row],[Thành phần hao phí]])</f>
        <v>12Sà lan 400T</v>
      </c>
      <c r="D1901" s="594" t="s">
        <v>116</v>
      </c>
      <c r="E1901" s="589" t="s">
        <v>117</v>
      </c>
      <c r="F1901" s="588" t="s">
        <v>103</v>
      </c>
      <c r="G1901" s="595">
        <v>0.192</v>
      </c>
      <c r="H1901" s="590">
        <v>0</v>
      </c>
      <c r="I1901" s="596">
        <v>1</v>
      </c>
      <c r="J1901" s="591">
        <v>0</v>
      </c>
    </row>
    <row r="1902" spans="1:10" ht="15" customHeight="1">
      <c r="A1902" s="587"/>
      <c r="B1902" s="291">
        <v>12</v>
      </c>
      <c r="C1902" s="593" t="str">
        <f>_xlfn.CONCAT(Table1[[#This Row],[groupid]],Table1[[#This Row],[Thành phần hao phí]])</f>
        <v>12Cộng</v>
      </c>
      <c r="D1902" s="594"/>
      <c r="E1902" s="589" t="s">
        <v>314</v>
      </c>
      <c r="F1902" s="588"/>
      <c r="G1902" s="595"/>
      <c r="H1902" s="590"/>
      <c r="I1902" s="596"/>
      <c r="J1902" s="591">
        <v>0</v>
      </c>
    </row>
    <row r="1903" spans="1:10" ht="15" customHeight="1">
      <c r="A1903" s="587">
        <v>13</v>
      </c>
      <c r="B1903" s="291">
        <v>13</v>
      </c>
      <c r="C1903" s="593" t="str">
        <f>_xlfn.CONCAT(Table1[[#This Row],[groupid]],Table1[[#This Row],[Thành phần hao phí]])</f>
        <v>130</v>
      </c>
      <c r="D1903" s="594">
        <v>0</v>
      </c>
      <c r="E1903" s="589">
        <v>0</v>
      </c>
      <c r="F1903" s="588">
        <v>0</v>
      </c>
      <c r="G1903" s="595">
        <v>1</v>
      </c>
      <c r="H1903" s="590"/>
      <c r="I1903" s="596"/>
      <c r="J1903" s="591"/>
    </row>
    <row r="1904" spans="1:10" ht="15" customHeight="1">
      <c r="A1904" s="587"/>
      <c r="B1904" s="291">
        <v>13</v>
      </c>
      <c r="C1904" s="593" t="str">
        <f>_xlfn.CONCAT(Table1[[#This Row],[groupid]],Table1[[#This Row],[Thành phần hao phí]])</f>
        <v>13b) Nhân công</v>
      </c>
      <c r="D1904" s="594"/>
      <c r="E1904" s="589" t="s">
        <v>229</v>
      </c>
      <c r="F1904" s="588"/>
      <c r="G1904" s="595"/>
      <c r="H1904" s="590"/>
      <c r="I1904" s="596"/>
      <c r="J1904" s="591">
        <v>0</v>
      </c>
    </row>
    <row r="1905" spans="1:10" ht="15" customHeight="1">
      <c r="A1905" s="587"/>
      <c r="B1905" s="291">
        <v>13</v>
      </c>
      <c r="C1905" s="593" t="str">
        <f>_xlfn.CONCAT(Table1[[#This Row],[groupid]],Table1[[#This Row],[Thành phần hao phí]])</f>
        <v>13Nhân công 3,5/7, nhóm 1</v>
      </c>
      <c r="D1905" s="594" t="s">
        <v>96</v>
      </c>
      <c r="E1905" s="589" t="s">
        <v>97</v>
      </c>
      <c r="F1905" s="588" t="s">
        <v>93</v>
      </c>
      <c r="G1905" s="595">
        <v>0.36</v>
      </c>
      <c r="H1905" s="590">
        <v>0</v>
      </c>
      <c r="I1905" s="596">
        <v>1</v>
      </c>
      <c r="J1905" s="591">
        <v>0</v>
      </c>
    </row>
    <row r="1906" spans="1:10" ht="15" customHeight="1">
      <c r="A1906" s="587"/>
      <c r="B1906" s="291">
        <v>13</v>
      </c>
      <c r="C1906" s="593" t="str">
        <f>_xlfn.CONCAT(Table1[[#This Row],[groupid]],Table1[[#This Row],[Thành phần hao phí]])</f>
        <v>13c) Máy thi công</v>
      </c>
      <c r="D1906" s="594"/>
      <c r="E1906" s="589" t="s">
        <v>230</v>
      </c>
      <c r="F1906" s="588"/>
      <c r="G1906" s="595"/>
      <c r="H1906" s="590"/>
      <c r="I1906" s="596"/>
      <c r="J1906" s="591">
        <v>0</v>
      </c>
    </row>
    <row r="1907" spans="1:10" ht="15" customHeight="1">
      <c r="A1907" s="587"/>
      <c r="B1907" s="291">
        <v>13</v>
      </c>
      <c r="C1907" s="593" t="str">
        <f>_xlfn.CONCAT(Table1[[#This Row],[groupid]],Table1[[#This Row],[Thành phần hao phí]])</f>
        <v>13Máy đào gầu dây 1,2m3</v>
      </c>
      <c r="D1907" s="594" t="s">
        <v>105</v>
      </c>
      <c r="E1907" s="589" t="s">
        <v>106</v>
      </c>
      <c r="F1907" s="588" t="s">
        <v>103</v>
      </c>
      <c r="G1907" s="595">
        <v>0.192</v>
      </c>
      <c r="H1907" s="590">
        <v>0</v>
      </c>
      <c r="I1907" s="596">
        <v>1</v>
      </c>
      <c r="J1907" s="591">
        <v>0</v>
      </c>
    </row>
    <row r="1908" spans="1:10" ht="15" customHeight="1">
      <c r="A1908" s="587"/>
      <c r="B1908" s="291">
        <v>13</v>
      </c>
      <c r="C1908" s="593" t="str">
        <f>_xlfn.CONCAT(Table1[[#This Row],[groupid]],Table1[[#This Row],[Thành phần hao phí]])</f>
        <v>13Sà lan 250T</v>
      </c>
      <c r="D1908" s="594" t="s">
        <v>113</v>
      </c>
      <c r="E1908" s="589" t="s">
        <v>114</v>
      </c>
      <c r="F1908" s="588" t="s">
        <v>103</v>
      </c>
      <c r="G1908" s="595">
        <v>0.192</v>
      </c>
      <c r="H1908" s="590">
        <v>0</v>
      </c>
      <c r="I1908" s="596">
        <v>1</v>
      </c>
      <c r="J1908" s="591">
        <v>0</v>
      </c>
    </row>
    <row r="1909" spans="1:10" ht="15" customHeight="1">
      <c r="A1909" s="587"/>
      <c r="B1909" s="291">
        <v>13</v>
      </c>
      <c r="C1909" s="593" t="str">
        <f>_xlfn.CONCAT(Table1[[#This Row],[groupid]],Table1[[#This Row],[Thành phần hao phí]])</f>
        <v>13Sà lan 400T</v>
      </c>
      <c r="D1909" s="594" t="s">
        <v>116</v>
      </c>
      <c r="E1909" s="589" t="s">
        <v>117</v>
      </c>
      <c r="F1909" s="588" t="s">
        <v>103</v>
      </c>
      <c r="G1909" s="595">
        <v>0.192</v>
      </c>
      <c r="H1909" s="590">
        <v>0</v>
      </c>
      <c r="I1909" s="596">
        <v>1</v>
      </c>
      <c r="J1909" s="591">
        <v>0</v>
      </c>
    </row>
    <row r="1910" spans="1:10" ht="15" customHeight="1">
      <c r="A1910" s="587"/>
      <c r="B1910" s="291">
        <v>13</v>
      </c>
      <c r="C1910" s="593" t="str">
        <f>_xlfn.CONCAT(Table1[[#This Row],[groupid]],Table1[[#This Row],[Thành phần hao phí]])</f>
        <v>13Cộng</v>
      </c>
      <c r="D1910" s="594"/>
      <c r="E1910" s="589" t="s">
        <v>314</v>
      </c>
      <c r="F1910" s="588"/>
      <c r="G1910" s="595"/>
      <c r="H1910" s="590"/>
      <c r="I1910" s="596"/>
      <c r="J1910" s="591">
        <v>0</v>
      </c>
    </row>
    <row r="1911" spans="1:10" ht="15" customHeight="1">
      <c r="A1911" s="587">
        <v>14</v>
      </c>
      <c r="B1911" s="291">
        <v>14</v>
      </c>
      <c r="C1911" s="593" t="str">
        <f>_xlfn.CONCAT(Table1[[#This Row],[groupid]],Table1[[#This Row],[Thành phần hao phí]])</f>
        <v>140</v>
      </c>
      <c r="D1911" s="594">
        <v>0</v>
      </c>
      <c r="E1911" s="589">
        <v>0</v>
      </c>
      <c r="F1911" s="588">
        <v>0</v>
      </c>
      <c r="G1911" s="595">
        <v>1</v>
      </c>
      <c r="H1911" s="590"/>
      <c r="I1911" s="596"/>
      <c r="J1911" s="591"/>
    </row>
    <row r="1912" spans="1:10" ht="15" customHeight="1">
      <c r="A1912" s="587"/>
      <c r="B1912" s="291">
        <v>14</v>
      </c>
      <c r="C1912" s="593" t="str">
        <f>_xlfn.CONCAT(Table1[[#This Row],[groupid]],Table1[[#This Row],[Thành phần hao phí]])</f>
        <v>14b) Nhân công</v>
      </c>
      <c r="D1912" s="594"/>
      <c r="E1912" s="589" t="s">
        <v>229</v>
      </c>
      <c r="F1912" s="588"/>
      <c r="G1912" s="595"/>
      <c r="H1912" s="590"/>
      <c r="I1912" s="596"/>
      <c r="J1912" s="591">
        <v>0</v>
      </c>
    </row>
    <row r="1913" spans="1:10" ht="15" customHeight="1">
      <c r="A1913" s="587"/>
      <c r="B1913" s="291">
        <v>14</v>
      </c>
      <c r="C1913" s="593" t="str">
        <f>_xlfn.CONCAT(Table1[[#This Row],[groupid]],Table1[[#This Row],[Thành phần hao phí]])</f>
        <v>14Nhân công 3,5/7, nhóm 1</v>
      </c>
      <c r="D1913" s="594" t="s">
        <v>96</v>
      </c>
      <c r="E1913" s="589" t="s">
        <v>97</v>
      </c>
      <c r="F1913" s="588" t="s">
        <v>93</v>
      </c>
      <c r="G1913" s="595">
        <v>0.36</v>
      </c>
      <c r="H1913" s="590">
        <v>0</v>
      </c>
      <c r="I1913" s="596">
        <v>1</v>
      </c>
      <c r="J1913" s="591">
        <v>0</v>
      </c>
    </row>
    <row r="1914" spans="1:10" ht="15" customHeight="1">
      <c r="A1914" s="587"/>
      <c r="B1914" s="291">
        <v>14</v>
      </c>
      <c r="C1914" s="593" t="str">
        <f>_xlfn.CONCAT(Table1[[#This Row],[groupid]],Table1[[#This Row],[Thành phần hao phí]])</f>
        <v>14c) Máy thi công</v>
      </c>
      <c r="D1914" s="594"/>
      <c r="E1914" s="589" t="s">
        <v>230</v>
      </c>
      <c r="F1914" s="588"/>
      <c r="G1914" s="595"/>
      <c r="H1914" s="590"/>
      <c r="I1914" s="596"/>
      <c r="J1914" s="591">
        <v>0</v>
      </c>
    </row>
    <row r="1915" spans="1:10" ht="15" customHeight="1">
      <c r="A1915" s="587"/>
      <c r="B1915" s="291">
        <v>14</v>
      </c>
      <c r="C1915" s="593" t="str">
        <f>_xlfn.CONCAT(Table1[[#This Row],[groupid]],Table1[[#This Row],[Thành phần hao phí]])</f>
        <v>14Máy đào gầu dây 1,2m3</v>
      </c>
      <c r="D1915" s="594" t="s">
        <v>105</v>
      </c>
      <c r="E1915" s="589" t="s">
        <v>106</v>
      </c>
      <c r="F1915" s="588" t="s">
        <v>103</v>
      </c>
      <c r="G1915" s="595">
        <v>0.192</v>
      </c>
      <c r="H1915" s="590">
        <v>0</v>
      </c>
      <c r="I1915" s="596">
        <v>1</v>
      </c>
      <c r="J1915" s="591">
        <v>0</v>
      </c>
    </row>
    <row r="1916" spans="1:10" ht="15" customHeight="1">
      <c r="A1916" s="587"/>
      <c r="B1916" s="291">
        <v>14</v>
      </c>
      <c r="C1916" s="593" t="str">
        <f>_xlfn.CONCAT(Table1[[#This Row],[groupid]],Table1[[#This Row],[Thành phần hao phí]])</f>
        <v>14Sà lan 250T</v>
      </c>
      <c r="D1916" s="594" t="s">
        <v>113</v>
      </c>
      <c r="E1916" s="589" t="s">
        <v>114</v>
      </c>
      <c r="F1916" s="588" t="s">
        <v>103</v>
      </c>
      <c r="G1916" s="595">
        <v>0.192</v>
      </c>
      <c r="H1916" s="590">
        <v>0</v>
      </c>
      <c r="I1916" s="596">
        <v>1</v>
      </c>
      <c r="J1916" s="591">
        <v>0</v>
      </c>
    </row>
    <row r="1917" spans="1:10" ht="15" customHeight="1">
      <c r="A1917" s="587"/>
      <c r="B1917" s="291">
        <v>14</v>
      </c>
      <c r="C1917" s="593" t="str">
        <f>_xlfn.CONCAT(Table1[[#This Row],[groupid]],Table1[[#This Row],[Thành phần hao phí]])</f>
        <v>14Sà lan 400T</v>
      </c>
      <c r="D1917" s="594" t="s">
        <v>116</v>
      </c>
      <c r="E1917" s="589" t="s">
        <v>117</v>
      </c>
      <c r="F1917" s="588" t="s">
        <v>103</v>
      </c>
      <c r="G1917" s="595">
        <v>0.192</v>
      </c>
      <c r="H1917" s="590">
        <v>0</v>
      </c>
      <c r="I1917" s="596">
        <v>1</v>
      </c>
      <c r="J1917" s="591">
        <v>0</v>
      </c>
    </row>
    <row r="1918" spans="1:10" ht="15" customHeight="1">
      <c r="A1918" s="587"/>
      <c r="B1918" s="291">
        <v>14</v>
      </c>
      <c r="C1918" s="593" t="str">
        <f>_xlfn.CONCAT(Table1[[#This Row],[groupid]],Table1[[#This Row],[Thành phần hao phí]])</f>
        <v>14Cộng</v>
      </c>
      <c r="D1918" s="594"/>
      <c r="E1918" s="589" t="s">
        <v>314</v>
      </c>
      <c r="F1918" s="588"/>
      <c r="G1918" s="595"/>
      <c r="H1918" s="590"/>
      <c r="I1918" s="596"/>
      <c r="J1918" s="591">
        <v>0</v>
      </c>
    </row>
    <row r="1919" spans="1:10" ht="15" customHeight="1">
      <c r="A1919" s="587">
        <v>15</v>
      </c>
      <c r="B1919" s="291">
        <v>15</v>
      </c>
      <c r="C1919" s="593" t="str">
        <f>_xlfn.CONCAT(Table1[[#This Row],[groupid]],Table1[[#This Row],[Thành phần hao phí]])</f>
        <v>150</v>
      </c>
      <c r="D1919" s="594">
        <v>0</v>
      </c>
      <c r="E1919" s="589">
        <v>0</v>
      </c>
      <c r="F1919" s="588">
        <v>0</v>
      </c>
      <c r="G1919" s="595">
        <v>1</v>
      </c>
      <c r="H1919" s="590"/>
      <c r="I1919" s="596"/>
      <c r="J1919" s="591"/>
    </row>
    <row r="1920" spans="1:10" ht="15" customHeight="1">
      <c r="A1920" s="587"/>
      <c r="B1920" s="291">
        <v>15</v>
      </c>
      <c r="C1920" s="593" t="str">
        <f>_xlfn.CONCAT(Table1[[#This Row],[groupid]],Table1[[#This Row],[Thành phần hao phí]])</f>
        <v>15b) Nhân công</v>
      </c>
      <c r="D1920" s="594"/>
      <c r="E1920" s="589" t="s">
        <v>229</v>
      </c>
      <c r="F1920" s="588"/>
      <c r="G1920" s="595"/>
      <c r="H1920" s="590"/>
      <c r="I1920" s="596"/>
      <c r="J1920" s="591">
        <v>0</v>
      </c>
    </row>
    <row r="1921" spans="1:10" ht="15" customHeight="1">
      <c r="A1921" s="587"/>
      <c r="B1921" s="291">
        <v>15</v>
      </c>
      <c r="C1921" s="593" t="str">
        <f>_xlfn.CONCAT(Table1[[#This Row],[groupid]],Table1[[#This Row],[Thành phần hao phí]])</f>
        <v>15Nhân công 3,5/7, nhóm 1</v>
      </c>
      <c r="D1921" s="594" t="s">
        <v>96</v>
      </c>
      <c r="E1921" s="589" t="s">
        <v>97</v>
      </c>
      <c r="F1921" s="588" t="s">
        <v>93</v>
      </c>
      <c r="G1921" s="595">
        <v>0.36</v>
      </c>
      <c r="H1921" s="590">
        <v>0</v>
      </c>
      <c r="I1921" s="596">
        <v>1</v>
      </c>
      <c r="J1921" s="591">
        <v>0</v>
      </c>
    </row>
    <row r="1922" spans="1:10" ht="15" customHeight="1">
      <c r="A1922" s="587"/>
      <c r="B1922" s="291">
        <v>15</v>
      </c>
      <c r="C1922" s="593" t="str">
        <f>_xlfn.CONCAT(Table1[[#This Row],[groupid]],Table1[[#This Row],[Thành phần hao phí]])</f>
        <v>15c) Máy thi công</v>
      </c>
      <c r="D1922" s="594"/>
      <c r="E1922" s="589" t="s">
        <v>230</v>
      </c>
      <c r="F1922" s="588"/>
      <c r="G1922" s="595"/>
      <c r="H1922" s="590"/>
      <c r="I1922" s="596"/>
      <c r="J1922" s="591">
        <v>0</v>
      </c>
    </row>
    <row r="1923" spans="1:10" ht="15" customHeight="1">
      <c r="A1923" s="587"/>
      <c r="B1923" s="291">
        <v>15</v>
      </c>
      <c r="C1923" s="593" t="str">
        <f>_xlfn.CONCAT(Table1[[#This Row],[groupid]],Table1[[#This Row],[Thành phần hao phí]])</f>
        <v>15Máy đào gầu dây 1,2m3</v>
      </c>
      <c r="D1923" s="594" t="s">
        <v>105</v>
      </c>
      <c r="E1923" s="589" t="s">
        <v>106</v>
      </c>
      <c r="F1923" s="588" t="s">
        <v>103</v>
      </c>
      <c r="G1923" s="595">
        <v>0.192</v>
      </c>
      <c r="H1923" s="590">
        <v>0</v>
      </c>
      <c r="I1923" s="596">
        <v>1</v>
      </c>
      <c r="J1923" s="591">
        <v>0</v>
      </c>
    </row>
    <row r="1924" spans="1:10" ht="15" customHeight="1">
      <c r="A1924" s="587"/>
      <c r="B1924" s="291">
        <v>15</v>
      </c>
      <c r="C1924" s="593" t="str">
        <f>_xlfn.CONCAT(Table1[[#This Row],[groupid]],Table1[[#This Row],[Thành phần hao phí]])</f>
        <v>15Sà lan 250T</v>
      </c>
      <c r="D1924" s="594" t="s">
        <v>113</v>
      </c>
      <c r="E1924" s="589" t="s">
        <v>114</v>
      </c>
      <c r="F1924" s="588" t="s">
        <v>103</v>
      </c>
      <c r="G1924" s="595">
        <v>0.192</v>
      </c>
      <c r="H1924" s="590">
        <v>0</v>
      </c>
      <c r="I1924" s="596">
        <v>1</v>
      </c>
      <c r="J1924" s="591">
        <v>0</v>
      </c>
    </row>
    <row r="1925" spans="1:10" ht="15" customHeight="1">
      <c r="A1925" s="587"/>
      <c r="B1925" s="291">
        <v>15</v>
      </c>
      <c r="C1925" s="593" t="str">
        <f>_xlfn.CONCAT(Table1[[#This Row],[groupid]],Table1[[#This Row],[Thành phần hao phí]])</f>
        <v>15Sà lan 400T</v>
      </c>
      <c r="D1925" s="594" t="s">
        <v>116</v>
      </c>
      <c r="E1925" s="589" t="s">
        <v>117</v>
      </c>
      <c r="F1925" s="588" t="s">
        <v>103</v>
      </c>
      <c r="G1925" s="595">
        <v>0.192</v>
      </c>
      <c r="H1925" s="590">
        <v>0</v>
      </c>
      <c r="I1925" s="596">
        <v>1</v>
      </c>
      <c r="J1925" s="591">
        <v>0</v>
      </c>
    </row>
    <row r="1926" spans="1:10" ht="15" customHeight="1">
      <c r="A1926" s="587"/>
      <c r="B1926" s="291">
        <v>15</v>
      </c>
      <c r="C1926" s="593" t="str">
        <f>_xlfn.CONCAT(Table1[[#This Row],[groupid]],Table1[[#This Row],[Thành phần hao phí]])</f>
        <v>15Cộng</v>
      </c>
      <c r="D1926" s="594"/>
      <c r="E1926" s="589" t="s">
        <v>314</v>
      </c>
      <c r="F1926" s="588"/>
      <c r="G1926" s="595"/>
      <c r="H1926" s="590"/>
      <c r="I1926" s="596"/>
      <c r="J1926" s="591">
        <v>0</v>
      </c>
    </row>
    <row r="1927" spans="1:10" ht="15" customHeight="1">
      <c r="A1927" s="587">
        <v>16</v>
      </c>
      <c r="B1927" s="291">
        <v>16</v>
      </c>
      <c r="C1927" s="593" t="str">
        <f>_xlfn.CONCAT(Table1[[#This Row],[groupid]],Table1[[#This Row],[Thành phần hao phí]])</f>
        <v>160</v>
      </c>
      <c r="D1927" s="594">
        <v>0</v>
      </c>
      <c r="E1927" s="589">
        <v>0</v>
      </c>
      <c r="F1927" s="588">
        <v>0</v>
      </c>
      <c r="G1927" s="595">
        <v>1</v>
      </c>
      <c r="H1927" s="590"/>
      <c r="I1927" s="596"/>
      <c r="J1927" s="591"/>
    </row>
    <row r="1928" spans="1:10" ht="15" customHeight="1">
      <c r="A1928" s="587"/>
      <c r="B1928" s="291">
        <v>16</v>
      </c>
      <c r="C1928" s="593" t="str">
        <f>_xlfn.CONCAT(Table1[[#This Row],[groupid]],Table1[[#This Row],[Thành phần hao phí]])</f>
        <v>16b) Nhân công</v>
      </c>
      <c r="D1928" s="594"/>
      <c r="E1928" s="589" t="s">
        <v>229</v>
      </c>
      <c r="F1928" s="588"/>
      <c r="G1928" s="595"/>
      <c r="H1928" s="590"/>
      <c r="I1928" s="596"/>
      <c r="J1928" s="591">
        <v>0</v>
      </c>
    </row>
    <row r="1929" spans="1:10" ht="15" customHeight="1">
      <c r="A1929" s="587"/>
      <c r="B1929" s="291">
        <v>16</v>
      </c>
      <c r="C1929" s="593" t="str">
        <f>_xlfn.CONCAT(Table1[[#This Row],[groupid]],Table1[[#This Row],[Thành phần hao phí]])</f>
        <v>16Nhân công 3,5/7, nhóm 1</v>
      </c>
      <c r="D1929" s="594" t="s">
        <v>96</v>
      </c>
      <c r="E1929" s="589" t="s">
        <v>97</v>
      </c>
      <c r="F1929" s="588" t="s">
        <v>93</v>
      </c>
      <c r="G1929" s="595">
        <v>0.36</v>
      </c>
      <c r="H1929" s="590">
        <v>0</v>
      </c>
      <c r="I1929" s="596">
        <v>1</v>
      </c>
      <c r="J1929" s="591">
        <v>0</v>
      </c>
    </row>
    <row r="1930" spans="1:10" ht="15" customHeight="1">
      <c r="A1930" s="587"/>
      <c r="B1930" s="291">
        <v>16</v>
      </c>
      <c r="C1930" s="593" t="str">
        <f>_xlfn.CONCAT(Table1[[#This Row],[groupid]],Table1[[#This Row],[Thành phần hao phí]])</f>
        <v>16c) Máy thi công</v>
      </c>
      <c r="D1930" s="594"/>
      <c r="E1930" s="589" t="s">
        <v>230</v>
      </c>
      <c r="F1930" s="588"/>
      <c r="G1930" s="595"/>
      <c r="H1930" s="590"/>
      <c r="I1930" s="596"/>
      <c r="J1930" s="591">
        <v>0</v>
      </c>
    </row>
    <row r="1931" spans="1:10" ht="15" customHeight="1">
      <c r="A1931" s="587"/>
      <c r="B1931" s="291">
        <v>16</v>
      </c>
      <c r="C1931" s="593" t="str">
        <f>_xlfn.CONCAT(Table1[[#This Row],[groupid]],Table1[[#This Row],[Thành phần hao phí]])</f>
        <v>16Máy đào gầu dây 1,2m3</v>
      </c>
      <c r="D1931" s="594" t="s">
        <v>105</v>
      </c>
      <c r="E1931" s="589" t="s">
        <v>106</v>
      </c>
      <c r="F1931" s="588" t="s">
        <v>103</v>
      </c>
      <c r="G1931" s="595">
        <v>0.192</v>
      </c>
      <c r="H1931" s="590">
        <v>0</v>
      </c>
      <c r="I1931" s="596">
        <v>1</v>
      </c>
      <c r="J1931" s="591">
        <v>0</v>
      </c>
    </row>
    <row r="1932" spans="1:10" ht="15" customHeight="1">
      <c r="A1932" s="587"/>
      <c r="B1932" s="291">
        <v>16</v>
      </c>
      <c r="C1932" s="593" t="str">
        <f>_xlfn.CONCAT(Table1[[#This Row],[groupid]],Table1[[#This Row],[Thành phần hao phí]])</f>
        <v>16Sà lan 250T</v>
      </c>
      <c r="D1932" s="594" t="s">
        <v>113</v>
      </c>
      <c r="E1932" s="589" t="s">
        <v>114</v>
      </c>
      <c r="F1932" s="588" t="s">
        <v>103</v>
      </c>
      <c r="G1932" s="595">
        <v>0.192</v>
      </c>
      <c r="H1932" s="590">
        <v>0</v>
      </c>
      <c r="I1932" s="596">
        <v>1</v>
      </c>
      <c r="J1932" s="591">
        <v>0</v>
      </c>
    </row>
    <row r="1933" spans="1:10" ht="15" customHeight="1">
      <c r="A1933" s="587"/>
      <c r="B1933" s="291">
        <v>16</v>
      </c>
      <c r="C1933" s="593" t="str">
        <f>_xlfn.CONCAT(Table1[[#This Row],[groupid]],Table1[[#This Row],[Thành phần hao phí]])</f>
        <v>16Sà lan 400T</v>
      </c>
      <c r="D1933" s="594" t="s">
        <v>116</v>
      </c>
      <c r="E1933" s="589" t="s">
        <v>117</v>
      </c>
      <c r="F1933" s="588" t="s">
        <v>103</v>
      </c>
      <c r="G1933" s="595">
        <v>0.192</v>
      </c>
      <c r="H1933" s="590">
        <v>0</v>
      </c>
      <c r="I1933" s="596">
        <v>1</v>
      </c>
      <c r="J1933" s="591">
        <v>0</v>
      </c>
    </row>
    <row r="1934" spans="1:10" ht="15" customHeight="1">
      <c r="A1934" s="587"/>
      <c r="B1934" s="291">
        <v>16</v>
      </c>
      <c r="C1934" s="593" t="str">
        <f>_xlfn.CONCAT(Table1[[#This Row],[groupid]],Table1[[#This Row],[Thành phần hao phí]])</f>
        <v>16Cộng</v>
      </c>
      <c r="D1934" s="594"/>
      <c r="E1934" s="589" t="s">
        <v>314</v>
      </c>
      <c r="F1934" s="588"/>
      <c r="G1934" s="595"/>
      <c r="H1934" s="590"/>
      <c r="I1934" s="596"/>
      <c r="J1934" s="591">
        <v>0</v>
      </c>
    </row>
    <row r="1935" spans="1:10" ht="15" customHeight="1">
      <c r="A1935" s="587">
        <v>17</v>
      </c>
      <c r="B1935" s="291">
        <v>17</v>
      </c>
      <c r="C1935" s="593" t="str">
        <f>_xlfn.CONCAT(Table1[[#This Row],[groupid]],Table1[[#This Row],[Thành phần hao phí]])</f>
        <v>170</v>
      </c>
      <c r="D1935" s="594">
        <v>0</v>
      </c>
      <c r="E1935" s="589">
        <v>0</v>
      </c>
      <c r="F1935" s="588">
        <v>0</v>
      </c>
      <c r="G1935" s="595">
        <v>1</v>
      </c>
      <c r="H1935" s="590"/>
      <c r="I1935" s="596"/>
      <c r="J1935" s="591"/>
    </row>
    <row r="1936" spans="1:10" ht="15" customHeight="1">
      <c r="A1936" s="587"/>
      <c r="B1936" s="291">
        <v>17</v>
      </c>
      <c r="C1936" s="593" t="str">
        <f>_xlfn.CONCAT(Table1[[#This Row],[groupid]],Table1[[#This Row],[Thành phần hao phí]])</f>
        <v>17b) Nhân công</v>
      </c>
      <c r="D1936" s="594"/>
      <c r="E1936" s="589" t="s">
        <v>229</v>
      </c>
      <c r="F1936" s="588"/>
      <c r="G1936" s="595"/>
      <c r="H1936" s="590"/>
      <c r="I1936" s="596"/>
      <c r="J1936" s="591">
        <v>0</v>
      </c>
    </row>
    <row r="1937" spans="1:10" ht="15" customHeight="1">
      <c r="A1937" s="587"/>
      <c r="B1937" s="291">
        <v>17</v>
      </c>
      <c r="C1937" s="593" t="str">
        <f>_xlfn.CONCAT(Table1[[#This Row],[groupid]],Table1[[#This Row],[Thành phần hao phí]])</f>
        <v>17Nhân công 3,5/7, nhóm 1</v>
      </c>
      <c r="D1937" s="594" t="s">
        <v>96</v>
      </c>
      <c r="E1937" s="589" t="s">
        <v>97</v>
      </c>
      <c r="F1937" s="588" t="s">
        <v>93</v>
      </c>
      <c r="G1937" s="595">
        <v>0.36</v>
      </c>
      <c r="H1937" s="590">
        <v>0</v>
      </c>
      <c r="I1937" s="596">
        <v>1</v>
      </c>
      <c r="J1937" s="591">
        <v>0</v>
      </c>
    </row>
    <row r="1938" spans="1:10" ht="15" customHeight="1">
      <c r="A1938" s="587"/>
      <c r="B1938" s="291">
        <v>17</v>
      </c>
      <c r="C1938" s="593" t="str">
        <f>_xlfn.CONCAT(Table1[[#This Row],[groupid]],Table1[[#This Row],[Thành phần hao phí]])</f>
        <v>17c) Máy thi công</v>
      </c>
      <c r="D1938" s="594"/>
      <c r="E1938" s="589" t="s">
        <v>230</v>
      </c>
      <c r="F1938" s="588"/>
      <c r="G1938" s="595"/>
      <c r="H1938" s="590"/>
      <c r="I1938" s="596"/>
      <c r="J1938" s="591">
        <v>0</v>
      </c>
    </row>
    <row r="1939" spans="1:10" ht="15" customHeight="1">
      <c r="A1939" s="587"/>
      <c r="B1939" s="291">
        <v>17</v>
      </c>
      <c r="C1939" s="593" t="str">
        <f>_xlfn.CONCAT(Table1[[#This Row],[groupid]],Table1[[#This Row],[Thành phần hao phí]])</f>
        <v>17Máy đào gầu dây 1,2m3</v>
      </c>
      <c r="D1939" s="594" t="s">
        <v>105</v>
      </c>
      <c r="E1939" s="589" t="s">
        <v>106</v>
      </c>
      <c r="F1939" s="588" t="s">
        <v>103</v>
      </c>
      <c r="G1939" s="595">
        <v>0.192</v>
      </c>
      <c r="H1939" s="590">
        <v>0</v>
      </c>
      <c r="I1939" s="596">
        <v>1</v>
      </c>
      <c r="J1939" s="591">
        <v>0</v>
      </c>
    </row>
    <row r="1940" spans="1:10" ht="15" customHeight="1">
      <c r="A1940" s="587"/>
      <c r="B1940" s="291">
        <v>17</v>
      </c>
      <c r="C1940" s="593" t="str">
        <f>_xlfn.CONCAT(Table1[[#This Row],[groupid]],Table1[[#This Row],[Thành phần hao phí]])</f>
        <v>17Sà lan 250T</v>
      </c>
      <c r="D1940" s="594" t="s">
        <v>113</v>
      </c>
      <c r="E1940" s="589" t="s">
        <v>114</v>
      </c>
      <c r="F1940" s="588" t="s">
        <v>103</v>
      </c>
      <c r="G1940" s="595">
        <v>0.192</v>
      </c>
      <c r="H1940" s="590">
        <v>0</v>
      </c>
      <c r="I1940" s="596">
        <v>1</v>
      </c>
      <c r="J1940" s="591">
        <v>0</v>
      </c>
    </row>
    <row r="1941" spans="1:10" ht="15" customHeight="1">
      <c r="A1941" s="587"/>
      <c r="B1941" s="291">
        <v>17</v>
      </c>
      <c r="C1941" s="593" t="str">
        <f>_xlfn.CONCAT(Table1[[#This Row],[groupid]],Table1[[#This Row],[Thành phần hao phí]])</f>
        <v>17Sà lan 400T</v>
      </c>
      <c r="D1941" s="594" t="s">
        <v>116</v>
      </c>
      <c r="E1941" s="589" t="s">
        <v>117</v>
      </c>
      <c r="F1941" s="588" t="s">
        <v>103</v>
      </c>
      <c r="G1941" s="595">
        <v>0.192</v>
      </c>
      <c r="H1941" s="590">
        <v>0</v>
      </c>
      <c r="I1941" s="596">
        <v>1</v>
      </c>
      <c r="J1941" s="591">
        <v>0</v>
      </c>
    </row>
    <row r="1942" spans="1:10" ht="15" customHeight="1">
      <c r="A1942" s="587"/>
      <c r="B1942" s="291">
        <v>17</v>
      </c>
      <c r="C1942" s="593" t="str">
        <f>_xlfn.CONCAT(Table1[[#This Row],[groupid]],Table1[[#This Row],[Thành phần hao phí]])</f>
        <v>17Cộng</v>
      </c>
      <c r="D1942" s="594"/>
      <c r="E1942" s="589" t="s">
        <v>314</v>
      </c>
      <c r="F1942" s="588"/>
      <c r="G1942" s="595"/>
      <c r="H1942" s="590"/>
      <c r="I1942" s="596"/>
      <c r="J1942" s="591">
        <v>0</v>
      </c>
    </row>
    <row r="1943" spans="1:10" ht="15" customHeight="1">
      <c r="A1943" s="587">
        <v>1</v>
      </c>
      <c r="B1943" s="291">
        <v>1</v>
      </c>
      <c r="C1943" s="593" t="str">
        <f>_xlfn.CONCAT(Table1[[#This Row],[groupid]],Table1[[#This Row],[Thành phần hao phí]])</f>
        <v>1Nạo vét bùn bằng thủ công</v>
      </c>
      <c r="D1943" s="594" t="s">
        <v>44</v>
      </c>
      <c r="E1943" s="589" t="s">
        <v>45</v>
      </c>
      <c r="F1943" s="588" t="s">
        <v>46</v>
      </c>
      <c r="G1943" s="595">
        <v>1</v>
      </c>
      <c r="H1943" s="590"/>
      <c r="I1943" s="596"/>
      <c r="J1943" s="591"/>
    </row>
    <row r="1944" spans="1:10" ht="15" customHeight="1">
      <c r="A1944" s="587"/>
      <c r="B1944" s="291">
        <v>1</v>
      </c>
      <c r="C1944" s="593" t="str">
        <f>_xlfn.CONCAT(Table1[[#This Row],[groupid]],Table1[[#This Row],[Thành phần hao phí]])</f>
        <v>1b) Nhân công</v>
      </c>
      <c r="D1944" s="594"/>
      <c r="E1944" s="589" t="s">
        <v>229</v>
      </c>
      <c r="F1944" s="588"/>
      <c r="G1944" s="595"/>
      <c r="H1944" s="590"/>
      <c r="I1944" s="596"/>
      <c r="J1944" s="591">
        <v>211893</v>
      </c>
    </row>
    <row r="1945" spans="1:10" ht="15" customHeight="1">
      <c r="A1945" s="587"/>
      <c r="B1945" s="291">
        <v>1</v>
      </c>
      <c r="C1945" s="593" t="str">
        <f>_xlfn.CONCAT(Table1[[#This Row],[groupid]],Table1[[#This Row],[Thành phần hao phí]])</f>
        <v>1Nhân công 3,0/7, nhóm 1</v>
      </c>
      <c r="D1945" s="594" t="s">
        <v>91</v>
      </c>
      <c r="E1945" s="589" t="s">
        <v>92</v>
      </c>
      <c r="F1945" s="588" t="s">
        <v>93</v>
      </c>
      <c r="G1945" s="595">
        <v>0.94</v>
      </c>
      <c r="H1945" s="590">
        <v>225418</v>
      </c>
      <c r="I1945" s="596">
        <v>1</v>
      </c>
      <c r="J1945" s="591">
        <v>211893</v>
      </c>
    </row>
    <row r="1946" spans="1:10" ht="15" customHeight="1">
      <c r="A1946" s="587">
        <v>2</v>
      </c>
      <c r="B1946" s="291">
        <v>2</v>
      </c>
      <c r="C1946" s="593" t="str">
        <f>_xlfn.CONCAT(Table1[[#This Row],[groupid]],Table1[[#This Row],[Thành phần hao phí]])</f>
        <v>2Nạo vét kênh mương bằng máy đào gầu dây 0,4m3, chiều cao đổ đất &lt;= 3m, bùn đặc lắng đọng dưới 3 năm</v>
      </c>
      <c r="D1946" s="594" t="s">
        <v>52</v>
      </c>
      <c r="E1946" s="589" t="s">
        <v>53</v>
      </c>
      <c r="F1946" s="588" t="s">
        <v>54</v>
      </c>
      <c r="G1946" s="595">
        <v>1</v>
      </c>
      <c r="H1946" s="590"/>
      <c r="I1946" s="596"/>
      <c r="J1946" s="591"/>
    </row>
    <row r="1947" spans="1:10" ht="15" customHeight="1">
      <c r="A1947" s="587"/>
      <c r="B1947" s="291">
        <v>2</v>
      </c>
      <c r="C1947" s="593" t="str">
        <f>_xlfn.CONCAT(Table1[[#This Row],[groupid]],Table1[[#This Row],[Thành phần hao phí]])</f>
        <v>2b) Nhân công</v>
      </c>
      <c r="D1947" s="594"/>
      <c r="E1947" s="589" t="s">
        <v>229</v>
      </c>
      <c r="F1947" s="588"/>
      <c r="G1947" s="595"/>
      <c r="H1947" s="590"/>
      <c r="I1947" s="596"/>
      <c r="J1947" s="591">
        <v>202130</v>
      </c>
    </row>
    <row r="1948" spans="1:10" ht="15" customHeight="1">
      <c r="A1948" s="587"/>
      <c r="B1948" s="291">
        <v>2</v>
      </c>
      <c r="C1948" s="593" t="str">
        <f>_xlfn.CONCAT(Table1[[#This Row],[groupid]],Table1[[#This Row],[Thành phần hao phí]])</f>
        <v>2Nhân công 3,5/7, nhóm 1</v>
      </c>
      <c r="D1948" s="594" t="s">
        <v>96</v>
      </c>
      <c r="E1948" s="589" t="s">
        <v>97</v>
      </c>
      <c r="F1948" s="588" t="s">
        <v>93</v>
      </c>
      <c r="G1948" s="595">
        <v>0.82</v>
      </c>
      <c r="H1948" s="590">
        <v>246500</v>
      </c>
      <c r="I1948" s="596">
        <v>1</v>
      </c>
      <c r="J1948" s="591">
        <v>202130</v>
      </c>
    </row>
    <row r="1949" spans="1:10" ht="15" customHeight="1">
      <c r="A1949" s="587"/>
      <c r="B1949" s="291">
        <v>2</v>
      </c>
      <c r="C1949" s="593" t="str">
        <f>_xlfn.CONCAT(Table1[[#This Row],[groupid]],Table1[[#This Row],[Thành phần hao phí]])</f>
        <v>2c) Máy thi công</v>
      </c>
      <c r="D1949" s="594"/>
      <c r="E1949" s="589" t="s">
        <v>230</v>
      </c>
      <c r="F1949" s="588"/>
      <c r="G1949" s="595"/>
      <c r="H1949" s="590"/>
      <c r="I1949" s="596"/>
      <c r="J1949" s="591">
        <v>978209</v>
      </c>
    </row>
    <row r="1950" spans="1:10" ht="15" customHeight="1">
      <c r="A1950" s="587"/>
      <c r="B1950" s="291">
        <v>2</v>
      </c>
      <c r="C1950" s="593" t="str">
        <f>_xlfn.CONCAT(Table1[[#This Row],[groupid]],Table1[[#This Row],[Thành phần hao phí]])</f>
        <v>2Máy đào gầu dây 0,4m3</v>
      </c>
      <c r="D1950" s="594" t="s">
        <v>101</v>
      </c>
      <c r="E1950" s="589" t="s">
        <v>102</v>
      </c>
      <c r="F1950" s="588" t="s">
        <v>103</v>
      </c>
      <c r="G1950" s="595">
        <v>0.44</v>
      </c>
      <c r="H1950" s="590">
        <v>1992824</v>
      </c>
      <c r="I1950" s="596">
        <v>1</v>
      </c>
      <c r="J1950" s="591">
        <v>876843</v>
      </c>
    </row>
    <row r="1951" spans="1:10" ht="15" customHeight="1">
      <c r="A1951" s="587"/>
      <c r="B1951" s="291">
        <v>2</v>
      </c>
      <c r="C1951" s="593" t="str">
        <f>_xlfn.CONCAT(Table1[[#This Row],[groupid]],Table1[[#This Row],[Thành phần hao phí]])</f>
        <v>2Phao thép 60T đặt máy</v>
      </c>
      <c r="D1951" s="594" t="s">
        <v>108</v>
      </c>
      <c r="E1951" s="589" t="s">
        <v>112</v>
      </c>
      <c r="F1951" s="588" t="s">
        <v>103</v>
      </c>
      <c r="G1951" s="595">
        <v>0.44</v>
      </c>
      <c r="H1951" s="590">
        <v>115189</v>
      </c>
      <c r="I1951" s="596">
        <v>1</v>
      </c>
      <c r="J1951" s="591">
        <v>50683</v>
      </c>
    </row>
    <row r="1952" spans="1:10" ht="15" customHeight="1">
      <c r="A1952" s="587"/>
      <c r="B1952" s="291">
        <v>2</v>
      </c>
      <c r="C1952" s="593" t="str">
        <f>_xlfn.CONCAT(Table1[[#This Row],[groupid]],Table1[[#This Row],[Thành phần hao phí]])</f>
        <v>2Phao thép 60T chứa bùn</v>
      </c>
      <c r="D1952" s="594" t="s">
        <v>108</v>
      </c>
      <c r="E1952" s="589" t="s">
        <v>111</v>
      </c>
      <c r="F1952" s="588" t="s">
        <v>103</v>
      </c>
      <c r="G1952" s="595">
        <v>0.44</v>
      </c>
      <c r="H1952" s="590">
        <v>115189</v>
      </c>
      <c r="I1952" s="596">
        <v>1</v>
      </c>
      <c r="J1952" s="591">
        <v>50683</v>
      </c>
    </row>
    <row r="1953" spans="1:10" ht="15" customHeight="1">
      <c r="A1953" s="587"/>
      <c r="B1953" s="291">
        <v>2</v>
      </c>
      <c r="C1953" s="593" t="str">
        <f>_xlfn.CONCAT(Table1[[#This Row],[groupid]],Table1[[#This Row],[Thành phần hao phí]])</f>
        <v>2Cộng</v>
      </c>
      <c r="D1953" s="594"/>
      <c r="E1953" s="589" t="s">
        <v>314</v>
      </c>
      <c r="F1953" s="588"/>
      <c r="G1953" s="595"/>
      <c r="H1953" s="590"/>
      <c r="I1953" s="596"/>
      <c r="J1953" s="591">
        <v>978209</v>
      </c>
    </row>
    <row r="1954" spans="1:10" ht="15" customHeight="1">
      <c r="A1954" s="587">
        <v>3</v>
      </c>
      <c r="B1954" s="291">
        <v>3</v>
      </c>
      <c r="C1954" s="593" t="str">
        <f>_xlfn.CONCAT(Table1[[#This Row],[groupid]],Table1[[#This Row],[Thành phần hao phí]])</f>
        <v>3Vận chuyển 1km đầu, đi đổ bằng tàu kéo 75cv + phao thép 60T</v>
      </c>
      <c r="D1954" s="594" t="s">
        <v>57</v>
      </c>
      <c r="E1954" s="589" t="s">
        <v>58</v>
      </c>
      <c r="F1954" s="588" t="s">
        <v>54</v>
      </c>
      <c r="G1954" s="595">
        <v>1</v>
      </c>
      <c r="H1954" s="590"/>
      <c r="I1954" s="596"/>
      <c r="J1954" s="591"/>
    </row>
    <row r="1955" spans="1:10" ht="15" customHeight="1">
      <c r="A1955" s="587"/>
      <c r="B1955" s="291">
        <v>3</v>
      </c>
      <c r="C1955" s="593" t="str">
        <f>_xlfn.CONCAT(Table1[[#This Row],[groupid]],Table1[[#This Row],[Thành phần hao phí]])</f>
        <v>3c) Máy thi công</v>
      </c>
      <c r="D1955" s="594"/>
      <c r="E1955" s="589" t="s">
        <v>230</v>
      </c>
      <c r="F1955" s="588"/>
      <c r="G1955" s="595"/>
      <c r="H1955" s="590"/>
      <c r="I1955" s="596"/>
      <c r="J1955" s="591">
        <v>343452</v>
      </c>
    </row>
    <row r="1956" spans="1:10" ht="15" customHeight="1">
      <c r="A1956" s="587"/>
      <c r="B1956" s="291">
        <v>3</v>
      </c>
      <c r="C1956" s="593" t="str">
        <f>_xlfn.CONCAT(Table1[[#This Row],[groupid]],Table1[[#This Row],[Thành phần hao phí]])</f>
        <v>3Phao thép 60T</v>
      </c>
      <c r="D1956" s="594" t="s">
        <v>108</v>
      </c>
      <c r="E1956" s="589" t="s">
        <v>109</v>
      </c>
      <c r="F1956" s="588" t="s">
        <v>103</v>
      </c>
      <c r="G1956" s="595">
        <v>9.4E-2</v>
      </c>
      <c r="H1956" s="590">
        <v>115189</v>
      </c>
      <c r="I1956" s="596">
        <v>1</v>
      </c>
      <c r="J1956" s="591">
        <v>10828</v>
      </c>
    </row>
    <row r="1957" spans="1:10" ht="15" customHeight="1">
      <c r="A1957" s="587"/>
      <c r="B1957" s="291">
        <v>3</v>
      </c>
      <c r="C1957" s="593" t="str">
        <f>_xlfn.CONCAT(Table1[[#This Row],[groupid]],Table1[[#This Row],[Thành phần hao phí]])</f>
        <v>3Tàu kéo 75CV</v>
      </c>
      <c r="D1957" s="594" t="s">
        <v>123</v>
      </c>
      <c r="E1957" s="589" t="s">
        <v>124</v>
      </c>
      <c r="F1957" s="588" t="s">
        <v>103</v>
      </c>
      <c r="G1957" s="595">
        <v>9.4E-2</v>
      </c>
      <c r="H1957" s="590">
        <v>3538558</v>
      </c>
      <c r="I1957" s="596">
        <v>1</v>
      </c>
      <c r="J1957" s="591">
        <v>332624</v>
      </c>
    </row>
    <row r="1958" spans="1:10" ht="15" customHeight="1">
      <c r="A1958" s="587"/>
      <c r="B1958" s="291">
        <v>3</v>
      </c>
      <c r="C1958" s="593" t="str">
        <f>_xlfn.CONCAT(Table1[[#This Row],[groupid]],Table1[[#This Row],[Thành phần hao phí]])</f>
        <v>3Cộng</v>
      </c>
      <c r="D1958" s="594"/>
      <c r="E1958" s="589" t="s">
        <v>314</v>
      </c>
      <c r="F1958" s="588"/>
      <c r="G1958" s="595"/>
      <c r="H1958" s="590"/>
      <c r="I1958" s="596"/>
      <c r="J1958" s="591">
        <v>343452</v>
      </c>
    </row>
    <row r="1959" spans="1:10" ht="15" customHeight="1">
      <c r="A1959" s="587">
        <v>4</v>
      </c>
      <c r="B1959" s="291">
        <v>4</v>
      </c>
      <c r="C1959" s="593" t="str">
        <f>_xlfn.CONCAT(Table1[[#This Row],[groupid]],Table1[[#This Row],[Thành phần hao phí]])</f>
        <v>4Vận chuyển đất, cát đổ đi bằng tàu kéo 360CV, sà lan 400 tấn, vận chuyển 1 km tiếp theo, cự ly &lt;= 6km</v>
      </c>
      <c r="D1959" s="594" t="s">
        <v>60</v>
      </c>
      <c r="E1959" s="589" t="s">
        <v>61</v>
      </c>
      <c r="F1959" s="588" t="s">
        <v>54</v>
      </c>
      <c r="G1959" s="595">
        <v>1</v>
      </c>
      <c r="H1959" s="590"/>
      <c r="I1959" s="596"/>
      <c r="J1959" s="591"/>
    </row>
    <row r="1960" spans="1:10" ht="15" customHeight="1">
      <c r="A1960" s="587"/>
      <c r="B1960" s="291">
        <v>4</v>
      </c>
      <c r="C1960" s="593" t="str">
        <f>_xlfn.CONCAT(Table1[[#This Row],[groupid]],Table1[[#This Row],[Thành phần hao phí]])</f>
        <v>4c) Máy thi công</v>
      </c>
      <c r="D1960" s="594"/>
      <c r="E1960" s="589" t="s">
        <v>230</v>
      </c>
      <c r="F1960" s="588"/>
      <c r="G1960" s="595"/>
      <c r="H1960" s="590"/>
      <c r="I1960" s="596"/>
      <c r="J1960" s="591">
        <v>555370</v>
      </c>
    </row>
    <row r="1961" spans="1:10" ht="15" customHeight="1">
      <c r="A1961" s="587"/>
      <c r="B1961" s="291">
        <v>4</v>
      </c>
      <c r="C1961" s="593" t="str">
        <f>_xlfn.CONCAT(Table1[[#This Row],[groupid]],Table1[[#This Row],[Thành phần hao phí]])</f>
        <v>4Phao thép 60T</v>
      </c>
      <c r="D1961" s="594" t="s">
        <v>108</v>
      </c>
      <c r="E1961" s="589" t="s">
        <v>109</v>
      </c>
      <c r="F1961" s="588" t="s">
        <v>103</v>
      </c>
      <c r="G1961" s="595">
        <v>0.08</v>
      </c>
      <c r="H1961" s="590">
        <v>115189</v>
      </c>
      <c r="I1961" s="596">
        <v>1.9</v>
      </c>
      <c r="J1961" s="591">
        <v>17509</v>
      </c>
    </row>
    <row r="1962" spans="1:10" ht="15" customHeight="1">
      <c r="A1962" s="587"/>
      <c r="B1962" s="291">
        <v>4</v>
      </c>
      <c r="C1962" s="593" t="str">
        <f>_xlfn.CONCAT(Table1[[#This Row],[groupid]],Table1[[#This Row],[Thành phần hao phí]])</f>
        <v>4Tàu kéo 75CV</v>
      </c>
      <c r="D1962" s="594" t="s">
        <v>123</v>
      </c>
      <c r="E1962" s="589" t="s">
        <v>124</v>
      </c>
      <c r="F1962" s="588" t="s">
        <v>103</v>
      </c>
      <c r="G1962" s="595">
        <v>0.08</v>
      </c>
      <c r="H1962" s="590">
        <v>3538558</v>
      </c>
      <c r="I1962" s="596">
        <v>1.9</v>
      </c>
      <c r="J1962" s="591">
        <v>537861</v>
      </c>
    </row>
    <row r="1963" spans="1:10" ht="15" customHeight="1">
      <c r="A1963" s="587"/>
      <c r="B1963" s="291">
        <v>4</v>
      </c>
      <c r="C1963" s="593" t="str">
        <f>_xlfn.CONCAT(Table1[[#This Row],[groupid]],Table1[[#This Row],[Thành phần hao phí]])</f>
        <v>4Cộng</v>
      </c>
      <c r="D1963" s="594"/>
      <c r="E1963" s="589" t="s">
        <v>314</v>
      </c>
      <c r="F1963" s="588"/>
      <c r="G1963" s="595"/>
      <c r="H1963" s="590"/>
      <c r="I1963" s="596"/>
      <c r="J1963" s="591">
        <v>555370</v>
      </c>
    </row>
    <row r="1964" spans="1:10" ht="15" customHeight="1">
      <c r="A1964" s="587">
        <v>5</v>
      </c>
      <c r="B1964" s="291">
        <v>5</v>
      </c>
      <c r="C1964" s="593" t="str">
        <f>_xlfn.CONCAT(Table1[[#This Row],[groupid]],Table1[[#This Row],[Thành phần hao phí]])</f>
        <v>5Đào xúc bùn lên xà lan 400T bằng máy đào gầu dây &lt;1,25m3, (máy đào đứng trên phao thép trọng tải 60T)</v>
      </c>
      <c r="D1964" s="594" t="s">
        <v>63</v>
      </c>
      <c r="E1964" s="589" t="s">
        <v>64</v>
      </c>
      <c r="F1964" s="588" t="s">
        <v>54</v>
      </c>
      <c r="G1964" s="595">
        <v>1</v>
      </c>
      <c r="H1964" s="590"/>
      <c r="I1964" s="596"/>
      <c r="J1964" s="591"/>
    </row>
    <row r="1965" spans="1:10" ht="15" customHeight="1">
      <c r="A1965" s="587"/>
      <c r="B1965" s="291">
        <v>5</v>
      </c>
      <c r="C1965" s="593" t="str">
        <f>_xlfn.CONCAT(Table1[[#This Row],[groupid]],Table1[[#This Row],[Thành phần hao phí]])</f>
        <v>5b) Nhân công</v>
      </c>
      <c r="D1965" s="594"/>
      <c r="E1965" s="589" t="s">
        <v>229</v>
      </c>
      <c r="F1965" s="588"/>
      <c r="G1965" s="595"/>
      <c r="H1965" s="590"/>
      <c r="I1965" s="596"/>
      <c r="J1965" s="591">
        <v>88740</v>
      </c>
    </row>
    <row r="1966" spans="1:10" ht="15" customHeight="1">
      <c r="A1966" s="587"/>
      <c r="B1966" s="291">
        <v>5</v>
      </c>
      <c r="C1966" s="593" t="str">
        <f>_xlfn.CONCAT(Table1[[#This Row],[groupid]],Table1[[#This Row],[Thành phần hao phí]])</f>
        <v>5Nhân công 3,5/7, nhóm 1</v>
      </c>
      <c r="D1966" s="594" t="s">
        <v>96</v>
      </c>
      <c r="E1966" s="589" t="s">
        <v>97</v>
      </c>
      <c r="F1966" s="588" t="s">
        <v>93</v>
      </c>
      <c r="G1966" s="595">
        <v>0.36</v>
      </c>
      <c r="H1966" s="590">
        <v>246500</v>
      </c>
      <c r="I1966" s="596">
        <v>1</v>
      </c>
      <c r="J1966" s="591">
        <v>88740</v>
      </c>
    </row>
    <row r="1967" spans="1:10" ht="15" customHeight="1">
      <c r="A1967" s="587"/>
      <c r="B1967" s="291">
        <v>5</v>
      </c>
      <c r="C1967" s="593" t="str">
        <f>_xlfn.CONCAT(Table1[[#This Row],[groupid]],Table1[[#This Row],[Thành phần hao phí]])</f>
        <v>5c) Máy thi công</v>
      </c>
      <c r="D1967" s="594"/>
      <c r="E1967" s="589" t="s">
        <v>230</v>
      </c>
      <c r="F1967" s="588"/>
      <c r="G1967" s="595"/>
      <c r="H1967" s="590"/>
      <c r="I1967" s="596"/>
      <c r="J1967" s="591">
        <v>1007960</v>
      </c>
    </row>
    <row r="1968" spans="1:10" ht="15" customHeight="1">
      <c r="A1968" s="587"/>
      <c r="B1968" s="291">
        <v>5</v>
      </c>
      <c r="C1968" s="593" t="str">
        <f>_xlfn.CONCAT(Table1[[#This Row],[groupid]],Table1[[#This Row],[Thành phần hao phí]])</f>
        <v>5Máy đào gầu dây 1,2m3</v>
      </c>
      <c r="D1968" s="594" t="s">
        <v>105</v>
      </c>
      <c r="E1968" s="589" t="s">
        <v>106</v>
      </c>
      <c r="F1968" s="588" t="s">
        <v>103</v>
      </c>
      <c r="G1968" s="595">
        <v>0.192</v>
      </c>
      <c r="H1968" s="590">
        <v>3565793</v>
      </c>
      <c r="I1968" s="596">
        <v>1</v>
      </c>
      <c r="J1968" s="591">
        <v>684632</v>
      </c>
    </row>
    <row r="1969" spans="1:10" ht="15" customHeight="1">
      <c r="A1969" s="587"/>
      <c r="B1969" s="291">
        <v>5</v>
      </c>
      <c r="C1969" s="593" t="str">
        <f>_xlfn.CONCAT(Table1[[#This Row],[groupid]],Table1[[#This Row],[Thành phần hao phí]])</f>
        <v>5Sà lan 250T</v>
      </c>
      <c r="D1969" s="594" t="s">
        <v>113</v>
      </c>
      <c r="E1969" s="589" t="s">
        <v>114</v>
      </c>
      <c r="F1969" s="588" t="s">
        <v>103</v>
      </c>
      <c r="G1969" s="595">
        <v>0.192</v>
      </c>
      <c r="H1969" s="590">
        <v>677592</v>
      </c>
      <c r="I1969" s="596">
        <v>1</v>
      </c>
      <c r="J1969" s="591">
        <v>130098</v>
      </c>
    </row>
    <row r="1970" spans="1:10" ht="15" customHeight="1">
      <c r="A1970" s="587"/>
      <c r="B1970" s="291">
        <v>5</v>
      </c>
      <c r="C1970" s="593" t="str">
        <f>_xlfn.CONCAT(Table1[[#This Row],[groupid]],Table1[[#This Row],[Thành phần hao phí]])</f>
        <v>5Phao thép 60T chứa bùn</v>
      </c>
      <c r="D1970" s="594" t="s">
        <v>108</v>
      </c>
      <c r="E1970" s="589" t="s">
        <v>111</v>
      </c>
      <c r="F1970" s="588" t="s">
        <v>103</v>
      </c>
      <c r="G1970" s="595">
        <v>0.192</v>
      </c>
      <c r="H1970" s="590">
        <v>115189</v>
      </c>
      <c r="I1970" s="596">
        <v>1</v>
      </c>
      <c r="J1970" s="591">
        <v>22116</v>
      </c>
    </row>
    <row r="1971" spans="1:10" ht="15" customHeight="1">
      <c r="A1971" s="587"/>
      <c r="B1971" s="291">
        <v>5</v>
      </c>
      <c r="C1971" s="593" t="str">
        <f>_xlfn.CONCAT(Table1[[#This Row],[groupid]],Table1[[#This Row],[Thành phần hao phí]])</f>
        <v>5Sà lan 400T nhận bùn</v>
      </c>
      <c r="D1971" s="594" t="s">
        <v>116</v>
      </c>
      <c r="E1971" s="589" t="s">
        <v>119</v>
      </c>
      <c r="F1971" s="588" t="s">
        <v>103</v>
      </c>
      <c r="G1971" s="595">
        <v>0.192</v>
      </c>
      <c r="H1971" s="590">
        <v>891221</v>
      </c>
      <c r="I1971" s="596">
        <v>1</v>
      </c>
      <c r="J1971" s="591">
        <v>171114</v>
      </c>
    </row>
    <row r="1972" spans="1:10" ht="15" customHeight="1">
      <c r="A1972" s="587"/>
      <c r="B1972" s="291">
        <v>5</v>
      </c>
      <c r="C1972" s="593" t="str">
        <f>_xlfn.CONCAT(Table1[[#This Row],[groupid]],Table1[[#This Row],[Thành phần hao phí]])</f>
        <v>5Cộng</v>
      </c>
      <c r="D1972" s="594"/>
      <c r="E1972" s="589" t="s">
        <v>314</v>
      </c>
      <c r="F1972" s="588"/>
      <c r="G1972" s="595"/>
      <c r="H1972" s="590"/>
      <c r="I1972" s="596"/>
      <c r="J1972" s="591">
        <v>1007960</v>
      </c>
    </row>
    <row r="1973" spans="1:10" ht="15" customHeight="1">
      <c r="A1973" s="587">
        <v>6</v>
      </c>
      <c r="B1973" s="291">
        <v>6</v>
      </c>
      <c r="C1973" s="593" t="str">
        <f>_xlfn.CONCAT(Table1[[#This Row],[groupid]],Table1[[#This Row],[Thành phần hao phí]])</f>
        <v>6Vận chuyển đất, bùn đổ đi bằng tàu kéo 360CV, sà lan 400 tấn, vận chuyển 1 km đầu</v>
      </c>
      <c r="D1973" s="594" t="s">
        <v>57</v>
      </c>
      <c r="E1973" s="589" t="s">
        <v>67</v>
      </c>
      <c r="F1973" s="588" t="s">
        <v>54</v>
      </c>
      <c r="G1973" s="595">
        <v>1</v>
      </c>
      <c r="H1973" s="590"/>
      <c r="I1973" s="596"/>
      <c r="J1973" s="591"/>
    </row>
    <row r="1974" spans="1:10" ht="15" customHeight="1">
      <c r="A1974" s="587"/>
      <c r="B1974" s="291">
        <v>6</v>
      </c>
      <c r="C1974" s="593" t="str">
        <f>_xlfn.CONCAT(Table1[[#This Row],[groupid]],Table1[[#This Row],[Thành phần hao phí]])</f>
        <v>6c) Máy thi công</v>
      </c>
      <c r="D1974" s="594"/>
      <c r="E1974" s="589" t="s">
        <v>230</v>
      </c>
      <c r="F1974" s="588"/>
      <c r="G1974" s="595"/>
      <c r="H1974" s="590"/>
      <c r="I1974" s="596"/>
      <c r="J1974" s="591">
        <v>634088</v>
      </c>
    </row>
    <row r="1975" spans="1:10" ht="15" customHeight="1">
      <c r="A1975" s="587"/>
      <c r="B1975" s="291">
        <v>6</v>
      </c>
      <c r="C1975" s="593" t="str">
        <f>_xlfn.CONCAT(Table1[[#This Row],[groupid]],Table1[[#This Row],[Thành phần hao phí]])</f>
        <v>6Sà lan 400T</v>
      </c>
      <c r="D1975" s="594" t="s">
        <v>116</v>
      </c>
      <c r="E1975" s="589" t="s">
        <v>117</v>
      </c>
      <c r="F1975" s="588" t="s">
        <v>103</v>
      </c>
      <c r="G1975" s="595">
        <v>9.4E-2</v>
      </c>
      <c r="H1975" s="590">
        <v>891221</v>
      </c>
      <c r="I1975" s="596">
        <v>1</v>
      </c>
      <c r="J1975" s="591">
        <v>83775</v>
      </c>
    </row>
    <row r="1976" spans="1:10" ht="15" customHeight="1">
      <c r="A1976" s="587"/>
      <c r="B1976" s="291">
        <v>6</v>
      </c>
      <c r="C1976" s="593" t="str">
        <f>_xlfn.CONCAT(Table1[[#This Row],[groupid]],Table1[[#This Row],[Thành phần hao phí]])</f>
        <v>6Tàu kéo 360CV</v>
      </c>
      <c r="D1976" s="594" t="s">
        <v>120</v>
      </c>
      <c r="E1976" s="589" t="s">
        <v>121</v>
      </c>
      <c r="F1976" s="588" t="s">
        <v>103</v>
      </c>
      <c r="G1976" s="595">
        <v>9.4E-2</v>
      </c>
      <c r="H1976" s="590">
        <v>5854397</v>
      </c>
      <c r="I1976" s="596">
        <v>1</v>
      </c>
      <c r="J1976" s="591">
        <v>550313</v>
      </c>
    </row>
    <row r="1977" spans="1:10" ht="15" customHeight="1">
      <c r="A1977" s="587"/>
      <c r="B1977" s="291">
        <v>6</v>
      </c>
      <c r="C1977" s="593" t="str">
        <f>_xlfn.CONCAT(Table1[[#This Row],[groupid]],Table1[[#This Row],[Thành phần hao phí]])</f>
        <v>6Cộng</v>
      </c>
      <c r="D1977" s="594"/>
      <c r="E1977" s="589" t="s">
        <v>314</v>
      </c>
      <c r="F1977" s="588"/>
      <c r="G1977" s="595"/>
      <c r="H1977" s="590"/>
      <c r="I1977" s="596"/>
      <c r="J1977" s="591">
        <v>634088</v>
      </c>
    </row>
    <row r="1978" spans="1:10" ht="15" customHeight="1">
      <c r="A1978" s="587">
        <v>7</v>
      </c>
      <c r="B1978" s="291">
        <v>7</v>
      </c>
      <c r="C1978" s="593" t="str">
        <f>_xlfn.CONCAT(Table1[[#This Row],[groupid]],Table1[[#This Row],[Thành phần hao phí]])</f>
        <v>7Vận chuyển đất, bùn đổ đi bằng tàu kéo 360CV, sà lan 400 tấn, vận chuyển 1 km tiếp theo, cự ly &lt;= 6km</v>
      </c>
      <c r="D1978" s="594" t="s">
        <v>60</v>
      </c>
      <c r="E1978" s="589" t="s">
        <v>69</v>
      </c>
      <c r="F1978" s="588" t="s">
        <v>54</v>
      </c>
      <c r="G1978" s="595">
        <v>1</v>
      </c>
      <c r="H1978" s="590"/>
      <c r="I1978" s="596"/>
      <c r="J1978" s="591"/>
    </row>
    <row r="1979" spans="1:10" ht="15" customHeight="1">
      <c r="A1979" s="587"/>
      <c r="B1979" s="291">
        <v>7</v>
      </c>
      <c r="C1979" s="593" t="str">
        <f>_xlfn.CONCAT(Table1[[#This Row],[groupid]],Table1[[#This Row],[Thành phần hao phí]])</f>
        <v>7c) Máy thi công</v>
      </c>
      <c r="D1979" s="594"/>
      <c r="E1979" s="589" t="s">
        <v>230</v>
      </c>
      <c r="F1979" s="588"/>
      <c r="G1979" s="595"/>
      <c r="H1979" s="590"/>
      <c r="I1979" s="596"/>
      <c r="J1979" s="591">
        <v>2698247</v>
      </c>
    </row>
    <row r="1980" spans="1:10" ht="15" customHeight="1">
      <c r="A1980" s="587"/>
      <c r="B1980" s="291">
        <v>7</v>
      </c>
      <c r="C1980" s="593" t="str">
        <f>_xlfn.CONCAT(Table1[[#This Row],[groupid]],Table1[[#This Row],[Thành phần hao phí]])</f>
        <v>7Sà lan 400T</v>
      </c>
      <c r="D1980" s="594" t="s">
        <v>116</v>
      </c>
      <c r="E1980" s="589" t="s">
        <v>117</v>
      </c>
      <c r="F1980" s="588" t="s">
        <v>103</v>
      </c>
      <c r="G1980" s="595">
        <v>0.08</v>
      </c>
      <c r="H1980" s="590">
        <v>891221</v>
      </c>
      <c r="I1980" s="596">
        <v>5</v>
      </c>
      <c r="J1980" s="591">
        <v>356488</v>
      </c>
    </row>
    <row r="1981" spans="1:10" ht="15" customHeight="1">
      <c r="A1981" s="587"/>
      <c r="B1981" s="291">
        <v>7</v>
      </c>
      <c r="C1981" s="593" t="str">
        <f>_xlfn.CONCAT(Table1[[#This Row],[groupid]],Table1[[#This Row],[Thành phần hao phí]])</f>
        <v>7Tàu kéo 360CV</v>
      </c>
      <c r="D1981" s="594" t="s">
        <v>120</v>
      </c>
      <c r="E1981" s="589" t="s">
        <v>121</v>
      </c>
      <c r="F1981" s="588" t="s">
        <v>103</v>
      </c>
      <c r="G1981" s="595">
        <v>0.08</v>
      </c>
      <c r="H1981" s="590">
        <v>5854397</v>
      </c>
      <c r="I1981" s="596">
        <v>5</v>
      </c>
      <c r="J1981" s="591">
        <v>2341759</v>
      </c>
    </row>
    <row r="1982" spans="1:10" ht="15" customHeight="1">
      <c r="A1982" s="587"/>
      <c r="B1982" s="291">
        <v>7</v>
      </c>
      <c r="C1982" s="593" t="str">
        <f>_xlfn.CONCAT(Table1[[#This Row],[groupid]],Table1[[#This Row],[Thành phần hao phí]])</f>
        <v>7Cộng</v>
      </c>
      <c r="D1982" s="594"/>
      <c r="E1982" s="589" t="s">
        <v>314</v>
      </c>
      <c r="F1982" s="588"/>
      <c r="G1982" s="595"/>
      <c r="H1982" s="590"/>
      <c r="I1982" s="596"/>
      <c r="J1982" s="591">
        <v>2698247</v>
      </c>
    </row>
    <row r="1983" spans="1:10" ht="15" customHeight="1">
      <c r="A1983" s="587">
        <v>8</v>
      </c>
      <c r="B1983" s="291">
        <v>8</v>
      </c>
      <c r="C1983" s="593" t="str">
        <f>_xlfn.CONCAT(Table1[[#This Row],[groupid]],Table1[[#This Row],[Thành phần hao phí]])</f>
        <v>8Vận chuyển đất, bùn đổ đi bằng tàu kéo 360CV, sà lan 400 tấn, vận chuyển 1 km tiếp theo, cự ly từ 6 - 20km</v>
      </c>
      <c r="D1983" s="594" t="s">
        <v>71</v>
      </c>
      <c r="E1983" s="589" t="s">
        <v>72</v>
      </c>
      <c r="F1983" s="588" t="s">
        <v>54</v>
      </c>
      <c r="G1983" s="595">
        <v>1</v>
      </c>
      <c r="H1983" s="590"/>
      <c r="I1983" s="596"/>
      <c r="J1983" s="591"/>
    </row>
    <row r="1984" spans="1:10" ht="15" customHeight="1">
      <c r="A1984" s="587"/>
      <c r="B1984" s="291">
        <v>8</v>
      </c>
      <c r="C1984" s="593" t="str">
        <f>_xlfn.CONCAT(Table1[[#This Row],[groupid]],Table1[[#This Row],[Thành phần hao phí]])</f>
        <v>8c) Máy thi công</v>
      </c>
      <c r="D1984" s="594"/>
      <c r="E1984" s="589" t="s">
        <v>230</v>
      </c>
      <c r="F1984" s="588"/>
      <c r="G1984" s="595"/>
      <c r="H1984" s="590"/>
      <c r="I1984" s="596"/>
      <c r="J1984" s="591">
        <v>6705145</v>
      </c>
    </row>
    <row r="1985" spans="1:10" ht="15" customHeight="1">
      <c r="A1985" s="587"/>
      <c r="B1985" s="291">
        <v>8</v>
      </c>
      <c r="C1985" s="593" t="str">
        <f>_xlfn.CONCAT(Table1[[#This Row],[groupid]],Table1[[#This Row],[Thành phần hao phí]])</f>
        <v>8Sà lan 400T</v>
      </c>
      <c r="D1985" s="594" t="s">
        <v>116</v>
      </c>
      <c r="E1985" s="589" t="s">
        <v>117</v>
      </c>
      <c r="F1985" s="588" t="s">
        <v>103</v>
      </c>
      <c r="G1985" s="595">
        <v>7.0999999999999994E-2</v>
      </c>
      <c r="H1985" s="590">
        <v>891221</v>
      </c>
      <c r="I1985" s="596">
        <v>14</v>
      </c>
      <c r="J1985" s="591">
        <v>885874</v>
      </c>
    </row>
    <row r="1986" spans="1:10" ht="15" customHeight="1">
      <c r="A1986" s="587"/>
      <c r="B1986" s="291">
        <v>8</v>
      </c>
      <c r="C1986" s="593" t="str">
        <f>_xlfn.CONCAT(Table1[[#This Row],[groupid]],Table1[[#This Row],[Thành phần hao phí]])</f>
        <v>8Tàu kéo 360CV</v>
      </c>
      <c r="D1986" s="594" t="s">
        <v>120</v>
      </c>
      <c r="E1986" s="589" t="s">
        <v>121</v>
      </c>
      <c r="F1986" s="588" t="s">
        <v>103</v>
      </c>
      <c r="G1986" s="595">
        <v>7.0999999999999994E-2</v>
      </c>
      <c r="H1986" s="590">
        <v>5854397</v>
      </c>
      <c r="I1986" s="596">
        <v>14</v>
      </c>
      <c r="J1986" s="591">
        <v>5819271</v>
      </c>
    </row>
    <row r="1987" spans="1:10" ht="15" customHeight="1">
      <c r="A1987" s="587"/>
      <c r="B1987" s="291">
        <v>8</v>
      </c>
      <c r="C1987" s="593" t="str">
        <f>_xlfn.CONCAT(Table1[[#This Row],[groupid]],Table1[[#This Row],[Thành phần hao phí]])</f>
        <v>8Cộng</v>
      </c>
      <c r="D1987" s="594"/>
      <c r="E1987" s="589" t="s">
        <v>314</v>
      </c>
      <c r="F1987" s="588"/>
      <c r="G1987" s="595"/>
      <c r="H1987" s="590"/>
      <c r="I1987" s="596"/>
      <c r="J1987" s="591">
        <v>6705145</v>
      </c>
    </row>
    <row r="1988" spans="1:10" ht="15" customHeight="1">
      <c r="A1988" s="587">
        <v>9</v>
      </c>
      <c r="B1988" s="291">
        <v>9</v>
      </c>
      <c r="C1988" s="593" t="str">
        <f>_xlfn.CONCAT(Table1[[#This Row],[groupid]],Table1[[#This Row],[Thành phần hao phí]])</f>
        <v>9Vận chuyển đất, bùn đổ đi bằng tàu kéo 360CV, sà lan 400 tấn, vận chuyển 1 km tiếp theo, cự ly &gt; 20km</v>
      </c>
      <c r="D1988" s="594" t="s">
        <v>74</v>
      </c>
      <c r="E1988" s="589" t="s">
        <v>75</v>
      </c>
      <c r="F1988" s="588" t="s">
        <v>54</v>
      </c>
      <c r="G1988" s="595">
        <v>1</v>
      </c>
      <c r="H1988" s="590"/>
      <c r="I1988" s="596"/>
      <c r="J1988" s="591"/>
    </row>
    <row r="1989" spans="1:10" ht="15" customHeight="1">
      <c r="A1989" s="587"/>
      <c r="B1989" s="291">
        <v>9</v>
      </c>
      <c r="C1989" s="593" t="str">
        <f>_xlfn.CONCAT(Table1[[#This Row],[groupid]],Table1[[#This Row],[Thành phần hao phí]])</f>
        <v>9c) Máy thi công</v>
      </c>
      <c r="D1989" s="594"/>
      <c r="E1989" s="589" t="s">
        <v>230</v>
      </c>
      <c r="F1989" s="588"/>
      <c r="G1989" s="595"/>
      <c r="H1989" s="590"/>
      <c r="I1989" s="596"/>
      <c r="J1989" s="591">
        <v>279269</v>
      </c>
    </row>
    <row r="1990" spans="1:10" ht="15" customHeight="1">
      <c r="A1990" s="587"/>
      <c r="B1990" s="291">
        <v>9</v>
      </c>
      <c r="C1990" s="593" t="str">
        <f>_xlfn.CONCAT(Table1[[#This Row],[groupid]],Table1[[#This Row],[Thành phần hao phí]])</f>
        <v>9Sà lan 400T</v>
      </c>
      <c r="D1990" s="594" t="s">
        <v>116</v>
      </c>
      <c r="E1990" s="589" t="s">
        <v>117</v>
      </c>
      <c r="F1990" s="588" t="s">
        <v>103</v>
      </c>
      <c r="G1990" s="595">
        <v>6.9000000000000006E-2</v>
      </c>
      <c r="H1990" s="590">
        <v>891221</v>
      </c>
      <c r="I1990" s="596">
        <v>0.6</v>
      </c>
      <c r="J1990" s="591">
        <v>36897</v>
      </c>
    </row>
    <row r="1991" spans="1:10" ht="15" customHeight="1">
      <c r="A1991" s="587"/>
      <c r="B1991" s="291">
        <v>9</v>
      </c>
      <c r="C1991" s="593" t="str">
        <f>_xlfn.CONCAT(Table1[[#This Row],[groupid]],Table1[[#This Row],[Thành phần hao phí]])</f>
        <v>9Tàu kéo 360CV</v>
      </c>
      <c r="D1991" s="594" t="s">
        <v>120</v>
      </c>
      <c r="E1991" s="589" t="s">
        <v>121</v>
      </c>
      <c r="F1991" s="588" t="s">
        <v>103</v>
      </c>
      <c r="G1991" s="595">
        <v>6.9000000000000006E-2</v>
      </c>
      <c r="H1991" s="590">
        <v>5854397</v>
      </c>
      <c r="I1991" s="596">
        <v>0.6</v>
      </c>
      <c r="J1991" s="591">
        <v>242372</v>
      </c>
    </row>
    <row r="1992" spans="1:10" ht="15" customHeight="1">
      <c r="A1992" s="587"/>
      <c r="B1992" s="291">
        <v>9</v>
      </c>
      <c r="C1992" s="593" t="str">
        <f>_xlfn.CONCAT(Table1[[#This Row],[groupid]],Table1[[#This Row],[Thành phần hao phí]])</f>
        <v>9Cộng</v>
      </c>
      <c r="D1992" s="594"/>
      <c r="E1992" s="589" t="s">
        <v>314</v>
      </c>
      <c r="F1992" s="588"/>
      <c r="G1992" s="595"/>
      <c r="H1992" s="590"/>
      <c r="I1992" s="596"/>
      <c r="J1992" s="591">
        <v>279269</v>
      </c>
    </row>
    <row r="1993" spans="1:10" ht="15" customHeight="1">
      <c r="A1993" s="587">
        <v>10</v>
      </c>
      <c r="B1993" s="291">
        <v>10</v>
      </c>
      <c r="C1993" s="593" t="str">
        <f>_xlfn.CONCAT(Table1[[#This Row],[groupid]],Table1[[#This Row],[Thành phần hao phí]])</f>
        <v>10Vận chuyển đất từ sà lan 400T lên bờ bằng máy đào gầu dây 1,2m3, chiều cao đổ đất &lt;= 3m, bùn đặc</v>
      </c>
      <c r="D1993" s="594" t="s">
        <v>63</v>
      </c>
      <c r="E1993" s="589" t="s">
        <v>77</v>
      </c>
      <c r="F1993" s="588" t="s">
        <v>54</v>
      </c>
      <c r="G1993" s="595">
        <v>1</v>
      </c>
      <c r="H1993" s="590"/>
      <c r="I1993" s="596"/>
      <c r="J1993" s="591"/>
    </row>
    <row r="1994" spans="1:10" ht="15" customHeight="1">
      <c r="A1994" s="587"/>
      <c r="B1994" s="291">
        <v>10</v>
      </c>
      <c r="C1994" s="593" t="str">
        <f>_xlfn.CONCAT(Table1[[#This Row],[groupid]],Table1[[#This Row],[Thành phần hao phí]])</f>
        <v>10b) Nhân công</v>
      </c>
      <c r="D1994" s="594"/>
      <c r="E1994" s="589" t="s">
        <v>229</v>
      </c>
      <c r="F1994" s="588"/>
      <c r="G1994" s="595"/>
      <c r="H1994" s="590"/>
      <c r="I1994" s="596"/>
      <c r="J1994" s="591">
        <v>88740</v>
      </c>
    </row>
    <row r="1995" spans="1:10" ht="15" customHeight="1">
      <c r="A1995" s="587"/>
      <c r="B1995" s="291">
        <v>10</v>
      </c>
      <c r="C1995" s="593" t="str">
        <f>_xlfn.CONCAT(Table1[[#This Row],[groupid]],Table1[[#This Row],[Thành phần hao phí]])</f>
        <v>10Nhân công 3,5/7, nhóm 1</v>
      </c>
      <c r="D1995" s="594" t="s">
        <v>96</v>
      </c>
      <c r="E1995" s="589" t="s">
        <v>97</v>
      </c>
      <c r="F1995" s="588" t="s">
        <v>93</v>
      </c>
      <c r="G1995" s="595">
        <v>0.36</v>
      </c>
      <c r="H1995" s="590">
        <v>246500</v>
      </c>
      <c r="I1995" s="596">
        <v>1</v>
      </c>
      <c r="J1995" s="591">
        <v>88740</v>
      </c>
    </row>
    <row r="1996" spans="1:10" ht="15" customHeight="1">
      <c r="A1996" s="587"/>
      <c r="B1996" s="291">
        <v>10</v>
      </c>
      <c r="C1996" s="593" t="str">
        <f>_xlfn.CONCAT(Table1[[#This Row],[groupid]],Table1[[#This Row],[Thành phần hao phí]])</f>
        <v>10c) Máy thi công</v>
      </c>
      <c r="D1996" s="594"/>
      <c r="E1996" s="589" t="s">
        <v>230</v>
      </c>
      <c r="F1996" s="588"/>
      <c r="G1996" s="595"/>
      <c r="H1996" s="590"/>
      <c r="I1996" s="596"/>
      <c r="J1996" s="591">
        <v>985844</v>
      </c>
    </row>
    <row r="1997" spans="1:10" ht="15" customHeight="1">
      <c r="A1997" s="587"/>
      <c r="B1997" s="291">
        <v>10</v>
      </c>
      <c r="C1997" s="593" t="str">
        <f>_xlfn.CONCAT(Table1[[#This Row],[groupid]],Table1[[#This Row],[Thành phần hao phí]])</f>
        <v>10Máy đào gầu dây 1,2m3</v>
      </c>
      <c r="D1997" s="594" t="s">
        <v>105</v>
      </c>
      <c r="E1997" s="589" t="s">
        <v>106</v>
      </c>
      <c r="F1997" s="588" t="s">
        <v>103</v>
      </c>
      <c r="G1997" s="595">
        <v>0.192</v>
      </c>
      <c r="H1997" s="590">
        <v>3565793</v>
      </c>
      <c r="I1997" s="596">
        <v>1</v>
      </c>
      <c r="J1997" s="591">
        <v>684632</v>
      </c>
    </row>
    <row r="1998" spans="1:10" ht="15" customHeight="1">
      <c r="A1998" s="587"/>
      <c r="B1998" s="291">
        <v>10</v>
      </c>
      <c r="C1998" s="593" t="str">
        <f>_xlfn.CONCAT(Table1[[#This Row],[groupid]],Table1[[#This Row],[Thành phần hao phí]])</f>
        <v>10Sà lan 250T</v>
      </c>
      <c r="D1998" s="594" t="s">
        <v>113</v>
      </c>
      <c r="E1998" s="589" t="s">
        <v>114</v>
      </c>
      <c r="F1998" s="588" t="s">
        <v>103</v>
      </c>
      <c r="G1998" s="595">
        <v>0.192</v>
      </c>
      <c r="H1998" s="590">
        <v>677592</v>
      </c>
      <c r="I1998" s="596">
        <v>1</v>
      </c>
      <c r="J1998" s="591">
        <v>130098</v>
      </c>
    </row>
    <row r="1999" spans="1:10" ht="15" customHeight="1">
      <c r="A1999" s="587"/>
      <c r="B1999" s="291">
        <v>10</v>
      </c>
      <c r="C1999" s="593" t="str">
        <f>_xlfn.CONCAT(Table1[[#This Row],[groupid]],Table1[[#This Row],[Thành phần hao phí]])</f>
        <v>10Sà lan 400T</v>
      </c>
      <c r="D1999" s="594" t="s">
        <v>116</v>
      </c>
      <c r="E1999" s="589" t="s">
        <v>117</v>
      </c>
      <c r="F1999" s="588" t="s">
        <v>103</v>
      </c>
      <c r="G1999" s="595">
        <v>0.192</v>
      </c>
      <c r="H1999" s="590">
        <v>891221</v>
      </c>
      <c r="I1999" s="596">
        <v>1</v>
      </c>
      <c r="J1999" s="591">
        <v>171114</v>
      </c>
    </row>
    <row r="2000" spans="1:10" ht="15" customHeight="1">
      <c r="A2000" s="587"/>
      <c r="B2000" s="291">
        <v>10</v>
      </c>
      <c r="C2000" s="593" t="str">
        <f>_xlfn.CONCAT(Table1[[#This Row],[groupid]],Table1[[#This Row],[Thành phần hao phí]])</f>
        <v>10Cộng</v>
      </c>
      <c r="D2000" s="594"/>
      <c r="E2000" s="589" t="s">
        <v>314</v>
      </c>
      <c r="F2000" s="588"/>
      <c r="G2000" s="595"/>
      <c r="H2000" s="590"/>
      <c r="I2000" s="596"/>
      <c r="J2000" s="591">
        <v>985844</v>
      </c>
    </row>
    <row r="2001" spans="1:10" ht="15" customHeight="1">
      <c r="A2001" s="587">
        <v>11</v>
      </c>
      <c r="B2001" s="291">
        <v>11</v>
      </c>
      <c r="C2001" s="593" t="str">
        <f>_xlfn.CONCAT(Table1[[#This Row],[groupid]],Table1[[#This Row],[Thành phần hao phí]])</f>
        <v>110</v>
      </c>
      <c r="D2001" s="594">
        <v>0</v>
      </c>
      <c r="E2001" s="589">
        <v>0</v>
      </c>
      <c r="F2001" s="588">
        <v>0</v>
      </c>
      <c r="G2001" s="595">
        <v>1</v>
      </c>
      <c r="H2001" s="590"/>
      <c r="I2001" s="596"/>
      <c r="J2001" s="591"/>
    </row>
    <row r="2002" spans="1:10" ht="15" customHeight="1">
      <c r="A2002" s="587"/>
      <c r="B2002" s="291">
        <v>11</v>
      </c>
      <c r="C2002" s="593" t="str">
        <f>_xlfn.CONCAT(Table1[[#This Row],[groupid]],Table1[[#This Row],[Thành phần hao phí]])</f>
        <v>11b) Nhân công</v>
      </c>
      <c r="D2002" s="594"/>
      <c r="E2002" s="589" t="s">
        <v>229</v>
      </c>
      <c r="F2002" s="588"/>
      <c r="G2002" s="595"/>
      <c r="H2002" s="590"/>
      <c r="I2002" s="596"/>
      <c r="J2002" s="591">
        <v>243933</v>
      </c>
    </row>
    <row r="2003" spans="1:10" ht="15" customHeight="1">
      <c r="A2003" s="587"/>
      <c r="B2003" s="291">
        <v>11</v>
      </c>
      <c r="C2003" s="593" t="str">
        <f>_xlfn.CONCAT(Table1[[#This Row],[groupid]],Table1[[#This Row],[Thành phần hao phí]])</f>
        <v>11Nhân công 3,5/7, nhóm 1</v>
      </c>
      <c r="D2003" s="594" t="s">
        <v>96</v>
      </c>
      <c r="E2003" s="589" t="s">
        <v>97</v>
      </c>
      <c r="F2003" s="588" t="s">
        <v>93</v>
      </c>
      <c r="G2003" s="595">
        <v>0.36</v>
      </c>
      <c r="H2003" s="590">
        <v>677592</v>
      </c>
      <c r="I2003" s="596">
        <v>1</v>
      </c>
      <c r="J2003" s="591">
        <v>243933</v>
      </c>
    </row>
    <row r="2004" spans="1:10" ht="15" customHeight="1">
      <c r="A2004" s="587"/>
      <c r="B2004" s="291">
        <v>11</v>
      </c>
      <c r="C2004" s="593" t="str">
        <f>_xlfn.CONCAT(Table1[[#This Row],[groupid]],Table1[[#This Row],[Thành phần hao phí]])</f>
        <v>11c) Máy thi công</v>
      </c>
      <c r="D2004" s="594"/>
      <c r="E2004" s="589" t="s">
        <v>230</v>
      </c>
      <c r="F2004" s="588"/>
      <c r="G2004" s="595"/>
      <c r="H2004" s="590"/>
      <c r="I2004" s="596"/>
      <c r="J2004" s="591">
        <v>679403</v>
      </c>
    </row>
    <row r="2005" spans="1:10" ht="15" customHeight="1">
      <c r="A2005" s="587"/>
      <c r="B2005" s="291">
        <v>11</v>
      </c>
      <c r="C2005" s="593" t="str">
        <f>_xlfn.CONCAT(Table1[[#This Row],[groupid]],Table1[[#This Row],[Thành phần hao phí]])</f>
        <v>11Máy đào gầu dây 1,2m3</v>
      </c>
      <c r="D2005" s="594" t="s">
        <v>105</v>
      </c>
      <c r="E2005" s="589" t="s">
        <v>106</v>
      </c>
      <c r="F2005" s="588" t="s">
        <v>103</v>
      </c>
      <c r="G2005" s="595">
        <v>0.192</v>
      </c>
      <c r="H2005" s="590">
        <v>3538558</v>
      </c>
      <c r="I2005" s="596">
        <v>1</v>
      </c>
      <c r="J2005" s="591">
        <v>679403</v>
      </c>
    </row>
    <row r="2006" spans="1:10" ht="15" customHeight="1">
      <c r="A2006" s="587"/>
      <c r="B2006" s="291">
        <v>11</v>
      </c>
      <c r="C2006" s="593" t="str">
        <f>_xlfn.CONCAT(Table1[[#This Row],[groupid]],Table1[[#This Row],[Thành phần hao phí]])</f>
        <v>11Sà lan 250T</v>
      </c>
      <c r="D2006" s="594" t="s">
        <v>113</v>
      </c>
      <c r="E2006" s="589" t="s">
        <v>114</v>
      </c>
      <c r="F2006" s="588" t="s">
        <v>103</v>
      </c>
      <c r="G2006" s="595">
        <v>0.192</v>
      </c>
      <c r="H2006" s="590">
        <v>0</v>
      </c>
      <c r="I2006" s="596">
        <v>1</v>
      </c>
      <c r="J2006" s="591">
        <v>0</v>
      </c>
    </row>
    <row r="2007" spans="1:10" ht="15" customHeight="1">
      <c r="A2007" s="587"/>
      <c r="B2007" s="291">
        <v>11</v>
      </c>
      <c r="C2007" s="593" t="str">
        <f>_xlfn.CONCAT(Table1[[#This Row],[groupid]],Table1[[#This Row],[Thành phần hao phí]])</f>
        <v>11Sà lan 400T</v>
      </c>
      <c r="D2007" s="594" t="s">
        <v>116</v>
      </c>
      <c r="E2007" s="589" t="s">
        <v>117</v>
      </c>
      <c r="F2007" s="588" t="s">
        <v>103</v>
      </c>
      <c r="G2007" s="595">
        <v>0.192</v>
      </c>
      <c r="H2007" s="590">
        <v>0</v>
      </c>
      <c r="I2007" s="596">
        <v>1</v>
      </c>
      <c r="J2007" s="591">
        <v>0</v>
      </c>
    </row>
    <row r="2008" spans="1:10" ht="15" customHeight="1">
      <c r="A2008" s="587"/>
      <c r="B2008" s="291">
        <v>11</v>
      </c>
      <c r="C2008" s="593" t="str">
        <f>_xlfn.CONCAT(Table1[[#This Row],[groupid]],Table1[[#This Row],[Thành phần hao phí]])</f>
        <v>11Cộng</v>
      </c>
      <c r="D2008" s="594"/>
      <c r="E2008" s="589" t="s">
        <v>314</v>
      </c>
      <c r="F2008" s="588"/>
      <c r="G2008" s="595"/>
      <c r="H2008" s="590"/>
      <c r="I2008" s="596"/>
      <c r="J2008" s="591">
        <v>679403</v>
      </c>
    </row>
    <row r="2009" spans="1:10" ht="15" customHeight="1">
      <c r="A2009" s="587">
        <v>12</v>
      </c>
      <c r="B2009" s="291">
        <v>12</v>
      </c>
      <c r="C2009" s="593" t="str">
        <f>_xlfn.CONCAT(Table1[[#This Row],[groupid]],Table1[[#This Row],[Thành phần hao phí]])</f>
        <v>120</v>
      </c>
      <c r="D2009" s="594">
        <v>0</v>
      </c>
      <c r="E2009" s="589">
        <v>0</v>
      </c>
      <c r="F2009" s="588">
        <v>0</v>
      </c>
      <c r="G2009" s="595">
        <v>1</v>
      </c>
      <c r="H2009" s="590"/>
      <c r="I2009" s="596"/>
      <c r="J2009" s="591"/>
    </row>
    <row r="2010" spans="1:10" ht="15" customHeight="1">
      <c r="A2010" s="587"/>
      <c r="B2010" s="291">
        <v>12</v>
      </c>
      <c r="C2010" s="593" t="str">
        <f>_xlfn.CONCAT(Table1[[#This Row],[groupid]],Table1[[#This Row],[Thành phần hao phí]])</f>
        <v>12b) Nhân công</v>
      </c>
      <c r="D2010" s="594"/>
      <c r="E2010" s="589" t="s">
        <v>229</v>
      </c>
      <c r="F2010" s="588"/>
      <c r="G2010" s="595"/>
      <c r="H2010" s="590"/>
      <c r="I2010" s="596"/>
      <c r="J2010" s="591">
        <v>0</v>
      </c>
    </row>
    <row r="2011" spans="1:10" ht="15" customHeight="1">
      <c r="A2011" s="587"/>
      <c r="B2011" s="291">
        <v>12</v>
      </c>
      <c r="C2011" s="593" t="str">
        <f>_xlfn.CONCAT(Table1[[#This Row],[groupid]],Table1[[#This Row],[Thành phần hao phí]])</f>
        <v>12Nhân công 3,5/7, nhóm 1</v>
      </c>
      <c r="D2011" s="594" t="s">
        <v>96</v>
      </c>
      <c r="E2011" s="589" t="s">
        <v>97</v>
      </c>
      <c r="F2011" s="588" t="s">
        <v>93</v>
      </c>
      <c r="G2011" s="595">
        <v>0.36</v>
      </c>
      <c r="H2011" s="590">
        <v>0</v>
      </c>
      <c r="I2011" s="596">
        <v>1</v>
      </c>
      <c r="J2011" s="591">
        <v>0</v>
      </c>
    </row>
    <row r="2012" spans="1:10" ht="15" customHeight="1">
      <c r="A2012" s="587"/>
      <c r="B2012" s="291">
        <v>12</v>
      </c>
      <c r="C2012" s="593" t="str">
        <f>_xlfn.CONCAT(Table1[[#This Row],[groupid]],Table1[[#This Row],[Thành phần hao phí]])</f>
        <v>12c) Máy thi công</v>
      </c>
      <c r="D2012" s="594"/>
      <c r="E2012" s="589" t="s">
        <v>230</v>
      </c>
      <c r="F2012" s="588"/>
      <c r="G2012" s="595"/>
      <c r="H2012" s="590"/>
      <c r="I2012" s="596"/>
      <c r="J2012" s="591">
        <v>0</v>
      </c>
    </row>
    <row r="2013" spans="1:10" ht="15" customHeight="1">
      <c r="A2013" s="587"/>
      <c r="B2013" s="291">
        <v>12</v>
      </c>
      <c r="C2013" s="593" t="str">
        <f>_xlfn.CONCAT(Table1[[#This Row],[groupid]],Table1[[#This Row],[Thành phần hao phí]])</f>
        <v>12Máy đào gầu dây 1,2m3</v>
      </c>
      <c r="D2013" s="594" t="s">
        <v>105</v>
      </c>
      <c r="E2013" s="589" t="s">
        <v>106</v>
      </c>
      <c r="F2013" s="588" t="s">
        <v>103</v>
      </c>
      <c r="G2013" s="595">
        <v>0.192</v>
      </c>
      <c r="H2013" s="590">
        <v>0</v>
      </c>
      <c r="I2013" s="596">
        <v>1</v>
      </c>
      <c r="J2013" s="591">
        <v>0</v>
      </c>
    </row>
    <row r="2014" spans="1:10" ht="15" customHeight="1">
      <c r="A2014" s="587"/>
      <c r="B2014" s="291">
        <v>12</v>
      </c>
      <c r="C2014" s="593" t="str">
        <f>_xlfn.CONCAT(Table1[[#This Row],[groupid]],Table1[[#This Row],[Thành phần hao phí]])</f>
        <v>12Sà lan 250T</v>
      </c>
      <c r="D2014" s="594" t="s">
        <v>113</v>
      </c>
      <c r="E2014" s="589" t="s">
        <v>114</v>
      </c>
      <c r="F2014" s="588" t="s">
        <v>103</v>
      </c>
      <c r="G2014" s="595">
        <v>0.192</v>
      </c>
      <c r="H2014" s="590">
        <v>0</v>
      </c>
      <c r="I2014" s="596">
        <v>1</v>
      </c>
      <c r="J2014" s="591">
        <v>0</v>
      </c>
    </row>
    <row r="2015" spans="1:10" ht="15" customHeight="1">
      <c r="A2015" s="587"/>
      <c r="B2015" s="291">
        <v>12</v>
      </c>
      <c r="C2015" s="593" t="str">
        <f>_xlfn.CONCAT(Table1[[#This Row],[groupid]],Table1[[#This Row],[Thành phần hao phí]])</f>
        <v>12Sà lan 400T</v>
      </c>
      <c r="D2015" s="594" t="s">
        <v>116</v>
      </c>
      <c r="E2015" s="589" t="s">
        <v>117</v>
      </c>
      <c r="F2015" s="588" t="s">
        <v>103</v>
      </c>
      <c r="G2015" s="595">
        <v>0.192</v>
      </c>
      <c r="H2015" s="590">
        <v>0</v>
      </c>
      <c r="I2015" s="596">
        <v>1</v>
      </c>
      <c r="J2015" s="591">
        <v>0</v>
      </c>
    </row>
    <row r="2016" spans="1:10" ht="15" customHeight="1">
      <c r="A2016" s="587"/>
      <c r="B2016" s="291">
        <v>12</v>
      </c>
      <c r="C2016" s="593" t="str">
        <f>_xlfn.CONCAT(Table1[[#This Row],[groupid]],Table1[[#This Row],[Thành phần hao phí]])</f>
        <v>12Cộng</v>
      </c>
      <c r="D2016" s="594"/>
      <c r="E2016" s="589" t="s">
        <v>314</v>
      </c>
      <c r="F2016" s="588"/>
      <c r="G2016" s="595"/>
      <c r="H2016" s="590"/>
      <c r="I2016" s="596"/>
      <c r="J2016" s="591">
        <v>0</v>
      </c>
    </row>
    <row r="2017" spans="1:10" ht="15" customHeight="1">
      <c r="A2017" s="587">
        <v>13</v>
      </c>
      <c r="B2017" s="291">
        <v>13</v>
      </c>
      <c r="C2017" s="593" t="str">
        <f>_xlfn.CONCAT(Table1[[#This Row],[groupid]],Table1[[#This Row],[Thành phần hao phí]])</f>
        <v>130</v>
      </c>
      <c r="D2017" s="594">
        <v>0</v>
      </c>
      <c r="E2017" s="589">
        <v>0</v>
      </c>
      <c r="F2017" s="588">
        <v>0</v>
      </c>
      <c r="G2017" s="595">
        <v>1</v>
      </c>
      <c r="H2017" s="590"/>
      <c r="I2017" s="596"/>
      <c r="J2017" s="591"/>
    </row>
    <row r="2018" spans="1:10" ht="15" customHeight="1">
      <c r="A2018" s="587"/>
      <c r="B2018" s="291">
        <v>13</v>
      </c>
      <c r="C2018" s="593" t="str">
        <f>_xlfn.CONCAT(Table1[[#This Row],[groupid]],Table1[[#This Row],[Thành phần hao phí]])</f>
        <v>13b) Nhân công</v>
      </c>
      <c r="D2018" s="594"/>
      <c r="E2018" s="589" t="s">
        <v>229</v>
      </c>
      <c r="F2018" s="588"/>
      <c r="G2018" s="595"/>
      <c r="H2018" s="590"/>
      <c r="I2018" s="596"/>
      <c r="J2018" s="591">
        <v>0</v>
      </c>
    </row>
    <row r="2019" spans="1:10" ht="15" customHeight="1">
      <c r="A2019" s="587"/>
      <c r="B2019" s="291">
        <v>13</v>
      </c>
      <c r="C2019" s="593" t="str">
        <f>_xlfn.CONCAT(Table1[[#This Row],[groupid]],Table1[[#This Row],[Thành phần hao phí]])</f>
        <v>13Nhân công 3,5/7, nhóm 1</v>
      </c>
      <c r="D2019" s="594" t="s">
        <v>96</v>
      </c>
      <c r="E2019" s="589" t="s">
        <v>97</v>
      </c>
      <c r="F2019" s="588" t="s">
        <v>93</v>
      </c>
      <c r="G2019" s="595">
        <v>0.36</v>
      </c>
      <c r="H2019" s="590">
        <v>0</v>
      </c>
      <c r="I2019" s="596">
        <v>1</v>
      </c>
      <c r="J2019" s="591">
        <v>0</v>
      </c>
    </row>
    <row r="2020" spans="1:10" ht="15" customHeight="1">
      <c r="A2020" s="587"/>
      <c r="B2020" s="291">
        <v>13</v>
      </c>
      <c r="C2020" s="593" t="str">
        <f>_xlfn.CONCAT(Table1[[#This Row],[groupid]],Table1[[#This Row],[Thành phần hao phí]])</f>
        <v>13c) Máy thi công</v>
      </c>
      <c r="D2020" s="594"/>
      <c r="E2020" s="589" t="s">
        <v>230</v>
      </c>
      <c r="F2020" s="588"/>
      <c r="G2020" s="595"/>
      <c r="H2020" s="590"/>
      <c r="I2020" s="596"/>
      <c r="J2020" s="591">
        <v>0</v>
      </c>
    </row>
    <row r="2021" spans="1:10" ht="15" customHeight="1">
      <c r="A2021" s="587"/>
      <c r="B2021" s="291">
        <v>13</v>
      </c>
      <c r="C2021" s="593" t="str">
        <f>_xlfn.CONCAT(Table1[[#This Row],[groupid]],Table1[[#This Row],[Thành phần hao phí]])</f>
        <v>13Máy đào gầu dây 1,2m3</v>
      </c>
      <c r="D2021" s="594" t="s">
        <v>105</v>
      </c>
      <c r="E2021" s="589" t="s">
        <v>106</v>
      </c>
      <c r="F2021" s="588" t="s">
        <v>103</v>
      </c>
      <c r="G2021" s="595">
        <v>0.192</v>
      </c>
      <c r="H2021" s="590">
        <v>0</v>
      </c>
      <c r="I2021" s="596">
        <v>1</v>
      </c>
      <c r="J2021" s="591">
        <v>0</v>
      </c>
    </row>
    <row r="2022" spans="1:10" ht="15" customHeight="1">
      <c r="A2022" s="587"/>
      <c r="B2022" s="291">
        <v>13</v>
      </c>
      <c r="C2022" s="593" t="str">
        <f>_xlfn.CONCAT(Table1[[#This Row],[groupid]],Table1[[#This Row],[Thành phần hao phí]])</f>
        <v>13Sà lan 250T</v>
      </c>
      <c r="D2022" s="594" t="s">
        <v>113</v>
      </c>
      <c r="E2022" s="589" t="s">
        <v>114</v>
      </c>
      <c r="F2022" s="588" t="s">
        <v>103</v>
      </c>
      <c r="G2022" s="595">
        <v>0.192</v>
      </c>
      <c r="H2022" s="590">
        <v>0</v>
      </c>
      <c r="I2022" s="596">
        <v>1</v>
      </c>
      <c r="J2022" s="591">
        <v>0</v>
      </c>
    </row>
    <row r="2023" spans="1:10" ht="15" customHeight="1">
      <c r="A2023" s="587"/>
      <c r="B2023" s="291">
        <v>13</v>
      </c>
      <c r="C2023" s="593" t="str">
        <f>_xlfn.CONCAT(Table1[[#This Row],[groupid]],Table1[[#This Row],[Thành phần hao phí]])</f>
        <v>13Sà lan 400T</v>
      </c>
      <c r="D2023" s="594" t="s">
        <v>116</v>
      </c>
      <c r="E2023" s="589" t="s">
        <v>117</v>
      </c>
      <c r="F2023" s="588" t="s">
        <v>103</v>
      </c>
      <c r="G2023" s="595">
        <v>0.192</v>
      </c>
      <c r="H2023" s="590">
        <v>0</v>
      </c>
      <c r="I2023" s="596">
        <v>1</v>
      </c>
      <c r="J2023" s="591">
        <v>0</v>
      </c>
    </row>
    <row r="2024" spans="1:10" ht="15" customHeight="1">
      <c r="A2024" s="587"/>
      <c r="B2024" s="291">
        <v>13</v>
      </c>
      <c r="C2024" s="593" t="str">
        <f>_xlfn.CONCAT(Table1[[#This Row],[groupid]],Table1[[#This Row],[Thành phần hao phí]])</f>
        <v>13Cộng</v>
      </c>
      <c r="D2024" s="594"/>
      <c r="E2024" s="589" t="s">
        <v>314</v>
      </c>
      <c r="F2024" s="588"/>
      <c r="G2024" s="595"/>
      <c r="H2024" s="590"/>
      <c r="I2024" s="596"/>
      <c r="J2024" s="591">
        <v>0</v>
      </c>
    </row>
    <row r="2025" spans="1:10" ht="15" customHeight="1">
      <c r="A2025" s="587">
        <v>14</v>
      </c>
      <c r="B2025" s="291">
        <v>14</v>
      </c>
      <c r="C2025" s="593" t="str">
        <f>_xlfn.CONCAT(Table1[[#This Row],[groupid]],Table1[[#This Row],[Thành phần hao phí]])</f>
        <v>140</v>
      </c>
      <c r="D2025" s="594">
        <v>0</v>
      </c>
      <c r="E2025" s="589">
        <v>0</v>
      </c>
      <c r="F2025" s="588">
        <v>0</v>
      </c>
      <c r="G2025" s="595">
        <v>1</v>
      </c>
      <c r="H2025" s="590"/>
      <c r="I2025" s="596"/>
      <c r="J2025" s="591"/>
    </row>
    <row r="2026" spans="1:10" ht="15" customHeight="1">
      <c r="A2026" s="587"/>
      <c r="B2026" s="291">
        <v>14</v>
      </c>
      <c r="C2026" s="593" t="str">
        <f>_xlfn.CONCAT(Table1[[#This Row],[groupid]],Table1[[#This Row],[Thành phần hao phí]])</f>
        <v>14b) Nhân công</v>
      </c>
      <c r="D2026" s="594"/>
      <c r="E2026" s="589" t="s">
        <v>229</v>
      </c>
      <c r="F2026" s="588"/>
      <c r="G2026" s="595"/>
      <c r="H2026" s="590"/>
      <c r="I2026" s="596"/>
      <c r="J2026" s="591">
        <v>0</v>
      </c>
    </row>
    <row r="2027" spans="1:10" ht="15" customHeight="1">
      <c r="A2027" s="587"/>
      <c r="B2027" s="291">
        <v>14</v>
      </c>
      <c r="C2027" s="593" t="str">
        <f>_xlfn.CONCAT(Table1[[#This Row],[groupid]],Table1[[#This Row],[Thành phần hao phí]])</f>
        <v>14Nhân công 3,5/7, nhóm 1</v>
      </c>
      <c r="D2027" s="594" t="s">
        <v>96</v>
      </c>
      <c r="E2027" s="589" t="s">
        <v>97</v>
      </c>
      <c r="F2027" s="588" t="s">
        <v>93</v>
      </c>
      <c r="G2027" s="595">
        <v>0.36</v>
      </c>
      <c r="H2027" s="590">
        <v>0</v>
      </c>
      <c r="I2027" s="596">
        <v>1</v>
      </c>
      <c r="J2027" s="591">
        <v>0</v>
      </c>
    </row>
    <row r="2028" spans="1:10" ht="15" customHeight="1">
      <c r="A2028" s="587"/>
      <c r="B2028" s="291">
        <v>14</v>
      </c>
      <c r="C2028" s="593" t="str">
        <f>_xlfn.CONCAT(Table1[[#This Row],[groupid]],Table1[[#This Row],[Thành phần hao phí]])</f>
        <v>14c) Máy thi công</v>
      </c>
      <c r="D2028" s="594"/>
      <c r="E2028" s="589" t="s">
        <v>230</v>
      </c>
      <c r="F2028" s="588"/>
      <c r="G2028" s="595"/>
      <c r="H2028" s="590"/>
      <c r="I2028" s="596"/>
      <c r="J2028" s="591">
        <v>0</v>
      </c>
    </row>
    <row r="2029" spans="1:10" ht="15" customHeight="1">
      <c r="A2029" s="587"/>
      <c r="B2029" s="291">
        <v>14</v>
      </c>
      <c r="C2029" s="593" t="str">
        <f>_xlfn.CONCAT(Table1[[#This Row],[groupid]],Table1[[#This Row],[Thành phần hao phí]])</f>
        <v>14Máy đào gầu dây 1,2m3</v>
      </c>
      <c r="D2029" s="594" t="s">
        <v>105</v>
      </c>
      <c r="E2029" s="589" t="s">
        <v>106</v>
      </c>
      <c r="F2029" s="588" t="s">
        <v>103</v>
      </c>
      <c r="G2029" s="595">
        <v>0.192</v>
      </c>
      <c r="H2029" s="590">
        <v>0</v>
      </c>
      <c r="I2029" s="596">
        <v>1</v>
      </c>
      <c r="J2029" s="591">
        <v>0</v>
      </c>
    </row>
    <row r="2030" spans="1:10" ht="15" customHeight="1">
      <c r="A2030" s="587"/>
      <c r="B2030" s="291">
        <v>14</v>
      </c>
      <c r="C2030" s="593" t="str">
        <f>_xlfn.CONCAT(Table1[[#This Row],[groupid]],Table1[[#This Row],[Thành phần hao phí]])</f>
        <v>14Sà lan 250T</v>
      </c>
      <c r="D2030" s="594" t="s">
        <v>113</v>
      </c>
      <c r="E2030" s="589" t="s">
        <v>114</v>
      </c>
      <c r="F2030" s="588" t="s">
        <v>103</v>
      </c>
      <c r="G2030" s="595">
        <v>0.192</v>
      </c>
      <c r="H2030" s="590">
        <v>0</v>
      </c>
      <c r="I2030" s="596">
        <v>1</v>
      </c>
      <c r="J2030" s="591">
        <v>0</v>
      </c>
    </row>
    <row r="2031" spans="1:10" ht="15" customHeight="1">
      <c r="A2031" s="587"/>
      <c r="B2031" s="291">
        <v>14</v>
      </c>
      <c r="C2031" s="593" t="str">
        <f>_xlfn.CONCAT(Table1[[#This Row],[groupid]],Table1[[#This Row],[Thành phần hao phí]])</f>
        <v>14Sà lan 400T</v>
      </c>
      <c r="D2031" s="594" t="s">
        <v>116</v>
      </c>
      <c r="E2031" s="589" t="s">
        <v>117</v>
      </c>
      <c r="F2031" s="588" t="s">
        <v>103</v>
      </c>
      <c r="G2031" s="595">
        <v>0.192</v>
      </c>
      <c r="H2031" s="590">
        <v>0</v>
      </c>
      <c r="I2031" s="596">
        <v>1</v>
      </c>
      <c r="J2031" s="591">
        <v>0</v>
      </c>
    </row>
    <row r="2032" spans="1:10" ht="15" customHeight="1">
      <c r="A2032" s="587"/>
      <c r="B2032" s="291">
        <v>14</v>
      </c>
      <c r="C2032" s="593" t="str">
        <f>_xlfn.CONCAT(Table1[[#This Row],[groupid]],Table1[[#This Row],[Thành phần hao phí]])</f>
        <v>14Cộng</v>
      </c>
      <c r="D2032" s="594"/>
      <c r="E2032" s="589" t="s">
        <v>314</v>
      </c>
      <c r="F2032" s="588"/>
      <c r="G2032" s="595"/>
      <c r="H2032" s="590"/>
      <c r="I2032" s="596"/>
      <c r="J2032" s="591">
        <v>0</v>
      </c>
    </row>
    <row r="2033" spans="1:10" ht="15" customHeight="1">
      <c r="A2033" s="587">
        <v>15</v>
      </c>
      <c r="B2033" s="291">
        <v>15</v>
      </c>
      <c r="C2033" s="593" t="str">
        <f>_xlfn.CONCAT(Table1[[#This Row],[groupid]],Table1[[#This Row],[Thành phần hao phí]])</f>
        <v>150</v>
      </c>
      <c r="D2033" s="594">
        <v>0</v>
      </c>
      <c r="E2033" s="589">
        <v>0</v>
      </c>
      <c r="F2033" s="588">
        <v>0</v>
      </c>
      <c r="G2033" s="595">
        <v>1</v>
      </c>
      <c r="H2033" s="590"/>
      <c r="I2033" s="596"/>
      <c r="J2033" s="591"/>
    </row>
    <row r="2034" spans="1:10" ht="15" customHeight="1">
      <c r="A2034" s="587"/>
      <c r="B2034" s="291">
        <v>15</v>
      </c>
      <c r="C2034" s="593" t="str">
        <f>_xlfn.CONCAT(Table1[[#This Row],[groupid]],Table1[[#This Row],[Thành phần hao phí]])</f>
        <v>15b) Nhân công</v>
      </c>
      <c r="D2034" s="594"/>
      <c r="E2034" s="589" t="s">
        <v>229</v>
      </c>
      <c r="F2034" s="588"/>
      <c r="G2034" s="595"/>
      <c r="H2034" s="590"/>
      <c r="I2034" s="596"/>
      <c r="J2034" s="591">
        <v>0</v>
      </c>
    </row>
    <row r="2035" spans="1:10" ht="15" customHeight="1">
      <c r="A2035" s="587"/>
      <c r="B2035" s="291">
        <v>15</v>
      </c>
      <c r="C2035" s="593" t="str">
        <f>_xlfn.CONCAT(Table1[[#This Row],[groupid]],Table1[[#This Row],[Thành phần hao phí]])</f>
        <v>15Nhân công 3,5/7, nhóm 1</v>
      </c>
      <c r="D2035" s="594" t="s">
        <v>96</v>
      </c>
      <c r="E2035" s="589" t="s">
        <v>97</v>
      </c>
      <c r="F2035" s="588" t="s">
        <v>93</v>
      </c>
      <c r="G2035" s="595">
        <v>0.36</v>
      </c>
      <c r="H2035" s="590">
        <v>0</v>
      </c>
      <c r="I2035" s="596">
        <v>1</v>
      </c>
      <c r="J2035" s="591">
        <v>0</v>
      </c>
    </row>
    <row r="2036" spans="1:10" ht="15" customHeight="1">
      <c r="A2036" s="587"/>
      <c r="B2036" s="291">
        <v>15</v>
      </c>
      <c r="C2036" s="593" t="str">
        <f>_xlfn.CONCAT(Table1[[#This Row],[groupid]],Table1[[#This Row],[Thành phần hao phí]])</f>
        <v>15c) Máy thi công</v>
      </c>
      <c r="D2036" s="594"/>
      <c r="E2036" s="589" t="s">
        <v>230</v>
      </c>
      <c r="F2036" s="588"/>
      <c r="G2036" s="595"/>
      <c r="H2036" s="590"/>
      <c r="I2036" s="596"/>
      <c r="J2036" s="591">
        <v>0</v>
      </c>
    </row>
    <row r="2037" spans="1:10" ht="15" customHeight="1">
      <c r="A2037" s="587"/>
      <c r="B2037" s="291">
        <v>15</v>
      </c>
      <c r="C2037" s="593" t="str">
        <f>_xlfn.CONCAT(Table1[[#This Row],[groupid]],Table1[[#This Row],[Thành phần hao phí]])</f>
        <v>15Máy đào gầu dây 1,2m3</v>
      </c>
      <c r="D2037" s="594" t="s">
        <v>105</v>
      </c>
      <c r="E2037" s="589" t="s">
        <v>106</v>
      </c>
      <c r="F2037" s="588" t="s">
        <v>103</v>
      </c>
      <c r="G2037" s="595">
        <v>0.192</v>
      </c>
      <c r="H2037" s="590">
        <v>0</v>
      </c>
      <c r="I2037" s="596">
        <v>1</v>
      </c>
      <c r="J2037" s="591">
        <v>0</v>
      </c>
    </row>
    <row r="2038" spans="1:10" ht="15" customHeight="1">
      <c r="A2038" s="587"/>
      <c r="B2038" s="291">
        <v>15</v>
      </c>
      <c r="C2038" s="593" t="str">
        <f>_xlfn.CONCAT(Table1[[#This Row],[groupid]],Table1[[#This Row],[Thành phần hao phí]])</f>
        <v>15Sà lan 250T</v>
      </c>
      <c r="D2038" s="594" t="s">
        <v>113</v>
      </c>
      <c r="E2038" s="589" t="s">
        <v>114</v>
      </c>
      <c r="F2038" s="588" t="s">
        <v>103</v>
      </c>
      <c r="G2038" s="595">
        <v>0.192</v>
      </c>
      <c r="H2038" s="590">
        <v>0</v>
      </c>
      <c r="I2038" s="596">
        <v>1</v>
      </c>
      <c r="J2038" s="591">
        <v>0</v>
      </c>
    </row>
    <row r="2039" spans="1:10" ht="15" customHeight="1">
      <c r="A2039" s="587"/>
      <c r="B2039" s="291">
        <v>15</v>
      </c>
      <c r="C2039" s="593" t="str">
        <f>_xlfn.CONCAT(Table1[[#This Row],[groupid]],Table1[[#This Row],[Thành phần hao phí]])</f>
        <v>15Sà lan 400T</v>
      </c>
      <c r="D2039" s="594" t="s">
        <v>116</v>
      </c>
      <c r="E2039" s="589" t="s">
        <v>117</v>
      </c>
      <c r="F2039" s="588" t="s">
        <v>103</v>
      </c>
      <c r="G2039" s="595">
        <v>0.192</v>
      </c>
      <c r="H2039" s="590">
        <v>0</v>
      </c>
      <c r="I2039" s="596">
        <v>1</v>
      </c>
      <c r="J2039" s="591">
        <v>0</v>
      </c>
    </row>
    <row r="2040" spans="1:10" ht="15" customHeight="1">
      <c r="A2040" s="587"/>
      <c r="B2040" s="291">
        <v>15</v>
      </c>
      <c r="C2040" s="593" t="str">
        <f>_xlfn.CONCAT(Table1[[#This Row],[groupid]],Table1[[#This Row],[Thành phần hao phí]])</f>
        <v>15Cộng</v>
      </c>
      <c r="D2040" s="594"/>
      <c r="E2040" s="589" t="s">
        <v>314</v>
      </c>
      <c r="F2040" s="588"/>
      <c r="G2040" s="595"/>
      <c r="H2040" s="590"/>
      <c r="I2040" s="596"/>
      <c r="J2040" s="591">
        <v>0</v>
      </c>
    </row>
    <row r="2041" spans="1:10" ht="15" customHeight="1">
      <c r="A2041" s="587">
        <v>16</v>
      </c>
      <c r="B2041" s="291">
        <v>16</v>
      </c>
      <c r="C2041" s="593" t="str">
        <f>_xlfn.CONCAT(Table1[[#This Row],[groupid]],Table1[[#This Row],[Thành phần hao phí]])</f>
        <v>160</v>
      </c>
      <c r="D2041" s="594">
        <v>0</v>
      </c>
      <c r="E2041" s="589">
        <v>0</v>
      </c>
      <c r="F2041" s="588">
        <v>0</v>
      </c>
      <c r="G2041" s="595">
        <v>1</v>
      </c>
      <c r="H2041" s="590"/>
      <c r="I2041" s="596"/>
      <c r="J2041" s="591"/>
    </row>
    <row r="2042" spans="1:10" ht="15" customHeight="1">
      <c r="A2042" s="587"/>
      <c r="B2042" s="291">
        <v>16</v>
      </c>
      <c r="C2042" s="593" t="str">
        <f>_xlfn.CONCAT(Table1[[#This Row],[groupid]],Table1[[#This Row],[Thành phần hao phí]])</f>
        <v>16b) Nhân công</v>
      </c>
      <c r="D2042" s="594"/>
      <c r="E2042" s="589" t="s">
        <v>229</v>
      </c>
      <c r="F2042" s="588"/>
      <c r="G2042" s="595"/>
      <c r="H2042" s="590"/>
      <c r="I2042" s="596"/>
      <c r="J2042" s="591">
        <v>0</v>
      </c>
    </row>
    <row r="2043" spans="1:10" ht="15" customHeight="1">
      <c r="A2043" s="587"/>
      <c r="B2043" s="291">
        <v>16</v>
      </c>
      <c r="C2043" s="593" t="str">
        <f>_xlfn.CONCAT(Table1[[#This Row],[groupid]],Table1[[#This Row],[Thành phần hao phí]])</f>
        <v>16Nhân công 3,5/7, nhóm 1</v>
      </c>
      <c r="D2043" s="594" t="s">
        <v>96</v>
      </c>
      <c r="E2043" s="589" t="s">
        <v>97</v>
      </c>
      <c r="F2043" s="588" t="s">
        <v>93</v>
      </c>
      <c r="G2043" s="595">
        <v>0.36</v>
      </c>
      <c r="H2043" s="590">
        <v>0</v>
      </c>
      <c r="I2043" s="596">
        <v>1</v>
      </c>
      <c r="J2043" s="591">
        <v>0</v>
      </c>
    </row>
    <row r="2044" spans="1:10" ht="15" customHeight="1">
      <c r="A2044" s="587"/>
      <c r="B2044" s="291">
        <v>16</v>
      </c>
      <c r="C2044" s="593" t="str">
        <f>_xlfn.CONCAT(Table1[[#This Row],[groupid]],Table1[[#This Row],[Thành phần hao phí]])</f>
        <v>16c) Máy thi công</v>
      </c>
      <c r="D2044" s="594"/>
      <c r="E2044" s="589" t="s">
        <v>230</v>
      </c>
      <c r="F2044" s="588"/>
      <c r="G2044" s="595"/>
      <c r="H2044" s="590"/>
      <c r="I2044" s="596"/>
      <c r="J2044" s="591">
        <v>0</v>
      </c>
    </row>
    <row r="2045" spans="1:10" ht="15" customHeight="1">
      <c r="A2045" s="587"/>
      <c r="B2045" s="291">
        <v>16</v>
      </c>
      <c r="C2045" s="593" t="str">
        <f>_xlfn.CONCAT(Table1[[#This Row],[groupid]],Table1[[#This Row],[Thành phần hao phí]])</f>
        <v>16Máy đào gầu dây 1,2m3</v>
      </c>
      <c r="D2045" s="594" t="s">
        <v>105</v>
      </c>
      <c r="E2045" s="589" t="s">
        <v>106</v>
      </c>
      <c r="F2045" s="588" t="s">
        <v>103</v>
      </c>
      <c r="G2045" s="595">
        <v>0.192</v>
      </c>
      <c r="H2045" s="590">
        <v>0</v>
      </c>
      <c r="I2045" s="596">
        <v>1</v>
      </c>
      <c r="J2045" s="591">
        <v>0</v>
      </c>
    </row>
    <row r="2046" spans="1:10" ht="15" customHeight="1">
      <c r="A2046" s="587"/>
      <c r="B2046" s="291">
        <v>16</v>
      </c>
      <c r="C2046" s="593" t="str">
        <f>_xlfn.CONCAT(Table1[[#This Row],[groupid]],Table1[[#This Row],[Thành phần hao phí]])</f>
        <v>16Sà lan 250T</v>
      </c>
      <c r="D2046" s="594" t="s">
        <v>113</v>
      </c>
      <c r="E2046" s="589" t="s">
        <v>114</v>
      </c>
      <c r="F2046" s="588" t="s">
        <v>103</v>
      </c>
      <c r="G2046" s="595">
        <v>0.192</v>
      </c>
      <c r="H2046" s="590">
        <v>0</v>
      </c>
      <c r="I2046" s="596">
        <v>1</v>
      </c>
      <c r="J2046" s="591">
        <v>0</v>
      </c>
    </row>
    <row r="2047" spans="1:10" ht="15" customHeight="1">
      <c r="A2047" s="587"/>
      <c r="B2047" s="291">
        <v>16</v>
      </c>
      <c r="C2047" s="593" t="str">
        <f>_xlfn.CONCAT(Table1[[#This Row],[groupid]],Table1[[#This Row],[Thành phần hao phí]])</f>
        <v>16Sà lan 400T</v>
      </c>
      <c r="D2047" s="594" t="s">
        <v>116</v>
      </c>
      <c r="E2047" s="589" t="s">
        <v>117</v>
      </c>
      <c r="F2047" s="588" t="s">
        <v>103</v>
      </c>
      <c r="G2047" s="595">
        <v>0.192</v>
      </c>
      <c r="H2047" s="590">
        <v>0</v>
      </c>
      <c r="I2047" s="596">
        <v>1</v>
      </c>
      <c r="J2047" s="591">
        <v>0</v>
      </c>
    </row>
    <row r="2048" spans="1:10" ht="15" customHeight="1">
      <c r="A2048" s="587"/>
      <c r="B2048" s="291">
        <v>16</v>
      </c>
      <c r="C2048" s="593" t="str">
        <f>_xlfn.CONCAT(Table1[[#This Row],[groupid]],Table1[[#This Row],[Thành phần hao phí]])</f>
        <v>16Cộng</v>
      </c>
      <c r="D2048" s="594"/>
      <c r="E2048" s="589" t="s">
        <v>314</v>
      </c>
      <c r="F2048" s="588"/>
      <c r="G2048" s="595"/>
      <c r="H2048" s="590"/>
      <c r="I2048" s="596"/>
      <c r="J2048" s="591">
        <v>0</v>
      </c>
    </row>
    <row r="2049" spans="1:10" ht="15" customHeight="1">
      <c r="A2049" s="587">
        <v>17</v>
      </c>
      <c r="B2049" s="291">
        <v>17</v>
      </c>
      <c r="C2049" s="593" t="str">
        <f>_xlfn.CONCAT(Table1[[#This Row],[groupid]],Table1[[#This Row],[Thành phần hao phí]])</f>
        <v>170</v>
      </c>
      <c r="D2049" s="594">
        <v>0</v>
      </c>
      <c r="E2049" s="589">
        <v>0</v>
      </c>
      <c r="F2049" s="588">
        <v>0</v>
      </c>
      <c r="G2049" s="595">
        <v>1</v>
      </c>
      <c r="H2049" s="590"/>
      <c r="I2049" s="596"/>
      <c r="J2049" s="591"/>
    </row>
    <row r="2050" spans="1:10" ht="15" customHeight="1">
      <c r="A2050" s="587"/>
      <c r="B2050" s="291">
        <v>17</v>
      </c>
      <c r="C2050" s="593" t="str">
        <f>_xlfn.CONCAT(Table1[[#This Row],[groupid]],Table1[[#This Row],[Thành phần hao phí]])</f>
        <v>17b) Nhân công</v>
      </c>
      <c r="D2050" s="594"/>
      <c r="E2050" s="589" t="s">
        <v>229</v>
      </c>
      <c r="F2050" s="588"/>
      <c r="G2050" s="595"/>
      <c r="H2050" s="590"/>
      <c r="I2050" s="596"/>
      <c r="J2050" s="591">
        <v>0</v>
      </c>
    </row>
    <row r="2051" spans="1:10" ht="15" customHeight="1">
      <c r="A2051" s="587"/>
      <c r="B2051" s="291">
        <v>17</v>
      </c>
      <c r="C2051" s="593" t="str">
        <f>_xlfn.CONCAT(Table1[[#This Row],[groupid]],Table1[[#This Row],[Thành phần hao phí]])</f>
        <v>17Nhân công 3,5/7, nhóm 1</v>
      </c>
      <c r="D2051" s="594" t="s">
        <v>96</v>
      </c>
      <c r="E2051" s="589" t="s">
        <v>97</v>
      </c>
      <c r="F2051" s="588" t="s">
        <v>93</v>
      </c>
      <c r="G2051" s="595">
        <v>0.36</v>
      </c>
      <c r="H2051" s="590">
        <v>0</v>
      </c>
      <c r="I2051" s="596">
        <v>1</v>
      </c>
      <c r="J2051" s="591">
        <v>0</v>
      </c>
    </row>
    <row r="2052" spans="1:10" ht="15" customHeight="1">
      <c r="A2052" s="587"/>
      <c r="B2052" s="291">
        <v>17</v>
      </c>
      <c r="C2052" s="593" t="str">
        <f>_xlfn.CONCAT(Table1[[#This Row],[groupid]],Table1[[#This Row],[Thành phần hao phí]])</f>
        <v>17c) Máy thi công</v>
      </c>
      <c r="D2052" s="594"/>
      <c r="E2052" s="589" t="s">
        <v>230</v>
      </c>
      <c r="F2052" s="588"/>
      <c r="G2052" s="595"/>
      <c r="H2052" s="590"/>
      <c r="I2052" s="596"/>
      <c r="J2052" s="591">
        <v>0</v>
      </c>
    </row>
    <row r="2053" spans="1:10" ht="15" customHeight="1">
      <c r="A2053" s="587"/>
      <c r="B2053" s="291">
        <v>17</v>
      </c>
      <c r="C2053" s="593" t="str">
        <f>_xlfn.CONCAT(Table1[[#This Row],[groupid]],Table1[[#This Row],[Thành phần hao phí]])</f>
        <v>17Máy đào gầu dây 1,2m3</v>
      </c>
      <c r="D2053" s="594" t="s">
        <v>105</v>
      </c>
      <c r="E2053" s="589" t="s">
        <v>106</v>
      </c>
      <c r="F2053" s="588" t="s">
        <v>103</v>
      </c>
      <c r="G2053" s="595">
        <v>0.192</v>
      </c>
      <c r="H2053" s="590">
        <v>0</v>
      </c>
      <c r="I2053" s="596">
        <v>1</v>
      </c>
      <c r="J2053" s="591">
        <v>0</v>
      </c>
    </row>
    <row r="2054" spans="1:10" ht="15" customHeight="1">
      <c r="A2054" s="587"/>
      <c r="B2054" s="291">
        <v>17</v>
      </c>
      <c r="C2054" s="593" t="str">
        <f>_xlfn.CONCAT(Table1[[#This Row],[groupid]],Table1[[#This Row],[Thành phần hao phí]])</f>
        <v>17Sà lan 250T</v>
      </c>
      <c r="D2054" s="594" t="s">
        <v>113</v>
      </c>
      <c r="E2054" s="589" t="s">
        <v>114</v>
      </c>
      <c r="F2054" s="588" t="s">
        <v>103</v>
      </c>
      <c r="G2054" s="595">
        <v>0.192</v>
      </c>
      <c r="H2054" s="590">
        <v>0</v>
      </c>
      <c r="I2054" s="596">
        <v>1</v>
      </c>
      <c r="J2054" s="591">
        <v>0</v>
      </c>
    </row>
    <row r="2055" spans="1:10" ht="15" customHeight="1">
      <c r="A2055" s="587"/>
      <c r="B2055" s="291">
        <v>17</v>
      </c>
      <c r="C2055" s="593" t="str">
        <f>_xlfn.CONCAT(Table1[[#This Row],[groupid]],Table1[[#This Row],[Thành phần hao phí]])</f>
        <v>17Sà lan 400T</v>
      </c>
      <c r="D2055" s="594" t="s">
        <v>116</v>
      </c>
      <c r="E2055" s="589" t="s">
        <v>117</v>
      </c>
      <c r="F2055" s="588" t="s">
        <v>103</v>
      </c>
      <c r="G2055" s="595">
        <v>0.192</v>
      </c>
      <c r="H2055" s="590">
        <v>0</v>
      </c>
      <c r="I2055" s="596">
        <v>1</v>
      </c>
      <c r="J2055" s="591">
        <v>0</v>
      </c>
    </row>
    <row r="2056" spans="1:10" ht="15" customHeight="1">
      <c r="A2056" s="587"/>
      <c r="B2056" s="291">
        <v>17</v>
      </c>
      <c r="C2056" s="593" t="str">
        <f>_xlfn.CONCAT(Table1[[#This Row],[groupid]],Table1[[#This Row],[Thành phần hao phí]])</f>
        <v>17Cộng</v>
      </c>
      <c r="D2056" s="594"/>
      <c r="E2056" s="589" t="s">
        <v>314</v>
      </c>
      <c r="F2056" s="588"/>
      <c r="G2056" s="595"/>
      <c r="H2056" s="590"/>
      <c r="I2056" s="596"/>
      <c r="J2056" s="591">
        <v>0</v>
      </c>
    </row>
    <row r="2057" spans="1:10" ht="15" customHeight="1">
      <c r="A2057" s="587">
        <v>1</v>
      </c>
      <c r="B2057" s="291">
        <v>1</v>
      </c>
      <c r="C2057" s="593" t="str">
        <f>_xlfn.CONCAT(Table1[[#This Row],[groupid]],Table1[[#This Row],[Thành phần hao phí]])</f>
        <v>1Nạo vét bùn bằng thủ công</v>
      </c>
      <c r="D2057" s="594" t="s">
        <v>44</v>
      </c>
      <c r="E2057" s="589" t="s">
        <v>45</v>
      </c>
      <c r="F2057" s="588" t="s">
        <v>46</v>
      </c>
      <c r="G2057" s="595">
        <v>1</v>
      </c>
      <c r="H2057" s="590"/>
      <c r="I2057" s="596"/>
      <c r="J2057" s="591"/>
    </row>
    <row r="2058" spans="1:10" ht="15" customHeight="1">
      <c r="A2058" s="587"/>
      <c r="B2058" s="291">
        <v>1</v>
      </c>
      <c r="C2058" s="593" t="str">
        <f>_xlfn.CONCAT(Table1[[#This Row],[groupid]],Table1[[#This Row],[Thành phần hao phí]])</f>
        <v>1b) Nhân công</v>
      </c>
      <c r="D2058" s="594"/>
      <c r="E2058" s="589" t="s">
        <v>229</v>
      </c>
      <c r="F2058" s="588"/>
      <c r="G2058" s="595"/>
      <c r="H2058" s="590"/>
      <c r="I2058" s="596"/>
      <c r="J2058" s="591">
        <v>211893</v>
      </c>
    </row>
    <row r="2059" spans="1:10" ht="15" customHeight="1">
      <c r="A2059" s="587"/>
      <c r="B2059" s="291">
        <v>1</v>
      </c>
      <c r="C2059" s="593" t="str">
        <f>_xlfn.CONCAT(Table1[[#This Row],[groupid]],Table1[[#This Row],[Thành phần hao phí]])</f>
        <v>1Nhân công 3,0/7, nhóm 1</v>
      </c>
      <c r="D2059" s="594" t="s">
        <v>91</v>
      </c>
      <c r="E2059" s="589" t="s">
        <v>92</v>
      </c>
      <c r="F2059" s="588" t="s">
        <v>93</v>
      </c>
      <c r="G2059" s="595">
        <v>0.94</v>
      </c>
      <c r="H2059" s="590">
        <v>225418</v>
      </c>
      <c r="I2059" s="596">
        <v>1</v>
      </c>
      <c r="J2059" s="591">
        <v>211893</v>
      </c>
    </row>
    <row r="2060" spans="1:10" ht="15" customHeight="1">
      <c r="A2060" s="587">
        <v>2</v>
      </c>
      <c r="B2060" s="291">
        <v>2</v>
      </c>
      <c r="C2060" s="593" t="str">
        <f>_xlfn.CONCAT(Table1[[#This Row],[groupid]],Table1[[#This Row],[Thành phần hao phí]])</f>
        <v>2Nạo vét kênh mương bằng máy đào gầu dây 0,4m3, chiều cao đổ đất &lt;= 3m, bùn đặc lắng đọng dưới 3 năm</v>
      </c>
      <c r="D2060" s="594" t="s">
        <v>52</v>
      </c>
      <c r="E2060" s="589" t="s">
        <v>53</v>
      </c>
      <c r="F2060" s="588" t="s">
        <v>54</v>
      </c>
      <c r="G2060" s="595">
        <v>1</v>
      </c>
      <c r="H2060" s="590"/>
      <c r="I2060" s="596"/>
      <c r="J2060" s="591"/>
    </row>
    <row r="2061" spans="1:10" ht="15" customHeight="1">
      <c r="A2061" s="587"/>
      <c r="B2061" s="291">
        <v>2</v>
      </c>
      <c r="C2061" s="593" t="str">
        <f>_xlfn.CONCAT(Table1[[#This Row],[groupid]],Table1[[#This Row],[Thành phần hao phí]])</f>
        <v>2b) Nhân công</v>
      </c>
      <c r="D2061" s="594"/>
      <c r="E2061" s="589" t="s">
        <v>229</v>
      </c>
      <c r="F2061" s="588"/>
      <c r="G2061" s="595"/>
      <c r="H2061" s="590"/>
      <c r="I2061" s="596"/>
      <c r="J2061" s="591">
        <v>202130</v>
      </c>
    </row>
    <row r="2062" spans="1:10" ht="15" customHeight="1">
      <c r="A2062" s="587"/>
      <c r="B2062" s="291">
        <v>2</v>
      </c>
      <c r="C2062" s="593" t="str">
        <f>_xlfn.CONCAT(Table1[[#This Row],[groupid]],Table1[[#This Row],[Thành phần hao phí]])</f>
        <v>2Nhân công 3,5/7, nhóm 1</v>
      </c>
      <c r="D2062" s="594" t="s">
        <v>96</v>
      </c>
      <c r="E2062" s="589" t="s">
        <v>97</v>
      </c>
      <c r="F2062" s="588" t="s">
        <v>93</v>
      </c>
      <c r="G2062" s="595">
        <v>0.82</v>
      </c>
      <c r="H2062" s="590">
        <v>246500</v>
      </c>
      <c r="I2062" s="596">
        <v>1</v>
      </c>
      <c r="J2062" s="591">
        <v>202130</v>
      </c>
    </row>
    <row r="2063" spans="1:10" ht="15" customHeight="1">
      <c r="A2063" s="587"/>
      <c r="B2063" s="291">
        <v>2</v>
      </c>
      <c r="C2063" s="593" t="str">
        <f>_xlfn.CONCAT(Table1[[#This Row],[groupid]],Table1[[#This Row],[Thành phần hao phí]])</f>
        <v>2c) Máy thi công</v>
      </c>
      <c r="D2063" s="594"/>
      <c r="E2063" s="589" t="s">
        <v>230</v>
      </c>
      <c r="F2063" s="588"/>
      <c r="G2063" s="595"/>
      <c r="H2063" s="590"/>
      <c r="I2063" s="596"/>
      <c r="J2063" s="591">
        <v>978209</v>
      </c>
    </row>
    <row r="2064" spans="1:10" ht="15" customHeight="1">
      <c r="A2064" s="587"/>
      <c r="B2064" s="291">
        <v>2</v>
      </c>
      <c r="C2064" s="593" t="str">
        <f>_xlfn.CONCAT(Table1[[#This Row],[groupid]],Table1[[#This Row],[Thành phần hao phí]])</f>
        <v>2Máy đào gầu dây 0,4m3</v>
      </c>
      <c r="D2064" s="594" t="s">
        <v>101</v>
      </c>
      <c r="E2064" s="589" t="s">
        <v>102</v>
      </c>
      <c r="F2064" s="588" t="s">
        <v>103</v>
      </c>
      <c r="G2064" s="595">
        <v>0.44</v>
      </c>
      <c r="H2064" s="590">
        <v>1992824</v>
      </c>
      <c r="I2064" s="596">
        <v>1</v>
      </c>
      <c r="J2064" s="591">
        <v>876843</v>
      </c>
    </row>
    <row r="2065" spans="1:10" ht="15" customHeight="1">
      <c r="A2065" s="587"/>
      <c r="B2065" s="291">
        <v>2</v>
      </c>
      <c r="C2065" s="593" t="str">
        <f>_xlfn.CONCAT(Table1[[#This Row],[groupid]],Table1[[#This Row],[Thành phần hao phí]])</f>
        <v>2Phao thép 60T đặt máy</v>
      </c>
      <c r="D2065" s="594" t="s">
        <v>108</v>
      </c>
      <c r="E2065" s="589" t="s">
        <v>112</v>
      </c>
      <c r="F2065" s="588" t="s">
        <v>103</v>
      </c>
      <c r="G2065" s="595">
        <v>0.44</v>
      </c>
      <c r="H2065" s="590">
        <v>115189</v>
      </c>
      <c r="I2065" s="596">
        <v>1</v>
      </c>
      <c r="J2065" s="591">
        <v>50683</v>
      </c>
    </row>
    <row r="2066" spans="1:10" ht="15" customHeight="1">
      <c r="A2066" s="587"/>
      <c r="B2066" s="291">
        <v>2</v>
      </c>
      <c r="C2066" s="593" t="str">
        <f>_xlfn.CONCAT(Table1[[#This Row],[groupid]],Table1[[#This Row],[Thành phần hao phí]])</f>
        <v>2Phao thép 60T chứa bùn</v>
      </c>
      <c r="D2066" s="594" t="s">
        <v>108</v>
      </c>
      <c r="E2066" s="589" t="s">
        <v>111</v>
      </c>
      <c r="F2066" s="588" t="s">
        <v>103</v>
      </c>
      <c r="G2066" s="595">
        <v>0.44</v>
      </c>
      <c r="H2066" s="590">
        <v>115189</v>
      </c>
      <c r="I2066" s="596">
        <v>1</v>
      </c>
      <c r="J2066" s="591">
        <v>50683</v>
      </c>
    </row>
    <row r="2067" spans="1:10" ht="15" customHeight="1">
      <c r="A2067" s="587"/>
      <c r="B2067" s="291">
        <v>2</v>
      </c>
      <c r="C2067" s="593" t="str">
        <f>_xlfn.CONCAT(Table1[[#This Row],[groupid]],Table1[[#This Row],[Thành phần hao phí]])</f>
        <v>2Cộng</v>
      </c>
      <c r="D2067" s="594"/>
      <c r="E2067" s="589" t="s">
        <v>314</v>
      </c>
      <c r="F2067" s="588"/>
      <c r="G2067" s="595"/>
      <c r="H2067" s="590"/>
      <c r="I2067" s="596"/>
      <c r="J2067" s="591">
        <v>978209</v>
      </c>
    </row>
    <row r="2068" spans="1:10" ht="15" customHeight="1">
      <c r="A2068" s="587">
        <v>3</v>
      </c>
      <c r="B2068" s="291">
        <v>3</v>
      </c>
      <c r="C2068" s="593" t="str">
        <f>_xlfn.CONCAT(Table1[[#This Row],[groupid]],Table1[[#This Row],[Thành phần hao phí]])</f>
        <v>3Vận chuyển 1km đầu, đi đổ bằng tàu kéo 75cv + phao thép 60T</v>
      </c>
      <c r="D2068" s="594" t="s">
        <v>57</v>
      </c>
      <c r="E2068" s="589" t="s">
        <v>58</v>
      </c>
      <c r="F2068" s="588" t="s">
        <v>54</v>
      </c>
      <c r="G2068" s="595">
        <v>1</v>
      </c>
      <c r="H2068" s="590"/>
      <c r="I2068" s="596"/>
      <c r="J2068" s="591"/>
    </row>
    <row r="2069" spans="1:10" ht="15" customHeight="1">
      <c r="A2069" s="587"/>
      <c r="B2069" s="291">
        <v>3</v>
      </c>
      <c r="C2069" s="593" t="str">
        <f>_xlfn.CONCAT(Table1[[#This Row],[groupid]],Table1[[#This Row],[Thành phần hao phí]])</f>
        <v>3c) Máy thi công</v>
      </c>
      <c r="D2069" s="594"/>
      <c r="E2069" s="589" t="s">
        <v>230</v>
      </c>
      <c r="F2069" s="588"/>
      <c r="G2069" s="595"/>
      <c r="H2069" s="590"/>
      <c r="I2069" s="596"/>
      <c r="J2069" s="591">
        <v>343452</v>
      </c>
    </row>
    <row r="2070" spans="1:10" ht="15" customHeight="1">
      <c r="A2070" s="587"/>
      <c r="B2070" s="291">
        <v>3</v>
      </c>
      <c r="C2070" s="593" t="str">
        <f>_xlfn.CONCAT(Table1[[#This Row],[groupid]],Table1[[#This Row],[Thành phần hao phí]])</f>
        <v>3Phao thép 60T</v>
      </c>
      <c r="D2070" s="594" t="s">
        <v>108</v>
      </c>
      <c r="E2070" s="589" t="s">
        <v>109</v>
      </c>
      <c r="F2070" s="588" t="s">
        <v>103</v>
      </c>
      <c r="G2070" s="595">
        <v>9.4E-2</v>
      </c>
      <c r="H2070" s="590">
        <v>115189</v>
      </c>
      <c r="I2070" s="596">
        <v>1</v>
      </c>
      <c r="J2070" s="591">
        <v>10828</v>
      </c>
    </row>
    <row r="2071" spans="1:10" ht="15" customHeight="1">
      <c r="A2071" s="587"/>
      <c r="B2071" s="291">
        <v>3</v>
      </c>
      <c r="C2071" s="593" t="str">
        <f>_xlfn.CONCAT(Table1[[#This Row],[groupid]],Table1[[#This Row],[Thành phần hao phí]])</f>
        <v>3Tàu kéo 75CV</v>
      </c>
      <c r="D2071" s="594" t="s">
        <v>123</v>
      </c>
      <c r="E2071" s="589" t="s">
        <v>124</v>
      </c>
      <c r="F2071" s="588" t="s">
        <v>103</v>
      </c>
      <c r="G2071" s="595">
        <v>9.4E-2</v>
      </c>
      <c r="H2071" s="590">
        <v>3538558</v>
      </c>
      <c r="I2071" s="596">
        <v>1</v>
      </c>
      <c r="J2071" s="591">
        <v>332624</v>
      </c>
    </row>
    <row r="2072" spans="1:10" ht="15" customHeight="1">
      <c r="A2072" s="587"/>
      <c r="B2072" s="291">
        <v>3</v>
      </c>
      <c r="C2072" s="593" t="str">
        <f>_xlfn.CONCAT(Table1[[#This Row],[groupid]],Table1[[#This Row],[Thành phần hao phí]])</f>
        <v>3Cộng</v>
      </c>
      <c r="D2072" s="594"/>
      <c r="E2072" s="589" t="s">
        <v>314</v>
      </c>
      <c r="F2072" s="588"/>
      <c r="G2072" s="595"/>
      <c r="H2072" s="590"/>
      <c r="I2072" s="596"/>
      <c r="J2072" s="591">
        <v>343452</v>
      </c>
    </row>
    <row r="2073" spans="1:10" ht="15" customHeight="1">
      <c r="A2073" s="587">
        <v>4</v>
      </c>
      <c r="B2073" s="291">
        <v>4</v>
      </c>
      <c r="C2073" s="593" t="str">
        <f>_xlfn.CONCAT(Table1[[#This Row],[groupid]],Table1[[#This Row],[Thành phần hao phí]])</f>
        <v>4Vận chuyển đất, cát đổ đi bằng tàu kéo 360CV, sà lan 400 tấn, vận chuyển 1 km tiếp theo, cự ly &lt;= 6km</v>
      </c>
      <c r="D2073" s="594" t="s">
        <v>60</v>
      </c>
      <c r="E2073" s="589" t="s">
        <v>61</v>
      </c>
      <c r="F2073" s="588" t="s">
        <v>54</v>
      </c>
      <c r="G2073" s="595">
        <v>1</v>
      </c>
      <c r="H2073" s="590"/>
      <c r="I2073" s="596"/>
      <c r="J2073" s="591"/>
    </row>
    <row r="2074" spans="1:10" ht="15" customHeight="1">
      <c r="A2074" s="587"/>
      <c r="B2074" s="291">
        <v>4</v>
      </c>
      <c r="C2074" s="593" t="str">
        <f>_xlfn.CONCAT(Table1[[#This Row],[groupid]],Table1[[#This Row],[Thành phần hao phí]])</f>
        <v>4c) Máy thi công</v>
      </c>
      <c r="D2074" s="594"/>
      <c r="E2074" s="589" t="s">
        <v>230</v>
      </c>
      <c r="F2074" s="588"/>
      <c r="G2074" s="595"/>
      <c r="H2074" s="590"/>
      <c r="I2074" s="596"/>
      <c r="J2074" s="591">
        <v>555370</v>
      </c>
    </row>
    <row r="2075" spans="1:10" ht="15" customHeight="1">
      <c r="A2075" s="587"/>
      <c r="B2075" s="291">
        <v>4</v>
      </c>
      <c r="C2075" s="593" t="str">
        <f>_xlfn.CONCAT(Table1[[#This Row],[groupid]],Table1[[#This Row],[Thành phần hao phí]])</f>
        <v>4Phao thép 60T</v>
      </c>
      <c r="D2075" s="594" t="s">
        <v>108</v>
      </c>
      <c r="E2075" s="589" t="s">
        <v>109</v>
      </c>
      <c r="F2075" s="588" t="s">
        <v>103</v>
      </c>
      <c r="G2075" s="595">
        <v>0.08</v>
      </c>
      <c r="H2075" s="590">
        <v>115189</v>
      </c>
      <c r="I2075" s="596">
        <v>1.9</v>
      </c>
      <c r="J2075" s="591">
        <v>17509</v>
      </c>
    </row>
    <row r="2076" spans="1:10" ht="15" customHeight="1">
      <c r="A2076" s="587"/>
      <c r="B2076" s="291">
        <v>4</v>
      </c>
      <c r="C2076" s="593" t="str">
        <f>_xlfn.CONCAT(Table1[[#This Row],[groupid]],Table1[[#This Row],[Thành phần hao phí]])</f>
        <v>4Tàu kéo 75CV</v>
      </c>
      <c r="D2076" s="594" t="s">
        <v>123</v>
      </c>
      <c r="E2076" s="589" t="s">
        <v>124</v>
      </c>
      <c r="F2076" s="588" t="s">
        <v>103</v>
      </c>
      <c r="G2076" s="595">
        <v>0.08</v>
      </c>
      <c r="H2076" s="590">
        <v>3538558</v>
      </c>
      <c r="I2076" s="596">
        <v>1.9</v>
      </c>
      <c r="J2076" s="591">
        <v>537861</v>
      </c>
    </row>
    <row r="2077" spans="1:10" ht="15" customHeight="1">
      <c r="A2077" s="587"/>
      <c r="B2077" s="291">
        <v>4</v>
      </c>
      <c r="C2077" s="593" t="str">
        <f>_xlfn.CONCAT(Table1[[#This Row],[groupid]],Table1[[#This Row],[Thành phần hao phí]])</f>
        <v>4Cộng</v>
      </c>
      <c r="D2077" s="594"/>
      <c r="E2077" s="589" t="s">
        <v>314</v>
      </c>
      <c r="F2077" s="588"/>
      <c r="G2077" s="595"/>
      <c r="H2077" s="590"/>
      <c r="I2077" s="596"/>
      <c r="J2077" s="591">
        <v>555370</v>
      </c>
    </row>
    <row r="2078" spans="1:10" ht="15" customHeight="1">
      <c r="A2078" s="587">
        <v>5</v>
      </c>
      <c r="B2078" s="291">
        <v>5</v>
      </c>
      <c r="C2078" s="593" t="str">
        <f>_xlfn.CONCAT(Table1[[#This Row],[groupid]],Table1[[#This Row],[Thành phần hao phí]])</f>
        <v>5Đào xúc bùn lên xà lan 400T bằng máy đào gầu dây &lt;1,25m3, (máy đào đứng trên phao thép trọng tải 60T)</v>
      </c>
      <c r="D2078" s="594" t="s">
        <v>63</v>
      </c>
      <c r="E2078" s="589" t="s">
        <v>64</v>
      </c>
      <c r="F2078" s="588" t="s">
        <v>54</v>
      </c>
      <c r="G2078" s="595">
        <v>1</v>
      </c>
      <c r="H2078" s="590"/>
      <c r="I2078" s="596"/>
      <c r="J2078" s="591"/>
    </row>
    <row r="2079" spans="1:10" ht="15" customHeight="1">
      <c r="A2079" s="587"/>
      <c r="B2079" s="291">
        <v>5</v>
      </c>
      <c r="C2079" s="593" t="str">
        <f>_xlfn.CONCAT(Table1[[#This Row],[groupid]],Table1[[#This Row],[Thành phần hao phí]])</f>
        <v>5b) Nhân công</v>
      </c>
      <c r="D2079" s="594"/>
      <c r="E2079" s="589" t="s">
        <v>229</v>
      </c>
      <c r="F2079" s="588"/>
      <c r="G2079" s="595"/>
      <c r="H2079" s="590"/>
      <c r="I2079" s="596"/>
      <c r="J2079" s="591">
        <v>88740</v>
      </c>
    </row>
    <row r="2080" spans="1:10" ht="15" customHeight="1">
      <c r="A2080" s="587"/>
      <c r="B2080" s="291">
        <v>5</v>
      </c>
      <c r="C2080" s="593" t="str">
        <f>_xlfn.CONCAT(Table1[[#This Row],[groupid]],Table1[[#This Row],[Thành phần hao phí]])</f>
        <v>5Nhân công 3,5/7, nhóm 1</v>
      </c>
      <c r="D2080" s="594" t="s">
        <v>96</v>
      </c>
      <c r="E2080" s="589" t="s">
        <v>97</v>
      </c>
      <c r="F2080" s="588" t="s">
        <v>93</v>
      </c>
      <c r="G2080" s="595">
        <v>0.36</v>
      </c>
      <c r="H2080" s="590">
        <v>246500</v>
      </c>
      <c r="I2080" s="596">
        <v>1</v>
      </c>
      <c r="J2080" s="591">
        <v>88740</v>
      </c>
    </row>
    <row r="2081" spans="1:10" ht="15" customHeight="1">
      <c r="A2081" s="587"/>
      <c r="B2081" s="291">
        <v>5</v>
      </c>
      <c r="C2081" s="593" t="str">
        <f>_xlfn.CONCAT(Table1[[#This Row],[groupid]],Table1[[#This Row],[Thành phần hao phí]])</f>
        <v>5c) Máy thi công</v>
      </c>
      <c r="D2081" s="594"/>
      <c r="E2081" s="589" t="s">
        <v>230</v>
      </c>
      <c r="F2081" s="588"/>
      <c r="G2081" s="595"/>
      <c r="H2081" s="590"/>
      <c r="I2081" s="596"/>
      <c r="J2081" s="591">
        <v>1007960</v>
      </c>
    </row>
    <row r="2082" spans="1:10" ht="15" customHeight="1">
      <c r="A2082" s="587"/>
      <c r="B2082" s="291">
        <v>5</v>
      </c>
      <c r="C2082" s="593" t="str">
        <f>_xlfn.CONCAT(Table1[[#This Row],[groupid]],Table1[[#This Row],[Thành phần hao phí]])</f>
        <v>5Máy đào gầu dây 1,2m3</v>
      </c>
      <c r="D2082" s="594" t="s">
        <v>105</v>
      </c>
      <c r="E2082" s="589" t="s">
        <v>106</v>
      </c>
      <c r="F2082" s="588" t="s">
        <v>103</v>
      </c>
      <c r="G2082" s="595">
        <v>0.192</v>
      </c>
      <c r="H2082" s="590">
        <v>3565793</v>
      </c>
      <c r="I2082" s="596">
        <v>1</v>
      </c>
      <c r="J2082" s="591">
        <v>684632</v>
      </c>
    </row>
    <row r="2083" spans="1:10" ht="15" customHeight="1">
      <c r="A2083" s="587"/>
      <c r="B2083" s="291">
        <v>5</v>
      </c>
      <c r="C2083" s="593" t="str">
        <f>_xlfn.CONCAT(Table1[[#This Row],[groupid]],Table1[[#This Row],[Thành phần hao phí]])</f>
        <v>5Sà lan 250T</v>
      </c>
      <c r="D2083" s="594" t="s">
        <v>113</v>
      </c>
      <c r="E2083" s="589" t="s">
        <v>114</v>
      </c>
      <c r="F2083" s="588" t="s">
        <v>103</v>
      </c>
      <c r="G2083" s="595">
        <v>0.192</v>
      </c>
      <c r="H2083" s="590">
        <v>677592</v>
      </c>
      <c r="I2083" s="596">
        <v>1</v>
      </c>
      <c r="J2083" s="591">
        <v>130098</v>
      </c>
    </row>
    <row r="2084" spans="1:10" ht="15" customHeight="1">
      <c r="A2084" s="587"/>
      <c r="B2084" s="291">
        <v>5</v>
      </c>
      <c r="C2084" s="593" t="str">
        <f>_xlfn.CONCAT(Table1[[#This Row],[groupid]],Table1[[#This Row],[Thành phần hao phí]])</f>
        <v>5Phao thép 60T chứa bùn</v>
      </c>
      <c r="D2084" s="594" t="s">
        <v>108</v>
      </c>
      <c r="E2084" s="589" t="s">
        <v>111</v>
      </c>
      <c r="F2084" s="588" t="s">
        <v>103</v>
      </c>
      <c r="G2084" s="595">
        <v>0.192</v>
      </c>
      <c r="H2084" s="590">
        <v>115189</v>
      </c>
      <c r="I2084" s="596">
        <v>1</v>
      </c>
      <c r="J2084" s="591">
        <v>22116</v>
      </c>
    </row>
    <row r="2085" spans="1:10" ht="15" customHeight="1">
      <c r="A2085" s="587"/>
      <c r="B2085" s="291">
        <v>5</v>
      </c>
      <c r="C2085" s="593" t="str">
        <f>_xlfn.CONCAT(Table1[[#This Row],[groupid]],Table1[[#This Row],[Thành phần hao phí]])</f>
        <v>5Sà lan 400T nhận bùn</v>
      </c>
      <c r="D2085" s="594" t="s">
        <v>116</v>
      </c>
      <c r="E2085" s="589" t="s">
        <v>119</v>
      </c>
      <c r="F2085" s="588" t="s">
        <v>103</v>
      </c>
      <c r="G2085" s="595">
        <v>0.192</v>
      </c>
      <c r="H2085" s="590">
        <v>891221</v>
      </c>
      <c r="I2085" s="596">
        <v>1</v>
      </c>
      <c r="J2085" s="591">
        <v>171114</v>
      </c>
    </row>
    <row r="2086" spans="1:10" ht="15" customHeight="1">
      <c r="A2086" s="587"/>
      <c r="B2086" s="291">
        <v>5</v>
      </c>
      <c r="C2086" s="593" t="str">
        <f>_xlfn.CONCAT(Table1[[#This Row],[groupid]],Table1[[#This Row],[Thành phần hao phí]])</f>
        <v>5Cộng</v>
      </c>
      <c r="D2086" s="594"/>
      <c r="E2086" s="589" t="s">
        <v>314</v>
      </c>
      <c r="F2086" s="588"/>
      <c r="G2086" s="595"/>
      <c r="H2086" s="590"/>
      <c r="I2086" s="596"/>
      <c r="J2086" s="591">
        <v>1007960</v>
      </c>
    </row>
    <row r="2087" spans="1:10" ht="15" customHeight="1">
      <c r="A2087" s="587">
        <v>6</v>
      </c>
      <c r="B2087" s="291">
        <v>6</v>
      </c>
      <c r="C2087" s="593" t="str">
        <f>_xlfn.CONCAT(Table1[[#This Row],[groupid]],Table1[[#This Row],[Thành phần hao phí]])</f>
        <v>6Vận chuyển đất, bùn đổ đi bằng tàu kéo 360CV, sà lan 400 tấn, vận chuyển 1 km đầu</v>
      </c>
      <c r="D2087" s="594" t="s">
        <v>57</v>
      </c>
      <c r="E2087" s="589" t="s">
        <v>67</v>
      </c>
      <c r="F2087" s="588" t="s">
        <v>54</v>
      </c>
      <c r="G2087" s="595">
        <v>1</v>
      </c>
      <c r="H2087" s="590"/>
      <c r="I2087" s="596"/>
      <c r="J2087" s="591"/>
    </row>
    <row r="2088" spans="1:10" ht="15" customHeight="1">
      <c r="A2088" s="587"/>
      <c r="B2088" s="291">
        <v>6</v>
      </c>
      <c r="C2088" s="593" t="str">
        <f>_xlfn.CONCAT(Table1[[#This Row],[groupid]],Table1[[#This Row],[Thành phần hao phí]])</f>
        <v>6c) Máy thi công</v>
      </c>
      <c r="D2088" s="594"/>
      <c r="E2088" s="589" t="s">
        <v>230</v>
      </c>
      <c r="F2088" s="588"/>
      <c r="G2088" s="595"/>
      <c r="H2088" s="590"/>
      <c r="I2088" s="596"/>
      <c r="J2088" s="591">
        <v>634088</v>
      </c>
    </row>
    <row r="2089" spans="1:10" ht="15" customHeight="1">
      <c r="A2089" s="587"/>
      <c r="B2089" s="291">
        <v>6</v>
      </c>
      <c r="C2089" s="593" t="str">
        <f>_xlfn.CONCAT(Table1[[#This Row],[groupid]],Table1[[#This Row],[Thành phần hao phí]])</f>
        <v>6Sà lan 400T</v>
      </c>
      <c r="D2089" s="594" t="s">
        <v>116</v>
      </c>
      <c r="E2089" s="589" t="s">
        <v>117</v>
      </c>
      <c r="F2089" s="588" t="s">
        <v>103</v>
      </c>
      <c r="G2089" s="595">
        <v>9.4E-2</v>
      </c>
      <c r="H2089" s="590">
        <v>891221</v>
      </c>
      <c r="I2089" s="596">
        <v>1</v>
      </c>
      <c r="J2089" s="591">
        <v>83775</v>
      </c>
    </row>
    <row r="2090" spans="1:10" ht="15" customHeight="1">
      <c r="A2090" s="587"/>
      <c r="B2090" s="291">
        <v>6</v>
      </c>
      <c r="C2090" s="593" t="str">
        <f>_xlfn.CONCAT(Table1[[#This Row],[groupid]],Table1[[#This Row],[Thành phần hao phí]])</f>
        <v>6Tàu kéo 360CV</v>
      </c>
      <c r="D2090" s="594" t="s">
        <v>120</v>
      </c>
      <c r="E2090" s="589" t="s">
        <v>121</v>
      </c>
      <c r="F2090" s="588" t="s">
        <v>103</v>
      </c>
      <c r="G2090" s="595">
        <v>9.4E-2</v>
      </c>
      <c r="H2090" s="590">
        <v>5854397</v>
      </c>
      <c r="I2090" s="596">
        <v>1</v>
      </c>
      <c r="J2090" s="591">
        <v>550313</v>
      </c>
    </row>
    <row r="2091" spans="1:10" ht="15" customHeight="1">
      <c r="A2091" s="587"/>
      <c r="B2091" s="291">
        <v>6</v>
      </c>
      <c r="C2091" s="593" t="str">
        <f>_xlfn.CONCAT(Table1[[#This Row],[groupid]],Table1[[#This Row],[Thành phần hao phí]])</f>
        <v>6Cộng</v>
      </c>
      <c r="D2091" s="594"/>
      <c r="E2091" s="589" t="s">
        <v>314</v>
      </c>
      <c r="F2091" s="588"/>
      <c r="G2091" s="595"/>
      <c r="H2091" s="590"/>
      <c r="I2091" s="596"/>
      <c r="J2091" s="591">
        <v>634088</v>
      </c>
    </row>
    <row r="2092" spans="1:10" ht="15" customHeight="1">
      <c r="A2092" s="587">
        <v>7</v>
      </c>
      <c r="B2092" s="291">
        <v>7</v>
      </c>
      <c r="C2092" s="593" t="str">
        <f>_xlfn.CONCAT(Table1[[#This Row],[groupid]],Table1[[#This Row],[Thành phần hao phí]])</f>
        <v>7Vận chuyển đất, bùn đổ đi bằng tàu kéo 360CV, sà lan 400 tấn, vận chuyển 1 km tiếp theo, cự ly &lt;= 6km</v>
      </c>
      <c r="D2092" s="594" t="s">
        <v>60</v>
      </c>
      <c r="E2092" s="589" t="s">
        <v>69</v>
      </c>
      <c r="F2092" s="588" t="s">
        <v>54</v>
      </c>
      <c r="G2092" s="595">
        <v>1</v>
      </c>
      <c r="H2092" s="590"/>
      <c r="I2092" s="596"/>
      <c r="J2092" s="591"/>
    </row>
    <row r="2093" spans="1:10" ht="15" customHeight="1">
      <c r="A2093" s="587"/>
      <c r="B2093" s="291">
        <v>7</v>
      </c>
      <c r="C2093" s="593" t="str">
        <f>_xlfn.CONCAT(Table1[[#This Row],[groupid]],Table1[[#This Row],[Thành phần hao phí]])</f>
        <v>7c) Máy thi công</v>
      </c>
      <c r="D2093" s="594"/>
      <c r="E2093" s="589" t="s">
        <v>230</v>
      </c>
      <c r="F2093" s="588"/>
      <c r="G2093" s="595"/>
      <c r="H2093" s="590"/>
      <c r="I2093" s="596"/>
      <c r="J2093" s="591">
        <v>2698247</v>
      </c>
    </row>
    <row r="2094" spans="1:10" ht="15" customHeight="1">
      <c r="A2094" s="587"/>
      <c r="B2094" s="291">
        <v>7</v>
      </c>
      <c r="C2094" s="593" t="str">
        <f>_xlfn.CONCAT(Table1[[#This Row],[groupid]],Table1[[#This Row],[Thành phần hao phí]])</f>
        <v>7Sà lan 400T</v>
      </c>
      <c r="D2094" s="594" t="s">
        <v>116</v>
      </c>
      <c r="E2094" s="589" t="s">
        <v>117</v>
      </c>
      <c r="F2094" s="588" t="s">
        <v>103</v>
      </c>
      <c r="G2094" s="595">
        <v>0.08</v>
      </c>
      <c r="H2094" s="590">
        <v>891221</v>
      </c>
      <c r="I2094" s="596">
        <v>5</v>
      </c>
      <c r="J2094" s="591">
        <v>356488</v>
      </c>
    </row>
    <row r="2095" spans="1:10" ht="15" customHeight="1">
      <c r="A2095" s="587"/>
      <c r="B2095" s="291">
        <v>7</v>
      </c>
      <c r="C2095" s="593" t="str">
        <f>_xlfn.CONCAT(Table1[[#This Row],[groupid]],Table1[[#This Row],[Thành phần hao phí]])</f>
        <v>7Tàu kéo 360CV</v>
      </c>
      <c r="D2095" s="594" t="s">
        <v>120</v>
      </c>
      <c r="E2095" s="589" t="s">
        <v>121</v>
      </c>
      <c r="F2095" s="588" t="s">
        <v>103</v>
      </c>
      <c r="G2095" s="595">
        <v>0.08</v>
      </c>
      <c r="H2095" s="590">
        <v>5854397</v>
      </c>
      <c r="I2095" s="596">
        <v>5</v>
      </c>
      <c r="J2095" s="591">
        <v>2341759</v>
      </c>
    </row>
    <row r="2096" spans="1:10" ht="15" customHeight="1">
      <c r="A2096" s="587"/>
      <c r="B2096" s="291">
        <v>7</v>
      </c>
      <c r="C2096" s="593" t="str">
        <f>_xlfn.CONCAT(Table1[[#This Row],[groupid]],Table1[[#This Row],[Thành phần hao phí]])</f>
        <v>7Cộng</v>
      </c>
      <c r="D2096" s="594"/>
      <c r="E2096" s="589" t="s">
        <v>314</v>
      </c>
      <c r="F2096" s="588"/>
      <c r="G2096" s="595"/>
      <c r="H2096" s="590"/>
      <c r="I2096" s="596"/>
      <c r="J2096" s="591">
        <v>2698247</v>
      </c>
    </row>
    <row r="2097" spans="1:10" ht="15" customHeight="1">
      <c r="A2097" s="587">
        <v>8</v>
      </c>
      <c r="B2097" s="291">
        <v>8</v>
      </c>
      <c r="C2097" s="593" t="str">
        <f>_xlfn.CONCAT(Table1[[#This Row],[groupid]],Table1[[#This Row],[Thành phần hao phí]])</f>
        <v>8Vận chuyển đất, bùn đổ đi bằng tàu kéo 360CV, sà lan 400 tấn, vận chuyển 1 km tiếp theo, cự ly từ 6 - 20km</v>
      </c>
      <c r="D2097" s="594" t="s">
        <v>71</v>
      </c>
      <c r="E2097" s="589" t="s">
        <v>72</v>
      </c>
      <c r="F2097" s="588" t="s">
        <v>54</v>
      </c>
      <c r="G2097" s="595">
        <v>1</v>
      </c>
      <c r="H2097" s="590"/>
      <c r="I2097" s="596"/>
      <c r="J2097" s="591"/>
    </row>
    <row r="2098" spans="1:10" ht="15" customHeight="1">
      <c r="A2098" s="587"/>
      <c r="B2098" s="291">
        <v>8</v>
      </c>
      <c r="C2098" s="593" t="str">
        <f>_xlfn.CONCAT(Table1[[#This Row],[groupid]],Table1[[#This Row],[Thành phần hao phí]])</f>
        <v>8c) Máy thi công</v>
      </c>
      <c r="D2098" s="594"/>
      <c r="E2098" s="589" t="s">
        <v>230</v>
      </c>
      <c r="F2098" s="588"/>
      <c r="G2098" s="595"/>
      <c r="H2098" s="590"/>
      <c r="I2098" s="596"/>
      <c r="J2098" s="591">
        <v>6705145</v>
      </c>
    </row>
    <row r="2099" spans="1:10" ht="15" customHeight="1">
      <c r="A2099" s="587"/>
      <c r="B2099" s="291">
        <v>8</v>
      </c>
      <c r="C2099" s="593" t="str">
        <f>_xlfn.CONCAT(Table1[[#This Row],[groupid]],Table1[[#This Row],[Thành phần hao phí]])</f>
        <v>8Sà lan 400T</v>
      </c>
      <c r="D2099" s="594" t="s">
        <v>116</v>
      </c>
      <c r="E2099" s="589" t="s">
        <v>117</v>
      </c>
      <c r="F2099" s="588" t="s">
        <v>103</v>
      </c>
      <c r="G2099" s="595">
        <v>7.0999999999999994E-2</v>
      </c>
      <c r="H2099" s="590">
        <v>891221</v>
      </c>
      <c r="I2099" s="596">
        <v>14</v>
      </c>
      <c r="J2099" s="591">
        <v>885874</v>
      </c>
    </row>
    <row r="2100" spans="1:10" ht="15" customHeight="1">
      <c r="A2100" s="587"/>
      <c r="B2100" s="291">
        <v>8</v>
      </c>
      <c r="C2100" s="593" t="str">
        <f>_xlfn.CONCAT(Table1[[#This Row],[groupid]],Table1[[#This Row],[Thành phần hao phí]])</f>
        <v>8Tàu kéo 360CV</v>
      </c>
      <c r="D2100" s="594" t="s">
        <v>120</v>
      </c>
      <c r="E2100" s="589" t="s">
        <v>121</v>
      </c>
      <c r="F2100" s="588" t="s">
        <v>103</v>
      </c>
      <c r="G2100" s="595">
        <v>7.0999999999999994E-2</v>
      </c>
      <c r="H2100" s="590">
        <v>5854397</v>
      </c>
      <c r="I2100" s="596">
        <v>14</v>
      </c>
      <c r="J2100" s="591">
        <v>5819271</v>
      </c>
    </row>
    <row r="2101" spans="1:10" ht="15" customHeight="1">
      <c r="A2101" s="587"/>
      <c r="B2101" s="291">
        <v>8</v>
      </c>
      <c r="C2101" s="593" t="str">
        <f>_xlfn.CONCAT(Table1[[#This Row],[groupid]],Table1[[#This Row],[Thành phần hao phí]])</f>
        <v>8Cộng</v>
      </c>
      <c r="D2101" s="594"/>
      <c r="E2101" s="589" t="s">
        <v>314</v>
      </c>
      <c r="F2101" s="588"/>
      <c r="G2101" s="595"/>
      <c r="H2101" s="590"/>
      <c r="I2101" s="596"/>
      <c r="J2101" s="591">
        <v>6705145</v>
      </c>
    </row>
    <row r="2102" spans="1:10" ht="15" customHeight="1">
      <c r="A2102" s="587">
        <v>9</v>
      </c>
      <c r="B2102" s="291">
        <v>9</v>
      </c>
      <c r="C2102" s="593" t="str">
        <f>_xlfn.CONCAT(Table1[[#This Row],[groupid]],Table1[[#This Row],[Thành phần hao phí]])</f>
        <v>9Vận chuyển đất, bùn đổ đi bằng tàu kéo 360CV, sà lan 400 tấn, vận chuyển 1 km tiếp theo, cự ly &gt; 20km</v>
      </c>
      <c r="D2102" s="594" t="s">
        <v>74</v>
      </c>
      <c r="E2102" s="589" t="s">
        <v>75</v>
      </c>
      <c r="F2102" s="588" t="s">
        <v>54</v>
      </c>
      <c r="G2102" s="595">
        <v>1</v>
      </c>
      <c r="H2102" s="590"/>
      <c r="I2102" s="596"/>
      <c r="J2102" s="591"/>
    </row>
    <row r="2103" spans="1:10" ht="15" customHeight="1">
      <c r="A2103" s="587"/>
      <c r="B2103" s="291">
        <v>9</v>
      </c>
      <c r="C2103" s="593" t="str">
        <f>_xlfn.CONCAT(Table1[[#This Row],[groupid]],Table1[[#This Row],[Thành phần hao phí]])</f>
        <v>9c) Máy thi công</v>
      </c>
      <c r="D2103" s="594"/>
      <c r="E2103" s="589" t="s">
        <v>230</v>
      </c>
      <c r="F2103" s="588"/>
      <c r="G2103" s="595"/>
      <c r="H2103" s="590"/>
      <c r="I2103" s="596"/>
      <c r="J2103" s="591">
        <v>279269</v>
      </c>
    </row>
    <row r="2104" spans="1:10" ht="15" customHeight="1">
      <c r="A2104" s="587"/>
      <c r="B2104" s="291">
        <v>9</v>
      </c>
      <c r="C2104" s="593" t="str">
        <f>_xlfn.CONCAT(Table1[[#This Row],[groupid]],Table1[[#This Row],[Thành phần hao phí]])</f>
        <v>9Sà lan 400T</v>
      </c>
      <c r="D2104" s="594" t="s">
        <v>116</v>
      </c>
      <c r="E2104" s="589" t="s">
        <v>117</v>
      </c>
      <c r="F2104" s="588" t="s">
        <v>103</v>
      </c>
      <c r="G2104" s="595">
        <v>6.9000000000000006E-2</v>
      </c>
      <c r="H2104" s="590">
        <v>891221</v>
      </c>
      <c r="I2104" s="596">
        <v>0.6</v>
      </c>
      <c r="J2104" s="591">
        <v>36897</v>
      </c>
    </row>
    <row r="2105" spans="1:10" ht="15" customHeight="1">
      <c r="A2105" s="587"/>
      <c r="B2105" s="291">
        <v>9</v>
      </c>
      <c r="C2105" s="593" t="str">
        <f>_xlfn.CONCAT(Table1[[#This Row],[groupid]],Table1[[#This Row],[Thành phần hao phí]])</f>
        <v>9Tàu kéo 360CV</v>
      </c>
      <c r="D2105" s="594" t="s">
        <v>120</v>
      </c>
      <c r="E2105" s="589" t="s">
        <v>121</v>
      </c>
      <c r="F2105" s="588" t="s">
        <v>103</v>
      </c>
      <c r="G2105" s="595">
        <v>6.9000000000000006E-2</v>
      </c>
      <c r="H2105" s="590">
        <v>5854397</v>
      </c>
      <c r="I2105" s="596">
        <v>0.6</v>
      </c>
      <c r="J2105" s="591">
        <v>242372</v>
      </c>
    </row>
    <row r="2106" spans="1:10" ht="15" customHeight="1">
      <c r="A2106" s="587"/>
      <c r="B2106" s="291">
        <v>9</v>
      </c>
      <c r="C2106" s="593" t="str">
        <f>_xlfn.CONCAT(Table1[[#This Row],[groupid]],Table1[[#This Row],[Thành phần hao phí]])</f>
        <v>9Cộng</v>
      </c>
      <c r="D2106" s="594"/>
      <c r="E2106" s="589" t="s">
        <v>314</v>
      </c>
      <c r="F2106" s="588"/>
      <c r="G2106" s="595"/>
      <c r="H2106" s="590"/>
      <c r="I2106" s="596"/>
      <c r="J2106" s="591">
        <v>279269</v>
      </c>
    </row>
    <row r="2107" spans="1:10" ht="15" customHeight="1">
      <c r="A2107" s="587">
        <v>10</v>
      </c>
      <c r="B2107" s="291">
        <v>10</v>
      </c>
      <c r="C2107" s="593" t="str">
        <f>_xlfn.CONCAT(Table1[[#This Row],[groupid]],Table1[[#This Row],[Thành phần hao phí]])</f>
        <v>10Vận chuyển đất từ sà lan 400T lên bờ bằng máy đào gầu dây 1,2m3, chiều cao đổ đất &lt;= 3m, bùn đặc</v>
      </c>
      <c r="D2107" s="594" t="s">
        <v>63</v>
      </c>
      <c r="E2107" s="589" t="s">
        <v>77</v>
      </c>
      <c r="F2107" s="588" t="s">
        <v>54</v>
      </c>
      <c r="G2107" s="595">
        <v>1</v>
      </c>
      <c r="H2107" s="590"/>
      <c r="I2107" s="596"/>
      <c r="J2107" s="591"/>
    </row>
    <row r="2108" spans="1:10" ht="15" customHeight="1">
      <c r="A2108" s="587"/>
      <c r="B2108" s="291">
        <v>10</v>
      </c>
      <c r="C2108" s="593" t="str">
        <f>_xlfn.CONCAT(Table1[[#This Row],[groupid]],Table1[[#This Row],[Thành phần hao phí]])</f>
        <v>10b) Nhân công</v>
      </c>
      <c r="D2108" s="594"/>
      <c r="E2108" s="589" t="s">
        <v>229</v>
      </c>
      <c r="F2108" s="588"/>
      <c r="G2108" s="595"/>
      <c r="H2108" s="590"/>
      <c r="I2108" s="596"/>
      <c r="J2108" s="591">
        <v>88740</v>
      </c>
    </row>
    <row r="2109" spans="1:10" ht="15" customHeight="1">
      <c r="A2109" s="587"/>
      <c r="B2109" s="291">
        <v>10</v>
      </c>
      <c r="C2109" s="593" t="str">
        <f>_xlfn.CONCAT(Table1[[#This Row],[groupid]],Table1[[#This Row],[Thành phần hao phí]])</f>
        <v>10Nhân công 3,5/7, nhóm 1</v>
      </c>
      <c r="D2109" s="594" t="s">
        <v>96</v>
      </c>
      <c r="E2109" s="589" t="s">
        <v>97</v>
      </c>
      <c r="F2109" s="588" t="s">
        <v>93</v>
      </c>
      <c r="G2109" s="595">
        <v>0.36</v>
      </c>
      <c r="H2109" s="590">
        <v>246500</v>
      </c>
      <c r="I2109" s="596">
        <v>1</v>
      </c>
      <c r="J2109" s="591">
        <v>88740</v>
      </c>
    </row>
    <row r="2110" spans="1:10" ht="15" customHeight="1">
      <c r="A2110" s="587"/>
      <c r="B2110" s="291">
        <v>10</v>
      </c>
      <c r="C2110" s="593" t="str">
        <f>_xlfn.CONCAT(Table1[[#This Row],[groupid]],Table1[[#This Row],[Thành phần hao phí]])</f>
        <v>10c) Máy thi công</v>
      </c>
      <c r="D2110" s="594"/>
      <c r="E2110" s="589" t="s">
        <v>230</v>
      </c>
      <c r="F2110" s="588"/>
      <c r="G2110" s="595"/>
      <c r="H2110" s="590"/>
      <c r="I2110" s="596"/>
      <c r="J2110" s="591">
        <v>985844</v>
      </c>
    </row>
    <row r="2111" spans="1:10" ht="15" customHeight="1">
      <c r="A2111" s="587"/>
      <c r="B2111" s="291">
        <v>10</v>
      </c>
      <c r="C2111" s="593" t="str">
        <f>_xlfn.CONCAT(Table1[[#This Row],[groupid]],Table1[[#This Row],[Thành phần hao phí]])</f>
        <v>10Máy đào gầu dây 1,2m3</v>
      </c>
      <c r="D2111" s="594" t="s">
        <v>105</v>
      </c>
      <c r="E2111" s="589" t="s">
        <v>106</v>
      </c>
      <c r="F2111" s="588" t="s">
        <v>103</v>
      </c>
      <c r="G2111" s="595">
        <v>0.192</v>
      </c>
      <c r="H2111" s="590">
        <v>3565793</v>
      </c>
      <c r="I2111" s="596">
        <v>1</v>
      </c>
      <c r="J2111" s="591">
        <v>684632</v>
      </c>
    </row>
    <row r="2112" spans="1:10" ht="15" customHeight="1">
      <c r="A2112" s="587"/>
      <c r="B2112" s="291">
        <v>10</v>
      </c>
      <c r="C2112" s="593" t="str">
        <f>_xlfn.CONCAT(Table1[[#This Row],[groupid]],Table1[[#This Row],[Thành phần hao phí]])</f>
        <v>10Sà lan 250T</v>
      </c>
      <c r="D2112" s="594" t="s">
        <v>113</v>
      </c>
      <c r="E2112" s="589" t="s">
        <v>114</v>
      </c>
      <c r="F2112" s="588" t="s">
        <v>103</v>
      </c>
      <c r="G2112" s="595">
        <v>0.192</v>
      </c>
      <c r="H2112" s="590">
        <v>677592</v>
      </c>
      <c r="I2112" s="596">
        <v>1</v>
      </c>
      <c r="J2112" s="591">
        <v>130098</v>
      </c>
    </row>
    <row r="2113" spans="1:10" ht="15" customHeight="1">
      <c r="A2113" s="587"/>
      <c r="B2113" s="291">
        <v>10</v>
      </c>
      <c r="C2113" s="593" t="str">
        <f>_xlfn.CONCAT(Table1[[#This Row],[groupid]],Table1[[#This Row],[Thành phần hao phí]])</f>
        <v>10Sà lan 400T</v>
      </c>
      <c r="D2113" s="594" t="s">
        <v>116</v>
      </c>
      <c r="E2113" s="589" t="s">
        <v>117</v>
      </c>
      <c r="F2113" s="588" t="s">
        <v>103</v>
      </c>
      <c r="G2113" s="595">
        <v>0.192</v>
      </c>
      <c r="H2113" s="590">
        <v>891221</v>
      </c>
      <c r="I2113" s="596">
        <v>1</v>
      </c>
      <c r="J2113" s="591">
        <v>171114</v>
      </c>
    </row>
    <row r="2114" spans="1:10" ht="15" customHeight="1">
      <c r="A2114" s="587"/>
      <c r="B2114" s="291">
        <v>10</v>
      </c>
      <c r="C2114" s="593" t="str">
        <f>_xlfn.CONCAT(Table1[[#This Row],[groupid]],Table1[[#This Row],[Thành phần hao phí]])</f>
        <v>10Cộng</v>
      </c>
      <c r="D2114" s="594"/>
      <c r="E2114" s="589" t="s">
        <v>314</v>
      </c>
      <c r="F2114" s="588"/>
      <c r="G2114" s="595"/>
      <c r="H2114" s="590"/>
      <c r="I2114" s="596"/>
      <c r="J2114" s="591">
        <v>985844</v>
      </c>
    </row>
    <row r="2115" spans="1:10" ht="15" customHeight="1">
      <c r="A2115" s="587">
        <v>11</v>
      </c>
      <c r="B2115" s="291">
        <v>11</v>
      </c>
      <c r="C2115" s="593" t="str">
        <f>_xlfn.CONCAT(Table1[[#This Row],[groupid]],Table1[[#This Row],[Thành phần hao phí]])</f>
        <v>110</v>
      </c>
      <c r="D2115" s="594">
        <v>0</v>
      </c>
      <c r="E2115" s="589">
        <v>0</v>
      </c>
      <c r="F2115" s="588">
        <v>0</v>
      </c>
      <c r="G2115" s="595">
        <v>1</v>
      </c>
      <c r="H2115" s="590"/>
      <c r="I2115" s="596"/>
      <c r="J2115" s="591"/>
    </row>
    <row r="2116" spans="1:10" ht="15" customHeight="1">
      <c r="A2116" s="587"/>
      <c r="B2116" s="291">
        <v>11</v>
      </c>
      <c r="C2116" s="593" t="str">
        <f>_xlfn.CONCAT(Table1[[#This Row],[groupid]],Table1[[#This Row],[Thành phần hao phí]])</f>
        <v>11b) Nhân công</v>
      </c>
      <c r="D2116" s="594"/>
      <c r="E2116" s="589" t="s">
        <v>229</v>
      </c>
      <c r="F2116" s="588"/>
      <c r="G2116" s="595"/>
      <c r="H2116" s="590"/>
      <c r="I2116" s="596"/>
      <c r="J2116" s="591">
        <v>243933</v>
      </c>
    </row>
    <row r="2117" spans="1:10" ht="15" customHeight="1">
      <c r="A2117" s="587"/>
      <c r="B2117" s="291">
        <v>11</v>
      </c>
      <c r="C2117" s="593" t="str">
        <f>_xlfn.CONCAT(Table1[[#This Row],[groupid]],Table1[[#This Row],[Thành phần hao phí]])</f>
        <v>11Nhân công 3,5/7, nhóm 1</v>
      </c>
      <c r="D2117" s="594" t="s">
        <v>96</v>
      </c>
      <c r="E2117" s="589" t="s">
        <v>97</v>
      </c>
      <c r="F2117" s="588" t="s">
        <v>93</v>
      </c>
      <c r="G2117" s="595">
        <v>0.36</v>
      </c>
      <c r="H2117" s="590">
        <v>677592</v>
      </c>
      <c r="I2117" s="596">
        <v>1</v>
      </c>
      <c r="J2117" s="591">
        <v>243933</v>
      </c>
    </row>
    <row r="2118" spans="1:10" ht="15" customHeight="1">
      <c r="A2118" s="587"/>
      <c r="B2118" s="291">
        <v>11</v>
      </c>
      <c r="C2118" s="593" t="str">
        <f>_xlfn.CONCAT(Table1[[#This Row],[groupid]],Table1[[#This Row],[Thành phần hao phí]])</f>
        <v>11c) Máy thi công</v>
      </c>
      <c r="D2118" s="594"/>
      <c r="E2118" s="589" t="s">
        <v>230</v>
      </c>
      <c r="F2118" s="588"/>
      <c r="G2118" s="595"/>
      <c r="H2118" s="590"/>
      <c r="I2118" s="596"/>
      <c r="J2118" s="591">
        <v>679403</v>
      </c>
    </row>
    <row r="2119" spans="1:10" ht="15" customHeight="1">
      <c r="A2119" s="587"/>
      <c r="B2119" s="291">
        <v>11</v>
      </c>
      <c r="C2119" s="593" t="str">
        <f>_xlfn.CONCAT(Table1[[#This Row],[groupid]],Table1[[#This Row],[Thành phần hao phí]])</f>
        <v>11Máy đào gầu dây 1,2m3</v>
      </c>
      <c r="D2119" s="594" t="s">
        <v>105</v>
      </c>
      <c r="E2119" s="589" t="s">
        <v>106</v>
      </c>
      <c r="F2119" s="588" t="s">
        <v>103</v>
      </c>
      <c r="G2119" s="595">
        <v>0.192</v>
      </c>
      <c r="H2119" s="590">
        <v>3538558</v>
      </c>
      <c r="I2119" s="596">
        <v>1</v>
      </c>
      <c r="J2119" s="591">
        <v>679403</v>
      </c>
    </row>
    <row r="2120" spans="1:10" ht="15" customHeight="1">
      <c r="A2120" s="587"/>
      <c r="B2120" s="291">
        <v>11</v>
      </c>
      <c r="C2120" s="593" t="str">
        <f>_xlfn.CONCAT(Table1[[#This Row],[groupid]],Table1[[#This Row],[Thành phần hao phí]])</f>
        <v>11Sà lan 250T</v>
      </c>
      <c r="D2120" s="594" t="s">
        <v>113</v>
      </c>
      <c r="E2120" s="589" t="s">
        <v>114</v>
      </c>
      <c r="F2120" s="588" t="s">
        <v>103</v>
      </c>
      <c r="G2120" s="595">
        <v>0.192</v>
      </c>
      <c r="H2120" s="590">
        <v>0</v>
      </c>
      <c r="I2120" s="596">
        <v>1</v>
      </c>
      <c r="J2120" s="591">
        <v>0</v>
      </c>
    </row>
    <row r="2121" spans="1:10" ht="15" customHeight="1">
      <c r="A2121" s="587"/>
      <c r="B2121" s="291">
        <v>11</v>
      </c>
      <c r="C2121" s="593" t="str">
        <f>_xlfn.CONCAT(Table1[[#This Row],[groupid]],Table1[[#This Row],[Thành phần hao phí]])</f>
        <v>11Sà lan 400T</v>
      </c>
      <c r="D2121" s="594" t="s">
        <v>116</v>
      </c>
      <c r="E2121" s="589" t="s">
        <v>117</v>
      </c>
      <c r="F2121" s="588" t="s">
        <v>103</v>
      </c>
      <c r="G2121" s="595">
        <v>0.192</v>
      </c>
      <c r="H2121" s="590">
        <v>0</v>
      </c>
      <c r="I2121" s="596">
        <v>1</v>
      </c>
      <c r="J2121" s="591">
        <v>0</v>
      </c>
    </row>
    <row r="2122" spans="1:10" ht="15" customHeight="1">
      <c r="A2122" s="587"/>
      <c r="B2122" s="291">
        <v>11</v>
      </c>
      <c r="C2122" s="593" t="str">
        <f>_xlfn.CONCAT(Table1[[#This Row],[groupid]],Table1[[#This Row],[Thành phần hao phí]])</f>
        <v>11Cộng</v>
      </c>
      <c r="D2122" s="594"/>
      <c r="E2122" s="589" t="s">
        <v>314</v>
      </c>
      <c r="F2122" s="588"/>
      <c r="G2122" s="595"/>
      <c r="H2122" s="590"/>
      <c r="I2122" s="596"/>
      <c r="J2122" s="591">
        <v>679403</v>
      </c>
    </row>
    <row r="2123" spans="1:10" ht="15" customHeight="1">
      <c r="A2123" s="587">
        <v>12</v>
      </c>
      <c r="B2123" s="291">
        <v>12</v>
      </c>
      <c r="C2123" s="593" t="str">
        <f>_xlfn.CONCAT(Table1[[#This Row],[groupid]],Table1[[#This Row],[Thành phần hao phí]])</f>
        <v>120</v>
      </c>
      <c r="D2123" s="594">
        <v>0</v>
      </c>
      <c r="E2123" s="589">
        <v>0</v>
      </c>
      <c r="F2123" s="588">
        <v>0</v>
      </c>
      <c r="G2123" s="595">
        <v>1</v>
      </c>
      <c r="H2123" s="590"/>
      <c r="I2123" s="596"/>
      <c r="J2123" s="591"/>
    </row>
    <row r="2124" spans="1:10" ht="15" customHeight="1">
      <c r="A2124" s="587"/>
      <c r="B2124" s="291">
        <v>12</v>
      </c>
      <c r="C2124" s="593" t="str">
        <f>_xlfn.CONCAT(Table1[[#This Row],[groupid]],Table1[[#This Row],[Thành phần hao phí]])</f>
        <v>12b) Nhân công</v>
      </c>
      <c r="D2124" s="594"/>
      <c r="E2124" s="589" t="s">
        <v>229</v>
      </c>
      <c r="F2124" s="588"/>
      <c r="G2124" s="595"/>
      <c r="H2124" s="590"/>
      <c r="I2124" s="596"/>
      <c r="J2124" s="591">
        <v>0</v>
      </c>
    </row>
    <row r="2125" spans="1:10" ht="15" customHeight="1">
      <c r="A2125" s="587"/>
      <c r="B2125" s="291">
        <v>12</v>
      </c>
      <c r="C2125" s="593" t="str">
        <f>_xlfn.CONCAT(Table1[[#This Row],[groupid]],Table1[[#This Row],[Thành phần hao phí]])</f>
        <v>12Nhân công 3,5/7, nhóm 1</v>
      </c>
      <c r="D2125" s="594" t="s">
        <v>96</v>
      </c>
      <c r="E2125" s="589" t="s">
        <v>97</v>
      </c>
      <c r="F2125" s="588" t="s">
        <v>93</v>
      </c>
      <c r="G2125" s="595">
        <v>0.36</v>
      </c>
      <c r="H2125" s="590">
        <v>0</v>
      </c>
      <c r="I2125" s="596">
        <v>1</v>
      </c>
      <c r="J2125" s="591">
        <v>0</v>
      </c>
    </row>
    <row r="2126" spans="1:10" ht="15" customHeight="1">
      <c r="A2126" s="587"/>
      <c r="B2126" s="291">
        <v>12</v>
      </c>
      <c r="C2126" s="593" t="str">
        <f>_xlfn.CONCAT(Table1[[#This Row],[groupid]],Table1[[#This Row],[Thành phần hao phí]])</f>
        <v>12c) Máy thi công</v>
      </c>
      <c r="D2126" s="594"/>
      <c r="E2126" s="589" t="s">
        <v>230</v>
      </c>
      <c r="F2126" s="588"/>
      <c r="G2126" s="595"/>
      <c r="H2126" s="590"/>
      <c r="I2126" s="596"/>
      <c r="J2126" s="591">
        <v>0</v>
      </c>
    </row>
    <row r="2127" spans="1:10" ht="15" customHeight="1">
      <c r="A2127" s="587"/>
      <c r="B2127" s="291">
        <v>12</v>
      </c>
      <c r="C2127" s="593" t="str">
        <f>_xlfn.CONCAT(Table1[[#This Row],[groupid]],Table1[[#This Row],[Thành phần hao phí]])</f>
        <v>12Máy đào gầu dây 1,2m3</v>
      </c>
      <c r="D2127" s="594" t="s">
        <v>105</v>
      </c>
      <c r="E2127" s="589" t="s">
        <v>106</v>
      </c>
      <c r="F2127" s="588" t="s">
        <v>103</v>
      </c>
      <c r="G2127" s="595">
        <v>0.192</v>
      </c>
      <c r="H2127" s="590">
        <v>0</v>
      </c>
      <c r="I2127" s="596">
        <v>1</v>
      </c>
      <c r="J2127" s="591">
        <v>0</v>
      </c>
    </row>
    <row r="2128" spans="1:10" ht="15" customHeight="1">
      <c r="A2128" s="587"/>
      <c r="B2128" s="291">
        <v>12</v>
      </c>
      <c r="C2128" s="593" t="str">
        <f>_xlfn.CONCAT(Table1[[#This Row],[groupid]],Table1[[#This Row],[Thành phần hao phí]])</f>
        <v>12Sà lan 250T</v>
      </c>
      <c r="D2128" s="594" t="s">
        <v>113</v>
      </c>
      <c r="E2128" s="589" t="s">
        <v>114</v>
      </c>
      <c r="F2128" s="588" t="s">
        <v>103</v>
      </c>
      <c r="G2128" s="595">
        <v>0.192</v>
      </c>
      <c r="H2128" s="590">
        <v>0</v>
      </c>
      <c r="I2128" s="596">
        <v>1</v>
      </c>
      <c r="J2128" s="591">
        <v>0</v>
      </c>
    </row>
    <row r="2129" spans="1:10" ht="15" customHeight="1">
      <c r="A2129" s="587"/>
      <c r="B2129" s="291">
        <v>12</v>
      </c>
      <c r="C2129" s="593" t="str">
        <f>_xlfn.CONCAT(Table1[[#This Row],[groupid]],Table1[[#This Row],[Thành phần hao phí]])</f>
        <v>12Sà lan 400T</v>
      </c>
      <c r="D2129" s="594" t="s">
        <v>116</v>
      </c>
      <c r="E2129" s="589" t="s">
        <v>117</v>
      </c>
      <c r="F2129" s="588" t="s">
        <v>103</v>
      </c>
      <c r="G2129" s="595">
        <v>0.192</v>
      </c>
      <c r="H2129" s="590">
        <v>0</v>
      </c>
      <c r="I2129" s="596">
        <v>1</v>
      </c>
      <c r="J2129" s="591">
        <v>0</v>
      </c>
    </row>
    <row r="2130" spans="1:10" ht="15" customHeight="1">
      <c r="A2130" s="587"/>
      <c r="B2130" s="291">
        <v>12</v>
      </c>
      <c r="C2130" s="593" t="str">
        <f>_xlfn.CONCAT(Table1[[#This Row],[groupid]],Table1[[#This Row],[Thành phần hao phí]])</f>
        <v>12Cộng</v>
      </c>
      <c r="D2130" s="594"/>
      <c r="E2130" s="589" t="s">
        <v>314</v>
      </c>
      <c r="F2130" s="588"/>
      <c r="G2130" s="595"/>
      <c r="H2130" s="590"/>
      <c r="I2130" s="596"/>
      <c r="J2130" s="591">
        <v>0</v>
      </c>
    </row>
    <row r="2131" spans="1:10" ht="15" customHeight="1">
      <c r="A2131" s="587">
        <v>13</v>
      </c>
      <c r="B2131" s="291">
        <v>13</v>
      </c>
      <c r="C2131" s="593" t="str">
        <f>_xlfn.CONCAT(Table1[[#This Row],[groupid]],Table1[[#This Row],[Thành phần hao phí]])</f>
        <v>130</v>
      </c>
      <c r="D2131" s="594">
        <v>0</v>
      </c>
      <c r="E2131" s="589">
        <v>0</v>
      </c>
      <c r="F2131" s="588">
        <v>0</v>
      </c>
      <c r="G2131" s="595">
        <v>1</v>
      </c>
      <c r="H2131" s="590"/>
      <c r="I2131" s="596"/>
      <c r="J2131" s="591"/>
    </row>
    <row r="2132" spans="1:10" ht="15" customHeight="1">
      <c r="A2132" s="587"/>
      <c r="B2132" s="291">
        <v>13</v>
      </c>
      <c r="C2132" s="593" t="str">
        <f>_xlfn.CONCAT(Table1[[#This Row],[groupid]],Table1[[#This Row],[Thành phần hao phí]])</f>
        <v>13b) Nhân công</v>
      </c>
      <c r="D2132" s="594"/>
      <c r="E2132" s="589" t="s">
        <v>229</v>
      </c>
      <c r="F2132" s="588"/>
      <c r="G2132" s="595"/>
      <c r="H2132" s="590"/>
      <c r="I2132" s="596"/>
      <c r="J2132" s="591">
        <v>0</v>
      </c>
    </row>
    <row r="2133" spans="1:10" ht="15" customHeight="1">
      <c r="A2133" s="587"/>
      <c r="B2133" s="291">
        <v>13</v>
      </c>
      <c r="C2133" s="593" t="str">
        <f>_xlfn.CONCAT(Table1[[#This Row],[groupid]],Table1[[#This Row],[Thành phần hao phí]])</f>
        <v>13Nhân công 3,5/7, nhóm 1</v>
      </c>
      <c r="D2133" s="594" t="s">
        <v>96</v>
      </c>
      <c r="E2133" s="589" t="s">
        <v>97</v>
      </c>
      <c r="F2133" s="588" t="s">
        <v>93</v>
      </c>
      <c r="G2133" s="595">
        <v>0.36</v>
      </c>
      <c r="H2133" s="590">
        <v>0</v>
      </c>
      <c r="I2133" s="596">
        <v>1</v>
      </c>
      <c r="J2133" s="591">
        <v>0</v>
      </c>
    </row>
    <row r="2134" spans="1:10" ht="15" customHeight="1">
      <c r="A2134" s="587"/>
      <c r="B2134" s="291">
        <v>13</v>
      </c>
      <c r="C2134" s="593" t="str">
        <f>_xlfn.CONCAT(Table1[[#This Row],[groupid]],Table1[[#This Row],[Thành phần hao phí]])</f>
        <v>13c) Máy thi công</v>
      </c>
      <c r="D2134" s="594"/>
      <c r="E2134" s="589" t="s">
        <v>230</v>
      </c>
      <c r="F2134" s="588"/>
      <c r="G2134" s="595"/>
      <c r="H2134" s="590"/>
      <c r="I2134" s="596"/>
      <c r="J2134" s="591">
        <v>0</v>
      </c>
    </row>
    <row r="2135" spans="1:10" ht="15" customHeight="1">
      <c r="A2135" s="587"/>
      <c r="B2135" s="291">
        <v>13</v>
      </c>
      <c r="C2135" s="593" t="str">
        <f>_xlfn.CONCAT(Table1[[#This Row],[groupid]],Table1[[#This Row],[Thành phần hao phí]])</f>
        <v>13Máy đào gầu dây 1,2m3</v>
      </c>
      <c r="D2135" s="594" t="s">
        <v>105</v>
      </c>
      <c r="E2135" s="589" t="s">
        <v>106</v>
      </c>
      <c r="F2135" s="588" t="s">
        <v>103</v>
      </c>
      <c r="G2135" s="595">
        <v>0.192</v>
      </c>
      <c r="H2135" s="590">
        <v>0</v>
      </c>
      <c r="I2135" s="596">
        <v>1</v>
      </c>
      <c r="J2135" s="591">
        <v>0</v>
      </c>
    </row>
    <row r="2136" spans="1:10" ht="15" customHeight="1">
      <c r="A2136" s="587"/>
      <c r="B2136" s="291">
        <v>13</v>
      </c>
      <c r="C2136" s="593" t="str">
        <f>_xlfn.CONCAT(Table1[[#This Row],[groupid]],Table1[[#This Row],[Thành phần hao phí]])</f>
        <v>13Sà lan 250T</v>
      </c>
      <c r="D2136" s="594" t="s">
        <v>113</v>
      </c>
      <c r="E2136" s="589" t="s">
        <v>114</v>
      </c>
      <c r="F2136" s="588" t="s">
        <v>103</v>
      </c>
      <c r="G2136" s="595">
        <v>0.192</v>
      </c>
      <c r="H2136" s="590">
        <v>0</v>
      </c>
      <c r="I2136" s="596">
        <v>1</v>
      </c>
      <c r="J2136" s="591">
        <v>0</v>
      </c>
    </row>
    <row r="2137" spans="1:10" ht="15" customHeight="1">
      <c r="A2137" s="587"/>
      <c r="B2137" s="291">
        <v>13</v>
      </c>
      <c r="C2137" s="593" t="str">
        <f>_xlfn.CONCAT(Table1[[#This Row],[groupid]],Table1[[#This Row],[Thành phần hao phí]])</f>
        <v>13Sà lan 400T</v>
      </c>
      <c r="D2137" s="594" t="s">
        <v>116</v>
      </c>
      <c r="E2137" s="589" t="s">
        <v>117</v>
      </c>
      <c r="F2137" s="588" t="s">
        <v>103</v>
      </c>
      <c r="G2137" s="595">
        <v>0.192</v>
      </c>
      <c r="H2137" s="590">
        <v>0</v>
      </c>
      <c r="I2137" s="596">
        <v>1</v>
      </c>
      <c r="J2137" s="591">
        <v>0</v>
      </c>
    </row>
    <row r="2138" spans="1:10" ht="15" customHeight="1">
      <c r="A2138" s="587"/>
      <c r="B2138" s="291">
        <v>13</v>
      </c>
      <c r="C2138" s="593" t="str">
        <f>_xlfn.CONCAT(Table1[[#This Row],[groupid]],Table1[[#This Row],[Thành phần hao phí]])</f>
        <v>13Cộng</v>
      </c>
      <c r="D2138" s="594"/>
      <c r="E2138" s="589" t="s">
        <v>314</v>
      </c>
      <c r="F2138" s="588"/>
      <c r="G2138" s="595"/>
      <c r="H2138" s="590"/>
      <c r="I2138" s="596"/>
      <c r="J2138" s="591">
        <v>0</v>
      </c>
    </row>
    <row r="2139" spans="1:10" ht="15" customHeight="1">
      <c r="A2139" s="587">
        <v>14</v>
      </c>
      <c r="B2139" s="291">
        <v>14</v>
      </c>
      <c r="C2139" s="593" t="str">
        <f>_xlfn.CONCAT(Table1[[#This Row],[groupid]],Table1[[#This Row],[Thành phần hao phí]])</f>
        <v>140</v>
      </c>
      <c r="D2139" s="594">
        <v>0</v>
      </c>
      <c r="E2139" s="589">
        <v>0</v>
      </c>
      <c r="F2139" s="588">
        <v>0</v>
      </c>
      <c r="G2139" s="595">
        <v>1</v>
      </c>
      <c r="H2139" s="590"/>
      <c r="I2139" s="596"/>
      <c r="J2139" s="591"/>
    </row>
    <row r="2140" spans="1:10" ht="15" customHeight="1">
      <c r="A2140" s="587"/>
      <c r="B2140" s="291">
        <v>14</v>
      </c>
      <c r="C2140" s="593" t="str">
        <f>_xlfn.CONCAT(Table1[[#This Row],[groupid]],Table1[[#This Row],[Thành phần hao phí]])</f>
        <v>14b) Nhân công</v>
      </c>
      <c r="D2140" s="594"/>
      <c r="E2140" s="589" t="s">
        <v>229</v>
      </c>
      <c r="F2140" s="588"/>
      <c r="G2140" s="595"/>
      <c r="H2140" s="590"/>
      <c r="I2140" s="596"/>
      <c r="J2140" s="591">
        <v>0</v>
      </c>
    </row>
    <row r="2141" spans="1:10" ht="15" customHeight="1">
      <c r="A2141" s="587"/>
      <c r="B2141" s="291">
        <v>14</v>
      </c>
      <c r="C2141" s="593" t="str">
        <f>_xlfn.CONCAT(Table1[[#This Row],[groupid]],Table1[[#This Row],[Thành phần hao phí]])</f>
        <v>14Nhân công 3,5/7, nhóm 1</v>
      </c>
      <c r="D2141" s="594" t="s">
        <v>96</v>
      </c>
      <c r="E2141" s="589" t="s">
        <v>97</v>
      </c>
      <c r="F2141" s="588" t="s">
        <v>93</v>
      </c>
      <c r="G2141" s="595">
        <v>0.36</v>
      </c>
      <c r="H2141" s="590">
        <v>0</v>
      </c>
      <c r="I2141" s="596">
        <v>1</v>
      </c>
      <c r="J2141" s="591">
        <v>0</v>
      </c>
    </row>
    <row r="2142" spans="1:10" ht="15" customHeight="1">
      <c r="A2142" s="587"/>
      <c r="B2142" s="291">
        <v>14</v>
      </c>
      <c r="C2142" s="593" t="str">
        <f>_xlfn.CONCAT(Table1[[#This Row],[groupid]],Table1[[#This Row],[Thành phần hao phí]])</f>
        <v>14c) Máy thi công</v>
      </c>
      <c r="D2142" s="594"/>
      <c r="E2142" s="589" t="s">
        <v>230</v>
      </c>
      <c r="F2142" s="588"/>
      <c r="G2142" s="595"/>
      <c r="H2142" s="590"/>
      <c r="I2142" s="596"/>
      <c r="J2142" s="591">
        <v>0</v>
      </c>
    </row>
    <row r="2143" spans="1:10" ht="15" customHeight="1">
      <c r="A2143" s="587"/>
      <c r="B2143" s="291">
        <v>14</v>
      </c>
      <c r="C2143" s="593" t="str">
        <f>_xlfn.CONCAT(Table1[[#This Row],[groupid]],Table1[[#This Row],[Thành phần hao phí]])</f>
        <v>14Máy đào gầu dây 1,2m3</v>
      </c>
      <c r="D2143" s="594" t="s">
        <v>105</v>
      </c>
      <c r="E2143" s="589" t="s">
        <v>106</v>
      </c>
      <c r="F2143" s="588" t="s">
        <v>103</v>
      </c>
      <c r="G2143" s="595">
        <v>0.192</v>
      </c>
      <c r="H2143" s="590">
        <v>0</v>
      </c>
      <c r="I2143" s="596">
        <v>1</v>
      </c>
      <c r="J2143" s="591">
        <v>0</v>
      </c>
    </row>
    <row r="2144" spans="1:10" ht="15" customHeight="1">
      <c r="A2144" s="587"/>
      <c r="B2144" s="291">
        <v>14</v>
      </c>
      <c r="C2144" s="593" t="str">
        <f>_xlfn.CONCAT(Table1[[#This Row],[groupid]],Table1[[#This Row],[Thành phần hao phí]])</f>
        <v>14Sà lan 250T</v>
      </c>
      <c r="D2144" s="594" t="s">
        <v>113</v>
      </c>
      <c r="E2144" s="589" t="s">
        <v>114</v>
      </c>
      <c r="F2144" s="588" t="s">
        <v>103</v>
      </c>
      <c r="G2144" s="595">
        <v>0.192</v>
      </c>
      <c r="H2144" s="590">
        <v>0</v>
      </c>
      <c r="I2144" s="596">
        <v>1</v>
      </c>
      <c r="J2144" s="591">
        <v>0</v>
      </c>
    </row>
    <row r="2145" spans="1:10" ht="15" customHeight="1">
      <c r="A2145" s="587"/>
      <c r="B2145" s="291">
        <v>14</v>
      </c>
      <c r="C2145" s="593" t="str">
        <f>_xlfn.CONCAT(Table1[[#This Row],[groupid]],Table1[[#This Row],[Thành phần hao phí]])</f>
        <v>14Sà lan 400T</v>
      </c>
      <c r="D2145" s="594" t="s">
        <v>116</v>
      </c>
      <c r="E2145" s="589" t="s">
        <v>117</v>
      </c>
      <c r="F2145" s="588" t="s">
        <v>103</v>
      </c>
      <c r="G2145" s="595">
        <v>0.192</v>
      </c>
      <c r="H2145" s="590">
        <v>0</v>
      </c>
      <c r="I2145" s="596">
        <v>1</v>
      </c>
      <c r="J2145" s="591">
        <v>0</v>
      </c>
    </row>
    <row r="2146" spans="1:10" ht="15" customHeight="1">
      <c r="A2146" s="587"/>
      <c r="B2146" s="291">
        <v>14</v>
      </c>
      <c r="C2146" s="593" t="str">
        <f>_xlfn.CONCAT(Table1[[#This Row],[groupid]],Table1[[#This Row],[Thành phần hao phí]])</f>
        <v>14Cộng</v>
      </c>
      <c r="D2146" s="594"/>
      <c r="E2146" s="589" t="s">
        <v>314</v>
      </c>
      <c r="F2146" s="588"/>
      <c r="G2146" s="595"/>
      <c r="H2146" s="590"/>
      <c r="I2146" s="596"/>
      <c r="J2146" s="591">
        <v>0</v>
      </c>
    </row>
    <row r="2147" spans="1:10" ht="15" customHeight="1">
      <c r="A2147" s="587">
        <v>15</v>
      </c>
      <c r="B2147" s="291">
        <v>15</v>
      </c>
      <c r="C2147" s="593" t="str">
        <f>_xlfn.CONCAT(Table1[[#This Row],[groupid]],Table1[[#This Row],[Thành phần hao phí]])</f>
        <v>150</v>
      </c>
      <c r="D2147" s="594">
        <v>0</v>
      </c>
      <c r="E2147" s="589">
        <v>0</v>
      </c>
      <c r="F2147" s="588">
        <v>0</v>
      </c>
      <c r="G2147" s="595">
        <v>1</v>
      </c>
      <c r="H2147" s="590"/>
      <c r="I2147" s="596"/>
      <c r="J2147" s="591"/>
    </row>
    <row r="2148" spans="1:10" ht="15" customHeight="1">
      <c r="A2148" s="587"/>
      <c r="B2148" s="291">
        <v>15</v>
      </c>
      <c r="C2148" s="593" t="str">
        <f>_xlfn.CONCAT(Table1[[#This Row],[groupid]],Table1[[#This Row],[Thành phần hao phí]])</f>
        <v>15b) Nhân công</v>
      </c>
      <c r="D2148" s="594"/>
      <c r="E2148" s="589" t="s">
        <v>229</v>
      </c>
      <c r="F2148" s="588"/>
      <c r="G2148" s="595"/>
      <c r="H2148" s="590"/>
      <c r="I2148" s="596"/>
      <c r="J2148" s="591">
        <v>0</v>
      </c>
    </row>
    <row r="2149" spans="1:10" ht="15" customHeight="1">
      <c r="A2149" s="587"/>
      <c r="B2149" s="291">
        <v>15</v>
      </c>
      <c r="C2149" s="593" t="str">
        <f>_xlfn.CONCAT(Table1[[#This Row],[groupid]],Table1[[#This Row],[Thành phần hao phí]])</f>
        <v>15Nhân công 3,5/7, nhóm 1</v>
      </c>
      <c r="D2149" s="594" t="s">
        <v>96</v>
      </c>
      <c r="E2149" s="589" t="s">
        <v>97</v>
      </c>
      <c r="F2149" s="588" t="s">
        <v>93</v>
      </c>
      <c r="G2149" s="595">
        <v>0.36</v>
      </c>
      <c r="H2149" s="590">
        <v>0</v>
      </c>
      <c r="I2149" s="596">
        <v>1</v>
      </c>
      <c r="J2149" s="591">
        <v>0</v>
      </c>
    </row>
    <row r="2150" spans="1:10" ht="15" customHeight="1">
      <c r="A2150" s="587"/>
      <c r="B2150" s="291">
        <v>15</v>
      </c>
      <c r="C2150" s="593" t="str">
        <f>_xlfn.CONCAT(Table1[[#This Row],[groupid]],Table1[[#This Row],[Thành phần hao phí]])</f>
        <v>15c) Máy thi công</v>
      </c>
      <c r="D2150" s="594"/>
      <c r="E2150" s="589" t="s">
        <v>230</v>
      </c>
      <c r="F2150" s="588"/>
      <c r="G2150" s="595"/>
      <c r="H2150" s="590"/>
      <c r="I2150" s="596"/>
      <c r="J2150" s="591">
        <v>0</v>
      </c>
    </row>
    <row r="2151" spans="1:10" ht="15" customHeight="1">
      <c r="A2151" s="587"/>
      <c r="B2151" s="291">
        <v>15</v>
      </c>
      <c r="C2151" s="593" t="str">
        <f>_xlfn.CONCAT(Table1[[#This Row],[groupid]],Table1[[#This Row],[Thành phần hao phí]])</f>
        <v>15Máy đào gầu dây 1,2m3</v>
      </c>
      <c r="D2151" s="594" t="s">
        <v>105</v>
      </c>
      <c r="E2151" s="589" t="s">
        <v>106</v>
      </c>
      <c r="F2151" s="588" t="s">
        <v>103</v>
      </c>
      <c r="G2151" s="595">
        <v>0.192</v>
      </c>
      <c r="H2151" s="590">
        <v>0</v>
      </c>
      <c r="I2151" s="596">
        <v>1</v>
      </c>
      <c r="J2151" s="591">
        <v>0</v>
      </c>
    </row>
    <row r="2152" spans="1:10" ht="15" customHeight="1">
      <c r="A2152" s="587"/>
      <c r="B2152" s="291">
        <v>15</v>
      </c>
      <c r="C2152" s="593" t="str">
        <f>_xlfn.CONCAT(Table1[[#This Row],[groupid]],Table1[[#This Row],[Thành phần hao phí]])</f>
        <v>15Sà lan 250T</v>
      </c>
      <c r="D2152" s="594" t="s">
        <v>113</v>
      </c>
      <c r="E2152" s="589" t="s">
        <v>114</v>
      </c>
      <c r="F2152" s="588" t="s">
        <v>103</v>
      </c>
      <c r="G2152" s="595">
        <v>0.192</v>
      </c>
      <c r="H2152" s="590">
        <v>0</v>
      </c>
      <c r="I2152" s="596">
        <v>1</v>
      </c>
      <c r="J2152" s="591">
        <v>0</v>
      </c>
    </row>
    <row r="2153" spans="1:10" ht="15" customHeight="1">
      <c r="A2153" s="587"/>
      <c r="B2153" s="291">
        <v>15</v>
      </c>
      <c r="C2153" s="593" t="str">
        <f>_xlfn.CONCAT(Table1[[#This Row],[groupid]],Table1[[#This Row],[Thành phần hao phí]])</f>
        <v>15Sà lan 400T</v>
      </c>
      <c r="D2153" s="594" t="s">
        <v>116</v>
      </c>
      <c r="E2153" s="589" t="s">
        <v>117</v>
      </c>
      <c r="F2153" s="588" t="s">
        <v>103</v>
      </c>
      <c r="G2153" s="595">
        <v>0.192</v>
      </c>
      <c r="H2153" s="590">
        <v>0</v>
      </c>
      <c r="I2153" s="596">
        <v>1</v>
      </c>
      <c r="J2153" s="591">
        <v>0</v>
      </c>
    </row>
    <row r="2154" spans="1:10" ht="15" customHeight="1">
      <c r="A2154" s="587"/>
      <c r="B2154" s="291">
        <v>15</v>
      </c>
      <c r="C2154" s="593" t="str">
        <f>_xlfn.CONCAT(Table1[[#This Row],[groupid]],Table1[[#This Row],[Thành phần hao phí]])</f>
        <v>15Cộng</v>
      </c>
      <c r="D2154" s="594"/>
      <c r="E2154" s="589" t="s">
        <v>314</v>
      </c>
      <c r="F2154" s="588"/>
      <c r="G2154" s="595"/>
      <c r="H2154" s="590"/>
      <c r="I2154" s="596"/>
      <c r="J2154" s="591">
        <v>0</v>
      </c>
    </row>
    <row r="2155" spans="1:10" ht="15" customHeight="1">
      <c r="A2155" s="587">
        <v>16</v>
      </c>
      <c r="B2155" s="291">
        <v>16</v>
      </c>
      <c r="C2155" s="593" t="str">
        <f>_xlfn.CONCAT(Table1[[#This Row],[groupid]],Table1[[#This Row],[Thành phần hao phí]])</f>
        <v>160</v>
      </c>
      <c r="D2155" s="594">
        <v>0</v>
      </c>
      <c r="E2155" s="589">
        <v>0</v>
      </c>
      <c r="F2155" s="588">
        <v>0</v>
      </c>
      <c r="G2155" s="595">
        <v>1</v>
      </c>
      <c r="H2155" s="590"/>
      <c r="I2155" s="596"/>
      <c r="J2155" s="591"/>
    </row>
    <row r="2156" spans="1:10" ht="15" customHeight="1">
      <c r="A2156" s="587"/>
      <c r="B2156" s="291">
        <v>16</v>
      </c>
      <c r="C2156" s="593" t="str">
        <f>_xlfn.CONCAT(Table1[[#This Row],[groupid]],Table1[[#This Row],[Thành phần hao phí]])</f>
        <v>16b) Nhân công</v>
      </c>
      <c r="D2156" s="594"/>
      <c r="E2156" s="589" t="s">
        <v>229</v>
      </c>
      <c r="F2156" s="588"/>
      <c r="G2156" s="595"/>
      <c r="H2156" s="590"/>
      <c r="I2156" s="596"/>
      <c r="J2156" s="591">
        <v>0</v>
      </c>
    </row>
    <row r="2157" spans="1:10" ht="15" customHeight="1">
      <c r="A2157" s="587"/>
      <c r="B2157" s="291">
        <v>16</v>
      </c>
      <c r="C2157" s="593" t="str">
        <f>_xlfn.CONCAT(Table1[[#This Row],[groupid]],Table1[[#This Row],[Thành phần hao phí]])</f>
        <v>16Nhân công 3,5/7, nhóm 1</v>
      </c>
      <c r="D2157" s="594" t="s">
        <v>96</v>
      </c>
      <c r="E2157" s="589" t="s">
        <v>97</v>
      </c>
      <c r="F2157" s="588" t="s">
        <v>93</v>
      </c>
      <c r="G2157" s="595">
        <v>0.36</v>
      </c>
      <c r="H2157" s="590">
        <v>0</v>
      </c>
      <c r="I2157" s="596">
        <v>1</v>
      </c>
      <c r="J2157" s="591">
        <v>0</v>
      </c>
    </row>
    <row r="2158" spans="1:10" ht="15" customHeight="1">
      <c r="A2158" s="587"/>
      <c r="B2158" s="291">
        <v>16</v>
      </c>
      <c r="C2158" s="593" t="str">
        <f>_xlfn.CONCAT(Table1[[#This Row],[groupid]],Table1[[#This Row],[Thành phần hao phí]])</f>
        <v>16c) Máy thi công</v>
      </c>
      <c r="D2158" s="594"/>
      <c r="E2158" s="589" t="s">
        <v>230</v>
      </c>
      <c r="F2158" s="588"/>
      <c r="G2158" s="595"/>
      <c r="H2158" s="590"/>
      <c r="I2158" s="596"/>
      <c r="J2158" s="591">
        <v>0</v>
      </c>
    </row>
    <row r="2159" spans="1:10" ht="15" customHeight="1">
      <c r="A2159" s="587"/>
      <c r="B2159" s="291">
        <v>16</v>
      </c>
      <c r="C2159" s="593" t="str">
        <f>_xlfn.CONCAT(Table1[[#This Row],[groupid]],Table1[[#This Row],[Thành phần hao phí]])</f>
        <v>16Máy đào gầu dây 1,2m3</v>
      </c>
      <c r="D2159" s="594" t="s">
        <v>105</v>
      </c>
      <c r="E2159" s="589" t="s">
        <v>106</v>
      </c>
      <c r="F2159" s="588" t="s">
        <v>103</v>
      </c>
      <c r="G2159" s="595">
        <v>0.192</v>
      </c>
      <c r="H2159" s="590">
        <v>0</v>
      </c>
      <c r="I2159" s="596">
        <v>1</v>
      </c>
      <c r="J2159" s="591">
        <v>0</v>
      </c>
    </row>
    <row r="2160" spans="1:10" ht="15" customHeight="1">
      <c r="A2160" s="587"/>
      <c r="B2160" s="291">
        <v>16</v>
      </c>
      <c r="C2160" s="593" t="str">
        <f>_xlfn.CONCAT(Table1[[#This Row],[groupid]],Table1[[#This Row],[Thành phần hao phí]])</f>
        <v>16Sà lan 250T</v>
      </c>
      <c r="D2160" s="594" t="s">
        <v>113</v>
      </c>
      <c r="E2160" s="589" t="s">
        <v>114</v>
      </c>
      <c r="F2160" s="588" t="s">
        <v>103</v>
      </c>
      <c r="G2160" s="595">
        <v>0.192</v>
      </c>
      <c r="H2160" s="590">
        <v>0</v>
      </c>
      <c r="I2160" s="596">
        <v>1</v>
      </c>
      <c r="J2160" s="591">
        <v>0</v>
      </c>
    </row>
    <row r="2161" spans="1:10" ht="15" customHeight="1">
      <c r="A2161" s="587"/>
      <c r="B2161" s="291">
        <v>16</v>
      </c>
      <c r="C2161" s="593" t="str">
        <f>_xlfn.CONCAT(Table1[[#This Row],[groupid]],Table1[[#This Row],[Thành phần hao phí]])</f>
        <v>16Sà lan 400T</v>
      </c>
      <c r="D2161" s="594" t="s">
        <v>116</v>
      </c>
      <c r="E2161" s="589" t="s">
        <v>117</v>
      </c>
      <c r="F2161" s="588" t="s">
        <v>103</v>
      </c>
      <c r="G2161" s="595">
        <v>0.192</v>
      </c>
      <c r="H2161" s="590">
        <v>0</v>
      </c>
      <c r="I2161" s="596">
        <v>1</v>
      </c>
      <c r="J2161" s="591">
        <v>0</v>
      </c>
    </row>
    <row r="2162" spans="1:10" ht="15" customHeight="1">
      <c r="A2162" s="587"/>
      <c r="B2162" s="291">
        <v>16</v>
      </c>
      <c r="C2162" s="593" t="str">
        <f>_xlfn.CONCAT(Table1[[#This Row],[groupid]],Table1[[#This Row],[Thành phần hao phí]])</f>
        <v>16Cộng</v>
      </c>
      <c r="D2162" s="594"/>
      <c r="E2162" s="589" t="s">
        <v>314</v>
      </c>
      <c r="F2162" s="588"/>
      <c r="G2162" s="595"/>
      <c r="H2162" s="590"/>
      <c r="I2162" s="596"/>
      <c r="J2162" s="591">
        <v>0</v>
      </c>
    </row>
    <row r="2163" spans="1:10" ht="15" customHeight="1">
      <c r="A2163" s="587">
        <v>17</v>
      </c>
      <c r="B2163" s="291">
        <v>17</v>
      </c>
      <c r="C2163" s="593" t="str">
        <f>_xlfn.CONCAT(Table1[[#This Row],[groupid]],Table1[[#This Row],[Thành phần hao phí]])</f>
        <v>170</v>
      </c>
      <c r="D2163" s="594">
        <v>0</v>
      </c>
      <c r="E2163" s="589">
        <v>0</v>
      </c>
      <c r="F2163" s="588">
        <v>0</v>
      </c>
      <c r="G2163" s="595">
        <v>1</v>
      </c>
      <c r="H2163" s="590"/>
      <c r="I2163" s="596"/>
      <c r="J2163" s="591"/>
    </row>
    <row r="2164" spans="1:10" ht="15" customHeight="1">
      <c r="A2164" s="587"/>
      <c r="B2164" s="291">
        <v>17</v>
      </c>
      <c r="C2164" s="593" t="str">
        <f>_xlfn.CONCAT(Table1[[#This Row],[groupid]],Table1[[#This Row],[Thành phần hao phí]])</f>
        <v>17b) Nhân công</v>
      </c>
      <c r="D2164" s="594"/>
      <c r="E2164" s="589" t="s">
        <v>229</v>
      </c>
      <c r="F2164" s="588"/>
      <c r="G2164" s="595"/>
      <c r="H2164" s="590"/>
      <c r="I2164" s="596"/>
      <c r="J2164" s="591">
        <v>0</v>
      </c>
    </row>
    <row r="2165" spans="1:10" ht="15" customHeight="1">
      <c r="A2165" s="587"/>
      <c r="B2165" s="291">
        <v>17</v>
      </c>
      <c r="C2165" s="593" t="str">
        <f>_xlfn.CONCAT(Table1[[#This Row],[groupid]],Table1[[#This Row],[Thành phần hao phí]])</f>
        <v>17Nhân công 3,5/7, nhóm 1</v>
      </c>
      <c r="D2165" s="594" t="s">
        <v>96</v>
      </c>
      <c r="E2165" s="589" t="s">
        <v>97</v>
      </c>
      <c r="F2165" s="588" t="s">
        <v>93</v>
      </c>
      <c r="G2165" s="595">
        <v>0.36</v>
      </c>
      <c r="H2165" s="590">
        <v>0</v>
      </c>
      <c r="I2165" s="596">
        <v>1</v>
      </c>
      <c r="J2165" s="591">
        <v>0</v>
      </c>
    </row>
    <row r="2166" spans="1:10" ht="15" customHeight="1">
      <c r="A2166" s="587"/>
      <c r="B2166" s="291">
        <v>17</v>
      </c>
      <c r="C2166" s="593" t="str">
        <f>_xlfn.CONCAT(Table1[[#This Row],[groupid]],Table1[[#This Row],[Thành phần hao phí]])</f>
        <v>17c) Máy thi công</v>
      </c>
      <c r="D2166" s="594"/>
      <c r="E2166" s="589" t="s">
        <v>230</v>
      </c>
      <c r="F2166" s="588"/>
      <c r="G2166" s="595"/>
      <c r="H2166" s="590"/>
      <c r="I2166" s="596"/>
      <c r="J2166" s="591">
        <v>0</v>
      </c>
    </row>
    <row r="2167" spans="1:10" ht="15" customHeight="1">
      <c r="A2167" s="587"/>
      <c r="B2167" s="291">
        <v>17</v>
      </c>
      <c r="C2167" s="593" t="str">
        <f>_xlfn.CONCAT(Table1[[#This Row],[groupid]],Table1[[#This Row],[Thành phần hao phí]])</f>
        <v>17Máy đào gầu dây 1,2m3</v>
      </c>
      <c r="D2167" s="594" t="s">
        <v>105</v>
      </c>
      <c r="E2167" s="589" t="s">
        <v>106</v>
      </c>
      <c r="F2167" s="588" t="s">
        <v>103</v>
      </c>
      <c r="G2167" s="595">
        <v>0.192</v>
      </c>
      <c r="H2167" s="590">
        <v>0</v>
      </c>
      <c r="I2167" s="596">
        <v>1</v>
      </c>
      <c r="J2167" s="591">
        <v>0</v>
      </c>
    </row>
    <row r="2168" spans="1:10" ht="15" customHeight="1">
      <c r="A2168" s="587"/>
      <c r="B2168" s="291">
        <v>17</v>
      </c>
      <c r="C2168" s="593" t="str">
        <f>_xlfn.CONCAT(Table1[[#This Row],[groupid]],Table1[[#This Row],[Thành phần hao phí]])</f>
        <v>17Sà lan 250T</v>
      </c>
      <c r="D2168" s="594" t="s">
        <v>113</v>
      </c>
      <c r="E2168" s="589" t="s">
        <v>114</v>
      </c>
      <c r="F2168" s="588" t="s">
        <v>103</v>
      </c>
      <c r="G2168" s="595">
        <v>0.192</v>
      </c>
      <c r="H2168" s="590">
        <v>0</v>
      </c>
      <c r="I2168" s="596">
        <v>1</v>
      </c>
      <c r="J2168" s="591">
        <v>0</v>
      </c>
    </row>
    <row r="2169" spans="1:10" ht="15" customHeight="1">
      <c r="A2169" s="587"/>
      <c r="B2169" s="291">
        <v>17</v>
      </c>
      <c r="C2169" s="593" t="str">
        <f>_xlfn.CONCAT(Table1[[#This Row],[groupid]],Table1[[#This Row],[Thành phần hao phí]])</f>
        <v>17Sà lan 400T</v>
      </c>
      <c r="D2169" s="594" t="s">
        <v>116</v>
      </c>
      <c r="E2169" s="589" t="s">
        <v>117</v>
      </c>
      <c r="F2169" s="588" t="s">
        <v>103</v>
      </c>
      <c r="G2169" s="595">
        <v>0.192</v>
      </c>
      <c r="H2169" s="590">
        <v>0</v>
      </c>
      <c r="I2169" s="596">
        <v>1</v>
      </c>
      <c r="J2169" s="591">
        <v>0</v>
      </c>
    </row>
    <row r="2170" spans="1:10" ht="15" customHeight="1">
      <c r="A2170" s="587"/>
      <c r="B2170" s="291">
        <v>17</v>
      </c>
      <c r="C2170" s="593" t="str">
        <f>_xlfn.CONCAT(Table1[[#This Row],[groupid]],Table1[[#This Row],[Thành phần hao phí]])</f>
        <v>17Cộng</v>
      </c>
      <c r="D2170" s="594"/>
      <c r="E2170" s="589" t="s">
        <v>314</v>
      </c>
      <c r="F2170" s="588"/>
      <c r="G2170" s="595"/>
      <c r="H2170" s="590"/>
      <c r="I2170" s="596"/>
      <c r="J2170" s="591">
        <v>0</v>
      </c>
    </row>
    <row r="2171" spans="1:10" ht="15" customHeight="1">
      <c r="A2171" s="587">
        <v>1</v>
      </c>
      <c r="B2171" s="291">
        <v>1</v>
      </c>
      <c r="C2171" s="593" t="str">
        <f>_xlfn.CONCAT(Table1[[#This Row],[groupid]],Table1[[#This Row],[Thành phần hao phí]])</f>
        <v>1Nạo vét bùn bằng thủ công</v>
      </c>
      <c r="D2171" s="594" t="s">
        <v>44</v>
      </c>
      <c r="E2171" s="589" t="s">
        <v>45</v>
      </c>
      <c r="F2171" s="588" t="s">
        <v>46</v>
      </c>
      <c r="G2171" s="595">
        <v>1</v>
      </c>
      <c r="H2171" s="590"/>
      <c r="I2171" s="596"/>
      <c r="J2171" s="591"/>
    </row>
    <row r="2172" spans="1:10" ht="15" customHeight="1">
      <c r="A2172" s="587"/>
      <c r="B2172" s="291">
        <v>1</v>
      </c>
      <c r="C2172" s="593" t="str">
        <f>_xlfn.CONCAT(Table1[[#This Row],[groupid]],Table1[[#This Row],[Thành phần hao phí]])</f>
        <v>1b) Nhân công</v>
      </c>
      <c r="D2172" s="594"/>
      <c r="E2172" s="589" t="s">
        <v>229</v>
      </c>
      <c r="F2172" s="588"/>
      <c r="G2172" s="595"/>
      <c r="H2172" s="590"/>
      <c r="I2172" s="596"/>
      <c r="J2172" s="591">
        <v>211893</v>
      </c>
    </row>
    <row r="2173" spans="1:10" ht="15" customHeight="1">
      <c r="A2173" s="587"/>
      <c r="B2173" s="291">
        <v>1</v>
      </c>
      <c r="C2173" s="593" t="str">
        <f>_xlfn.CONCAT(Table1[[#This Row],[groupid]],Table1[[#This Row],[Thành phần hao phí]])</f>
        <v>1Nhân công 3,0/7, nhóm 1</v>
      </c>
      <c r="D2173" s="594" t="s">
        <v>91</v>
      </c>
      <c r="E2173" s="589" t="s">
        <v>92</v>
      </c>
      <c r="F2173" s="588" t="s">
        <v>93</v>
      </c>
      <c r="G2173" s="595">
        <v>0.94</v>
      </c>
      <c r="H2173" s="590">
        <v>225418</v>
      </c>
      <c r="I2173" s="596">
        <v>1</v>
      </c>
      <c r="J2173" s="591">
        <v>211893</v>
      </c>
    </row>
    <row r="2174" spans="1:10" ht="15" customHeight="1">
      <c r="A2174" s="587">
        <v>2</v>
      </c>
      <c r="B2174" s="291">
        <v>2</v>
      </c>
      <c r="C2174" s="593" t="str">
        <f>_xlfn.CONCAT(Table1[[#This Row],[groupid]],Table1[[#This Row],[Thành phần hao phí]])</f>
        <v>2Nạo vét kênh mương bằng máy đào gầu dây 0,4m3, chiều cao đổ đất &lt;= 3m, bùn đặc lắng đọng dưới 3 năm</v>
      </c>
      <c r="D2174" s="594" t="s">
        <v>52</v>
      </c>
      <c r="E2174" s="589" t="s">
        <v>53</v>
      </c>
      <c r="F2174" s="588" t="s">
        <v>54</v>
      </c>
      <c r="G2174" s="595">
        <v>1</v>
      </c>
      <c r="H2174" s="590"/>
      <c r="I2174" s="596"/>
      <c r="J2174" s="591"/>
    </row>
    <row r="2175" spans="1:10" ht="15" customHeight="1">
      <c r="A2175" s="587"/>
      <c r="B2175" s="291">
        <v>2</v>
      </c>
      <c r="C2175" s="593" t="str">
        <f>_xlfn.CONCAT(Table1[[#This Row],[groupid]],Table1[[#This Row],[Thành phần hao phí]])</f>
        <v>2b) Nhân công</v>
      </c>
      <c r="D2175" s="594"/>
      <c r="E2175" s="589" t="s">
        <v>229</v>
      </c>
      <c r="F2175" s="588"/>
      <c r="G2175" s="595"/>
      <c r="H2175" s="590"/>
      <c r="I2175" s="596"/>
      <c r="J2175" s="591">
        <v>202130</v>
      </c>
    </row>
    <row r="2176" spans="1:10" ht="15" customHeight="1">
      <c r="A2176" s="587"/>
      <c r="B2176" s="291">
        <v>2</v>
      </c>
      <c r="C2176" s="593" t="str">
        <f>_xlfn.CONCAT(Table1[[#This Row],[groupid]],Table1[[#This Row],[Thành phần hao phí]])</f>
        <v>2Nhân công 3,5/7, nhóm 1</v>
      </c>
      <c r="D2176" s="594" t="s">
        <v>96</v>
      </c>
      <c r="E2176" s="589" t="s">
        <v>97</v>
      </c>
      <c r="F2176" s="588" t="s">
        <v>93</v>
      </c>
      <c r="G2176" s="595">
        <v>0.82</v>
      </c>
      <c r="H2176" s="590">
        <v>246500</v>
      </c>
      <c r="I2176" s="596">
        <v>1</v>
      </c>
      <c r="J2176" s="591">
        <v>202130</v>
      </c>
    </row>
    <row r="2177" spans="1:10" ht="15" customHeight="1">
      <c r="A2177" s="587"/>
      <c r="B2177" s="291">
        <v>2</v>
      </c>
      <c r="C2177" s="593" t="str">
        <f>_xlfn.CONCAT(Table1[[#This Row],[groupid]],Table1[[#This Row],[Thành phần hao phí]])</f>
        <v>2c) Máy thi công</v>
      </c>
      <c r="D2177" s="594"/>
      <c r="E2177" s="589" t="s">
        <v>230</v>
      </c>
      <c r="F2177" s="588"/>
      <c r="G2177" s="595"/>
      <c r="H2177" s="590"/>
      <c r="I2177" s="596"/>
      <c r="J2177" s="591">
        <v>978209</v>
      </c>
    </row>
    <row r="2178" spans="1:10" ht="15" customHeight="1">
      <c r="A2178" s="587"/>
      <c r="B2178" s="291">
        <v>2</v>
      </c>
      <c r="C2178" s="593" t="str">
        <f>_xlfn.CONCAT(Table1[[#This Row],[groupid]],Table1[[#This Row],[Thành phần hao phí]])</f>
        <v>2Máy đào gầu dây 0,4m3</v>
      </c>
      <c r="D2178" s="594" t="s">
        <v>101</v>
      </c>
      <c r="E2178" s="589" t="s">
        <v>102</v>
      </c>
      <c r="F2178" s="588" t="s">
        <v>103</v>
      </c>
      <c r="G2178" s="595">
        <v>0.44</v>
      </c>
      <c r="H2178" s="590">
        <v>1992824</v>
      </c>
      <c r="I2178" s="596">
        <v>1</v>
      </c>
      <c r="J2178" s="591">
        <v>876843</v>
      </c>
    </row>
    <row r="2179" spans="1:10" ht="15" customHeight="1">
      <c r="A2179" s="587"/>
      <c r="B2179" s="291">
        <v>2</v>
      </c>
      <c r="C2179" s="593" t="str">
        <f>_xlfn.CONCAT(Table1[[#This Row],[groupid]],Table1[[#This Row],[Thành phần hao phí]])</f>
        <v>2Phao thép 60T đặt máy</v>
      </c>
      <c r="D2179" s="594" t="s">
        <v>108</v>
      </c>
      <c r="E2179" s="589" t="s">
        <v>112</v>
      </c>
      <c r="F2179" s="588" t="s">
        <v>103</v>
      </c>
      <c r="G2179" s="595">
        <v>0.44</v>
      </c>
      <c r="H2179" s="590">
        <v>115189</v>
      </c>
      <c r="I2179" s="596">
        <v>1</v>
      </c>
      <c r="J2179" s="591">
        <v>50683</v>
      </c>
    </row>
    <row r="2180" spans="1:10" ht="15" customHeight="1">
      <c r="A2180" s="587"/>
      <c r="B2180" s="291">
        <v>2</v>
      </c>
      <c r="C2180" s="593" t="str">
        <f>_xlfn.CONCAT(Table1[[#This Row],[groupid]],Table1[[#This Row],[Thành phần hao phí]])</f>
        <v>2Phao thép 60T chứa bùn</v>
      </c>
      <c r="D2180" s="594" t="s">
        <v>108</v>
      </c>
      <c r="E2180" s="589" t="s">
        <v>111</v>
      </c>
      <c r="F2180" s="588" t="s">
        <v>103</v>
      </c>
      <c r="G2180" s="595">
        <v>0.44</v>
      </c>
      <c r="H2180" s="590">
        <v>115189</v>
      </c>
      <c r="I2180" s="596">
        <v>1</v>
      </c>
      <c r="J2180" s="591">
        <v>50683</v>
      </c>
    </row>
    <row r="2181" spans="1:10" ht="15" customHeight="1">
      <c r="A2181" s="587"/>
      <c r="B2181" s="291">
        <v>2</v>
      </c>
      <c r="C2181" s="593" t="str">
        <f>_xlfn.CONCAT(Table1[[#This Row],[groupid]],Table1[[#This Row],[Thành phần hao phí]])</f>
        <v>2Cộng</v>
      </c>
      <c r="D2181" s="594"/>
      <c r="E2181" s="589" t="s">
        <v>314</v>
      </c>
      <c r="F2181" s="588"/>
      <c r="G2181" s="595"/>
      <c r="H2181" s="590"/>
      <c r="I2181" s="596"/>
      <c r="J2181" s="591">
        <v>978209</v>
      </c>
    </row>
    <row r="2182" spans="1:10" ht="15" customHeight="1">
      <c r="A2182" s="587">
        <v>3</v>
      </c>
      <c r="B2182" s="291">
        <v>3</v>
      </c>
      <c r="C2182" s="593" t="str">
        <f>_xlfn.CONCAT(Table1[[#This Row],[groupid]],Table1[[#This Row],[Thành phần hao phí]])</f>
        <v>3Vận chuyển 1km đầu, đi đổ bằng tàu kéo 75cv + phao thép 60T</v>
      </c>
      <c r="D2182" s="594" t="s">
        <v>57</v>
      </c>
      <c r="E2182" s="589" t="s">
        <v>58</v>
      </c>
      <c r="F2182" s="588" t="s">
        <v>54</v>
      </c>
      <c r="G2182" s="595">
        <v>1</v>
      </c>
      <c r="H2182" s="590"/>
      <c r="I2182" s="596"/>
      <c r="J2182" s="591"/>
    </row>
    <row r="2183" spans="1:10" ht="15" customHeight="1">
      <c r="A2183" s="587"/>
      <c r="B2183" s="291">
        <v>3</v>
      </c>
      <c r="C2183" s="593" t="str">
        <f>_xlfn.CONCAT(Table1[[#This Row],[groupid]],Table1[[#This Row],[Thành phần hao phí]])</f>
        <v>3c) Máy thi công</v>
      </c>
      <c r="D2183" s="594"/>
      <c r="E2183" s="589" t="s">
        <v>230</v>
      </c>
      <c r="F2183" s="588"/>
      <c r="G2183" s="595"/>
      <c r="H2183" s="590"/>
      <c r="I2183" s="596"/>
      <c r="J2183" s="591">
        <v>343452</v>
      </c>
    </row>
    <row r="2184" spans="1:10" ht="15" customHeight="1">
      <c r="A2184" s="587"/>
      <c r="B2184" s="291">
        <v>3</v>
      </c>
      <c r="C2184" s="593" t="str">
        <f>_xlfn.CONCAT(Table1[[#This Row],[groupid]],Table1[[#This Row],[Thành phần hao phí]])</f>
        <v>3Phao thép 60T</v>
      </c>
      <c r="D2184" s="594" t="s">
        <v>108</v>
      </c>
      <c r="E2184" s="589" t="s">
        <v>109</v>
      </c>
      <c r="F2184" s="588" t="s">
        <v>103</v>
      </c>
      <c r="G2184" s="595">
        <v>9.4E-2</v>
      </c>
      <c r="H2184" s="590">
        <v>115189</v>
      </c>
      <c r="I2184" s="596">
        <v>1</v>
      </c>
      <c r="J2184" s="591">
        <v>10828</v>
      </c>
    </row>
    <row r="2185" spans="1:10" ht="15" customHeight="1">
      <c r="A2185" s="587"/>
      <c r="B2185" s="291">
        <v>3</v>
      </c>
      <c r="C2185" s="593" t="str">
        <f>_xlfn.CONCAT(Table1[[#This Row],[groupid]],Table1[[#This Row],[Thành phần hao phí]])</f>
        <v>3Tàu kéo 75CV</v>
      </c>
      <c r="D2185" s="594" t="s">
        <v>123</v>
      </c>
      <c r="E2185" s="589" t="s">
        <v>124</v>
      </c>
      <c r="F2185" s="588" t="s">
        <v>103</v>
      </c>
      <c r="G2185" s="595">
        <v>9.4E-2</v>
      </c>
      <c r="H2185" s="590">
        <v>3538558</v>
      </c>
      <c r="I2185" s="596">
        <v>1</v>
      </c>
      <c r="J2185" s="591">
        <v>332624</v>
      </c>
    </row>
    <row r="2186" spans="1:10" ht="15" customHeight="1">
      <c r="A2186" s="587"/>
      <c r="B2186" s="291">
        <v>3</v>
      </c>
      <c r="C2186" s="593" t="str">
        <f>_xlfn.CONCAT(Table1[[#This Row],[groupid]],Table1[[#This Row],[Thành phần hao phí]])</f>
        <v>3Cộng</v>
      </c>
      <c r="D2186" s="594"/>
      <c r="E2186" s="589" t="s">
        <v>314</v>
      </c>
      <c r="F2186" s="588"/>
      <c r="G2186" s="595"/>
      <c r="H2186" s="590"/>
      <c r="I2186" s="596"/>
      <c r="J2186" s="591">
        <v>343452</v>
      </c>
    </row>
    <row r="2187" spans="1:10" ht="15" customHeight="1">
      <c r="A2187" s="587">
        <v>4</v>
      </c>
      <c r="B2187" s="291">
        <v>4</v>
      </c>
      <c r="C2187" s="593" t="str">
        <f>_xlfn.CONCAT(Table1[[#This Row],[groupid]],Table1[[#This Row],[Thành phần hao phí]])</f>
        <v>4Vận chuyển đất, cát đổ đi bằng tàu kéo 360CV, sà lan 400 tấn, vận chuyển 1 km tiếp theo, cự ly &lt;= 6km</v>
      </c>
      <c r="D2187" s="594" t="s">
        <v>60</v>
      </c>
      <c r="E2187" s="589" t="s">
        <v>61</v>
      </c>
      <c r="F2187" s="588" t="s">
        <v>54</v>
      </c>
      <c r="G2187" s="595">
        <v>1</v>
      </c>
      <c r="H2187" s="590"/>
      <c r="I2187" s="596"/>
      <c r="J2187" s="591"/>
    </row>
    <row r="2188" spans="1:10" ht="15" customHeight="1">
      <c r="A2188" s="587"/>
      <c r="B2188" s="291">
        <v>4</v>
      </c>
      <c r="C2188" s="593" t="str">
        <f>_xlfn.CONCAT(Table1[[#This Row],[groupid]],Table1[[#This Row],[Thành phần hao phí]])</f>
        <v>4c) Máy thi công</v>
      </c>
      <c r="D2188" s="594"/>
      <c r="E2188" s="589" t="s">
        <v>230</v>
      </c>
      <c r="F2188" s="588"/>
      <c r="G2188" s="595"/>
      <c r="H2188" s="590"/>
      <c r="I2188" s="596"/>
      <c r="J2188" s="591">
        <v>555370</v>
      </c>
    </row>
    <row r="2189" spans="1:10" ht="15" customHeight="1">
      <c r="A2189" s="587"/>
      <c r="B2189" s="291">
        <v>4</v>
      </c>
      <c r="C2189" s="593" t="str">
        <f>_xlfn.CONCAT(Table1[[#This Row],[groupid]],Table1[[#This Row],[Thành phần hao phí]])</f>
        <v>4Phao thép 60T</v>
      </c>
      <c r="D2189" s="594" t="s">
        <v>108</v>
      </c>
      <c r="E2189" s="589" t="s">
        <v>109</v>
      </c>
      <c r="F2189" s="588" t="s">
        <v>103</v>
      </c>
      <c r="G2189" s="595">
        <v>0.08</v>
      </c>
      <c r="H2189" s="590">
        <v>115189</v>
      </c>
      <c r="I2189" s="596">
        <v>1.9</v>
      </c>
      <c r="J2189" s="591">
        <v>17509</v>
      </c>
    </row>
    <row r="2190" spans="1:10" ht="15" customHeight="1">
      <c r="A2190" s="587"/>
      <c r="B2190" s="291">
        <v>4</v>
      </c>
      <c r="C2190" s="593" t="str">
        <f>_xlfn.CONCAT(Table1[[#This Row],[groupid]],Table1[[#This Row],[Thành phần hao phí]])</f>
        <v>4Tàu kéo 75CV</v>
      </c>
      <c r="D2190" s="594" t="s">
        <v>123</v>
      </c>
      <c r="E2190" s="589" t="s">
        <v>124</v>
      </c>
      <c r="F2190" s="588" t="s">
        <v>103</v>
      </c>
      <c r="G2190" s="595">
        <v>0.08</v>
      </c>
      <c r="H2190" s="590">
        <v>3538558</v>
      </c>
      <c r="I2190" s="596">
        <v>1.9</v>
      </c>
      <c r="J2190" s="591">
        <v>537861</v>
      </c>
    </row>
    <row r="2191" spans="1:10" ht="15" customHeight="1">
      <c r="A2191" s="587"/>
      <c r="B2191" s="291">
        <v>4</v>
      </c>
      <c r="C2191" s="593" t="str">
        <f>_xlfn.CONCAT(Table1[[#This Row],[groupid]],Table1[[#This Row],[Thành phần hao phí]])</f>
        <v>4Cộng</v>
      </c>
      <c r="D2191" s="594"/>
      <c r="E2191" s="589" t="s">
        <v>314</v>
      </c>
      <c r="F2191" s="588"/>
      <c r="G2191" s="595"/>
      <c r="H2191" s="590"/>
      <c r="I2191" s="596"/>
      <c r="J2191" s="591">
        <v>555370</v>
      </c>
    </row>
    <row r="2192" spans="1:10" ht="15" customHeight="1">
      <c r="A2192" s="587">
        <v>5</v>
      </c>
      <c r="B2192" s="291">
        <v>5</v>
      </c>
      <c r="C2192" s="593" t="str">
        <f>_xlfn.CONCAT(Table1[[#This Row],[groupid]],Table1[[#This Row],[Thành phần hao phí]])</f>
        <v>5Đào xúc bùn lên xà lan 400T bằng máy đào gầu dây &lt;1,25m3, (máy đào đứng trên phao thép trọng tải 60T)</v>
      </c>
      <c r="D2192" s="594" t="s">
        <v>63</v>
      </c>
      <c r="E2192" s="589" t="s">
        <v>64</v>
      </c>
      <c r="F2192" s="588" t="s">
        <v>54</v>
      </c>
      <c r="G2192" s="595">
        <v>1</v>
      </c>
      <c r="H2192" s="590"/>
      <c r="I2192" s="596"/>
      <c r="J2192" s="591"/>
    </row>
    <row r="2193" spans="1:10" ht="15" customHeight="1">
      <c r="A2193" s="587"/>
      <c r="B2193" s="291">
        <v>5</v>
      </c>
      <c r="C2193" s="593" t="str">
        <f>_xlfn.CONCAT(Table1[[#This Row],[groupid]],Table1[[#This Row],[Thành phần hao phí]])</f>
        <v>5b) Nhân công</v>
      </c>
      <c r="D2193" s="594"/>
      <c r="E2193" s="589" t="s">
        <v>229</v>
      </c>
      <c r="F2193" s="588"/>
      <c r="G2193" s="595"/>
      <c r="H2193" s="590"/>
      <c r="I2193" s="596"/>
      <c r="J2193" s="591">
        <v>88740</v>
      </c>
    </row>
    <row r="2194" spans="1:10" ht="15" customHeight="1">
      <c r="A2194" s="587"/>
      <c r="B2194" s="291">
        <v>5</v>
      </c>
      <c r="C2194" s="593" t="str">
        <f>_xlfn.CONCAT(Table1[[#This Row],[groupid]],Table1[[#This Row],[Thành phần hao phí]])</f>
        <v>5Nhân công 3,5/7, nhóm 1</v>
      </c>
      <c r="D2194" s="594" t="s">
        <v>96</v>
      </c>
      <c r="E2194" s="589" t="s">
        <v>97</v>
      </c>
      <c r="F2194" s="588" t="s">
        <v>93</v>
      </c>
      <c r="G2194" s="595">
        <v>0.36</v>
      </c>
      <c r="H2194" s="590">
        <v>246500</v>
      </c>
      <c r="I2194" s="596">
        <v>1</v>
      </c>
      <c r="J2194" s="591">
        <v>88740</v>
      </c>
    </row>
    <row r="2195" spans="1:10" ht="15" customHeight="1">
      <c r="A2195" s="587"/>
      <c r="B2195" s="291">
        <v>5</v>
      </c>
      <c r="C2195" s="593" t="str">
        <f>_xlfn.CONCAT(Table1[[#This Row],[groupid]],Table1[[#This Row],[Thành phần hao phí]])</f>
        <v>5c) Máy thi công</v>
      </c>
      <c r="D2195" s="594"/>
      <c r="E2195" s="589" t="s">
        <v>230</v>
      </c>
      <c r="F2195" s="588"/>
      <c r="G2195" s="595"/>
      <c r="H2195" s="590"/>
      <c r="I2195" s="596"/>
      <c r="J2195" s="591">
        <v>1007960</v>
      </c>
    </row>
    <row r="2196" spans="1:10" ht="15" customHeight="1">
      <c r="A2196" s="587"/>
      <c r="B2196" s="291">
        <v>5</v>
      </c>
      <c r="C2196" s="593" t="str">
        <f>_xlfn.CONCAT(Table1[[#This Row],[groupid]],Table1[[#This Row],[Thành phần hao phí]])</f>
        <v>5Máy đào gầu dây 1,2m3</v>
      </c>
      <c r="D2196" s="594" t="s">
        <v>105</v>
      </c>
      <c r="E2196" s="589" t="s">
        <v>106</v>
      </c>
      <c r="F2196" s="588" t="s">
        <v>103</v>
      </c>
      <c r="G2196" s="595">
        <v>0.192</v>
      </c>
      <c r="H2196" s="590">
        <v>3565793</v>
      </c>
      <c r="I2196" s="596">
        <v>1</v>
      </c>
      <c r="J2196" s="591">
        <v>684632</v>
      </c>
    </row>
    <row r="2197" spans="1:10" ht="15" customHeight="1">
      <c r="A2197" s="587"/>
      <c r="B2197" s="291">
        <v>5</v>
      </c>
      <c r="C2197" s="593" t="str">
        <f>_xlfn.CONCAT(Table1[[#This Row],[groupid]],Table1[[#This Row],[Thành phần hao phí]])</f>
        <v>5Sà lan 250T</v>
      </c>
      <c r="D2197" s="594" t="s">
        <v>113</v>
      </c>
      <c r="E2197" s="589" t="s">
        <v>114</v>
      </c>
      <c r="F2197" s="588" t="s">
        <v>103</v>
      </c>
      <c r="G2197" s="595">
        <v>0.192</v>
      </c>
      <c r="H2197" s="590">
        <v>677592</v>
      </c>
      <c r="I2197" s="596">
        <v>1</v>
      </c>
      <c r="J2197" s="591">
        <v>130098</v>
      </c>
    </row>
    <row r="2198" spans="1:10" ht="15" customHeight="1">
      <c r="A2198" s="587"/>
      <c r="B2198" s="291">
        <v>5</v>
      </c>
      <c r="C2198" s="593" t="str">
        <f>_xlfn.CONCAT(Table1[[#This Row],[groupid]],Table1[[#This Row],[Thành phần hao phí]])</f>
        <v>5Phao thép 60T chứa bùn</v>
      </c>
      <c r="D2198" s="594" t="s">
        <v>108</v>
      </c>
      <c r="E2198" s="589" t="s">
        <v>111</v>
      </c>
      <c r="F2198" s="588" t="s">
        <v>103</v>
      </c>
      <c r="G2198" s="595">
        <v>0.192</v>
      </c>
      <c r="H2198" s="590">
        <v>115189</v>
      </c>
      <c r="I2198" s="596">
        <v>1</v>
      </c>
      <c r="J2198" s="591">
        <v>22116</v>
      </c>
    </row>
    <row r="2199" spans="1:10" ht="15" customHeight="1">
      <c r="A2199" s="587"/>
      <c r="B2199" s="291">
        <v>5</v>
      </c>
      <c r="C2199" s="593" t="str">
        <f>_xlfn.CONCAT(Table1[[#This Row],[groupid]],Table1[[#This Row],[Thành phần hao phí]])</f>
        <v>5Sà lan 400T nhận bùn</v>
      </c>
      <c r="D2199" s="594" t="s">
        <v>116</v>
      </c>
      <c r="E2199" s="589" t="s">
        <v>119</v>
      </c>
      <c r="F2199" s="588" t="s">
        <v>103</v>
      </c>
      <c r="G2199" s="595">
        <v>0.192</v>
      </c>
      <c r="H2199" s="590">
        <v>891221</v>
      </c>
      <c r="I2199" s="596">
        <v>1</v>
      </c>
      <c r="J2199" s="591">
        <v>171114</v>
      </c>
    </row>
    <row r="2200" spans="1:10" ht="15" customHeight="1">
      <c r="A2200" s="587"/>
      <c r="B2200" s="291">
        <v>5</v>
      </c>
      <c r="C2200" s="593" t="str">
        <f>_xlfn.CONCAT(Table1[[#This Row],[groupid]],Table1[[#This Row],[Thành phần hao phí]])</f>
        <v>5Cộng</v>
      </c>
      <c r="D2200" s="594"/>
      <c r="E2200" s="589" t="s">
        <v>314</v>
      </c>
      <c r="F2200" s="588"/>
      <c r="G2200" s="595"/>
      <c r="H2200" s="590"/>
      <c r="I2200" s="596"/>
      <c r="J2200" s="591">
        <v>1007960</v>
      </c>
    </row>
    <row r="2201" spans="1:10" ht="15" customHeight="1">
      <c r="A2201" s="587">
        <v>6</v>
      </c>
      <c r="B2201" s="291">
        <v>6</v>
      </c>
      <c r="C2201" s="593" t="str">
        <f>_xlfn.CONCAT(Table1[[#This Row],[groupid]],Table1[[#This Row],[Thành phần hao phí]])</f>
        <v>6Vận chuyển đất, bùn đổ đi bằng tàu kéo 360CV, sà lan 400 tấn, vận chuyển 1 km đầu</v>
      </c>
      <c r="D2201" s="594" t="s">
        <v>57</v>
      </c>
      <c r="E2201" s="589" t="s">
        <v>67</v>
      </c>
      <c r="F2201" s="588" t="s">
        <v>54</v>
      </c>
      <c r="G2201" s="595">
        <v>1</v>
      </c>
      <c r="H2201" s="590"/>
      <c r="I2201" s="596"/>
      <c r="J2201" s="591"/>
    </row>
    <row r="2202" spans="1:10" ht="15" customHeight="1">
      <c r="A2202" s="587"/>
      <c r="B2202" s="291">
        <v>6</v>
      </c>
      <c r="C2202" s="593" t="str">
        <f>_xlfn.CONCAT(Table1[[#This Row],[groupid]],Table1[[#This Row],[Thành phần hao phí]])</f>
        <v>6c) Máy thi công</v>
      </c>
      <c r="D2202" s="594"/>
      <c r="E2202" s="589" t="s">
        <v>230</v>
      </c>
      <c r="F2202" s="588"/>
      <c r="G2202" s="595"/>
      <c r="H2202" s="590"/>
      <c r="I2202" s="596"/>
      <c r="J2202" s="591">
        <v>634088</v>
      </c>
    </row>
    <row r="2203" spans="1:10" ht="15" customHeight="1">
      <c r="A2203" s="587"/>
      <c r="B2203" s="291">
        <v>6</v>
      </c>
      <c r="C2203" s="593" t="str">
        <f>_xlfn.CONCAT(Table1[[#This Row],[groupid]],Table1[[#This Row],[Thành phần hao phí]])</f>
        <v>6Sà lan 400T</v>
      </c>
      <c r="D2203" s="594" t="s">
        <v>116</v>
      </c>
      <c r="E2203" s="589" t="s">
        <v>117</v>
      </c>
      <c r="F2203" s="588" t="s">
        <v>103</v>
      </c>
      <c r="G2203" s="595">
        <v>9.4E-2</v>
      </c>
      <c r="H2203" s="590">
        <v>891221</v>
      </c>
      <c r="I2203" s="596">
        <v>1</v>
      </c>
      <c r="J2203" s="591">
        <v>83775</v>
      </c>
    </row>
    <row r="2204" spans="1:10" ht="15" customHeight="1">
      <c r="A2204" s="587"/>
      <c r="B2204" s="291">
        <v>6</v>
      </c>
      <c r="C2204" s="593" t="str">
        <f>_xlfn.CONCAT(Table1[[#This Row],[groupid]],Table1[[#This Row],[Thành phần hao phí]])</f>
        <v>6Tàu kéo 360CV</v>
      </c>
      <c r="D2204" s="594" t="s">
        <v>120</v>
      </c>
      <c r="E2204" s="589" t="s">
        <v>121</v>
      </c>
      <c r="F2204" s="588" t="s">
        <v>103</v>
      </c>
      <c r="G2204" s="595">
        <v>9.4E-2</v>
      </c>
      <c r="H2204" s="590">
        <v>5854397</v>
      </c>
      <c r="I2204" s="596">
        <v>1</v>
      </c>
      <c r="J2204" s="591">
        <v>550313</v>
      </c>
    </row>
    <row r="2205" spans="1:10" ht="15" customHeight="1">
      <c r="A2205" s="587"/>
      <c r="B2205" s="291">
        <v>6</v>
      </c>
      <c r="C2205" s="593" t="str">
        <f>_xlfn.CONCAT(Table1[[#This Row],[groupid]],Table1[[#This Row],[Thành phần hao phí]])</f>
        <v>6Cộng</v>
      </c>
      <c r="D2205" s="594"/>
      <c r="E2205" s="589" t="s">
        <v>314</v>
      </c>
      <c r="F2205" s="588"/>
      <c r="G2205" s="595"/>
      <c r="H2205" s="590"/>
      <c r="I2205" s="596"/>
      <c r="J2205" s="591">
        <v>634088</v>
      </c>
    </row>
    <row r="2206" spans="1:10" ht="15" customHeight="1">
      <c r="A2206" s="587">
        <v>7</v>
      </c>
      <c r="B2206" s="291">
        <v>7</v>
      </c>
      <c r="C2206" s="593" t="str">
        <f>_xlfn.CONCAT(Table1[[#This Row],[groupid]],Table1[[#This Row],[Thành phần hao phí]])</f>
        <v>7Vận chuyển đất, bùn đổ đi bằng tàu kéo 360CV, sà lan 400 tấn, vận chuyển 1 km tiếp theo, cự ly &lt;= 6km</v>
      </c>
      <c r="D2206" s="594" t="s">
        <v>60</v>
      </c>
      <c r="E2206" s="589" t="s">
        <v>69</v>
      </c>
      <c r="F2206" s="588" t="s">
        <v>54</v>
      </c>
      <c r="G2206" s="595">
        <v>1</v>
      </c>
      <c r="H2206" s="590"/>
      <c r="I2206" s="596"/>
      <c r="J2206" s="591"/>
    </row>
    <row r="2207" spans="1:10" ht="15" customHeight="1">
      <c r="A2207" s="587"/>
      <c r="B2207" s="291">
        <v>7</v>
      </c>
      <c r="C2207" s="593" t="str">
        <f>_xlfn.CONCAT(Table1[[#This Row],[groupid]],Table1[[#This Row],[Thành phần hao phí]])</f>
        <v>7c) Máy thi công</v>
      </c>
      <c r="D2207" s="594"/>
      <c r="E2207" s="589" t="s">
        <v>230</v>
      </c>
      <c r="F2207" s="588"/>
      <c r="G2207" s="595"/>
      <c r="H2207" s="590"/>
      <c r="I2207" s="596"/>
      <c r="J2207" s="591">
        <v>2698247</v>
      </c>
    </row>
    <row r="2208" spans="1:10" ht="15" customHeight="1">
      <c r="A2208" s="587"/>
      <c r="B2208" s="291">
        <v>7</v>
      </c>
      <c r="C2208" s="593" t="str">
        <f>_xlfn.CONCAT(Table1[[#This Row],[groupid]],Table1[[#This Row],[Thành phần hao phí]])</f>
        <v>7Sà lan 400T</v>
      </c>
      <c r="D2208" s="594" t="s">
        <v>116</v>
      </c>
      <c r="E2208" s="589" t="s">
        <v>117</v>
      </c>
      <c r="F2208" s="588" t="s">
        <v>103</v>
      </c>
      <c r="G2208" s="595">
        <v>0.08</v>
      </c>
      <c r="H2208" s="590">
        <v>891221</v>
      </c>
      <c r="I2208" s="596">
        <v>5</v>
      </c>
      <c r="J2208" s="591">
        <v>356488</v>
      </c>
    </row>
    <row r="2209" spans="1:10" ht="15" customHeight="1">
      <c r="A2209" s="587"/>
      <c r="B2209" s="291">
        <v>7</v>
      </c>
      <c r="C2209" s="593" t="str">
        <f>_xlfn.CONCAT(Table1[[#This Row],[groupid]],Table1[[#This Row],[Thành phần hao phí]])</f>
        <v>7Tàu kéo 360CV</v>
      </c>
      <c r="D2209" s="594" t="s">
        <v>120</v>
      </c>
      <c r="E2209" s="589" t="s">
        <v>121</v>
      </c>
      <c r="F2209" s="588" t="s">
        <v>103</v>
      </c>
      <c r="G2209" s="595">
        <v>0.08</v>
      </c>
      <c r="H2209" s="590">
        <v>5854397</v>
      </c>
      <c r="I2209" s="596">
        <v>5</v>
      </c>
      <c r="J2209" s="591">
        <v>2341759</v>
      </c>
    </row>
    <row r="2210" spans="1:10" ht="15" customHeight="1">
      <c r="A2210" s="587"/>
      <c r="B2210" s="291">
        <v>7</v>
      </c>
      <c r="C2210" s="593" t="str">
        <f>_xlfn.CONCAT(Table1[[#This Row],[groupid]],Table1[[#This Row],[Thành phần hao phí]])</f>
        <v>7Cộng</v>
      </c>
      <c r="D2210" s="594"/>
      <c r="E2210" s="589" t="s">
        <v>314</v>
      </c>
      <c r="F2210" s="588"/>
      <c r="G2210" s="595"/>
      <c r="H2210" s="590"/>
      <c r="I2210" s="596"/>
      <c r="J2210" s="591">
        <v>2698247</v>
      </c>
    </row>
    <row r="2211" spans="1:10" ht="15" customHeight="1">
      <c r="A2211" s="587">
        <v>8</v>
      </c>
      <c r="B2211" s="291">
        <v>8</v>
      </c>
      <c r="C2211" s="593" t="str">
        <f>_xlfn.CONCAT(Table1[[#This Row],[groupid]],Table1[[#This Row],[Thành phần hao phí]])</f>
        <v>8Vận chuyển đất, bùn đổ đi bằng tàu kéo 360CV, sà lan 400 tấn, vận chuyển 1 km tiếp theo, cự ly từ 6 - 20km</v>
      </c>
      <c r="D2211" s="594" t="s">
        <v>71</v>
      </c>
      <c r="E2211" s="589" t="s">
        <v>72</v>
      </c>
      <c r="F2211" s="588" t="s">
        <v>54</v>
      </c>
      <c r="G2211" s="595">
        <v>1</v>
      </c>
      <c r="H2211" s="590"/>
      <c r="I2211" s="596"/>
      <c r="J2211" s="591"/>
    </row>
    <row r="2212" spans="1:10" ht="15" customHeight="1">
      <c r="A2212" s="587"/>
      <c r="B2212" s="291">
        <v>8</v>
      </c>
      <c r="C2212" s="593" t="str">
        <f>_xlfn.CONCAT(Table1[[#This Row],[groupid]],Table1[[#This Row],[Thành phần hao phí]])</f>
        <v>8c) Máy thi công</v>
      </c>
      <c r="D2212" s="594"/>
      <c r="E2212" s="589" t="s">
        <v>230</v>
      </c>
      <c r="F2212" s="588"/>
      <c r="G2212" s="595"/>
      <c r="H2212" s="590"/>
      <c r="I2212" s="596"/>
      <c r="J2212" s="591">
        <v>6705145</v>
      </c>
    </row>
    <row r="2213" spans="1:10" ht="15" customHeight="1">
      <c r="A2213" s="587"/>
      <c r="B2213" s="291">
        <v>8</v>
      </c>
      <c r="C2213" s="593" t="str">
        <f>_xlfn.CONCAT(Table1[[#This Row],[groupid]],Table1[[#This Row],[Thành phần hao phí]])</f>
        <v>8Sà lan 400T</v>
      </c>
      <c r="D2213" s="594" t="s">
        <v>116</v>
      </c>
      <c r="E2213" s="589" t="s">
        <v>117</v>
      </c>
      <c r="F2213" s="588" t="s">
        <v>103</v>
      </c>
      <c r="G2213" s="595">
        <v>7.0999999999999994E-2</v>
      </c>
      <c r="H2213" s="590">
        <v>891221</v>
      </c>
      <c r="I2213" s="596">
        <v>14</v>
      </c>
      <c r="J2213" s="591">
        <v>885874</v>
      </c>
    </row>
    <row r="2214" spans="1:10" ht="15" customHeight="1">
      <c r="A2214" s="587"/>
      <c r="B2214" s="291">
        <v>8</v>
      </c>
      <c r="C2214" s="593" t="str">
        <f>_xlfn.CONCAT(Table1[[#This Row],[groupid]],Table1[[#This Row],[Thành phần hao phí]])</f>
        <v>8Tàu kéo 360CV</v>
      </c>
      <c r="D2214" s="594" t="s">
        <v>120</v>
      </c>
      <c r="E2214" s="589" t="s">
        <v>121</v>
      </c>
      <c r="F2214" s="588" t="s">
        <v>103</v>
      </c>
      <c r="G2214" s="595">
        <v>7.0999999999999994E-2</v>
      </c>
      <c r="H2214" s="590">
        <v>5854397</v>
      </c>
      <c r="I2214" s="596">
        <v>14</v>
      </c>
      <c r="J2214" s="591">
        <v>5819271</v>
      </c>
    </row>
    <row r="2215" spans="1:10" ht="15" customHeight="1">
      <c r="A2215" s="587"/>
      <c r="B2215" s="291">
        <v>8</v>
      </c>
      <c r="C2215" s="593" t="str">
        <f>_xlfn.CONCAT(Table1[[#This Row],[groupid]],Table1[[#This Row],[Thành phần hao phí]])</f>
        <v>8Cộng</v>
      </c>
      <c r="D2215" s="594"/>
      <c r="E2215" s="589" t="s">
        <v>314</v>
      </c>
      <c r="F2215" s="588"/>
      <c r="G2215" s="595"/>
      <c r="H2215" s="590"/>
      <c r="I2215" s="596"/>
      <c r="J2215" s="591">
        <v>6705145</v>
      </c>
    </row>
    <row r="2216" spans="1:10" ht="15" customHeight="1">
      <c r="A2216" s="587">
        <v>9</v>
      </c>
      <c r="B2216" s="291">
        <v>9</v>
      </c>
      <c r="C2216" s="593" t="str">
        <f>_xlfn.CONCAT(Table1[[#This Row],[groupid]],Table1[[#This Row],[Thành phần hao phí]])</f>
        <v>9Vận chuyển đất, bùn đổ đi bằng tàu kéo 360CV, sà lan 400 tấn, vận chuyển 1 km tiếp theo, cự ly &gt; 20km</v>
      </c>
      <c r="D2216" s="594" t="s">
        <v>74</v>
      </c>
      <c r="E2216" s="589" t="s">
        <v>75</v>
      </c>
      <c r="F2216" s="588" t="s">
        <v>54</v>
      </c>
      <c r="G2216" s="595">
        <v>1</v>
      </c>
      <c r="H2216" s="590"/>
      <c r="I2216" s="596"/>
      <c r="J2216" s="591"/>
    </row>
    <row r="2217" spans="1:10" ht="15" customHeight="1">
      <c r="A2217" s="587"/>
      <c r="B2217" s="291">
        <v>9</v>
      </c>
      <c r="C2217" s="593" t="str">
        <f>_xlfn.CONCAT(Table1[[#This Row],[groupid]],Table1[[#This Row],[Thành phần hao phí]])</f>
        <v>9c) Máy thi công</v>
      </c>
      <c r="D2217" s="594"/>
      <c r="E2217" s="589" t="s">
        <v>230</v>
      </c>
      <c r="F2217" s="588"/>
      <c r="G2217" s="595"/>
      <c r="H2217" s="590"/>
      <c r="I2217" s="596"/>
      <c r="J2217" s="591">
        <v>279269</v>
      </c>
    </row>
    <row r="2218" spans="1:10" ht="15" customHeight="1">
      <c r="A2218" s="587"/>
      <c r="B2218" s="291">
        <v>9</v>
      </c>
      <c r="C2218" s="593" t="str">
        <f>_xlfn.CONCAT(Table1[[#This Row],[groupid]],Table1[[#This Row],[Thành phần hao phí]])</f>
        <v>9Sà lan 400T</v>
      </c>
      <c r="D2218" s="594" t="s">
        <v>116</v>
      </c>
      <c r="E2218" s="589" t="s">
        <v>117</v>
      </c>
      <c r="F2218" s="588" t="s">
        <v>103</v>
      </c>
      <c r="G2218" s="595">
        <v>6.9000000000000006E-2</v>
      </c>
      <c r="H2218" s="590">
        <v>891221</v>
      </c>
      <c r="I2218" s="596">
        <v>0.6</v>
      </c>
      <c r="J2218" s="591">
        <v>36897</v>
      </c>
    </row>
    <row r="2219" spans="1:10" ht="15" customHeight="1">
      <c r="A2219" s="587"/>
      <c r="B2219" s="291">
        <v>9</v>
      </c>
      <c r="C2219" s="593" t="str">
        <f>_xlfn.CONCAT(Table1[[#This Row],[groupid]],Table1[[#This Row],[Thành phần hao phí]])</f>
        <v>9Tàu kéo 360CV</v>
      </c>
      <c r="D2219" s="594" t="s">
        <v>120</v>
      </c>
      <c r="E2219" s="589" t="s">
        <v>121</v>
      </c>
      <c r="F2219" s="588" t="s">
        <v>103</v>
      </c>
      <c r="G2219" s="595">
        <v>6.9000000000000006E-2</v>
      </c>
      <c r="H2219" s="590">
        <v>5854397</v>
      </c>
      <c r="I2219" s="596">
        <v>0.6</v>
      </c>
      <c r="J2219" s="591">
        <v>242372</v>
      </c>
    </row>
    <row r="2220" spans="1:10" ht="15" customHeight="1">
      <c r="A2220" s="587"/>
      <c r="B2220" s="291">
        <v>9</v>
      </c>
      <c r="C2220" s="593" t="str">
        <f>_xlfn.CONCAT(Table1[[#This Row],[groupid]],Table1[[#This Row],[Thành phần hao phí]])</f>
        <v>9Cộng</v>
      </c>
      <c r="D2220" s="594"/>
      <c r="E2220" s="589" t="s">
        <v>314</v>
      </c>
      <c r="F2220" s="588"/>
      <c r="G2220" s="595"/>
      <c r="H2220" s="590"/>
      <c r="I2220" s="596"/>
      <c r="J2220" s="591">
        <v>279269</v>
      </c>
    </row>
    <row r="2221" spans="1:10" ht="15" customHeight="1">
      <c r="A2221" s="587">
        <v>10</v>
      </c>
      <c r="B2221" s="291">
        <v>10</v>
      </c>
      <c r="C2221" s="593" t="str">
        <f>_xlfn.CONCAT(Table1[[#This Row],[groupid]],Table1[[#This Row],[Thành phần hao phí]])</f>
        <v>10Vận chuyển đất từ sà lan 400T lên bờ bằng máy đào gầu dây 1,2m3, chiều cao đổ đất &lt;= 3m, bùn đặc</v>
      </c>
      <c r="D2221" s="594" t="s">
        <v>63</v>
      </c>
      <c r="E2221" s="589" t="s">
        <v>77</v>
      </c>
      <c r="F2221" s="588" t="s">
        <v>54</v>
      </c>
      <c r="G2221" s="595">
        <v>1</v>
      </c>
      <c r="H2221" s="590"/>
      <c r="I2221" s="596"/>
      <c r="J2221" s="591"/>
    </row>
    <row r="2222" spans="1:10" ht="15" customHeight="1">
      <c r="A2222" s="587"/>
      <c r="B2222" s="291">
        <v>10</v>
      </c>
      <c r="C2222" s="593" t="str">
        <f>_xlfn.CONCAT(Table1[[#This Row],[groupid]],Table1[[#This Row],[Thành phần hao phí]])</f>
        <v>10b) Nhân công</v>
      </c>
      <c r="D2222" s="594"/>
      <c r="E2222" s="589" t="s">
        <v>229</v>
      </c>
      <c r="F2222" s="588"/>
      <c r="G2222" s="595"/>
      <c r="H2222" s="590"/>
      <c r="I2222" s="596"/>
      <c r="J2222" s="591">
        <v>88740</v>
      </c>
    </row>
    <row r="2223" spans="1:10" ht="15" customHeight="1">
      <c r="A2223" s="587"/>
      <c r="B2223" s="291">
        <v>10</v>
      </c>
      <c r="C2223" s="593" t="str">
        <f>_xlfn.CONCAT(Table1[[#This Row],[groupid]],Table1[[#This Row],[Thành phần hao phí]])</f>
        <v>10Nhân công 3,5/7, nhóm 1</v>
      </c>
      <c r="D2223" s="594" t="s">
        <v>96</v>
      </c>
      <c r="E2223" s="589" t="s">
        <v>97</v>
      </c>
      <c r="F2223" s="588" t="s">
        <v>93</v>
      </c>
      <c r="G2223" s="595">
        <v>0.36</v>
      </c>
      <c r="H2223" s="590">
        <v>246500</v>
      </c>
      <c r="I2223" s="596">
        <v>1</v>
      </c>
      <c r="J2223" s="591">
        <v>88740</v>
      </c>
    </row>
    <row r="2224" spans="1:10" ht="15" customHeight="1">
      <c r="A2224" s="587"/>
      <c r="B2224" s="291">
        <v>10</v>
      </c>
      <c r="C2224" s="593" t="str">
        <f>_xlfn.CONCAT(Table1[[#This Row],[groupid]],Table1[[#This Row],[Thành phần hao phí]])</f>
        <v>10c) Máy thi công</v>
      </c>
      <c r="D2224" s="594"/>
      <c r="E2224" s="589" t="s">
        <v>230</v>
      </c>
      <c r="F2224" s="588"/>
      <c r="G2224" s="595"/>
      <c r="H2224" s="590"/>
      <c r="I2224" s="596"/>
      <c r="J2224" s="591">
        <v>985844</v>
      </c>
    </row>
    <row r="2225" spans="1:10" ht="15" customHeight="1">
      <c r="A2225" s="587"/>
      <c r="B2225" s="291">
        <v>10</v>
      </c>
      <c r="C2225" s="593" t="str">
        <f>_xlfn.CONCAT(Table1[[#This Row],[groupid]],Table1[[#This Row],[Thành phần hao phí]])</f>
        <v>10Máy đào gầu dây 1,2m3</v>
      </c>
      <c r="D2225" s="594" t="s">
        <v>105</v>
      </c>
      <c r="E2225" s="589" t="s">
        <v>106</v>
      </c>
      <c r="F2225" s="588" t="s">
        <v>103</v>
      </c>
      <c r="G2225" s="595">
        <v>0.192</v>
      </c>
      <c r="H2225" s="590">
        <v>3565793</v>
      </c>
      <c r="I2225" s="596">
        <v>1</v>
      </c>
      <c r="J2225" s="591">
        <v>684632</v>
      </c>
    </row>
    <row r="2226" spans="1:10" ht="15" customHeight="1">
      <c r="A2226" s="587"/>
      <c r="B2226" s="291">
        <v>10</v>
      </c>
      <c r="C2226" s="593" t="str">
        <f>_xlfn.CONCAT(Table1[[#This Row],[groupid]],Table1[[#This Row],[Thành phần hao phí]])</f>
        <v>10Sà lan 250T</v>
      </c>
      <c r="D2226" s="594" t="s">
        <v>113</v>
      </c>
      <c r="E2226" s="589" t="s">
        <v>114</v>
      </c>
      <c r="F2226" s="588" t="s">
        <v>103</v>
      </c>
      <c r="G2226" s="595">
        <v>0.192</v>
      </c>
      <c r="H2226" s="590">
        <v>677592</v>
      </c>
      <c r="I2226" s="596">
        <v>1</v>
      </c>
      <c r="J2226" s="591">
        <v>130098</v>
      </c>
    </row>
    <row r="2227" spans="1:10" ht="15" customHeight="1">
      <c r="A2227" s="587"/>
      <c r="B2227" s="291">
        <v>10</v>
      </c>
      <c r="C2227" s="593" t="str">
        <f>_xlfn.CONCAT(Table1[[#This Row],[groupid]],Table1[[#This Row],[Thành phần hao phí]])</f>
        <v>10Sà lan 400T</v>
      </c>
      <c r="D2227" s="594" t="s">
        <v>116</v>
      </c>
      <c r="E2227" s="589" t="s">
        <v>117</v>
      </c>
      <c r="F2227" s="588" t="s">
        <v>103</v>
      </c>
      <c r="G2227" s="595">
        <v>0.192</v>
      </c>
      <c r="H2227" s="590">
        <v>891221</v>
      </c>
      <c r="I2227" s="596">
        <v>1</v>
      </c>
      <c r="J2227" s="591">
        <v>171114</v>
      </c>
    </row>
    <row r="2228" spans="1:10" ht="15" customHeight="1">
      <c r="A2228" s="587"/>
      <c r="B2228" s="291">
        <v>10</v>
      </c>
      <c r="C2228" s="593" t="str">
        <f>_xlfn.CONCAT(Table1[[#This Row],[groupid]],Table1[[#This Row],[Thành phần hao phí]])</f>
        <v>10Cộng</v>
      </c>
      <c r="D2228" s="594"/>
      <c r="E2228" s="589" t="s">
        <v>314</v>
      </c>
      <c r="F2228" s="588"/>
      <c r="G2228" s="595"/>
      <c r="H2228" s="590"/>
      <c r="I2228" s="596"/>
      <c r="J2228" s="591">
        <v>985844</v>
      </c>
    </row>
    <row r="2229" spans="1:10" ht="15" customHeight="1">
      <c r="A2229" s="587">
        <v>11</v>
      </c>
      <c r="B2229" s="291">
        <v>11</v>
      </c>
      <c r="C2229" s="593" t="str">
        <f>_xlfn.CONCAT(Table1[[#This Row],[groupid]],Table1[[#This Row],[Thành phần hao phí]])</f>
        <v>110</v>
      </c>
      <c r="D2229" s="594">
        <v>0</v>
      </c>
      <c r="E2229" s="589">
        <v>0</v>
      </c>
      <c r="F2229" s="588">
        <v>0</v>
      </c>
      <c r="G2229" s="595">
        <v>1</v>
      </c>
      <c r="H2229" s="590"/>
      <c r="I2229" s="596"/>
      <c r="J2229" s="591"/>
    </row>
    <row r="2230" spans="1:10" ht="15" customHeight="1">
      <c r="A2230" s="587"/>
      <c r="B2230" s="291">
        <v>11</v>
      </c>
      <c r="C2230" s="593" t="str">
        <f>_xlfn.CONCAT(Table1[[#This Row],[groupid]],Table1[[#This Row],[Thành phần hao phí]])</f>
        <v>11b) Nhân công</v>
      </c>
      <c r="D2230" s="594"/>
      <c r="E2230" s="589" t="s">
        <v>229</v>
      </c>
      <c r="F2230" s="588"/>
      <c r="G2230" s="595"/>
      <c r="H2230" s="590"/>
      <c r="I2230" s="596"/>
      <c r="J2230" s="591">
        <v>243933</v>
      </c>
    </row>
    <row r="2231" spans="1:10" ht="15" customHeight="1">
      <c r="A2231" s="587"/>
      <c r="B2231" s="291">
        <v>11</v>
      </c>
      <c r="C2231" s="593" t="str">
        <f>_xlfn.CONCAT(Table1[[#This Row],[groupid]],Table1[[#This Row],[Thành phần hao phí]])</f>
        <v>11Nhân công 3,5/7, nhóm 1</v>
      </c>
      <c r="D2231" s="594" t="s">
        <v>96</v>
      </c>
      <c r="E2231" s="589" t="s">
        <v>97</v>
      </c>
      <c r="F2231" s="588" t="s">
        <v>93</v>
      </c>
      <c r="G2231" s="595">
        <v>0.36</v>
      </c>
      <c r="H2231" s="590">
        <v>677592</v>
      </c>
      <c r="I2231" s="596">
        <v>1</v>
      </c>
      <c r="J2231" s="591">
        <v>243933</v>
      </c>
    </row>
    <row r="2232" spans="1:10" ht="15" customHeight="1">
      <c r="A2232" s="587"/>
      <c r="B2232" s="291">
        <v>11</v>
      </c>
      <c r="C2232" s="593" t="str">
        <f>_xlfn.CONCAT(Table1[[#This Row],[groupid]],Table1[[#This Row],[Thành phần hao phí]])</f>
        <v>11c) Máy thi công</v>
      </c>
      <c r="D2232" s="594"/>
      <c r="E2232" s="589" t="s">
        <v>230</v>
      </c>
      <c r="F2232" s="588"/>
      <c r="G2232" s="595"/>
      <c r="H2232" s="590"/>
      <c r="I2232" s="596"/>
      <c r="J2232" s="591">
        <v>679403</v>
      </c>
    </row>
    <row r="2233" spans="1:10" ht="15" customHeight="1">
      <c r="A2233" s="587"/>
      <c r="B2233" s="291">
        <v>11</v>
      </c>
      <c r="C2233" s="593" t="str">
        <f>_xlfn.CONCAT(Table1[[#This Row],[groupid]],Table1[[#This Row],[Thành phần hao phí]])</f>
        <v>11Máy đào gầu dây 1,2m3</v>
      </c>
      <c r="D2233" s="594" t="s">
        <v>105</v>
      </c>
      <c r="E2233" s="589" t="s">
        <v>106</v>
      </c>
      <c r="F2233" s="588" t="s">
        <v>103</v>
      </c>
      <c r="G2233" s="595">
        <v>0.192</v>
      </c>
      <c r="H2233" s="590">
        <v>3538558</v>
      </c>
      <c r="I2233" s="596">
        <v>1</v>
      </c>
      <c r="J2233" s="591">
        <v>679403</v>
      </c>
    </row>
    <row r="2234" spans="1:10" ht="15" customHeight="1">
      <c r="A2234" s="587"/>
      <c r="B2234" s="291">
        <v>11</v>
      </c>
      <c r="C2234" s="593" t="str">
        <f>_xlfn.CONCAT(Table1[[#This Row],[groupid]],Table1[[#This Row],[Thành phần hao phí]])</f>
        <v>11Sà lan 250T</v>
      </c>
      <c r="D2234" s="594" t="s">
        <v>113</v>
      </c>
      <c r="E2234" s="589" t="s">
        <v>114</v>
      </c>
      <c r="F2234" s="588" t="s">
        <v>103</v>
      </c>
      <c r="G2234" s="595">
        <v>0.192</v>
      </c>
      <c r="H2234" s="590">
        <v>0</v>
      </c>
      <c r="I2234" s="596">
        <v>1</v>
      </c>
      <c r="J2234" s="591">
        <v>0</v>
      </c>
    </row>
    <row r="2235" spans="1:10" ht="15" customHeight="1">
      <c r="A2235" s="587"/>
      <c r="B2235" s="291">
        <v>11</v>
      </c>
      <c r="C2235" s="593" t="str">
        <f>_xlfn.CONCAT(Table1[[#This Row],[groupid]],Table1[[#This Row],[Thành phần hao phí]])</f>
        <v>11Sà lan 400T</v>
      </c>
      <c r="D2235" s="594" t="s">
        <v>116</v>
      </c>
      <c r="E2235" s="589" t="s">
        <v>117</v>
      </c>
      <c r="F2235" s="588" t="s">
        <v>103</v>
      </c>
      <c r="G2235" s="595">
        <v>0.192</v>
      </c>
      <c r="H2235" s="590">
        <v>0</v>
      </c>
      <c r="I2235" s="596">
        <v>1</v>
      </c>
      <c r="J2235" s="591">
        <v>0</v>
      </c>
    </row>
    <row r="2236" spans="1:10" ht="15" customHeight="1">
      <c r="A2236" s="587"/>
      <c r="B2236" s="291">
        <v>11</v>
      </c>
      <c r="C2236" s="593" t="str">
        <f>_xlfn.CONCAT(Table1[[#This Row],[groupid]],Table1[[#This Row],[Thành phần hao phí]])</f>
        <v>11Cộng</v>
      </c>
      <c r="D2236" s="594"/>
      <c r="E2236" s="589" t="s">
        <v>314</v>
      </c>
      <c r="F2236" s="588"/>
      <c r="G2236" s="595"/>
      <c r="H2236" s="590"/>
      <c r="I2236" s="596"/>
      <c r="J2236" s="591">
        <v>679403</v>
      </c>
    </row>
    <row r="2237" spans="1:10" ht="15" customHeight="1">
      <c r="A2237" s="587">
        <v>12</v>
      </c>
      <c r="B2237" s="291">
        <v>12</v>
      </c>
      <c r="C2237" s="593" t="str">
        <f>_xlfn.CONCAT(Table1[[#This Row],[groupid]],Table1[[#This Row],[Thành phần hao phí]])</f>
        <v>120</v>
      </c>
      <c r="D2237" s="594">
        <v>0</v>
      </c>
      <c r="E2237" s="589">
        <v>0</v>
      </c>
      <c r="F2237" s="588">
        <v>0</v>
      </c>
      <c r="G2237" s="595">
        <v>1</v>
      </c>
      <c r="H2237" s="590"/>
      <c r="I2237" s="596"/>
      <c r="J2237" s="591"/>
    </row>
    <row r="2238" spans="1:10" ht="15" customHeight="1">
      <c r="A2238" s="587"/>
      <c r="B2238" s="291">
        <v>12</v>
      </c>
      <c r="C2238" s="593" t="str">
        <f>_xlfn.CONCAT(Table1[[#This Row],[groupid]],Table1[[#This Row],[Thành phần hao phí]])</f>
        <v>12b) Nhân công</v>
      </c>
      <c r="D2238" s="594"/>
      <c r="E2238" s="589" t="s">
        <v>229</v>
      </c>
      <c r="F2238" s="588"/>
      <c r="G2238" s="595"/>
      <c r="H2238" s="590"/>
      <c r="I2238" s="596"/>
      <c r="J2238" s="591">
        <v>0</v>
      </c>
    </row>
    <row r="2239" spans="1:10" ht="15" customHeight="1">
      <c r="A2239" s="587"/>
      <c r="B2239" s="291">
        <v>12</v>
      </c>
      <c r="C2239" s="593" t="str">
        <f>_xlfn.CONCAT(Table1[[#This Row],[groupid]],Table1[[#This Row],[Thành phần hao phí]])</f>
        <v>12Nhân công 3,5/7, nhóm 1</v>
      </c>
      <c r="D2239" s="594" t="s">
        <v>96</v>
      </c>
      <c r="E2239" s="589" t="s">
        <v>97</v>
      </c>
      <c r="F2239" s="588" t="s">
        <v>93</v>
      </c>
      <c r="G2239" s="595">
        <v>0.36</v>
      </c>
      <c r="H2239" s="590">
        <v>0</v>
      </c>
      <c r="I2239" s="596">
        <v>1</v>
      </c>
      <c r="J2239" s="591">
        <v>0</v>
      </c>
    </row>
    <row r="2240" spans="1:10" ht="15" customHeight="1">
      <c r="A2240" s="587"/>
      <c r="B2240" s="291">
        <v>12</v>
      </c>
      <c r="C2240" s="593" t="str">
        <f>_xlfn.CONCAT(Table1[[#This Row],[groupid]],Table1[[#This Row],[Thành phần hao phí]])</f>
        <v>12c) Máy thi công</v>
      </c>
      <c r="D2240" s="594"/>
      <c r="E2240" s="589" t="s">
        <v>230</v>
      </c>
      <c r="F2240" s="588"/>
      <c r="G2240" s="595"/>
      <c r="H2240" s="590"/>
      <c r="I2240" s="596"/>
      <c r="J2240" s="591">
        <v>0</v>
      </c>
    </row>
    <row r="2241" spans="1:10" ht="15" customHeight="1">
      <c r="A2241" s="587"/>
      <c r="B2241" s="291">
        <v>12</v>
      </c>
      <c r="C2241" s="593" t="str">
        <f>_xlfn.CONCAT(Table1[[#This Row],[groupid]],Table1[[#This Row],[Thành phần hao phí]])</f>
        <v>12Máy đào gầu dây 1,2m3</v>
      </c>
      <c r="D2241" s="594" t="s">
        <v>105</v>
      </c>
      <c r="E2241" s="589" t="s">
        <v>106</v>
      </c>
      <c r="F2241" s="588" t="s">
        <v>103</v>
      </c>
      <c r="G2241" s="595">
        <v>0.192</v>
      </c>
      <c r="H2241" s="590">
        <v>0</v>
      </c>
      <c r="I2241" s="596">
        <v>1</v>
      </c>
      <c r="J2241" s="591">
        <v>0</v>
      </c>
    </row>
    <row r="2242" spans="1:10" ht="15" customHeight="1">
      <c r="A2242" s="587"/>
      <c r="B2242" s="291">
        <v>12</v>
      </c>
      <c r="C2242" s="593" t="str">
        <f>_xlfn.CONCAT(Table1[[#This Row],[groupid]],Table1[[#This Row],[Thành phần hao phí]])</f>
        <v>12Sà lan 250T</v>
      </c>
      <c r="D2242" s="594" t="s">
        <v>113</v>
      </c>
      <c r="E2242" s="589" t="s">
        <v>114</v>
      </c>
      <c r="F2242" s="588" t="s">
        <v>103</v>
      </c>
      <c r="G2242" s="595">
        <v>0.192</v>
      </c>
      <c r="H2242" s="590">
        <v>0</v>
      </c>
      <c r="I2242" s="596">
        <v>1</v>
      </c>
      <c r="J2242" s="591">
        <v>0</v>
      </c>
    </row>
    <row r="2243" spans="1:10" ht="15" customHeight="1">
      <c r="A2243" s="587"/>
      <c r="B2243" s="291">
        <v>12</v>
      </c>
      <c r="C2243" s="593" t="str">
        <f>_xlfn.CONCAT(Table1[[#This Row],[groupid]],Table1[[#This Row],[Thành phần hao phí]])</f>
        <v>12Sà lan 400T</v>
      </c>
      <c r="D2243" s="594" t="s">
        <v>116</v>
      </c>
      <c r="E2243" s="589" t="s">
        <v>117</v>
      </c>
      <c r="F2243" s="588" t="s">
        <v>103</v>
      </c>
      <c r="G2243" s="595">
        <v>0.192</v>
      </c>
      <c r="H2243" s="590">
        <v>0</v>
      </c>
      <c r="I2243" s="596">
        <v>1</v>
      </c>
      <c r="J2243" s="591">
        <v>0</v>
      </c>
    </row>
    <row r="2244" spans="1:10" ht="15" customHeight="1">
      <c r="A2244" s="587"/>
      <c r="B2244" s="291">
        <v>12</v>
      </c>
      <c r="C2244" s="593" t="str">
        <f>_xlfn.CONCAT(Table1[[#This Row],[groupid]],Table1[[#This Row],[Thành phần hao phí]])</f>
        <v>12Cộng</v>
      </c>
      <c r="D2244" s="594"/>
      <c r="E2244" s="589" t="s">
        <v>314</v>
      </c>
      <c r="F2244" s="588"/>
      <c r="G2244" s="595"/>
      <c r="H2244" s="590"/>
      <c r="I2244" s="596"/>
      <c r="J2244" s="591">
        <v>0</v>
      </c>
    </row>
    <row r="2245" spans="1:10" ht="15" customHeight="1">
      <c r="A2245" s="587">
        <v>13</v>
      </c>
      <c r="B2245" s="291">
        <v>13</v>
      </c>
      <c r="C2245" s="593" t="str">
        <f>_xlfn.CONCAT(Table1[[#This Row],[groupid]],Table1[[#This Row],[Thành phần hao phí]])</f>
        <v>130</v>
      </c>
      <c r="D2245" s="594">
        <v>0</v>
      </c>
      <c r="E2245" s="589">
        <v>0</v>
      </c>
      <c r="F2245" s="588">
        <v>0</v>
      </c>
      <c r="G2245" s="595">
        <v>1</v>
      </c>
      <c r="H2245" s="590"/>
      <c r="I2245" s="596"/>
      <c r="J2245" s="591"/>
    </row>
    <row r="2246" spans="1:10" ht="15" customHeight="1">
      <c r="A2246" s="587"/>
      <c r="B2246" s="291">
        <v>13</v>
      </c>
      <c r="C2246" s="593" t="str">
        <f>_xlfn.CONCAT(Table1[[#This Row],[groupid]],Table1[[#This Row],[Thành phần hao phí]])</f>
        <v>13b) Nhân công</v>
      </c>
      <c r="D2246" s="594"/>
      <c r="E2246" s="589" t="s">
        <v>229</v>
      </c>
      <c r="F2246" s="588"/>
      <c r="G2246" s="595"/>
      <c r="H2246" s="590"/>
      <c r="I2246" s="596"/>
      <c r="J2246" s="591">
        <v>0</v>
      </c>
    </row>
    <row r="2247" spans="1:10" ht="15" customHeight="1">
      <c r="A2247" s="587"/>
      <c r="B2247" s="291">
        <v>13</v>
      </c>
      <c r="C2247" s="593" t="str">
        <f>_xlfn.CONCAT(Table1[[#This Row],[groupid]],Table1[[#This Row],[Thành phần hao phí]])</f>
        <v>13Nhân công 3,5/7, nhóm 1</v>
      </c>
      <c r="D2247" s="594" t="s">
        <v>96</v>
      </c>
      <c r="E2247" s="589" t="s">
        <v>97</v>
      </c>
      <c r="F2247" s="588" t="s">
        <v>93</v>
      </c>
      <c r="G2247" s="595">
        <v>0.36</v>
      </c>
      <c r="H2247" s="590">
        <v>0</v>
      </c>
      <c r="I2247" s="596">
        <v>1</v>
      </c>
      <c r="J2247" s="591">
        <v>0</v>
      </c>
    </row>
    <row r="2248" spans="1:10" ht="15" customHeight="1">
      <c r="A2248" s="587"/>
      <c r="B2248" s="291">
        <v>13</v>
      </c>
      <c r="C2248" s="593" t="str">
        <f>_xlfn.CONCAT(Table1[[#This Row],[groupid]],Table1[[#This Row],[Thành phần hao phí]])</f>
        <v>13c) Máy thi công</v>
      </c>
      <c r="D2248" s="594"/>
      <c r="E2248" s="589" t="s">
        <v>230</v>
      </c>
      <c r="F2248" s="588"/>
      <c r="G2248" s="595"/>
      <c r="H2248" s="590"/>
      <c r="I2248" s="596"/>
      <c r="J2248" s="591">
        <v>0</v>
      </c>
    </row>
    <row r="2249" spans="1:10" ht="15" customHeight="1">
      <c r="A2249" s="587"/>
      <c r="B2249" s="291">
        <v>13</v>
      </c>
      <c r="C2249" s="593" t="str">
        <f>_xlfn.CONCAT(Table1[[#This Row],[groupid]],Table1[[#This Row],[Thành phần hao phí]])</f>
        <v>13Máy đào gầu dây 1,2m3</v>
      </c>
      <c r="D2249" s="594" t="s">
        <v>105</v>
      </c>
      <c r="E2249" s="589" t="s">
        <v>106</v>
      </c>
      <c r="F2249" s="588" t="s">
        <v>103</v>
      </c>
      <c r="G2249" s="595">
        <v>0.192</v>
      </c>
      <c r="H2249" s="590">
        <v>0</v>
      </c>
      <c r="I2249" s="596">
        <v>1</v>
      </c>
      <c r="J2249" s="591">
        <v>0</v>
      </c>
    </row>
    <row r="2250" spans="1:10" ht="15" customHeight="1">
      <c r="A2250" s="587"/>
      <c r="B2250" s="291">
        <v>13</v>
      </c>
      <c r="C2250" s="593" t="str">
        <f>_xlfn.CONCAT(Table1[[#This Row],[groupid]],Table1[[#This Row],[Thành phần hao phí]])</f>
        <v>13Sà lan 250T</v>
      </c>
      <c r="D2250" s="594" t="s">
        <v>113</v>
      </c>
      <c r="E2250" s="589" t="s">
        <v>114</v>
      </c>
      <c r="F2250" s="588" t="s">
        <v>103</v>
      </c>
      <c r="G2250" s="595">
        <v>0.192</v>
      </c>
      <c r="H2250" s="590">
        <v>0</v>
      </c>
      <c r="I2250" s="596">
        <v>1</v>
      </c>
      <c r="J2250" s="591">
        <v>0</v>
      </c>
    </row>
    <row r="2251" spans="1:10" ht="15" customHeight="1">
      <c r="A2251" s="587"/>
      <c r="B2251" s="291">
        <v>13</v>
      </c>
      <c r="C2251" s="593" t="str">
        <f>_xlfn.CONCAT(Table1[[#This Row],[groupid]],Table1[[#This Row],[Thành phần hao phí]])</f>
        <v>13Sà lan 400T</v>
      </c>
      <c r="D2251" s="594" t="s">
        <v>116</v>
      </c>
      <c r="E2251" s="589" t="s">
        <v>117</v>
      </c>
      <c r="F2251" s="588" t="s">
        <v>103</v>
      </c>
      <c r="G2251" s="595">
        <v>0.192</v>
      </c>
      <c r="H2251" s="590">
        <v>0</v>
      </c>
      <c r="I2251" s="596">
        <v>1</v>
      </c>
      <c r="J2251" s="591">
        <v>0</v>
      </c>
    </row>
    <row r="2252" spans="1:10" ht="15" customHeight="1">
      <c r="A2252" s="587"/>
      <c r="B2252" s="291">
        <v>13</v>
      </c>
      <c r="C2252" s="593" t="str">
        <f>_xlfn.CONCAT(Table1[[#This Row],[groupid]],Table1[[#This Row],[Thành phần hao phí]])</f>
        <v>13Cộng</v>
      </c>
      <c r="D2252" s="594"/>
      <c r="E2252" s="589" t="s">
        <v>314</v>
      </c>
      <c r="F2252" s="588"/>
      <c r="G2252" s="595"/>
      <c r="H2252" s="590"/>
      <c r="I2252" s="596"/>
      <c r="J2252" s="591">
        <v>0</v>
      </c>
    </row>
    <row r="2253" spans="1:10" ht="15" customHeight="1">
      <c r="A2253" s="587">
        <v>14</v>
      </c>
      <c r="B2253" s="291">
        <v>14</v>
      </c>
      <c r="C2253" s="593" t="str">
        <f>_xlfn.CONCAT(Table1[[#This Row],[groupid]],Table1[[#This Row],[Thành phần hao phí]])</f>
        <v>140</v>
      </c>
      <c r="D2253" s="594">
        <v>0</v>
      </c>
      <c r="E2253" s="589">
        <v>0</v>
      </c>
      <c r="F2253" s="588">
        <v>0</v>
      </c>
      <c r="G2253" s="595">
        <v>1</v>
      </c>
      <c r="H2253" s="590"/>
      <c r="I2253" s="596"/>
      <c r="J2253" s="591"/>
    </row>
    <row r="2254" spans="1:10" ht="15" customHeight="1">
      <c r="A2254" s="587"/>
      <c r="B2254" s="291">
        <v>14</v>
      </c>
      <c r="C2254" s="593" t="str">
        <f>_xlfn.CONCAT(Table1[[#This Row],[groupid]],Table1[[#This Row],[Thành phần hao phí]])</f>
        <v>14b) Nhân công</v>
      </c>
      <c r="D2254" s="594"/>
      <c r="E2254" s="589" t="s">
        <v>229</v>
      </c>
      <c r="F2254" s="588"/>
      <c r="G2254" s="595"/>
      <c r="H2254" s="590"/>
      <c r="I2254" s="596"/>
      <c r="J2254" s="591">
        <v>0</v>
      </c>
    </row>
    <row r="2255" spans="1:10" ht="15" customHeight="1">
      <c r="A2255" s="587"/>
      <c r="B2255" s="291">
        <v>14</v>
      </c>
      <c r="C2255" s="593" t="str">
        <f>_xlfn.CONCAT(Table1[[#This Row],[groupid]],Table1[[#This Row],[Thành phần hao phí]])</f>
        <v>14Nhân công 3,5/7, nhóm 1</v>
      </c>
      <c r="D2255" s="594" t="s">
        <v>96</v>
      </c>
      <c r="E2255" s="589" t="s">
        <v>97</v>
      </c>
      <c r="F2255" s="588" t="s">
        <v>93</v>
      </c>
      <c r="G2255" s="595">
        <v>0.36</v>
      </c>
      <c r="H2255" s="590">
        <v>0</v>
      </c>
      <c r="I2255" s="596">
        <v>1</v>
      </c>
      <c r="J2255" s="591">
        <v>0</v>
      </c>
    </row>
    <row r="2256" spans="1:10" ht="15" customHeight="1">
      <c r="A2256" s="587"/>
      <c r="B2256" s="291">
        <v>14</v>
      </c>
      <c r="C2256" s="593" t="str">
        <f>_xlfn.CONCAT(Table1[[#This Row],[groupid]],Table1[[#This Row],[Thành phần hao phí]])</f>
        <v>14c) Máy thi công</v>
      </c>
      <c r="D2256" s="594"/>
      <c r="E2256" s="589" t="s">
        <v>230</v>
      </c>
      <c r="F2256" s="588"/>
      <c r="G2256" s="595"/>
      <c r="H2256" s="590"/>
      <c r="I2256" s="596"/>
      <c r="J2256" s="591">
        <v>0</v>
      </c>
    </row>
    <row r="2257" spans="1:10" ht="15" customHeight="1">
      <c r="A2257" s="587"/>
      <c r="B2257" s="291">
        <v>14</v>
      </c>
      <c r="C2257" s="593" t="str">
        <f>_xlfn.CONCAT(Table1[[#This Row],[groupid]],Table1[[#This Row],[Thành phần hao phí]])</f>
        <v>14Máy đào gầu dây 1,2m3</v>
      </c>
      <c r="D2257" s="594" t="s">
        <v>105</v>
      </c>
      <c r="E2257" s="589" t="s">
        <v>106</v>
      </c>
      <c r="F2257" s="588" t="s">
        <v>103</v>
      </c>
      <c r="G2257" s="595">
        <v>0.192</v>
      </c>
      <c r="H2257" s="590">
        <v>0</v>
      </c>
      <c r="I2257" s="596">
        <v>1</v>
      </c>
      <c r="J2257" s="591">
        <v>0</v>
      </c>
    </row>
    <row r="2258" spans="1:10" ht="15" customHeight="1">
      <c r="A2258" s="587"/>
      <c r="B2258" s="291">
        <v>14</v>
      </c>
      <c r="C2258" s="593" t="str">
        <f>_xlfn.CONCAT(Table1[[#This Row],[groupid]],Table1[[#This Row],[Thành phần hao phí]])</f>
        <v>14Sà lan 250T</v>
      </c>
      <c r="D2258" s="594" t="s">
        <v>113</v>
      </c>
      <c r="E2258" s="589" t="s">
        <v>114</v>
      </c>
      <c r="F2258" s="588" t="s">
        <v>103</v>
      </c>
      <c r="G2258" s="595">
        <v>0.192</v>
      </c>
      <c r="H2258" s="590">
        <v>0</v>
      </c>
      <c r="I2258" s="596">
        <v>1</v>
      </c>
      <c r="J2258" s="591">
        <v>0</v>
      </c>
    </row>
    <row r="2259" spans="1:10" ht="15" customHeight="1">
      <c r="A2259" s="587"/>
      <c r="B2259" s="291">
        <v>14</v>
      </c>
      <c r="C2259" s="593" t="str">
        <f>_xlfn.CONCAT(Table1[[#This Row],[groupid]],Table1[[#This Row],[Thành phần hao phí]])</f>
        <v>14Sà lan 400T</v>
      </c>
      <c r="D2259" s="594" t="s">
        <v>116</v>
      </c>
      <c r="E2259" s="589" t="s">
        <v>117</v>
      </c>
      <c r="F2259" s="588" t="s">
        <v>103</v>
      </c>
      <c r="G2259" s="595">
        <v>0.192</v>
      </c>
      <c r="H2259" s="590">
        <v>0</v>
      </c>
      <c r="I2259" s="596">
        <v>1</v>
      </c>
      <c r="J2259" s="591">
        <v>0</v>
      </c>
    </row>
    <row r="2260" spans="1:10" ht="15" customHeight="1">
      <c r="A2260" s="587"/>
      <c r="B2260" s="291">
        <v>14</v>
      </c>
      <c r="C2260" s="593" t="str">
        <f>_xlfn.CONCAT(Table1[[#This Row],[groupid]],Table1[[#This Row],[Thành phần hao phí]])</f>
        <v>14Cộng</v>
      </c>
      <c r="D2260" s="594"/>
      <c r="E2260" s="589" t="s">
        <v>314</v>
      </c>
      <c r="F2260" s="588"/>
      <c r="G2260" s="595"/>
      <c r="H2260" s="590"/>
      <c r="I2260" s="596"/>
      <c r="J2260" s="591">
        <v>0</v>
      </c>
    </row>
    <row r="2261" spans="1:10" ht="15" customHeight="1">
      <c r="A2261" s="587">
        <v>15</v>
      </c>
      <c r="B2261" s="291">
        <v>15</v>
      </c>
      <c r="C2261" s="593" t="str">
        <f>_xlfn.CONCAT(Table1[[#This Row],[groupid]],Table1[[#This Row],[Thành phần hao phí]])</f>
        <v>150</v>
      </c>
      <c r="D2261" s="594">
        <v>0</v>
      </c>
      <c r="E2261" s="589">
        <v>0</v>
      </c>
      <c r="F2261" s="588">
        <v>0</v>
      </c>
      <c r="G2261" s="595">
        <v>1</v>
      </c>
      <c r="H2261" s="590"/>
      <c r="I2261" s="596"/>
      <c r="J2261" s="591"/>
    </row>
    <row r="2262" spans="1:10" ht="15" customHeight="1">
      <c r="A2262" s="587"/>
      <c r="B2262" s="291">
        <v>15</v>
      </c>
      <c r="C2262" s="593" t="str">
        <f>_xlfn.CONCAT(Table1[[#This Row],[groupid]],Table1[[#This Row],[Thành phần hao phí]])</f>
        <v>15b) Nhân công</v>
      </c>
      <c r="D2262" s="594"/>
      <c r="E2262" s="589" t="s">
        <v>229</v>
      </c>
      <c r="F2262" s="588"/>
      <c r="G2262" s="595"/>
      <c r="H2262" s="590"/>
      <c r="I2262" s="596"/>
      <c r="J2262" s="591">
        <v>0</v>
      </c>
    </row>
    <row r="2263" spans="1:10" ht="15" customHeight="1">
      <c r="A2263" s="587"/>
      <c r="B2263" s="291">
        <v>15</v>
      </c>
      <c r="C2263" s="593" t="str">
        <f>_xlfn.CONCAT(Table1[[#This Row],[groupid]],Table1[[#This Row],[Thành phần hao phí]])</f>
        <v>15Nhân công 3,5/7, nhóm 1</v>
      </c>
      <c r="D2263" s="594" t="s">
        <v>96</v>
      </c>
      <c r="E2263" s="589" t="s">
        <v>97</v>
      </c>
      <c r="F2263" s="588" t="s">
        <v>93</v>
      </c>
      <c r="G2263" s="595">
        <v>0.36</v>
      </c>
      <c r="H2263" s="590">
        <v>0</v>
      </c>
      <c r="I2263" s="596">
        <v>1</v>
      </c>
      <c r="J2263" s="591">
        <v>0</v>
      </c>
    </row>
    <row r="2264" spans="1:10" ht="15" customHeight="1">
      <c r="A2264" s="587"/>
      <c r="B2264" s="291">
        <v>15</v>
      </c>
      <c r="C2264" s="593" t="str">
        <f>_xlfn.CONCAT(Table1[[#This Row],[groupid]],Table1[[#This Row],[Thành phần hao phí]])</f>
        <v>15c) Máy thi công</v>
      </c>
      <c r="D2264" s="594"/>
      <c r="E2264" s="589" t="s">
        <v>230</v>
      </c>
      <c r="F2264" s="588"/>
      <c r="G2264" s="595"/>
      <c r="H2264" s="590"/>
      <c r="I2264" s="596"/>
      <c r="J2264" s="591">
        <v>0</v>
      </c>
    </row>
    <row r="2265" spans="1:10" ht="15" customHeight="1">
      <c r="A2265" s="587"/>
      <c r="B2265" s="291">
        <v>15</v>
      </c>
      <c r="C2265" s="593" t="str">
        <f>_xlfn.CONCAT(Table1[[#This Row],[groupid]],Table1[[#This Row],[Thành phần hao phí]])</f>
        <v>15Máy đào gầu dây 1,2m3</v>
      </c>
      <c r="D2265" s="594" t="s">
        <v>105</v>
      </c>
      <c r="E2265" s="589" t="s">
        <v>106</v>
      </c>
      <c r="F2265" s="588" t="s">
        <v>103</v>
      </c>
      <c r="G2265" s="595">
        <v>0.192</v>
      </c>
      <c r="H2265" s="590">
        <v>0</v>
      </c>
      <c r="I2265" s="596">
        <v>1</v>
      </c>
      <c r="J2265" s="591">
        <v>0</v>
      </c>
    </row>
    <row r="2266" spans="1:10" ht="15" customHeight="1">
      <c r="A2266" s="587"/>
      <c r="B2266" s="291">
        <v>15</v>
      </c>
      <c r="C2266" s="593" t="str">
        <f>_xlfn.CONCAT(Table1[[#This Row],[groupid]],Table1[[#This Row],[Thành phần hao phí]])</f>
        <v>15Sà lan 250T</v>
      </c>
      <c r="D2266" s="594" t="s">
        <v>113</v>
      </c>
      <c r="E2266" s="589" t="s">
        <v>114</v>
      </c>
      <c r="F2266" s="588" t="s">
        <v>103</v>
      </c>
      <c r="G2266" s="595">
        <v>0.192</v>
      </c>
      <c r="H2266" s="590">
        <v>0</v>
      </c>
      <c r="I2266" s="596">
        <v>1</v>
      </c>
      <c r="J2266" s="591">
        <v>0</v>
      </c>
    </row>
    <row r="2267" spans="1:10" ht="15" customHeight="1">
      <c r="A2267" s="587"/>
      <c r="B2267" s="291">
        <v>15</v>
      </c>
      <c r="C2267" s="593" t="str">
        <f>_xlfn.CONCAT(Table1[[#This Row],[groupid]],Table1[[#This Row],[Thành phần hao phí]])</f>
        <v>15Sà lan 400T</v>
      </c>
      <c r="D2267" s="594" t="s">
        <v>116</v>
      </c>
      <c r="E2267" s="589" t="s">
        <v>117</v>
      </c>
      <c r="F2267" s="588" t="s">
        <v>103</v>
      </c>
      <c r="G2267" s="595">
        <v>0.192</v>
      </c>
      <c r="H2267" s="590">
        <v>0</v>
      </c>
      <c r="I2267" s="596">
        <v>1</v>
      </c>
      <c r="J2267" s="591">
        <v>0</v>
      </c>
    </row>
    <row r="2268" spans="1:10" ht="15" customHeight="1">
      <c r="A2268" s="587"/>
      <c r="B2268" s="291">
        <v>15</v>
      </c>
      <c r="C2268" s="593" t="str">
        <f>_xlfn.CONCAT(Table1[[#This Row],[groupid]],Table1[[#This Row],[Thành phần hao phí]])</f>
        <v>15Cộng</v>
      </c>
      <c r="D2268" s="594"/>
      <c r="E2268" s="589" t="s">
        <v>314</v>
      </c>
      <c r="F2268" s="588"/>
      <c r="G2268" s="595"/>
      <c r="H2268" s="590"/>
      <c r="I2268" s="596"/>
      <c r="J2268" s="591">
        <v>0</v>
      </c>
    </row>
    <row r="2269" spans="1:10" ht="15" customHeight="1">
      <c r="A2269" s="587">
        <v>16</v>
      </c>
      <c r="B2269" s="291">
        <v>16</v>
      </c>
      <c r="C2269" s="593" t="str">
        <f>_xlfn.CONCAT(Table1[[#This Row],[groupid]],Table1[[#This Row],[Thành phần hao phí]])</f>
        <v>160</v>
      </c>
      <c r="D2269" s="594">
        <v>0</v>
      </c>
      <c r="E2269" s="589">
        <v>0</v>
      </c>
      <c r="F2269" s="588">
        <v>0</v>
      </c>
      <c r="G2269" s="595">
        <v>1</v>
      </c>
      <c r="H2269" s="590"/>
      <c r="I2269" s="596"/>
      <c r="J2269" s="591"/>
    </row>
    <row r="2270" spans="1:10" ht="15" customHeight="1">
      <c r="A2270" s="587"/>
      <c r="B2270" s="291">
        <v>16</v>
      </c>
      <c r="C2270" s="593" t="str">
        <f>_xlfn.CONCAT(Table1[[#This Row],[groupid]],Table1[[#This Row],[Thành phần hao phí]])</f>
        <v>16b) Nhân công</v>
      </c>
      <c r="D2270" s="594"/>
      <c r="E2270" s="589" t="s">
        <v>229</v>
      </c>
      <c r="F2270" s="588"/>
      <c r="G2270" s="595"/>
      <c r="H2270" s="590"/>
      <c r="I2270" s="596"/>
      <c r="J2270" s="591">
        <v>0</v>
      </c>
    </row>
    <row r="2271" spans="1:10" ht="15" customHeight="1">
      <c r="A2271" s="587"/>
      <c r="B2271" s="291">
        <v>16</v>
      </c>
      <c r="C2271" s="593" t="str">
        <f>_xlfn.CONCAT(Table1[[#This Row],[groupid]],Table1[[#This Row],[Thành phần hao phí]])</f>
        <v>16Nhân công 3,5/7, nhóm 1</v>
      </c>
      <c r="D2271" s="594" t="s">
        <v>96</v>
      </c>
      <c r="E2271" s="589" t="s">
        <v>97</v>
      </c>
      <c r="F2271" s="588" t="s">
        <v>93</v>
      </c>
      <c r="G2271" s="595">
        <v>0.36</v>
      </c>
      <c r="H2271" s="590">
        <v>0</v>
      </c>
      <c r="I2271" s="596">
        <v>1</v>
      </c>
      <c r="J2271" s="591">
        <v>0</v>
      </c>
    </row>
    <row r="2272" spans="1:10" ht="15" customHeight="1">
      <c r="A2272" s="587"/>
      <c r="B2272" s="291">
        <v>16</v>
      </c>
      <c r="C2272" s="593" t="str">
        <f>_xlfn.CONCAT(Table1[[#This Row],[groupid]],Table1[[#This Row],[Thành phần hao phí]])</f>
        <v>16c) Máy thi công</v>
      </c>
      <c r="D2272" s="594"/>
      <c r="E2272" s="589" t="s">
        <v>230</v>
      </c>
      <c r="F2272" s="588"/>
      <c r="G2272" s="595"/>
      <c r="H2272" s="590"/>
      <c r="I2272" s="596"/>
      <c r="J2272" s="591">
        <v>0</v>
      </c>
    </row>
    <row r="2273" spans="1:10" ht="15" customHeight="1">
      <c r="A2273" s="587"/>
      <c r="B2273" s="291">
        <v>16</v>
      </c>
      <c r="C2273" s="593" t="str">
        <f>_xlfn.CONCAT(Table1[[#This Row],[groupid]],Table1[[#This Row],[Thành phần hao phí]])</f>
        <v>16Máy đào gầu dây 1,2m3</v>
      </c>
      <c r="D2273" s="594" t="s">
        <v>105</v>
      </c>
      <c r="E2273" s="589" t="s">
        <v>106</v>
      </c>
      <c r="F2273" s="588" t="s">
        <v>103</v>
      </c>
      <c r="G2273" s="595">
        <v>0.192</v>
      </c>
      <c r="H2273" s="590">
        <v>0</v>
      </c>
      <c r="I2273" s="596">
        <v>1</v>
      </c>
      <c r="J2273" s="591">
        <v>0</v>
      </c>
    </row>
    <row r="2274" spans="1:10" ht="15" customHeight="1">
      <c r="A2274" s="587"/>
      <c r="B2274" s="291">
        <v>16</v>
      </c>
      <c r="C2274" s="593" t="str">
        <f>_xlfn.CONCAT(Table1[[#This Row],[groupid]],Table1[[#This Row],[Thành phần hao phí]])</f>
        <v>16Sà lan 250T</v>
      </c>
      <c r="D2274" s="594" t="s">
        <v>113</v>
      </c>
      <c r="E2274" s="589" t="s">
        <v>114</v>
      </c>
      <c r="F2274" s="588" t="s">
        <v>103</v>
      </c>
      <c r="G2274" s="595">
        <v>0.192</v>
      </c>
      <c r="H2274" s="590">
        <v>0</v>
      </c>
      <c r="I2274" s="596">
        <v>1</v>
      </c>
      <c r="J2274" s="591">
        <v>0</v>
      </c>
    </row>
    <row r="2275" spans="1:10" ht="15" customHeight="1">
      <c r="A2275" s="587"/>
      <c r="B2275" s="291">
        <v>16</v>
      </c>
      <c r="C2275" s="593" t="str">
        <f>_xlfn.CONCAT(Table1[[#This Row],[groupid]],Table1[[#This Row],[Thành phần hao phí]])</f>
        <v>16Sà lan 400T</v>
      </c>
      <c r="D2275" s="594" t="s">
        <v>116</v>
      </c>
      <c r="E2275" s="589" t="s">
        <v>117</v>
      </c>
      <c r="F2275" s="588" t="s">
        <v>103</v>
      </c>
      <c r="G2275" s="595">
        <v>0.192</v>
      </c>
      <c r="H2275" s="590">
        <v>0</v>
      </c>
      <c r="I2275" s="596">
        <v>1</v>
      </c>
      <c r="J2275" s="591">
        <v>0</v>
      </c>
    </row>
    <row r="2276" spans="1:10" ht="15" customHeight="1">
      <c r="A2276" s="587"/>
      <c r="B2276" s="291">
        <v>16</v>
      </c>
      <c r="C2276" s="593" t="str">
        <f>_xlfn.CONCAT(Table1[[#This Row],[groupid]],Table1[[#This Row],[Thành phần hao phí]])</f>
        <v>16Cộng</v>
      </c>
      <c r="D2276" s="594"/>
      <c r="E2276" s="589" t="s">
        <v>314</v>
      </c>
      <c r="F2276" s="588"/>
      <c r="G2276" s="595"/>
      <c r="H2276" s="590"/>
      <c r="I2276" s="596"/>
      <c r="J2276" s="591">
        <v>0</v>
      </c>
    </row>
    <row r="2277" spans="1:10" ht="15" customHeight="1">
      <c r="A2277" s="587">
        <v>17</v>
      </c>
      <c r="B2277" s="291">
        <v>17</v>
      </c>
      <c r="C2277" s="593" t="str">
        <f>_xlfn.CONCAT(Table1[[#This Row],[groupid]],Table1[[#This Row],[Thành phần hao phí]])</f>
        <v>170</v>
      </c>
      <c r="D2277" s="594">
        <v>0</v>
      </c>
      <c r="E2277" s="589">
        <v>0</v>
      </c>
      <c r="F2277" s="588">
        <v>0</v>
      </c>
      <c r="G2277" s="595">
        <v>1</v>
      </c>
      <c r="H2277" s="590"/>
      <c r="I2277" s="596"/>
      <c r="J2277" s="591"/>
    </row>
    <row r="2278" spans="1:10" ht="15" customHeight="1">
      <c r="A2278" s="587"/>
      <c r="B2278" s="291">
        <v>17</v>
      </c>
      <c r="C2278" s="593" t="str">
        <f>_xlfn.CONCAT(Table1[[#This Row],[groupid]],Table1[[#This Row],[Thành phần hao phí]])</f>
        <v>17b) Nhân công</v>
      </c>
      <c r="D2278" s="594"/>
      <c r="E2278" s="589" t="s">
        <v>229</v>
      </c>
      <c r="F2278" s="588"/>
      <c r="G2278" s="595"/>
      <c r="H2278" s="590"/>
      <c r="I2278" s="596"/>
      <c r="J2278" s="591">
        <v>0</v>
      </c>
    </row>
    <row r="2279" spans="1:10" ht="15" customHeight="1">
      <c r="A2279" s="587"/>
      <c r="B2279" s="291">
        <v>17</v>
      </c>
      <c r="C2279" s="593" t="str">
        <f>_xlfn.CONCAT(Table1[[#This Row],[groupid]],Table1[[#This Row],[Thành phần hao phí]])</f>
        <v>17Nhân công 3,5/7, nhóm 1</v>
      </c>
      <c r="D2279" s="594" t="s">
        <v>96</v>
      </c>
      <c r="E2279" s="589" t="s">
        <v>97</v>
      </c>
      <c r="F2279" s="588" t="s">
        <v>93</v>
      </c>
      <c r="G2279" s="595">
        <v>0.36</v>
      </c>
      <c r="H2279" s="590">
        <v>0</v>
      </c>
      <c r="I2279" s="596">
        <v>1</v>
      </c>
      <c r="J2279" s="591">
        <v>0</v>
      </c>
    </row>
    <row r="2280" spans="1:10" ht="15" customHeight="1">
      <c r="A2280" s="587"/>
      <c r="B2280" s="291">
        <v>17</v>
      </c>
      <c r="C2280" s="593" t="str">
        <f>_xlfn.CONCAT(Table1[[#This Row],[groupid]],Table1[[#This Row],[Thành phần hao phí]])</f>
        <v>17c) Máy thi công</v>
      </c>
      <c r="D2280" s="594"/>
      <c r="E2280" s="589" t="s">
        <v>230</v>
      </c>
      <c r="F2280" s="588"/>
      <c r="G2280" s="595"/>
      <c r="H2280" s="590"/>
      <c r="I2280" s="596"/>
      <c r="J2280" s="591">
        <v>0</v>
      </c>
    </row>
    <row r="2281" spans="1:10" ht="15" customHeight="1">
      <c r="A2281" s="587"/>
      <c r="B2281" s="291">
        <v>17</v>
      </c>
      <c r="C2281" s="593" t="str">
        <f>_xlfn.CONCAT(Table1[[#This Row],[groupid]],Table1[[#This Row],[Thành phần hao phí]])</f>
        <v>17Máy đào gầu dây 1,2m3</v>
      </c>
      <c r="D2281" s="594" t="s">
        <v>105</v>
      </c>
      <c r="E2281" s="589" t="s">
        <v>106</v>
      </c>
      <c r="F2281" s="588" t="s">
        <v>103</v>
      </c>
      <c r="G2281" s="595">
        <v>0.192</v>
      </c>
      <c r="H2281" s="590">
        <v>0</v>
      </c>
      <c r="I2281" s="596">
        <v>1</v>
      </c>
      <c r="J2281" s="591">
        <v>0</v>
      </c>
    </row>
    <row r="2282" spans="1:10" ht="15" customHeight="1">
      <c r="A2282" s="587"/>
      <c r="B2282" s="291">
        <v>17</v>
      </c>
      <c r="C2282" s="593" t="str">
        <f>_xlfn.CONCAT(Table1[[#This Row],[groupid]],Table1[[#This Row],[Thành phần hao phí]])</f>
        <v>17Sà lan 250T</v>
      </c>
      <c r="D2282" s="594" t="s">
        <v>113</v>
      </c>
      <c r="E2282" s="589" t="s">
        <v>114</v>
      </c>
      <c r="F2282" s="588" t="s">
        <v>103</v>
      </c>
      <c r="G2282" s="595">
        <v>0.192</v>
      </c>
      <c r="H2282" s="590">
        <v>0</v>
      </c>
      <c r="I2282" s="596">
        <v>1</v>
      </c>
      <c r="J2282" s="591">
        <v>0</v>
      </c>
    </row>
    <row r="2283" spans="1:10" ht="15" customHeight="1">
      <c r="A2283" s="587"/>
      <c r="B2283" s="291">
        <v>17</v>
      </c>
      <c r="C2283" s="593" t="str">
        <f>_xlfn.CONCAT(Table1[[#This Row],[groupid]],Table1[[#This Row],[Thành phần hao phí]])</f>
        <v>17Sà lan 400T</v>
      </c>
      <c r="D2283" s="594" t="s">
        <v>116</v>
      </c>
      <c r="E2283" s="589" t="s">
        <v>117</v>
      </c>
      <c r="F2283" s="588" t="s">
        <v>103</v>
      </c>
      <c r="G2283" s="595">
        <v>0.192</v>
      </c>
      <c r="H2283" s="590">
        <v>0</v>
      </c>
      <c r="I2283" s="596">
        <v>1</v>
      </c>
      <c r="J2283" s="591">
        <v>0</v>
      </c>
    </row>
    <row r="2284" spans="1:10" ht="15" customHeight="1">
      <c r="A2284" s="587"/>
      <c r="B2284" s="291">
        <v>17</v>
      </c>
      <c r="C2284" s="593" t="str">
        <f>_xlfn.CONCAT(Table1[[#This Row],[groupid]],Table1[[#This Row],[Thành phần hao phí]])</f>
        <v>17Cộng</v>
      </c>
      <c r="D2284" s="594"/>
      <c r="E2284" s="589" t="s">
        <v>314</v>
      </c>
      <c r="F2284" s="588"/>
      <c r="G2284" s="595"/>
      <c r="H2284" s="590"/>
      <c r="I2284" s="596"/>
      <c r="J2284" s="591">
        <v>0</v>
      </c>
    </row>
    <row r="2285" spans="1:10" ht="15" customHeight="1">
      <c r="A2285" s="587">
        <v>1</v>
      </c>
      <c r="B2285" s="291">
        <v>1</v>
      </c>
      <c r="C2285" s="593" t="str">
        <f>_xlfn.CONCAT(Table1[[#This Row],[groupid]],Table1[[#This Row],[Thành phần hao phí]])</f>
        <v>1Nạo vét bùn bằng thủ công</v>
      </c>
      <c r="D2285" s="594" t="s">
        <v>44</v>
      </c>
      <c r="E2285" s="589" t="s">
        <v>45</v>
      </c>
      <c r="F2285" s="588" t="s">
        <v>46</v>
      </c>
      <c r="G2285" s="595">
        <v>1</v>
      </c>
      <c r="H2285" s="590"/>
      <c r="I2285" s="596"/>
      <c r="J2285" s="591"/>
    </row>
    <row r="2286" spans="1:10" ht="15" customHeight="1">
      <c r="A2286" s="587"/>
      <c r="B2286" s="291">
        <v>1</v>
      </c>
      <c r="C2286" s="593" t="str">
        <f>_xlfn.CONCAT(Table1[[#This Row],[groupid]],Table1[[#This Row],[Thành phần hao phí]])</f>
        <v>1b) Nhân công</v>
      </c>
      <c r="D2286" s="594"/>
      <c r="E2286" s="589" t="s">
        <v>229</v>
      </c>
      <c r="F2286" s="588"/>
      <c r="G2286" s="595"/>
      <c r="H2286" s="590"/>
      <c r="I2286" s="596"/>
      <c r="J2286" s="591">
        <v>211893</v>
      </c>
    </row>
    <row r="2287" spans="1:10" ht="15" customHeight="1">
      <c r="A2287" s="587"/>
      <c r="B2287" s="291">
        <v>1</v>
      </c>
      <c r="C2287" s="593" t="str">
        <f>_xlfn.CONCAT(Table1[[#This Row],[groupid]],Table1[[#This Row],[Thành phần hao phí]])</f>
        <v>1Nhân công 3,0/7, nhóm 1</v>
      </c>
      <c r="D2287" s="594" t="s">
        <v>91</v>
      </c>
      <c r="E2287" s="589" t="s">
        <v>92</v>
      </c>
      <c r="F2287" s="588" t="s">
        <v>93</v>
      </c>
      <c r="G2287" s="595">
        <v>0.94</v>
      </c>
      <c r="H2287" s="590">
        <v>225418</v>
      </c>
      <c r="I2287" s="596">
        <v>1</v>
      </c>
      <c r="J2287" s="591">
        <v>211893</v>
      </c>
    </row>
    <row r="2288" spans="1:10" ht="15" customHeight="1">
      <c r="A2288" s="587">
        <v>2</v>
      </c>
      <c r="B2288" s="291">
        <v>2</v>
      </c>
      <c r="C2288" s="593" t="str">
        <f>_xlfn.CONCAT(Table1[[#This Row],[groupid]],Table1[[#This Row],[Thành phần hao phí]])</f>
        <v>2Nạo vét kênh mương bằng máy đào gầu dây 0,4m3, chiều cao đổ đất &lt;= 3m, bùn đặc lắng đọng dưới 3 năm</v>
      </c>
      <c r="D2288" s="594" t="s">
        <v>52</v>
      </c>
      <c r="E2288" s="589" t="s">
        <v>53</v>
      </c>
      <c r="F2288" s="588" t="s">
        <v>54</v>
      </c>
      <c r="G2288" s="595">
        <v>1</v>
      </c>
      <c r="H2288" s="590"/>
      <c r="I2288" s="596"/>
      <c r="J2288" s="591"/>
    </row>
    <row r="2289" spans="1:10" ht="15" customHeight="1">
      <c r="A2289" s="587"/>
      <c r="B2289" s="291">
        <v>2</v>
      </c>
      <c r="C2289" s="593" t="str">
        <f>_xlfn.CONCAT(Table1[[#This Row],[groupid]],Table1[[#This Row],[Thành phần hao phí]])</f>
        <v>2b) Nhân công</v>
      </c>
      <c r="D2289" s="594"/>
      <c r="E2289" s="589" t="s">
        <v>229</v>
      </c>
      <c r="F2289" s="588"/>
      <c r="G2289" s="595"/>
      <c r="H2289" s="590"/>
      <c r="I2289" s="596"/>
      <c r="J2289" s="591">
        <v>202130</v>
      </c>
    </row>
    <row r="2290" spans="1:10" ht="15" customHeight="1">
      <c r="A2290" s="587"/>
      <c r="B2290" s="291">
        <v>2</v>
      </c>
      <c r="C2290" s="593" t="str">
        <f>_xlfn.CONCAT(Table1[[#This Row],[groupid]],Table1[[#This Row],[Thành phần hao phí]])</f>
        <v>2Nhân công 3,5/7, nhóm 1</v>
      </c>
      <c r="D2290" s="594" t="s">
        <v>96</v>
      </c>
      <c r="E2290" s="589" t="s">
        <v>97</v>
      </c>
      <c r="F2290" s="588" t="s">
        <v>93</v>
      </c>
      <c r="G2290" s="595">
        <v>0.82</v>
      </c>
      <c r="H2290" s="590">
        <v>246500</v>
      </c>
      <c r="I2290" s="596">
        <v>1</v>
      </c>
      <c r="J2290" s="591">
        <v>202130</v>
      </c>
    </row>
    <row r="2291" spans="1:10" ht="15" customHeight="1">
      <c r="A2291" s="587"/>
      <c r="B2291" s="291">
        <v>2</v>
      </c>
      <c r="C2291" s="593" t="str">
        <f>_xlfn.CONCAT(Table1[[#This Row],[groupid]],Table1[[#This Row],[Thành phần hao phí]])</f>
        <v>2c) Máy thi công</v>
      </c>
      <c r="D2291" s="594"/>
      <c r="E2291" s="589" t="s">
        <v>230</v>
      </c>
      <c r="F2291" s="588"/>
      <c r="G2291" s="595"/>
      <c r="H2291" s="590"/>
      <c r="I2291" s="596"/>
      <c r="J2291" s="591">
        <v>978209</v>
      </c>
    </row>
    <row r="2292" spans="1:10" ht="15" customHeight="1">
      <c r="A2292" s="587"/>
      <c r="B2292" s="291">
        <v>2</v>
      </c>
      <c r="C2292" s="593" t="str">
        <f>_xlfn.CONCAT(Table1[[#This Row],[groupid]],Table1[[#This Row],[Thành phần hao phí]])</f>
        <v>2Máy đào gầu dây 0,4m3</v>
      </c>
      <c r="D2292" s="594" t="s">
        <v>101</v>
      </c>
      <c r="E2292" s="589" t="s">
        <v>102</v>
      </c>
      <c r="F2292" s="588" t="s">
        <v>103</v>
      </c>
      <c r="G2292" s="595">
        <v>0.44</v>
      </c>
      <c r="H2292" s="590">
        <v>1992824</v>
      </c>
      <c r="I2292" s="596">
        <v>1</v>
      </c>
      <c r="J2292" s="591">
        <v>876843</v>
      </c>
    </row>
    <row r="2293" spans="1:10" ht="15" customHeight="1">
      <c r="A2293" s="587"/>
      <c r="B2293" s="291">
        <v>2</v>
      </c>
      <c r="C2293" s="593" t="str">
        <f>_xlfn.CONCAT(Table1[[#This Row],[groupid]],Table1[[#This Row],[Thành phần hao phí]])</f>
        <v>2Phao thép 60T đặt máy</v>
      </c>
      <c r="D2293" s="594" t="s">
        <v>108</v>
      </c>
      <c r="E2293" s="589" t="s">
        <v>112</v>
      </c>
      <c r="F2293" s="588" t="s">
        <v>103</v>
      </c>
      <c r="G2293" s="595">
        <v>0.44</v>
      </c>
      <c r="H2293" s="590">
        <v>115189</v>
      </c>
      <c r="I2293" s="596">
        <v>1</v>
      </c>
      <c r="J2293" s="591">
        <v>50683</v>
      </c>
    </row>
    <row r="2294" spans="1:10" ht="15" customHeight="1">
      <c r="A2294" s="587"/>
      <c r="B2294" s="291">
        <v>2</v>
      </c>
      <c r="C2294" s="593" t="str">
        <f>_xlfn.CONCAT(Table1[[#This Row],[groupid]],Table1[[#This Row],[Thành phần hao phí]])</f>
        <v>2Phao thép 60T chứa bùn</v>
      </c>
      <c r="D2294" s="594" t="s">
        <v>108</v>
      </c>
      <c r="E2294" s="589" t="s">
        <v>111</v>
      </c>
      <c r="F2294" s="588" t="s">
        <v>103</v>
      </c>
      <c r="G2294" s="595">
        <v>0.44</v>
      </c>
      <c r="H2294" s="590">
        <v>115189</v>
      </c>
      <c r="I2294" s="596">
        <v>1</v>
      </c>
      <c r="J2294" s="591">
        <v>50683</v>
      </c>
    </row>
    <row r="2295" spans="1:10" ht="15" customHeight="1">
      <c r="A2295" s="587"/>
      <c r="B2295" s="291">
        <v>2</v>
      </c>
      <c r="C2295" s="593" t="str">
        <f>_xlfn.CONCAT(Table1[[#This Row],[groupid]],Table1[[#This Row],[Thành phần hao phí]])</f>
        <v>2Cộng</v>
      </c>
      <c r="D2295" s="594"/>
      <c r="E2295" s="589" t="s">
        <v>314</v>
      </c>
      <c r="F2295" s="588"/>
      <c r="G2295" s="595"/>
      <c r="H2295" s="590"/>
      <c r="I2295" s="596"/>
      <c r="J2295" s="591">
        <v>978209</v>
      </c>
    </row>
    <row r="2296" spans="1:10" ht="15" customHeight="1">
      <c r="A2296" s="587">
        <v>3</v>
      </c>
      <c r="B2296" s="291">
        <v>3</v>
      </c>
      <c r="C2296" s="593" t="str">
        <f>_xlfn.CONCAT(Table1[[#This Row],[groupid]],Table1[[#This Row],[Thành phần hao phí]])</f>
        <v>3Vận chuyển 1km đầu, đi đổ bằng tàu kéo 75cv + phao thép 60T</v>
      </c>
      <c r="D2296" s="594" t="s">
        <v>57</v>
      </c>
      <c r="E2296" s="589" t="s">
        <v>58</v>
      </c>
      <c r="F2296" s="588" t="s">
        <v>54</v>
      </c>
      <c r="G2296" s="595">
        <v>1</v>
      </c>
      <c r="H2296" s="590"/>
      <c r="I2296" s="596"/>
      <c r="J2296" s="591"/>
    </row>
    <row r="2297" spans="1:10" ht="15" customHeight="1">
      <c r="A2297" s="587"/>
      <c r="B2297" s="291">
        <v>3</v>
      </c>
      <c r="C2297" s="593" t="str">
        <f>_xlfn.CONCAT(Table1[[#This Row],[groupid]],Table1[[#This Row],[Thành phần hao phí]])</f>
        <v>3c) Máy thi công</v>
      </c>
      <c r="D2297" s="594"/>
      <c r="E2297" s="589" t="s">
        <v>230</v>
      </c>
      <c r="F2297" s="588"/>
      <c r="G2297" s="595"/>
      <c r="H2297" s="590"/>
      <c r="I2297" s="596"/>
      <c r="J2297" s="591">
        <v>343452</v>
      </c>
    </row>
    <row r="2298" spans="1:10" ht="15" customHeight="1">
      <c r="A2298" s="587"/>
      <c r="B2298" s="291">
        <v>3</v>
      </c>
      <c r="C2298" s="593" t="str">
        <f>_xlfn.CONCAT(Table1[[#This Row],[groupid]],Table1[[#This Row],[Thành phần hao phí]])</f>
        <v>3Phao thép 60T</v>
      </c>
      <c r="D2298" s="594" t="s">
        <v>108</v>
      </c>
      <c r="E2298" s="589" t="s">
        <v>109</v>
      </c>
      <c r="F2298" s="588" t="s">
        <v>103</v>
      </c>
      <c r="G2298" s="595">
        <v>9.4E-2</v>
      </c>
      <c r="H2298" s="590">
        <v>115189</v>
      </c>
      <c r="I2298" s="596">
        <v>1</v>
      </c>
      <c r="J2298" s="591">
        <v>10828</v>
      </c>
    </row>
    <row r="2299" spans="1:10" ht="15" customHeight="1">
      <c r="A2299" s="587"/>
      <c r="B2299" s="291">
        <v>3</v>
      </c>
      <c r="C2299" s="593" t="str">
        <f>_xlfn.CONCAT(Table1[[#This Row],[groupid]],Table1[[#This Row],[Thành phần hao phí]])</f>
        <v>3Tàu kéo 75CV</v>
      </c>
      <c r="D2299" s="594" t="s">
        <v>123</v>
      </c>
      <c r="E2299" s="589" t="s">
        <v>124</v>
      </c>
      <c r="F2299" s="588" t="s">
        <v>103</v>
      </c>
      <c r="G2299" s="595">
        <v>9.4E-2</v>
      </c>
      <c r="H2299" s="590">
        <v>3538558</v>
      </c>
      <c r="I2299" s="596">
        <v>1</v>
      </c>
      <c r="J2299" s="591">
        <v>332624</v>
      </c>
    </row>
    <row r="2300" spans="1:10" ht="15" customHeight="1">
      <c r="A2300" s="587"/>
      <c r="B2300" s="291">
        <v>3</v>
      </c>
      <c r="C2300" s="593" t="str">
        <f>_xlfn.CONCAT(Table1[[#This Row],[groupid]],Table1[[#This Row],[Thành phần hao phí]])</f>
        <v>3Cộng</v>
      </c>
      <c r="D2300" s="594"/>
      <c r="E2300" s="589" t="s">
        <v>314</v>
      </c>
      <c r="F2300" s="588"/>
      <c r="G2300" s="595"/>
      <c r="H2300" s="590"/>
      <c r="I2300" s="596"/>
      <c r="J2300" s="591">
        <v>343452</v>
      </c>
    </row>
    <row r="2301" spans="1:10" ht="15" customHeight="1">
      <c r="A2301" s="587">
        <v>4</v>
      </c>
      <c r="B2301" s="291">
        <v>4</v>
      </c>
      <c r="C2301" s="593" t="str">
        <f>_xlfn.CONCAT(Table1[[#This Row],[groupid]],Table1[[#This Row],[Thành phần hao phí]])</f>
        <v>4Vận chuyển đất, cát đổ đi bằng tàu kéo 360CV, sà lan 400 tấn, vận chuyển 1 km tiếp theo, cự ly &lt;= 6km</v>
      </c>
      <c r="D2301" s="594" t="s">
        <v>60</v>
      </c>
      <c r="E2301" s="589" t="s">
        <v>61</v>
      </c>
      <c r="F2301" s="588" t="s">
        <v>54</v>
      </c>
      <c r="G2301" s="595">
        <v>1</v>
      </c>
      <c r="H2301" s="590"/>
      <c r="I2301" s="596"/>
      <c r="J2301" s="591"/>
    </row>
    <row r="2302" spans="1:10" ht="15" customHeight="1">
      <c r="A2302" s="587"/>
      <c r="B2302" s="291">
        <v>4</v>
      </c>
      <c r="C2302" s="593" t="str">
        <f>_xlfn.CONCAT(Table1[[#This Row],[groupid]],Table1[[#This Row],[Thành phần hao phí]])</f>
        <v>4c) Máy thi công</v>
      </c>
      <c r="D2302" s="594"/>
      <c r="E2302" s="589" t="s">
        <v>230</v>
      </c>
      <c r="F2302" s="588"/>
      <c r="G2302" s="595"/>
      <c r="H2302" s="590"/>
      <c r="I2302" s="596"/>
      <c r="J2302" s="591">
        <v>555370</v>
      </c>
    </row>
    <row r="2303" spans="1:10" ht="15" customHeight="1">
      <c r="A2303" s="587"/>
      <c r="B2303" s="291">
        <v>4</v>
      </c>
      <c r="C2303" s="593" t="str">
        <f>_xlfn.CONCAT(Table1[[#This Row],[groupid]],Table1[[#This Row],[Thành phần hao phí]])</f>
        <v>4Phao thép 60T</v>
      </c>
      <c r="D2303" s="594" t="s">
        <v>108</v>
      </c>
      <c r="E2303" s="589" t="s">
        <v>109</v>
      </c>
      <c r="F2303" s="588" t="s">
        <v>103</v>
      </c>
      <c r="G2303" s="595">
        <v>0.08</v>
      </c>
      <c r="H2303" s="590">
        <v>115189</v>
      </c>
      <c r="I2303" s="596">
        <v>1.9</v>
      </c>
      <c r="J2303" s="591">
        <v>17509</v>
      </c>
    </row>
    <row r="2304" spans="1:10" ht="15" customHeight="1">
      <c r="A2304" s="587"/>
      <c r="B2304" s="291">
        <v>4</v>
      </c>
      <c r="C2304" s="593" t="str">
        <f>_xlfn.CONCAT(Table1[[#This Row],[groupid]],Table1[[#This Row],[Thành phần hao phí]])</f>
        <v>4Tàu kéo 75CV</v>
      </c>
      <c r="D2304" s="594" t="s">
        <v>123</v>
      </c>
      <c r="E2304" s="589" t="s">
        <v>124</v>
      </c>
      <c r="F2304" s="588" t="s">
        <v>103</v>
      </c>
      <c r="G2304" s="595">
        <v>0.08</v>
      </c>
      <c r="H2304" s="590">
        <v>3538558</v>
      </c>
      <c r="I2304" s="596">
        <v>1.9</v>
      </c>
      <c r="J2304" s="591">
        <v>537861</v>
      </c>
    </row>
    <row r="2305" spans="1:10" ht="15" customHeight="1">
      <c r="A2305" s="587"/>
      <c r="B2305" s="291">
        <v>4</v>
      </c>
      <c r="C2305" s="593" t="str">
        <f>_xlfn.CONCAT(Table1[[#This Row],[groupid]],Table1[[#This Row],[Thành phần hao phí]])</f>
        <v>4Cộng</v>
      </c>
      <c r="D2305" s="594"/>
      <c r="E2305" s="589" t="s">
        <v>314</v>
      </c>
      <c r="F2305" s="588"/>
      <c r="G2305" s="595"/>
      <c r="H2305" s="590"/>
      <c r="I2305" s="596"/>
      <c r="J2305" s="591">
        <v>555370</v>
      </c>
    </row>
    <row r="2306" spans="1:10" ht="15" customHeight="1">
      <c r="A2306" s="587">
        <v>5</v>
      </c>
      <c r="B2306" s="291">
        <v>5</v>
      </c>
      <c r="C2306" s="593" t="str">
        <f>_xlfn.CONCAT(Table1[[#This Row],[groupid]],Table1[[#This Row],[Thành phần hao phí]])</f>
        <v>5Đào xúc bùn lên xà lan 400T bằng máy đào gầu dây &lt;1,25m3, (máy đào đứng trên phao thép trọng tải 60T)</v>
      </c>
      <c r="D2306" s="594" t="s">
        <v>63</v>
      </c>
      <c r="E2306" s="589" t="s">
        <v>64</v>
      </c>
      <c r="F2306" s="588" t="s">
        <v>54</v>
      </c>
      <c r="G2306" s="595">
        <v>1</v>
      </c>
      <c r="H2306" s="590"/>
      <c r="I2306" s="596"/>
      <c r="J2306" s="591"/>
    </row>
    <row r="2307" spans="1:10" ht="15" customHeight="1">
      <c r="A2307" s="587"/>
      <c r="B2307" s="291">
        <v>5</v>
      </c>
      <c r="C2307" s="593" t="str">
        <f>_xlfn.CONCAT(Table1[[#This Row],[groupid]],Table1[[#This Row],[Thành phần hao phí]])</f>
        <v>5b) Nhân công</v>
      </c>
      <c r="D2307" s="594"/>
      <c r="E2307" s="589" t="s">
        <v>229</v>
      </c>
      <c r="F2307" s="588"/>
      <c r="G2307" s="595"/>
      <c r="H2307" s="590"/>
      <c r="I2307" s="596"/>
      <c r="J2307" s="591">
        <v>88740</v>
      </c>
    </row>
    <row r="2308" spans="1:10" ht="15" customHeight="1">
      <c r="A2308" s="587"/>
      <c r="B2308" s="291">
        <v>5</v>
      </c>
      <c r="C2308" s="593" t="str">
        <f>_xlfn.CONCAT(Table1[[#This Row],[groupid]],Table1[[#This Row],[Thành phần hao phí]])</f>
        <v>5Nhân công 3,5/7, nhóm 1</v>
      </c>
      <c r="D2308" s="594" t="s">
        <v>96</v>
      </c>
      <c r="E2308" s="589" t="s">
        <v>97</v>
      </c>
      <c r="F2308" s="588" t="s">
        <v>93</v>
      </c>
      <c r="G2308" s="595">
        <v>0.36</v>
      </c>
      <c r="H2308" s="590">
        <v>246500</v>
      </c>
      <c r="I2308" s="596">
        <v>1</v>
      </c>
      <c r="J2308" s="591">
        <v>88740</v>
      </c>
    </row>
    <row r="2309" spans="1:10" ht="15" customHeight="1">
      <c r="A2309" s="587"/>
      <c r="B2309" s="291">
        <v>5</v>
      </c>
      <c r="C2309" s="593" t="str">
        <f>_xlfn.CONCAT(Table1[[#This Row],[groupid]],Table1[[#This Row],[Thành phần hao phí]])</f>
        <v>5c) Máy thi công</v>
      </c>
      <c r="D2309" s="594"/>
      <c r="E2309" s="589" t="s">
        <v>230</v>
      </c>
      <c r="F2309" s="588"/>
      <c r="G2309" s="595"/>
      <c r="H2309" s="590"/>
      <c r="I2309" s="596"/>
      <c r="J2309" s="591">
        <v>1007960</v>
      </c>
    </row>
    <row r="2310" spans="1:10" ht="15" customHeight="1">
      <c r="A2310" s="587"/>
      <c r="B2310" s="291">
        <v>5</v>
      </c>
      <c r="C2310" s="593" t="str">
        <f>_xlfn.CONCAT(Table1[[#This Row],[groupid]],Table1[[#This Row],[Thành phần hao phí]])</f>
        <v>5Máy đào gầu dây 1,2m3</v>
      </c>
      <c r="D2310" s="594" t="s">
        <v>105</v>
      </c>
      <c r="E2310" s="589" t="s">
        <v>106</v>
      </c>
      <c r="F2310" s="588" t="s">
        <v>103</v>
      </c>
      <c r="G2310" s="595">
        <v>0.192</v>
      </c>
      <c r="H2310" s="590">
        <v>3565793</v>
      </c>
      <c r="I2310" s="596">
        <v>1</v>
      </c>
      <c r="J2310" s="591">
        <v>684632</v>
      </c>
    </row>
    <row r="2311" spans="1:10" ht="15" customHeight="1">
      <c r="A2311" s="587"/>
      <c r="B2311" s="291">
        <v>5</v>
      </c>
      <c r="C2311" s="593" t="str">
        <f>_xlfn.CONCAT(Table1[[#This Row],[groupid]],Table1[[#This Row],[Thành phần hao phí]])</f>
        <v>5Sà lan 250T</v>
      </c>
      <c r="D2311" s="594" t="s">
        <v>113</v>
      </c>
      <c r="E2311" s="589" t="s">
        <v>114</v>
      </c>
      <c r="F2311" s="588" t="s">
        <v>103</v>
      </c>
      <c r="G2311" s="595">
        <v>0.192</v>
      </c>
      <c r="H2311" s="590">
        <v>677592</v>
      </c>
      <c r="I2311" s="596">
        <v>1</v>
      </c>
      <c r="J2311" s="591">
        <v>130098</v>
      </c>
    </row>
    <row r="2312" spans="1:10" ht="15" customHeight="1">
      <c r="A2312" s="587"/>
      <c r="B2312" s="291">
        <v>5</v>
      </c>
      <c r="C2312" s="593" t="str">
        <f>_xlfn.CONCAT(Table1[[#This Row],[groupid]],Table1[[#This Row],[Thành phần hao phí]])</f>
        <v>5Phao thép 60T chứa bùn</v>
      </c>
      <c r="D2312" s="594" t="s">
        <v>108</v>
      </c>
      <c r="E2312" s="589" t="s">
        <v>111</v>
      </c>
      <c r="F2312" s="588" t="s">
        <v>103</v>
      </c>
      <c r="G2312" s="595">
        <v>0.192</v>
      </c>
      <c r="H2312" s="590">
        <v>115189</v>
      </c>
      <c r="I2312" s="596">
        <v>1</v>
      </c>
      <c r="J2312" s="591">
        <v>22116</v>
      </c>
    </row>
    <row r="2313" spans="1:10" ht="15" customHeight="1">
      <c r="A2313" s="587"/>
      <c r="B2313" s="291">
        <v>5</v>
      </c>
      <c r="C2313" s="593" t="str">
        <f>_xlfn.CONCAT(Table1[[#This Row],[groupid]],Table1[[#This Row],[Thành phần hao phí]])</f>
        <v>5Sà lan 400T nhận bùn</v>
      </c>
      <c r="D2313" s="594" t="s">
        <v>116</v>
      </c>
      <c r="E2313" s="589" t="s">
        <v>119</v>
      </c>
      <c r="F2313" s="588" t="s">
        <v>103</v>
      </c>
      <c r="G2313" s="595">
        <v>0.192</v>
      </c>
      <c r="H2313" s="590">
        <v>891221</v>
      </c>
      <c r="I2313" s="596">
        <v>1</v>
      </c>
      <c r="J2313" s="591">
        <v>171114</v>
      </c>
    </row>
    <row r="2314" spans="1:10" ht="15" customHeight="1">
      <c r="A2314" s="587"/>
      <c r="B2314" s="291">
        <v>5</v>
      </c>
      <c r="C2314" s="593" t="str">
        <f>_xlfn.CONCAT(Table1[[#This Row],[groupid]],Table1[[#This Row],[Thành phần hao phí]])</f>
        <v>5Cộng</v>
      </c>
      <c r="D2314" s="594"/>
      <c r="E2314" s="589" t="s">
        <v>314</v>
      </c>
      <c r="F2314" s="588"/>
      <c r="G2314" s="595"/>
      <c r="H2314" s="590"/>
      <c r="I2314" s="596"/>
      <c r="J2314" s="591">
        <v>1007960</v>
      </c>
    </row>
    <row r="2315" spans="1:10" ht="15" customHeight="1">
      <c r="A2315" s="587">
        <v>6</v>
      </c>
      <c r="B2315" s="291">
        <v>6</v>
      </c>
      <c r="C2315" s="593" t="str">
        <f>_xlfn.CONCAT(Table1[[#This Row],[groupid]],Table1[[#This Row],[Thành phần hao phí]])</f>
        <v>6Vận chuyển đất, bùn đổ đi bằng tàu kéo 360CV, sà lan 400 tấn, vận chuyển 1 km đầu</v>
      </c>
      <c r="D2315" s="594" t="s">
        <v>57</v>
      </c>
      <c r="E2315" s="589" t="s">
        <v>67</v>
      </c>
      <c r="F2315" s="588" t="s">
        <v>54</v>
      </c>
      <c r="G2315" s="595">
        <v>1</v>
      </c>
      <c r="H2315" s="590"/>
      <c r="I2315" s="596"/>
      <c r="J2315" s="591"/>
    </row>
    <row r="2316" spans="1:10" ht="15" customHeight="1">
      <c r="A2316" s="587"/>
      <c r="B2316" s="291">
        <v>6</v>
      </c>
      <c r="C2316" s="593" t="str">
        <f>_xlfn.CONCAT(Table1[[#This Row],[groupid]],Table1[[#This Row],[Thành phần hao phí]])</f>
        <v>6c) Máy thi công</v>
      </c>
      <c r="D2316" s="594"/>
      <c r="E2316" s="589" t="s">
        <v>230</v>
      </c>
      <c r="F2316" s="588"/>
      <c r="G2316" s="595"/>
      <c r="H2316" s="590"/>
      <c r="I2316" s="596"/>
      <c r="J2316" s="591">
        <v>634088</v>
      </c>
    </row>
    <row r="2317" spans="1:10" ht="15" customHeight="1">
      <c r="A2317" s="587"/>
      <c r="B2317" s="291">
        <v>6</v>
      </c>
      <c r="C2317" s="593" t="str">
        <f>_xlfn.CONCAT(Table1[[#This Row],[groupid]],Table1[[#This Row],[Thành phần hao phí]])</f>
        <v>6Sà lan 400T</v>
      </c>
      <c r="D2317" s="594" t="s">
        <v>116</v>
      </c>
      <c r="E2317" s="589" t="s">
        <v>117</v>
      </c>
      <c r="F2317" s="588" t="s">
        <v>103</v>
      </c>
      <c r="G2317" s="595">
        <v>9.4E-2</v>
      </c>
      <c r="H2317" s="590">
        <v>891221</v>
      </c>
      <c r="I2317" s="596">
        <v>1</v>
      </c>
      <c r="J2317" s="591">
        <v>83775</v>
      </c>
    </row>
    <row r="2318" spans="1:10" ht="15" customHeight="1">
      <c r="A2318" s="587"/>
      <c r="B2318" s="291">
        <v>6</v>
      </c>
      <c r="C2318" s="593" t="str">
        <f>_xlfn.CONCAT(Table1[[#This Row],[groupid]],Table1[[#This Row],[Thành phần hao phí]])</f>
        <v>6Tàu kéo 360CV</v>
      </c>
      <c r="D2318" s="594" t="s">
        <v>120</v>
      </c>
      <c r="E2318" s="589" t="s">
        <v>121</v>
      </c>
      <c r="F2318" s="588" t="s">
        <v>103</v>
      </c>
      <c r="G2318" s="595">
        <v>9.4E-2</v>
      </c>
      <c r="H2318" s="590">
        <v>5854397</v>
      </c>
      <c r="I2318" s="596">
        <v>1</v>
      </c>
      <c r="J2318" s="591">
        <v>550313</v>
      </c>
    </row>
    <row r="2319" spans="1:10" ht="15" customHeight="1">
      <c r="A2319" s="587"/>
      <c r="B2319" s="291">
        <v>6</v>
      </c>
      <c r="C2319" s="593" t="str">
        <f>_xlfn.CONCAT(Table1[[#This Row],[groupid]],Table1[[#This Row],[Thành phần hao phí]])</f>
        <v>6Cộng</v>
      </c>
      <c r="D2319" s="594"/>
      <c r="E2319" s="589" t="s">
        <v>314</v>
      </c>
      <c r="F2319" s="588"/>
      <c r="G2319" s="595"/>
      <c r="H2319" s="590"/>
      <c r="I2319" s="596"/>
      <c r="J2319" s="591">
        <v>634088</v>
      </c>
    </row>
    <row r="2320" spans="1:10" ht="15" customHeight="1">
      <c r="A2320" s="587">
        <v>7</v>
      </c>
      <c r="B2320" s="291">
        <v>7</v>
      </c>
      <c r="C2320" s="593" t="str">
        <f>_xlfn.CONCAT(Table1[[#This Row],[groupid]],Table1[[#This Row],[Thành phần hao phí]])</f>
        <v>7Vận chuyển đất, bùn đổ đi bằng tàu kéo 360CV, sà lan 400 tấn, vận chuyển 1 km tiếp theo, cự ly &lt;= 6km</v>
      </c>
      <c r="D2320" s="594" t="s">
        <v>60</v>
      </c>
      <c r="E2320" s="589" t="s">
        <v>69</v>
      </c>
      <c r="F2320" s="588" t="s">
        <v>54</v>
      </c>
      <c r="G2320" s="595">
        <v>1</v>
      </c>
      <c r="H2320" s="590"/>
      <c r="I2320" s="596"/>
      <c r="J2320" s="591"/>
    </row>
    <row r="2321" spans="1:10" ht="15" customHeight="1">
      <c r="A2321" s="587"/>
      <c r="B2321" s="291">
        <v>7</v>
      </c>
      <c r="C2321" s="593" t="str">
        <f>_xlfn.CONCAT(Table1[[#This Row],[groupid]],Table1[[#This Row],[Thành phần hao phí]])</f>
        <v>7c) Máy thi công</v>
      </c>
      <c r="D2321" s="594"/>
      <c r="E2321" s="589" t="s">
        <v>230</v>
      </c>
      <c r="F2321" s="588"/>
      <c r="G2321" s="595"/>
      <c r="H2321" s="590"/>
      <c r="I2321" s="596"/>
      <c r="J2321" s="591">
        <v>2698247</v>
      </c>
    </row>
    <row r="2322" spans="1:10" ht="15" customHeight="1">
      <c r="A2322" s="587"/>
      <c r="B2322" s="291">
        <v>7</v>
      </c>
      <c r="C2322" s="593" t="str">
        <f>_xlfn.CONCAT(Table1[[#This Row],[groupid]],Table1[[#This Row],[Thành phần hao phí]])</f>
        <v>7Sà lan 400T</v>
      </c>
      <c r="D2322" s="594" t="s">
        <v>116</v>
      </c>
      <c r="E2322" s="589" t="s">
        <v>117</v>
      </c>
      <c r="F2322" s="588" t="s">
        <v>103</v>
      </c>
      <c r="G2322" s="595">
        <v>0.08</v>
      </c>
      <c r="H2322" s="590">
        <v>891221</v>
      </c>
      <c r="I2322" s="596">
        <v>5</v>
      </c>
      <c r="J2322" s="591">
        <v>356488</v>
      </c>
    </row>
    <row r="2323" spans="1:10" ht="15" customHeight="1">
      <c r="A2323" s="587"/>
      <c r="B2323" s="291">
        <v>7</v>
      </c>
      <c r="C2323" s="593" t="str">
        <f>_xlfn.CONCAT(Table1[[#This Row],[groupid]],Table1[[#This Row],[Thành phần hao phí]])</f>
        <v>7Tàu kéo 360CV</v>
      </c>
      <c r="D2323" s="594" t="s">
        <v>120</v>
      </c>
      <c r="E2323" s="589" t="s">
        <v>121</v>
      </c>
      <c r="F2323" s="588" t="s">
        <v>103</v>
      </c>
      <c r="G2323" s="595">
        <v>0.08</v>
      </c>
      <c r="H2323" s="590">
        <v>5854397</v>
      </c>
      <c r="I2323" s="596">
        <v>5</v>
      </c>
      <c r="J2323" s="591">
        <v>2341759</v>
      </c>
    </row>
    <row r="2324" spans="1:10" ht="15" customHeight="1">
      <c r="A2324" s="587"/>
      <c r="B2324" s="291">
        <v>7</v>
      </c>
      <c r="C2324" s="593" t="str">
        <f>_xlfn.CONCAT(Table1[[#This Row],[groupid]],Table1[[#This Row],[Thành phần hao phí]])</f>
        <v>7Cộng</v>
      </c>
      <c r="D2324" s="594"/>
      <c r="E2324" s="589" t="s">
        <v>314</v>
      </c>
      <c r="F2324" s="588"/>
      <c r="G2324" s="595"/>
      <c r="H2324" s="590"/>
      <c r="I2324" s="596"/>
      <c r="J2324" s="591">
        <v>2698247</v>
      </c>
    </row>
    <row r="2325" spans="1:10" ht="15" customHeight="1">
      <c r="A2325" s="587">
        <v>8</v>
      </c>
      <c r="B2325" s="291">
        <v>8</v>
      </c>
      <c r="C2325" s="593" t="str">
        <f>_xlfn.CONCAT(Table1[[#This Row],[groupid]],Table1[[#This Row],[Thành phần hao phí]])</f>
        <v>8Vận chuyển đất, bùn đổ đi bằng tàu kéo 360CV, sà lan 400 tấn, vận chuyển 1 km tiếp theo, cự ly từ 6 - 20km</v>
      </c>
      <c r="D2325" s="594" t="s">
        <v>71</v>
      </c>
      <c r="E2325" s="589" t="s">
        <v>72</v>
      </c>
      <c r="F2325" s="588" t="s">
        <v>54</v>
      </c>
      <c r="G2325" s="595">
        <v>1</v>
      </c>
      <c r="H2325" s="590"/>
      <c r="I2325" s="596"/>
      <c r="J2325" s="591"/>
    </row>
    <row r="2326" spans="1:10" ht="15" customHeight="1">
      <c r="A2326" s="587"/>
      <c r="B2326" s="291">
        <v>8</v>
      </c>
      <c r="C2326" s="593" t="str">
        <f>_xlfn.CONCAT(Table1[[#This Row],[groupid]],Table1[[#This Row],[Thành phần hao phí]])</f>
        <v>8c) Máy thi công</v>
      </c>
      <c r="D2326" s="594"/>
      <c r="E2326" s="589" t="s">
        <v>230</v>
      </c>
      <c r="F2326" s="588"/>
      <c r="G2326" s="595"/>
      <c r="H2326" s="590"/>
      <c r="I2326" s="596"/>
      <c r="J2326" s="591">
        <v>6705145</v>
      </c>
    </row>
    <row r="2327" spans="1:10" ht="15" customHeight="1">
      <c r="A2327" s="587"/>
      <c r="B2327" s="291">
        <v>8</v>
      </c>
      <c r="C2327" s="593" t="str">
        <f>_xlfn.CONCAT(Table1[[#This Row],[groupid]],Table1[[#This Row],[Thành phần hao phí]])</f>
        <v>8Sà lan 400T</v>
      </c>
      <c r="D2327" s="594" t="s">
        <v>116</v>
      </c>
      <c r="E2327" s="589" t="s">
        <v>117</v>
      </c>
      <c r="F2327" s="588" t="s">
        <v>103</v>
      </c>
      <c r="G2327" s="595">
        <v>7.0999999999999994E-2</v>
      </c>
      <c r="H2327" s="590">
        <v>891221</v>
      </c>
      <c r="I2327" s="596">
        <v>14</v>
      </c>
      <c r="J2327" s="591">
        <v>885874</v>
      </c>
    </row>
    <row r="2328" spans="1:10" ht="15" customHeight="1">
      <c r="A2328" s="587"/>
      <c r="B2328" s="291">
        <v>8</v>
      </c>
      <c r="C2328" s="593" t="str">
        <f>_xlfn.CONCAT(Table1[[#This Row],[groupid]],Table1[[#This Row],[Thành phần hao phí]])</f>
        <v>8Tàu kéo 360CV</v>
      </c>
      <c r="D2328" s="594" t="s">
        <v>120</v>
      </c>
      <c r="E2328" s="589" t="s">
        <v>121</v>
      </c>
      <c r="F2328" s="588" t="s">
        <v>103</v>
      </c>
      <c r="G2328" s="595">
        <v>7.0999999999999994E-2</v>
      </c>
      <c r="H2328" s="590">
        <v>5854397</v>
      </c>
      <c r="I2328" s="596">
        <v>14</v>
      </c>
      <c r="J2328" s="591">
        <v>5819271</v>
      </c>
    </row>
    <row r="2329" spans="1:10" ht="15" customHeight="1">
      <c r="A2329" s="587"/>
      <c r="B2329" s="291">
        <v>8</v>
      </c>
      <c r="C2329" s="593" t="str">
        <f>_xlfn.CONCAT(Table1[[#This Row],[groupid]],Table1[[#This Row],[Thành phần hao phí]])</f>
        <v>8Cộng</v>
      </c>
      <c r="D2329" s="594"/>
      <c r="E2329" s="589" t="s">
        <v>314</v>
      </c>
      <c r="F2329" s="588"/>
      <c r="G2329" s="595"/>
      <c r="H2329" s="590"/>
      <c r="I2329" s="596"/>
      <c r="J2329" s="591">
        <v>6705145</v>
      </c>
    </row>
    <row r="2330" spans="1:10" ht="15" customHeight="1">
      <c r="A2330" s="587">
        <v>9</v>
      </c>
      <c r="B2330" s="291">
        <v>9</v>
      </c>
      <c r="C2330" s="593" t="str">
        <f>_xlfn.CONCAT(Table1[[#This Row],[groupid]],Table1[[#This Row],[Thành phần hao phí]])</f>
        <v>9Vận chuyển đất, bùn đổ đi bằng tàu kéo 360CV, sà lan 400 tấn, vận chuyển 1 km tiếp theo, cự ly &gt; 20km</v>
      </c>
      <c r="D2330" s="594" t="s">
        <v>74</v>
      </c>
      <c r="E2330" s="589" t="s">
        <v>75</v>
      </c>
      <c r="F2330" s="588" t="s">
        <v>54</v>
      </c>
      <c r="G2330" s="595">
        <v>1</v>
      </c>
      <c r="H2330" s="590"/>
      <c r="I2330" s="596"/>
      <c r="J2330" s="591"/>
    </row>
    <row r="2331" spans="1:10" ht="15" customHeight="1">
      <c r="A2331" s="587"/>
      <c r="B2331" s="291">
        <v>9</v>
      </c>
      <c r="C2331" s="593" t="str">
        <f>_xlfn.CONCAT(Table1[[#This Row],[groupid]],Table1[[#This Row],[Thành phần hao phí]])</f>
        <v>9c) Máy thi công</v>
      </c>
      <c r="D2331" s="594"/>
      <c r="E2331" s="589" t="s">
        <v>230</v>
      </c>
      <c r="F2331" s="588"/>
      <c r="G2331" s="595"/>
      <c r="H2331" s="590"/>
      <c r="I2331" s="596"/>
      <c r="J2331" s="591">
        <v>279269</v>
      </c>
    </row>
    <row r="2332" spans="1:10" ht="15" customHeight="1">
      <c r="A2332" s="587"/>
      <c r="B2332" s="291">
        <v>9</v>
      </c>
      <c r="C2332" s="593" t="str">
        <f>_xlfn.CONCAT(Table1[[#This Row],[groupid]],Table1[[#This Row],[Thành phần hao phí]])</f>
        <v>9Sà lan 400T</v>
      </c>
      <c r="D2332" s="594" t="s">
        <v>116</v>
      </c>
      <c r="E2332" s="589" t="s">
        <v>117</v>
      </c>
      <c r="F2332" s="588" t="s">
        <v>103</v>
      </c>
      <c r="G2332" s="595">
        <v>6.9000000000000006E-2</v>
      </c>
      <c r="H2332" s="590">
        <v>891221</v>
      </c>
      <c r="I2332" s="596">
        <v>0.6</v>
      </c>
      <c r="J2332" s="591">
        <v>36897</v>
      </c>
    </row>
    <row r="2333" spans="1:10" ht="15" customHeight="1">
      <c r="A2333" s="587"/>
      <c r="B2333" s="291">
        <v>9</v>
      </c>
      <c r="C2333" s="593" t="str">
        <f>_xlfn.CONCAT(Table1[[#This Row],[groupid]],Table1[[#This Row],[Thành phần hao phí]])</f>
        <v>9Tàu kéo 360CV</v>
      </c>
      <c r="D2333" s="594" t="s">
        <v>120</v>
      </c>
      <c r="E2333" s="589" t="s">
        <v>121</v>
      </c>
      <c r="F2333" s="588" t="s">
        <v>103</v>
      </c>
      <c r="G2333" s="595">
        <v>6.9000000000000006E-2</v>
      </c>
      <c r="H2333" s="590">
        <v>5854397</v>
      </c>
      <c r="I2333" s="596">
        <v>0.6</v>
      </c>
      <c r="J2333" s="591">
        <v>242372</v>
      </c>
    </row>
    <row r="2334" spans="1:10" ht="15" customHeight="1">
      <c r="A2334" s="587"/>
      <c r="B2334" s="291">
        <v>9</v>
      </c>
      <c r="C2334" s="593" t="str">
        <f>_xlfn.CONCAT(Table1[[#This Row],[groupid]],Table1[[#This Row],[Thành phần hao phí]])</f>
        <v>9Cộng</v>
      </c>
      <c r="D2334" s="594"/>
      <c r="E2334" s="589" t="s">
        <v>314</v>
      </c>
      <c r="F2334" s="588"/>
      <c r="G2334" s="595"/>
      <c r="H2334" s="590"/>
      <c r="I2334" s="596"/>
      <c r="J2334" s="591">
        <v>279269</v>
      </c>
    </row>
    <row r="2335" spans="1:10" ht="15" customHeight="1">
      <c r="A2335" s="587">
        <v>10</v>
      </c>
      <c r="B2335" s="291">
        <v>10</v>
      </c>
      <c r="C2335" s="593" t="str">
        <f>_xlfn.CONCAT(Table1[[#This Row],[groupid]],Table1[[#This Row],[Thành phần hao phí]])</f>
        <v>10Vận chuyển đất từ sà lan 400T lên bờ bằng máy đào gầu dây 1,2m3, chiều cao đổ đất &lt;= 3m, bùn đặc</v>
      </c>
      <c r="D2335" s="594" t="s">
        <v>63</v>
      </c>
      <c r="E2335" s="589" t="s">
        <v>77</v>
      </c>
      <c r="F2335" s="588" t="s">
        <v>54</v>
      </c>
      <c r="G2335" s="595">
        <v>1</v>
      </c>
      <c r="H2335" s="590"/>
      <c r="I2335" s="596"/>
      <c r="J2335" s="591"/>
    </row>
    <row r="2336" spans="1:10" ht="15" customHeight="1">
      <c r="A2336" s="587"/>
      <c r="B2336" s="291">
        <v>10</v>
      </c>
      <c r="C2336" s="593" t="str">
        <f>_xlfn.CONCAT(Table1[[#This Row],[groupid]],Table1[[#This Row],[Thành phần hao phí]])</f>
        <v>10b) Nhân công</v>
      </c>
      <c r="D2336" s="594"/>
      <c r="E2336" s="589" t="s">
        <v>229</v>
      </c>
      <c r="F2336" s="588"/>
      <c r="G2336" s="595"/>
      <c r="H2336" s="590"/>
      <c r="I2336" s="596"/>
      <c r="J2336" s="591">
        <v>88740</v>
      </c>
    </row>
    <row r="2337" spans="1:10" ht="15" customHeight="1">
      <c r="A2337" s="587"/>
      <c r="B2337" s="291">
        <v>10</v>
      </c>
      <c r="C2337" s="593" t="str">
        <f>_xlfn.CONCAT(Table1[[#This Row],[groupid]],Table1[[#This Row],[Thành phần hao phí]])</f>
        <v>10Nhân công 3,5/7, nhóm 1</v>
      </c>
      <c r="D2337" s="594" t="s">
        <v>96</v>
      </c>
      <c r="E2337" s="589" t="s">
        <v>97</v>
      </c>
      <c r="F2337" s="588" t="s">
        <v>93</v>
      </c>
      <c r="G2337" s="595">
        <v>0.36</v>
      </c>
      <c r="H2337" s="590">
        <v>246500</v>
      </c>
      <c r="I2337" s="596">
        <v>1</v>
      </c>
      <c r="J2337" s="591">
        <v>88740</v>
      </c>
    </row>
    <row r="2338" spans="1:10" ht="15" customHeight="1">
      <c r="A2338" s="587"/>
      <c r="B2338" s="291">
        <v>10</v>
      </c>
      <c r="C2338" s="593" t="str">
        <f>_xlfn.CONCAT(Table1[[#This Row],[groupid]],Table1[[#This Row],[Thành phần hao phí]])</f>
        <v>10c) Máy thi công</v>
      </c>
      <c r="D2338" s="594"/>
      <c r="E2338" s="589" t="s">
        <v>230</v>
      </c>
      <c r="F2338" s="588"/>
      <c r="G2338" s="595"/>
      <c r="H2338" s="590"/>
      <c r="I2338" s="596"/>
      <c r="J2338" s="591">
        <v>985844</v>
      </c>
    </row>
    <row r="2339" spans="1:10" ht="15" customHeight="1">
      <c r="A2339" s="587"/>
      <c r="B2339" s="291">
        <v>10</v>
      </c>
      <c r="C2339" s="593" t="str">
        <f>_xlfn.CONCAT(Table1[[#This Row],[groupid]],Table1[[#This Row],[Thành phần hao phí]])</f>
        <v>10Máy đào gầu dây 1,2m3</v>
      </c>
      <c r="D2339" s="594" t="s">
        <v>105</v>
      </c>
      <c r="E2339" s="589" t="s">
        <v>106</v>
      </c>
      <c r="F2339" s="588" t="s">
        <v>103</v>
      </c>
      <c r="G2339" s="595">
        <v>0.192</v>
      </c>
      <c r="H2339" s="590">
        <v>3565793</v>
      </c>
      <c r="I2339" s="596">
        <v>1</v>
      </c>
      <c r="J2339" s="591">
        <v>684632</v>
      </c>
    </row>
    <row r="2340" spans="1:10" ht="15" customHeight="1">
      <c r="A2340" s="587"/>
      <c r="B2340" s="291">
        <v>10</v>
      </c>
      <c r="C2340" s="593" t="str">
        <f>_xlfn.CONCAT(Table1[[#This Row],[groupid]],Table1[[#This Row],[Thành phần hao phí]])</f>
        <v>10Sà lan 250T</v>
      </c>
      <c r="D2340" s="594" t="s">
        <v>113</v>
      </c>
      <c r="E2340" s="589" t="s">
        <v>114</v>
      </c>
      <c r="F2340" s="588" t="s">
        <v>103</v>
      </c>
      <c r="G2340" s="595">
        <v>0.192</v>
      </c>
      <c r="H2340" s="590">
        <v>677592</v>
      </c>
      <c r="I2340" s="596">
        <v>1</v>
      </c>
      <c r="J2340" s="591">
        <v>130098</v>
      </c>
    </row>
    <row r="2341" spans="1:10" ht="15" customHeight="1">
      <c r="A2341" s="587"/>
      <c r="B2341" s="291">
        <v>10</v>
      </c>
      <c r="C2341" s="593" t="str">
        <f>_xlfn.CONCAT(Table1[[#This Row],[groupid]],Table1[[#This Row],[Thành phần hao phí]])</f>
        <v>10Sà lan 400T</v>
      </c>
      <c r="D2341" s="594" t="s">
        <v>116</v>
      </c>
      <c r="E2341" s="589" t="s">
        <v>117</v>
      </c>
      <c r="F2341" s="588" t="s">
        <v>103</v>
      </c>
      <c r="G2341" s="595">
        <v>0.192</v>
      </c>
      <c r="H2341" s="590">
        <v>891221</v>
      </c>
      <c r="I2341" s="596">
        <v>1</v>
      </c>
      <c r="J2341" s="591">
        <v>171114</v>
      </c>
    </row>
    <row r="2342" spans="1:10" ht="15" customHeight="1">
      <c r="A2342" s="587"/>
      <c r="B2342" s="291">
        <v>10</v>
      </c>
      <c r="C2342" s="593" t="str">
        <f>_xlfn.CONCAT(Table1[[#This Row],[groupid]],Table1[[#This Row],[Thành phần hao phí]])</f>
        <v>10Cộng</v>
      </c>
      <c r="D2342" s="594"/>
      <c r="E2342" s="589" t="s">
        <v>314</v>
      </c>
      <c r="F2342" s="588"/>
      <c r="G2342" s="595"/>
      <c r="H2342" s="590"/>
      <c r="I2342" s="596"/>
      <c r="J2342" s="591">
        <v>985844</v>
      </c>
    </row>
    <row r="2343" spans="1:10" ht="15" customHeight="1">
      <c r="A2343" s="587">
        <v>11</v>
      </c>
      <c r="B2343" s="291">
        <v>11</v>
      </c>
      <c r="C2343" s="593" t="str">
        <f>_xlfn.CONCAT(Table1[[#This Row],[groupid]],Table1[[#This Row],[Thành phần hao phí]])</f>
        <v>110</v>
      </c>
      <c r="D2343" s="594">
        <v>0</v>
      </c>
      <c r="E2343" s="589">
        <v>0</v>
      </c>
      <c r="F2343" s="588">
        <v>0</v>
      </c>
      <c r="G2343" s="595">
        <v>1</v>
      </c>
      <c r="H2343" s="590"/>
      <c r="I2343" s="596"/>
      <c r="J2343" s="591"/>
    </row>
    <row r="2344" spans="1:10" ht="15" customHeight="1">
      <c r="A2344" s="587"/>
      <c r="B2344" s="291">
        <v>11</v>
      </c>
      <c r="C2344" s="593" t="str">
        <f>_xlfn.CONCAT(Table1[[#This Row],[groupid]],Table1[[#This Row],[Thành phần hao phí]])</f>
        <v>11b) Nhân công</v>
      </c>
      <c r="D2344" s="594"/>
      <c r="E2344" s="589" t="s">
        <v>229</v>
      </c>
      <c r="F2344" s="588"/>
      <c r="G2344" s="595"/>
      <c r="H2344" s="590"/>
      <c r="I2344" s="596"/>
      <c r="J2344" s="591">
        <v>243933</v>
      </c>
    </row>
    <row r="2345" spans="1:10" ht="15" customHeight="1">
      <c r="A2345" s="587"/>
      <c r="B2345" s="291">
        <v>11</v>
      </c>
      <c r="C2345" s="593" t="str">
        <f>_xlfn.CONCAT(Table1[[#This Row],[groupid]],Table1[[#This Row],[Thành phần hao phí]])</f>
        <v>11Nhân công 3,5/7, nhóm 1</v>
      </c>
      <c r="D2345" s="594" t="s">
        <v>96</v>
      </c>
      <c r="E2345" s="589" t="s">
        <v>97</v>
      </c>
      <c r="F2345" s="588" t="s">
        <v>93</v>
      </c>
      <c r="G2345" s="595">
        <v>0.36</v>
      </c>
      <c r="H2345" s="590">
        <v>677592</v>
      </c>
      <c r="I2345" s="596">
        <v>1</v>
      </c>
      <c r="J2345" s="591">
        <v>243933</v>
      </c>
    </row>
    <row r="2346" spans="1:10" ht="15" customHeight="1">
      <c r="A2346" s="587"/>
      <c r="B2346" s="291">
        <v>11</v>
      </c>
      <c r="C2346" s="593" t="str">
        <f>_xlfn.CONCAT(Table1[[#This Row],[groupid]],Table1[[#This Row],[Thành phần hao phí]])</f>
        <v>11c) Máy thi công</v>
      </c>
      <c r="D2346" s="594"/>
      <c r="E2346" s="589" t="s">
        <v>230</v>
      </c>
      <c r="F2346" s="588"/>
      <c r="G2346" s="595"/>
      <c r="H2346" s="590"/>
      <c r="I2346" s="596"/>
      <c r="J2346" s="591">
        <v>679403</v>
      </c>
    </row>
    <row r="2347" spans="1:10" ht="15" customHeight="1">
      <c r="A2347" s="587"/>
      <c r="B2347" s="291">
        <v>11</v>
      </c>
      <c r="C2347" s="593" t="str">
        <f>_xlfn.CONCAT(Table1[[#This Row],[groupid]],Table1[[#This Row],[Thành phần hao phí]])</f>
        <v>11Máy đào gầu dây 1,2m3</v>
      </c>
      <c r="D2347" s="594" t="s">
        <v>105</v>
      </c>
      <c r="E2347" s="589" t="s">
        <v>106</v>
      </c>
      <c r="F2347" s="588" t="s">
        <v>103</v>
      </c>
      <c r="G2347" s="595">
        <v>0.192</v>
      </c>
      <c r="H2347" s="590">
        <v>3538558</v>
      </c>
      <c r="I2347" s="596">
        <v>1</v>
      </c>
      <c r="J2347" s="591">
        <v>679403</v>
      </c>
    </row>
    <row r="2348" spans="1:10" ht="15" customHeight="1">
      <c r="A2348" s="587"/>
      <c r="B2348" s="291">
        <v>11</v>
      </c>
      <c r="C2348" s="593" t="str">
        <f>_xlfn.CONCAT(Table1[[#This Row],[groupid]],Table1[[#This Row],[Thành phần hao phí]])</f>
        <v>11Sà lan 250T</v>
      </c>
      <c r="D2348" s="594" t="s">
        <v>113</v>
      </c>
      <c r="E2348" s="589" t="s">
        <v>114</v>
      </c>
      <c r="F2348" s="588" t="s">
        <v>103</v>
      </c>
      <c r="G2348" s="595">
        <v>0.192</v>
      </c>
      <c r="H2348" s="590">
        <v>0</v>
      </c>
      <c r="I2348" s="596">
        <v>1</v>
      </c>
      <c r="J2348" s="591">
        <v>0</v>
      </c>
    </row>
    <row r="2349" spans="1:10" ht="15" customHeight="1">
      <c r="A2349" s="587"/>
      <c r="B2349" s="291">
        <v>11</v>
      </c>
      <c r="C2349" s="593" t="str">
        <f>_xlfn.CONCAT(Table1[[#This Row],[groupid]],Table1[[#This Row],[Thành phần hao phí]])</f>
        <v>11Sà lan 400T</v>
      </c>
      <c r="D2349" s="594" t="s">
        <v>116</v>
      </c>
      <c r="E2349" s="589" t="s">
        <v>117</v>
      </c>
      <c r="F2349" s="588" t="s">
        <v>103</v>
      </c>
      <c r="G2349" s="595">
        <v>0.192</v>
      </c>
      <c r="H2349" s="590">
        <v>0</v>
      </c>
      <c r="I2349" s="596">
        <v>1</v>
      </c>
      <c r="J2349" s="591">
        <v>0</v>
      </c>
    </row>
    <row r="2350" spans="1:10" ht="15" customHeight="1">
      <c r="A2350" s="587"/>
      <c r="B2350" s="291">
        <v>11</v>
      </c>
      <c r="C2350" s="593" t="str">
        <f>_xlfn.CONCAT(Table1[[#This Row],[groupid]],Table1[[#This Row],[Thành phần hao phí]])</f>
        <v>11Cộng</v>
      </c>
      <c r="D2350" s="594"/>
      <c r="E2350" s="589" t="s">
        <v>314</v>
      </c>
      <c r="F2350" s="588"/>
      <c r="G2350" s="595"/>
      <c r="H2350" s="590"/>
      <c r="I2350" s="596"/>
      <c r="J2350" s="591">
        <v>679403</v>
      </c>
    </row>
    <row r="2351" spans="1:10" ht="15" customHeight="1">
      <c r="A2351" s="587">
        <v>12</v>
      </c>
      <c r="B2351" s="291">
        <v>12</v>
      </c>
      <c r="C2351" s="593" t="str">
        <f>_xlfn.CONCAT(Table1[[#This Row],[groupid]],Table1[[#This Row],[Thành phần hao phí]])</f>
        <v>120</v>
      </c>
      <c r="D2351" s="594">
        <v>0</v>
      </c>
      <c r="E2351" s="589">
        <v>0</v>
      </c>
      <c r="F2351" s="588">
        <v>0</v>
      </c>
      <c r="G2351" s="595">
        <v>1</v>
      </c>
      <c r="H2351" s="590"/>
      <c r="I2351" s="596"/>
      <c r="J2351" s="591"/>
    </row>
    <row r="2352" spans="1:10" ht="15" customHeight="1">
      <c r="A2352" s="587"/>
      <c r="B2352" s="291">
        <v>12</v>
      </c>
      <c r="C2352" s="593" t="str">
        <f>_xlfn.CONCAT(Table1[[#This Row],[groupid]],Table1[[#This Row],[Thành phần hao phí]])</f>
        <v>12b) Nhân công</v>
      </c>
      <c r="D2352" s="594"/>
      <c r="E2352" s="589" t="s">
        <v>229</v>
      </c>
      <c r="F2352" s="588"/>
      <c r="G2352" s="595"/>
      <c r="H2352" s="590"/>
      <c r="I2352" s="596"/>
      <c r="J2352" s="591">
        <v>0</v>
      </c>
    </row>
    <row r="2353" spans="1:10" ht="15" customHeight="1">
      <c r="A2353" s="587"/>
      <c r="B2353" s="291">
        <v>12</v>
      </c>
      <c r="C2353" s="593" t="str">
        <f>_xlfn.CONCAT(Table1[[#This Row],[groupid]],Table1[[#This Row],[Thành phần hao phí]])</f>
        <v>12Nhân công 3,5/7, nhóm 1</v>
      </c>
      <c r="D2353" s="594" t="s">
        <v>96</v>
      </c>
      <c r="E2353" s="589" t="s">
        <v>97</v>
      </c>
      <c r="F2353" s="588" t="s">
        <v>93</v>
      </c>
      <c r="G2353" s="595">
        <v>0.36</v>
      </c>
      <c r="H2353" s="590">
        <v>0</v>
      </c>
      <c r="I2353" s="596">
        <v>1</v>
      </c>
      <c r="J2353" s="591">
        <v>0</v>
      </c>
    </row>
    <row r="2354" spans="1:10" ht="15" customHeight="1">
      <c r="A2354" s="587"/>
      <c r="B2354" s="291">
        <v>12</v>
      </c>
      <c r="C2354" s="593" t="str">
        <f>_xlfn.CONCAT(Table1[[#This Row],[groupid]],Table1[[#This Row],[Thành phần hao phí]])</f>
        <v>12c) Máy thi công</v>
      </c>
      <c r="D2354" s="594"/>
      <c r="E2354" s="589" t="s">
        <v>230</v>
      </c>
      <c r="F2354" s="588"/>
      <c r="G2354" s="595"/>
      <c r="H2354" s="590"/>
      <c r="I2354" s="596"/>
      <c r="J2354" s="591">
        <v>0</v>
      </c>
    </row>
    <row r="2355" spans="1:10" ht="15" customHeight="1">
      <c r="A2355" s="587"/>
      <c r="B2355" s="291">
        <v>12</v>
      </c>
      <c r="C2355" s="593" t="str">
        <f>_xlfn.CONCAT(Table1[[#This Row],[groupid]],Table1[[#This Row],[Thành phần hao phí]])</f>
        <v>12Máy đào gầu dây 1,2m3</v>
      </c>
      <c r="D2355" s="594" t="s">
        <v>105</v>
      </c>
      <c r="E2355" s="589" t="s">
        <v>106</v>
      </c>
      <c r="F2355" s="588" t="s">
        <v>103</v>
      </c>
      <c r="G2355" s="595">
        <v>0.192</v>
      </c>
      <c r="H2355" s="590">
        <v>0</v>
      </c>
      <c r="I2355" s="596">
        <v>1</v>
      </c>
      <c r="J2355" s="591">
        <v>0</v>
      </c>
    </row>
    <row r="2356" spans="1:10" ht="15" customHeight="1">
      <c r="A2356" s="587"/>
      <c r="B2356" s="291">
        <v>12</v>
      </c>
      <c r="C2356" s="593" t="str">
        <f>_xlfn.CONCAT(Table1[[#This Row],[groupid]],Table1[[#This Row],[Thành phần hao phí]])</f>
        <v>12Sà lan 250T</v>
      </c>
      <c r="D2356" s="594" t="s">
        <v>113</v>
      </c>
      <c r="E2356" s="589" t="s">
        <v>114</v>
      </c>
      <c r="F2356" s="588" t="s">
        <v>103</v>
      </c>
      <c r="G2356" s="595">
        <v>0.192</v>
      </c>
      <c r="H2356" s="590">
        <v>0</v>
      </c>
      <c r="I2356" s="596">
        <v>1</v>
      </c>
      <c r="J2356" s="591">
        <v>0</v>
      </c>
    </row>
    <row r="2357" spans="1:10" ht="15" customHeight="1">
      <c r="A2357" s="587"/>
      <c r="B2357" s="291">
        <v>12</v>
      </c>
      <c r="C2357" s="593" t="str">
        <f>_xlfn.CONCAT(Table1[[#This Row],[groupid]],Table1[[#This Row],[Thành phần hao phí]])</f>
        <v>12Sà lan 400T</v>
      </c>
      <c r="D2357" s="594" t="s">
        <v>116</v>
      </c>
      <c r="E2357" s="589" t="s">
        <v>117</v>
      </c>
      <c r="F2357" s="588" t="s">
        <v>103</v>
      </c>
      <c r="G2357" s="595">
        <v>0.192</v>
      </c>
      <c r="H2357" s="590">
        <v>0</v>
      </c>
      <c r="I2357" s="596">
        <v>1</v>
      </c>
      <c r="J2357" s="591">
        <v>0</v>
      </c>
    </row>
    <row r="2358" spans="1:10" ht="15" customHeight="1">
      <c r="A2358" s="587"/>
      <c r="B2358" s="291">
        <v>12</v>
      </c>
      <c r="C2358" s="593" t="str">
        <f>_xlfn.CONCAT(Table1[[#This Row],[groupid]],Table1[[#This Row],[Thành phần hao phí]])</f>
        <v>12Cộng</v>
      </c>
      <c r="D2358" s="594"/>
      <c r="E2358" s="589" t="s">
        <v>314</v>
      </c>
      <c r="F2358" s="588"/>
      <c r="G2358" s="595"/>
      <c r="H2358" s="590"/>
      <c r="I2358" s="596"/>
      <c r="J2358" s="591">
        <v>0</v>
      </c>
    </row>
    <row r="2359" spans="1:10" ht="15" customHeight="1">
      <c r="A2359" s="587">
        <v>13</v>
      </c>
      <c r="B2359" s="291">
        <v>13</v>
      </c>
      <c r="C2359" s="593" t="str">
        <f>_xlfn.CONCAT(Table1[[#This Row],[groupid]],Table1[[#This Row],[Thành phần hao phí]])</f>
        <v>130</v>
      </c>
      <c r="D2359" s="594">
        <v>0</v>
      </c>
      <c r="E2359" s="589">
        <v>0</v>
      </c>
      <c r="F2359" s="588">
        <v>0</v>
      </c>
      <c r="G2359" s="595">
        <v>1</v>
      </c>
      <c r="H2359" s="590"/>
      <c r="I2359" s="596"/>
      <c r="J2359" s="591"/>
    </row>
    <row r="2360" spans="1:10" ht="15" customHeight="1">
      <c r="A2360" s="587"/>
      <c r="B2360" s="291">
        <v>13</v>
      </c>
      <c r="C2360" s="593" t="str">
        <f>_xlfn.CONCAT(Table1[[#This Row],[groupid]],Table1[[#This Row],[Thành phần hao phí]])</f>
        <v>13b) Nhân công</v>
      </c>
      <c r="D2360" s="594"/>
      <c r="E2360" s="589" t="s">
        <v>229</v>
      </c>
      <c r="F2360" s="588"/>
      <c r="G2360" s="595"/>
      <c r="H2360" s="590"/>
      <c r="I2360" s="596"/>
      <c r="J2360" s="591">
        <v>0</v>
      </c>
    </row>
    <row r="2361" spans="1:10" ht="15" customHeight="1">
      <c r="A2361" s="587"/>
      <c r="B2361" s="291">
        <v>13</v>
      </c>
      <c r="C2361" s="593" t="str">
        <f>_xlfn.CONCAT(Table1[[#This Row],[groupid]],Table1[[#This Row],[Thành phần hao phí]])</f>
        <v>13Nhân công 3,5/7, nhóm 1</v>
      </c>
      <c r="D2361" s="594" t="s">
        <v>96</v>
      </c>
      <c r="E2361" s="589" t="s">
        <v>97</v>
      </c>
      <c r="F2361" s="588" t="s">
        <v>93</v>
      </c>
      <c r="G2361" s="595">
        <v>0.36</v>
      </c>
      <c r="H2361" s="590">
        <v>0</v>
      </c>
      <c r="I2361" s="596">
        <v>1</v>
      </c>
      <c r="J2361" s="591">
        <v>0</v>
      </c>
    </row>
    <row r="2362" spans="1:10" ht="15" customHeight="1">
      <c r="A2362" s="587"/>
      <c r="B2362" s="291">
        <v>13</v>
      </c>
      <c r="C2362" s="593" t="str">
        <f>_xlfn.CONCAT(Table1[[#This Row],[groupid]],Table1[[#This Row],[Thành phần hao phí]])</f>
        <v>13c) Máy thi công</v>
      </c>
      <c r="D2362" s="594"/>
      <c r="E2362" s="589" t="s">
        <v>230</v>
      </c>
      <c r="F2362" s="588"/>
      <c r="G2362" s="595"/>
      <c r="H2362" s="590"/>
      <c r="I2362" s="596"/>
      <c r="J2362" s="591">
        <v>0</v>
      </c>
    </row>
    <row r="2363" spans="1:10" ht="15" customHeight="1">
      <c r="A2363" s="587"/>
      <c r="B2363" s="291">
        <v>13</v>
      </c>
      <c r="C2363" s="593" t="str">
        <f>_xlfn.CONCAT(Table1[[#This Row],[groupid]],Table1[[#This Row],[Thành phần hao phí]])</f>
        <v>13Máy đào gầu dây 1,2m3</v>
      </c>
      <c r="D2363" s="594" t="s">
        <v>105</v>
      </c>
      <c r="E2363" s="589" t="s">
        <v>106</v>
      </c>
      <c r="F2363" s="588" t="s">
        <v>103</v>
      </c>
      <c r="G2363" s="595">
        <v>0.192</v>
      </c>
      <c r="H2363" s="590">
        <v>0</v>
      </c>
      <c r="I2363" s="596">
        <v>1</v>
      </c>
      <c r="J2363" s="591">
        <v>0</v>
      </c>
    </row>
    <row r="2364" spans="1:10" ht="15" customHeight="1">
      <c r="A2364" s="587"/>
      <c r="B2364" s="291">
        <v>13</v>
      </c>
      <c r="C2364" s="593" t="str">
        <f>_xlfn.CONCAT(Table1[[#This Row],[groupid]],Table1[[#This Row],[Thành phần hao phí]])</f>
        <v>13Sà lan 250T</v>
      </c>
      <c r="D2364" s="594" t="s">
        <v>113</v>
      </c>
      <c r="E2364" s="589" t="s">
        <v>114</v>
      </c>
      <c r="F2364" s="588" t="s">
        <v>103</v>
      </c>
      <c r="G2364" s="595">
        <v>0.192</v>
      </c>
      <c r="H2364" s="590">
        <v>0</v>
      </c>
      <c r="I2364" s="596">
        <v>1</v>
      </c>
      <c r="J2364" s="591">
        <v>0</v>
      </c>
    </row>
    <row r="2365" spans="1:10" ht="15" customHeight="1">
      <c r="A2365" s="587"/>
      <c r="B2365" s="291">
        <v>13</v>
      </c>
      <c r="C2365" s="593" t="str">
        <f>_xlfn.CONCAT(Table1[[#This Row],[groupid]],Table1[[#This Row],[Thành phần hao phí]])</f>
        <v>13Sà lan 400T</v>
      </c>
      <c r="D2365" s="594" t="s">
        <v>116</v>
      </c>
      <c r="E2365" s="589" t="s">
        <v>117</v>
      </c>
      <c r="F2365" s="588" t="s">
        <v>103</v>
      </c>
      <c r="G2365" s="595">
        <v>0.192</v>
      </c>
      <c r="H2365" s="590">
        <v>0</v>
      </c>
      <c r="I2365" s="596">
        <v>1</v>
      </c>
      <c r="J2365" s="591">
        <v>0</v>
      </c>
    </row>
    <row r="2366" spans="1:10" ht="15" customHeight="1">
      <c r="A2366" s="587"/>
      <c r="B2366" s="291">
        <v>13</v>
      </c>
      <c r="C2366" s="593" t="str">
        <f>_xlfn.CONCAT(Table1[[#This Row],[groupid]],Table1[[#This Row],[Thành phần hao phí]])</f>
        <v>13Cộng</v>
      </c>
      <c r="D2366" s="594"/>
      <c r="E2366" s="589" t="s">
        <v>314</v>
      </c>
      <c r="F2366" s="588"/>
      <c r="G2366" s="595"/>
      <c r="H2366" s="590"/>
      <c r="I2366" s="596"/>
      <c r="J2366" s="591">
        <v>0</v>
      </c>
    </row>
    <row r="2367" spans="1:10" ht="15" customHeight="1">
      <c r="A2367" s="587">
        <v>14</v>
      </c>
      <c r="B2367" s="291">
        <v>14</v>
      </c>
      <c r="C2367" s="593" t="str">
        <f>_xlfn.CONCAT(Table1[[#This Row],[groupid]],Table1[[#This Row],[Thành phần hao phí]])</f>
        <v>140</v>
      </c>
      <c r="D2367" s="594">
        <v>0</v>
      </c>
      <c r="E2367" s="589">
        <v>0</v>
      </c>
      <c r="F2367" s="588">
        <v>0</v>
      </c>
      <c r="G2367" s="595">
        <v>1</v>
      </c>
      <c r="H2367" s="590"/>
      <c r="I2367" s="596"/>
      <c r="J2367" s="591"/>
    </row>
    <row r="2368" spans="1:10" ht="15" customHeight="1">
      <c r="A2368" s="587"/>
      <c r="B2368" s="291">
        <v>14</v>
      </c>
      <c r="C2368" s="593" t="str">
        <f>_xlfn.CONCAT(Table1[[#This Row],[groupid]],Table1[[#This Row],[Thành phần hao phí]])</f>
        <v>14b) Nhân công</v>
      </c>
      <c r="D2368" s="594"/>
      <c r="E2368" s="589" t="s">
        <v>229</v>
      </c>
      <c r="F2368" s="588"/>
      <c r="G2368" s="595"/>
      <c r="H2368" s="590"/>
      <c r="I2368" s="596"/>
      <c r="J2368" s="591">
        <v>0</v>
      </c>
    </row>
    <row r="2369" spans="1:10" ht="15" customHeight="1">
      <c r="A2369" s="587"/>
      <c r="B2369" s="291">
        <v>14</v>
      </c>
      <c r="C2369" s="593" t="str">
        <f>_xlfn.CONCAT(Table1[[#This Row],[groupid]],Table1[[#This Row],[Thành phần hao phí]])</f>
        <v>14Nhân công 3,5/7, nhóm 1</v>
      </c>
      <c r="D2369" s="594" t="s">
        <v>96</v>
      </c>
      <c r="E2369" s="589" t="s">
        <v>97</v>
      </c>
      <c r="F2369" s="588" t="s">
        <v>93</v>
      </c>
      <c r="G2369" s="595">
        <v>0.36</v>
      </c>
      <c r="H2369" s="590">
        <v>0</v>
      </c>
      <c r="I2369" s="596">
        <v>1</v>
      </c>
      <c r="J2369" s="591">
        <v>0</v>
      </c>
    </row>
    <row r="2370" spans="1:10" ht="15" customHeight="1">
      <c r="A2370" s="587"/>
      <c r="B2370" s="291">
        <v>14</v>
      </c>
      <c r="C2370" s="593" t="str">
        <f>_xlfn.CONCAT(Table1[[#This Row],[groupid]],Table1[[#This Row],[Thành phần hao phí]])</f>
        <v>14c) Máy thi công</v>
      </c>
      <c r="D2370" s="594"/>
      <c r="E2370" s="589" t="s">
        <v>230</v>
      </c>
      <c r="F2370" s="588"/>
      <c r="G2370" s="595"/>
      <c r="H2370" s="590"/>
      <c r="I2370" s="596"/>
      <c r="J2370" s="591">
        <v>0</v>
      </c>
    </row>
    <row r="2371" spans="1:10" ht="15" customHeight="1">
      <c r="A2371" s="587"/>
      <c r="B2371" s="291">
        <v>14</v>
      </c>
      <c r="C2371" s="593" t="str">
        <f>_xlfn.CONCAT(Table1[[#This Row],[groupid]],Table1[[#This Row],[Thành phần hao phí]])</f>
        <v>14Máy đào gầu dây 1,2m3</v>
      </c>
      <c r="D2371" s="594" t="s">
        <v>105</v>
      </c>
      <c r="E2371" s="589" t="s">
        <v>106</v>
      </c>
      <c r="F2371" s="588" t="s">
        <v>103</v>
      </c>
      <c r="G2371" s="595">
        <v>0.192</v>
      </c>
      <c r="H2371" s="590">
        <v>0</v>
      </c>
      <c r="I2371" s="596">
        <v>1</v>
      </c>
      <c r="J2371" s="591">
        <v>0</v>
      </c>
    </row>
    <row r="2372" spans="1:10" ht="15" customHeight="1">
      <c r="A2372" s="587"/>
      <c r="B2372" s="291">
        <v>14</v>
      </c>
      <c r="C2372" s="593" t="str">
        <f>_xlfn.CONCAT(Table1[[#This Row],[groupid]],Table1[[#This Row],[Thành phần hao phí]])</f>
        <v>14Sà lan 250T</v>
      </c>
      <c r="D2372" s="594" t="s">
        <v>113</v>
      </c>
      <c r="E2372" s="589" t="s">
        <v>114</v>
      </c>
      <c r="F2372" s="588" t="s">
        <v>103</v>
      </c>
      <c r="G2372" s="595">
        <v>0.192</v>
      </c>
      <c r="H2372" s="590">
        <v>0</v>
      </c>
      <c r="I2372" s="596">
        <v>1</v>
      </c>
      <c r="J2372" s="591">
        <v>0</v>
      </c>
    </row>
    <row r="2373" spans="1:10" ht="15" customHeight="1">
      <c r="A2373" s="587"/>
      <c r="B2373" s="291">
        <v>14</v>
      </c>
      <c r="C2373" s="593" t="str">
        <f>_xlfn.CONCAT(Table1[[#This Row],[groupid]],Table1[[#This Row],[Thành phần hao phí]])</f>
        <v>14Sà lan 400T</v>
      </c>
      <c r="D2373" s="594" t="s">
        <v>116</v>
      </c>
      <c r="E2373" s="589" t="s">
        <v>117</v>
      </c>
      <c r="F2373" s="588" t="s">
        <v>103</v>
      </c>
      <c r="G2373" s="595">
        <v>0.192</v>
      </c>
      <c r="H2373" s="590">
        <v>0</v>
      </c>
      <c r="I2373" s="596">
        <v>1</v>
      </c>
      <c r="J2373" s="591">
        <v>0</v>
      </c>
    </row>
    <row r="2374" spans="1:10" ht="15" customHeight="1">
      <c r="A2374" s="587"/>
      <c r="B2374" s="291">
        <v>14</v>
      </c>
      <c r="C2374" s="593" t="str">
        <f>_xlfn.CONCAT(Table1[[#This Row],[groupid]],Table1[[#This Row],[Thành phần hao phí]])</f>
        <v>14Cộng</v>
      </c>
      <c r="D2374" s="594"/>
      <c r="E2374" s="589" t="s">
        <v>314</v>
      </c>
      <c r="F2374" s="588"/>
      <c r="G2374" s="595"/>
      <c r="H2374" s="590"/>
      <c r="I2374" s="596"/>
      <c r="J2374" s="591">
        <v>0</v>
      </c>
    </row>
    <row r="2375" spans="1:10" ht="15" customHeight="1">
      <c r="A2375" s="587">
        <v>15</v>
      </c>
      <c r="B2375" s="291">
        <v>15</v>
      </c>
      <c r="C2375" s="593" t="str">
        <f>_xlfn.CONCAT(Table1[[#This Row],[groupid]],Table1[[#This Row],[Thành phần hao phí]])</f>
        <v>150</v>
      </c>
      <c r="D2375" s="594">
        <v>0</v>
      </c>
      <c r="E2375" s="589">
        <v>0</v>
      </c>
      <c r="F2375" s="588">
        <v>0</v>
      </c>
      <c r="G2375" s="595">
        <v>1</v>
      </c>
      <c r="H2375" s="590"/>
      <c r="I2375" s="596"/>
      <c r="J2375" s="591"/>
    </row>
    <row r="2376" spans="1:10" ht="15" customHeight="1">
      <c r="A2376" s="587"/>
      <c r="B2376" s="291">
        <v>15</v>
      </c>
      <c r="C2376" s="593" t="str">
        <f>_xlfn.CONCAT(Table1[[#This Row],[groupid]],Table1[[#This Row],[Thành phần hao phí]])</f>
        <v>15b) Nhân công</v>
      </c>
      <c r="D2376" s="594"/>
      <c r="E2376" s="589" t="s">
        <v>229</v>
      </c>
      <c r="F2376" s="588"/>
      <c r="G2376" s="595"/>
      <c r="H2376" s="590"/>
      <c r="I2376" s="596"/>
      <c r="J2376" s="591">
        <v>0</v>
      </c>
    </row>
    <row r="2377" spans="1:10" ht="15" customHeight="1">
      <c r="A2377" s="587"/>
      <c r="B2377" s="291">
        <v>15</v>
      </c>
      <c r="C2377" s="593" t="str">
        <f>_xlfn.CONCAT(Table1[[#This Row],[groupid]],Table1[[#This Row],[Thành phần hao phí]])</f>
        <v>15Nhân công 3,5/7, nhóm 1</v>
      </c>
      <c r="D2377" s="594" t="s">
        <v>96</v>
      </c>
      <c r="E2377" s="589" t="s">
        <v>97</v>
      </c>
      <c r="F2377" s="588" t="s">
        <v>93</v>
      </c>
      <c r="G2377" s="595">
        <v>0.36</v>
      </c>
      <c r="H2377" s="590">
        <v>0</v>
      </c>
      <c r="I2377" s="596">
        <v>1</v>
      </c>
      <c r="J2377" s="591">
        <v>0</v>
      </c>
    </row>
    <row r="2378" spans="1:10" ht="15" customHeight="1">
      <c r="A2378" s="587"/>
      <c r="B2378" s="291">
        <v>15</v>
      </c>
      <c r="C2378" s="593" t="str">
        <f>_xlfn.CONCAT(Table1[[#This Row],[groupid]],Table1[[#This Row],[Thành phần hao phí]])</f>
        <v>15c) Máy thi công</v>
      </c>
      <c r="D2378" s="594"/>
      <c r="E2378" s="589" t="s">
        <v>230</v>
      </c>
      <c r="F2378" s="588"/>
      <c r="G2378" s="595"/>
      <c r="H2378" s="590"/>
      <c r="I2378" s="596"/>
      <c r="J2378" s="591">
        <v>0</v>
      </c>
    </row>
    <row r="2379" spans="1:10" ht="15" customHeight="1">
      <c r="A2379" s="587"/>
      <c r="B2379" s="291">
        <v>15</v>
      </c>
      <c r="C2379" s="593" t="str">
        <f>_xlfn.CONCAT(Table1[[#This Row],[groupid]],Table1[[#This Row],[Thành phần hao phí]])</f>
        <v>15Máy đào gầu dây 1,2m3</v>
      </c>
      <c r="D2379" s="594" t="s">
        <v>105</v>
      </c>
      <c r="E2379" s="589" t="s">
        <v>106</v>
      </c>
      <c r="F2379" s="588" t="s">
        <v>103</v>
      </c>
      <c r="G2379" s="595">
        <v>0.192</v>
      </c>
      <c r="H2379" s="590">
        <v>0</v>
      </c>
      <c r="I2379" s="596">
        <v>1</v>
      </c>
      <c r="J2379" s="591">
        <v>0</v>
      </c>
    </row>
    <row r="2380" spans="1:10" ht="15" customHeight="1">
      <c r="A2380" s="587"/>
      <c r="B2380" s="291">
        <v>15</v>
      </c>
      <c r="C2380" s="593" t="str">
        <f>_xlfn.CONCAT(Table1[[#This Row],[groupid]],Table1[[#This Row],[Thành phần hao phí]])</f>
        <v>15Sà lan 250T</v>
      </c>
      <c r="D2380" s="594" t="s">
        <v>113</v>
      </c>
      <c r="E2380" s="589" t="s">
        <v>114</v>
      </c>
      <c r="F2380" s="588" t="s">
        <v>103</v>
      </c>
      <c r="G2380" s="595">
        <v>0.192</v>
      </c>
      <c r="H2380" s="590">
        <v>0</v>
      </c>
      <c r="I2380" s="596">
        <v>1</v>
      </c>
      <c r="J2380" s="591">
        <v>0</v>
      </c>
    </row>
    <row r="2381" spans="1:10" ht="15" customHeight="1">
      <c r="A2381" s="587"/>
      <c r="B2381" s="291">
        <v>15</v>
      </c>
      <c r="C2381" s="593" t="str">
        <f>_xlfn.CONCAT(Table1[[#This Row],[groupid]],Table1[[#This Row],[Thành phần hao phí]])</f>
        <v>15Sà lan 400T</v>
      </c>
      <c r="D2381" s="594" t="s">
        <v>116</v>
      </c>
      <c r="E2381" s="589" t="s">
        <v>117</v>
      </c>
      <c r="F2381" s="588" t="s">
        <v>103</v>
      </c>
      <c r="G2381" s="595">
        <v>0.192</v>
      </c>
      <c r="H2381" s="590">
        <v>0</v>
      </c>
      <c r="I2381" s="596">
        <v>1</v>
      </c>
      <c r="J2381" s="591">
        <v>0</v>
      </c>
    </row>
    <row r="2382" spans="1:10" ht="15" customHeight="1">
      <c r="A2382" s="587"/>
      <c r="B2382" s="291">
        <v>15</v>
      </c>
      <c r="C2382" s="593" t="str">
        <f>_xlfn.CONCAT(Table1[[#This Row],[groupid]],Table1[[#This Row],[Thành phần hao phí]])</f>
        <v>15Cộng</v>
      </c>
      <c r="D2382" s="594"/>
      <c r="E2382" s="589" t="s">
        <v>314</v>
      </c>
      <c r="F2382" s="588"/>
      <c r="G2382" s="595"/>
      <c r="H2382" s="590"/>
      <c r="I2382" s="596"/>
      <c r="J2382" s="591">
        <v>0</v>
      </c>
    </row>
    <row r="2383" spans="1:10" ht="15" customHeight="1">
      <c r="A2383" s="587">
        <v>16</v>
      </c>
      <c r="B2383" s="291">
        <v>16</v>
      </c>
      <c r="C2383" s="593" t="str">
        <f>_xlfn.CONCAT(Table1[[#This Row],[groupid]],Table1[[#This Row],[Thành phần hao phí]])</f>
        <v>160</v>
      </c>
      <c r="D2383" s="594">
        <v>0</v>
      </c>
      <c r="E2383" s="589">
        <v>0</v>
      </c>
      <c r="F2383" s="588">
        <v>0</v>
      </c>
      <c r="G2383" s="595">
        <v>1</v>
      </c>
      <c r="H2383" s="590"/>
      <c r="I2383" s="596"/>
      <c r="J2383" s="591"/>
    </row>
    <row r="2384" spans="1:10" ht="15" customHeight="1">
      <c r="A2384" s="587"/>
      <c r="B2384" s="291">
        <v>16</v>
      </c>
      <c r="C2384" s="593" t="str">
        <f>_xlfn.CONCAT(Table1[[#This Row],[groupid]],Table1[[#This Row],[Thành phần hao phí]])</f>
        <v>16b) Nhân công</v>
      </c>
      <c r="D2384" s="594"/>
      <c r="E2384" s="589" t="s">
        <v>229</v>
      </c>
      <c r="F2384" s="588"/>
      <c r="G2384" s="595"/>
      <c r="H2384" s="590"/>
      <c r="I2384" s="596"/>
      <c r="J2384" s="591">
        <v>0</v>
      </c>
    </row>
    <row r="2385" spans="1:10" ht="15" customHeight="1">
      <c r="A2385" s="587"/>
      <c r="B2385" s="291">
        <v>16</v>
      </c>
      <c r="C2385" s="593" t="str">
        <f>_xlfn.CONCAT(Table1[[#This Row],[groupid]],Table1[[#This Row],[Thành phần hao phí]])</f>
        <v>16Nhân công 3,5/7, nhóm 1</v>
      </c>
      <c r="D2385" s="594" t="s">
        <v>96</v>
      </c>
      <c r="E2385" s="589" t="s">
        <v>97</v>
      </c>
      <c r="F2385" s="588" t="s">
        <v>93</v>
      </c>
      <c r="G2385" s="595">
        <v>0.36</v>
      </c>
      <c r="H2385" s="590">
        <v>0</v>
      </c>
      <c r="I2385" s="596">
        <v>1</v>
      </c>
      <c r="J2385" s="591">
        <v>0</v>
      </c>
    </row>
    <row r="2386" spans="1:10" ht="15" customHeight="1">
      <c r="A2386" s="587"/>
      <c r="B2386" s="291">
        <v>16</v>
      </c>
      <c r="C2386" s="593" t="str">
        <f>_xlfn.CONCAT(Table1[[#This Row],[groupid]],Table1[[#This Row],[Thành phần hao phí]])</f>
        <v>16c) Máy thi công</v>
      </c>
      <c r="D2386" s="594"/>
      <c r="E2386" s="589" t="s">
        <v>230</v>
      </c>
      <c r="F2386" s="588"/>
      <c r="G2386" s="595"/>
      <c r="H2386" s="590"/>
      <c r="I2386" s="596"/>
      <c r="J2386" s="591">
        <v>0</v>
      </c>
    </row>
    <row r="2387" spans="1:10" ht="15" customHeight="1">
      <c r="A2387" s="587"/>
      <c r="B2387" s="291">
        <v>16</v>
      </c>
      <c r="C2387" s="593" t="str">
        <f>_xlfn.CONCAT(Table1[[#This Row],[groupid]],Table1[[#This Row],[Thành phần hao phí]])</f>
        <v>16Máy đào gầu dây 1,2m3</v>
      </c>
      <c r="D2387" s="594" t="s">
        <v>105</v>
      </c>
      <c r="E2387" s="589" t="s">
        <v>106</v>
      </c>
      <c r="F2387" s="588" t="s">
        <v>103</v>
      </c>
      <c r="G2387" s="595">
        <v>0.192</v>
      </c>
      <c r="H2387" s="590">
        <v>0</v>
      </c>
      <c r="I2387" s="596">
        <v>1</v>
      </c>
      <c r="J2387" s="591">
        <v>0</v>
      </c>
    </row>
    <row r="2388" spans="1:10" ht="15" customHeight="1">
      <c r="A2388" s="587"/>
      <c r="B2388" s="291">
        <v>16</v>
      </c>
      <c r="C2388" s="593" t="str">
        <f>_xlfn.CONCAT(Table1[[#This Row],[groupid]],Table1[[#This Row],[Thành phần hao phí]])</f>
        <v>16Sà lan 250T</v>
      </c>
      <c r="D2388" s="594" t="s">
        <v>113</v>
      </c>
      <c r="E2388" s="589" t="s">
        <v>114</v>
      </c>
      <c r="F2388" s="588" t="s">
        <v>103</v>
      </c>
      <c r="G2388" s="595">
        <v>0.192</v>
      </c>
      <c r="H2388" s="590">
        <v>0</v>
      </c>
      <c r="I2388" s="596">
        <v>1</v>
      </c>
      <c r="J2388" s="591">
        <v>0</v>
      </c>
    </row>
    <row r="2389" spans="1:10" ht="15" customHeight="1">
      <c r="A2389" s="587"/>
      <c r="B2389" s="291">
        <v>16</v>
      </c>
      <c r="C2389" s="593" t="str">
        <f>_xlfn.CONCAT(Table1[[#This Row],[groupid]],Table1[[#This Row],[Thành phần hao phí]])</f>
        <v>16Sà lan 400T</v>
      </c>
      <c r="D2389" s="594" t="s">
        <v>116</v>
      </c>
      <c r="E2389" s="589" t="s">
        <v>117</v>
      </c>
      <c r="F2389" s="588" t="s">
        <v>103</v>
      </c>
      <c r="G2389" s="595">
        <v>0.192</v>
      </c>
      <c r="H2389" s="590">
        <v>0</v>
      </c>
      <c r="I2389" s="596">
        <v>1</v>
      </c>
      <c r="J2389" s="591">
        <v>0</v>
      </c>
    </row>
    <row r="2390" spans="1:10" ht="15" customHeight="1">
      <c r="A2390" s="587"/>
      <c r="B2390" s="291">
        <v>16</v>
      </c>
      <c r="C2390" s="593" t="str">
        <f>_xlfn.CONCAT(Table1[[#This Row],[groupid]],Table1[[#This Row],[Thành phần hao phí]])</f>
        <v>16Cộng</v>
      </c>
      <c r="D2390" s="594"/>
      <c r="E2390" s="589" t="s">
        <v>314</v>
      </c>
      <c r="F2390" s="588"/>
      <c r="G2390" s="595"/>
      <c r="H2390" s="590"/>
      <c r="I2390" s="596"/>
      <c r="J2390" s="591">
        <v>0</v>
      </c>
    </row>
    <row r="2391" spans="1:10" ht="15" customHeight="1">
      <c r="A2391" s="587">
        <v>17</v>
      </c>
      <c r="B2391" s="291">
        <v>17</v>
      </c>
      <c r="C2391" s="593" t="str">
        <f>_xlfn.CONCAT(Table1[[#This Row],[groupid]],Table1[[#This Row],[Thành phần hao phí]])</f>
        <v>170</v>
      </c>
      <c r="D2391" s="594">
        <v>0</v>
      </c>
      <c r="E2391" s="589">
        <v>0</v>
      </c>
      <c r="F2391" s="588">
        <v>0</v>
      </c>
      <c r="G2391" s="595">
        <v>1</v>
      </c>
      <c r="H2391" s="590"/>
      <c r="I2391" s="596"/>
      <c r="J2391" s="591"/>
    </row>
    <row r="2392" spans="1:10" ht="15" customHeight="1">
      <c r="A2392" s="587"/>
      <c r="B2392" s="291">
        <v>17</v>
      </c>
      <c r="C2392" s="593" t="str">
        <f>_xlfn.CONCAT(Table1[[#This Row],[groupid]],Table1[[#This Row],[Thành phần hao phí]])</f>
        <v>17b) Nhân công</v>
      </c>
      <c r="D2392" s="594"/>
      <c r="E2392" s="589" t="s">
        <v>229</v>
      </c>
      <c r="F2392" s="588"/>
      <c r="G2392" s="595"/>
      <c r="H2392" s="590"/>
      <c r="I2392" s="596"/>
      <c r="J2392" s="591">
        <v>0</v>
      </c>
    </row>
    <row r="2393" spans="1:10" ht="15" customHeight="1">
      <c r="A2393" s="587"/>
      <c r="B2393" s="291">
        <v>17</v>
      </c>
      <c r="C2393" s="593" t="str">
        <f>_xlfn.CONCAT(Table1[[#This Row],[groupid]],Table1[[#This Row],[Thành phần hao phí]])</f>
        <v>17Nhân công 3,5/7, nhóm 1</v>
      </c>
      <c r="D2393" s="594" t="s">
        <v>96</v>
      </c>
      <c r="E2393" s="589" t="s">
        <v>97</v>
      </c>
      <c r="F2393" s="588" t="s">
        <v>93</v>
      </c>
      <c r="G2393" s="595">
        <v>0.36</v>
      </c>
      <c r="H2393" s="590">
        <v>0</v>
      </c>
      <c r="I2393" s="596">
        <v>1</v>
      </c>
      <c r="J2393" s="591">
        <v>0</v>
      </c>
    </row>
    <row r="2394" spans="1:10" ht="15" customHeight="1">
      <c r="A2394" s="587"/>
      <c r="B2394" s="291">
        <v>17</v>
      </c>
      <c r="C2394" s="593" t="str">
        <f>_xlfn.CONCAT(Table1[[#This Row],[groupid]],Table1[[#This Row],[Thành phần hao phí]])</f>
        <v>17c) Máy thi công</v>
      </c>
      <c r="D2394" s="594"/>
      <c r="E2394" s="589" t="s">
        <v>230</v>
      </c>
      <c r="F2394" s="588"/>
      <c r="G2394" s="595"/>
      <c r="H2394" s="590"/>
      <c r="I2394" s="596"/>
      <c r="J2394" s="591">
        <v>0</v>
      </c>
    </row>
    <row r="2395" spans="1:10" ht="15" customHeight="1">
      <c r="A2395" s="587"/>
      <c r="B2395" s="291">
        <v>17</v>
      </c>
      <c r="C2395" s="593" t="str">
        <f>_xlfn.CONCAT(Table1[[#This Row],[groupid]],Table1[[#This Row],[Thành phần hao phí]])</f>
        <v>17Máy đào gầu dây 1,2m3</v>
      </c>
      <c r="D2395" s="594" t="s">
        <v>105</v>
      </c>
      <c r="E2395" s="589" t="s">
        <v>106</v>
      </c>
      <c r="F2395" s="588" t="s">
        <v>103</v>
      </c>
      <c r="G2395" s="595">
        <v>0.192</v>
      </c>
      <c r="H2395" s="590">
        <v>0</v>
      </c>
      <c r="I2395" s="596">
        <v>1</v>
      </c>
      <c r="J2395" s="591">
        <v>0</v>
      </c>
    </row>
    <row r="2396" spans="1:10" ht="15" customHeight="1">
      <c r="A2396" s="587"/>
      <c r="B2396" s="291">
        <v>17</v>
      </c>
      <c r="C2396" s="593" t="str">
        <f>_xlfn.CONCAT(Table1[[#This Row],[groupid]],Table1[[#This Row],[Thành phần hao phí]])</f>
        <v>17Sà lan 250T</v>
      </c>
      <c r="D2396" s="594" t="s">
        <v>113</v>
      </c>
      <c r="E2396" s="589" t="s">
        <v>114</v>
      </c>
      <c r="F2396" s="588" t="s">
        <v>103</v>
      </c>
      <c r="G2396" s="595">
        <v>0.192</v>
      </c>
      <c r="H2396" s="590">
        <v>0</v>
      </c>
      <c r="I2396" s="596">
        <v>1</v>
      </c>
      <c r="J2396" s="591">
        <v>0</v>
      </c>
    </row>
    <row r="2397" spans="1:10" ht="15" customHeight="1">
      <c r="A2397" s="587"/>
      <c r="B2397" s="291">
        <v>17</v>
      </c>
      <c r="C2397" s="593" t="str">
        <f>_xlfn.CONCAT(Table1[[#This Row],[groupid]],Table1[[#This Row],[Thành phần hao phí]])</f>
        <v>17Sà lan 400T</v>
      </c>
      <c r="D2397" s="594" t="s">
        <v>116</v>
      </c>
      <c r="E2397" s="589" t="s">
        <v>117</v>
      </c>
      <c r="F2397" s="588" t="s">
        <v>103</v>
      </c>
      <c r="G2397" s="595">
        <v>0.192</v>
      </c>
      <c r="H2397" s="590">
        <v>0</v>
      </c>
      <c r="I2397" s="596">
        <v>1</v>
      </c>
      <c r="J2397" s="591">
        <v>0</v>
      </c>
    </row>
    <row r="2398" spans="1:10" ht="15" customHeight="1">
      <c r="A2398" s="587"/>
      <c r="B2398" s="291">
        <v>17</v>
      </c>
      <c r="C2398" s="593" t="str">
        <f>_xlfn.CONCAT(Table1[[#This Row],[groupid]],Table1[[#This Row],[Thành phần hao phí]])</f>
        <v>17Cộng</v>
      </c>
      <c r="D2398" s="594"/>
      <c r="E2398" s="589" t="s">
        <v>314</v>
      </c>
      <c r="F2398" s="588"/>
      <c r="G2398" s="595"/>
      <c r="H2398" s="590"/>
      <c r="I2398" s="596"/>
      <c r="J2398" s="591">
        <v>0</v>
      </c>
    </row>
    <row r="2399" spans="1:10" ht="15" customHeight="1">
      <c r="A2399" s="587">
        <v>1</v>
      </c>
      <c r="B2399" s="291">
        <v>1</v>
      </c>
      <c r="C2399" s="593" t="str">
        <f>_xlfn.CONCAT(Table1[[#This Row],[groupid]],Table1[[#This Row],[Thành phần hao phí]])</f>
        <v>1Nạo vét bùn bằng thủ công</v>
      </c>
      <c r="D2399" s="594" t="s">
        <v>44</v>
      </c>
      <c r="E2399" s="589" t="s">
        <v>45</v>
      </c>
      <c r="F2399" s="588" t="s">
        <v>46</v>
      </c>
      <c r="G2399" s="595">
        <v>1</v>
      </c>
      <c r="H2399" s="590"/>
      <c r="I2399" s="596"/>
      <c r="J2399" s="591"/>
    </row>
    <row r="2400" spans="1:10" ht="15" customHeight="1">
      <c r="A2400" s="587"/>
      <c r="B2400" s="291">
        <v>1</v>
      </c>
      <c r="C2400" s="593" t="str">
        <f>_xlfn.CONCAT(Table1[[#This Row],[groupid]],Table1[[#This Row],[Thành phần hao phí]])</f>
        <v>1b) Nhân công</v>
      </c>
      <c r="D2400" s="594"/>
      <c r="E2400" s="589" t="s">
        <v>229</v>
      </c>
      <c r="F2400" s="588"/>
      <c r="G2400" s="595"/>
      <c r="H2400" s="590"/>
      <c r="I2400" s="596"/>
      <c r="J2400" s="591">
        <v>211893</v>
      </c>
    </row>
    <row r="2401" spans="1:10" ht="15" customHeight="1">
      <c r="A2401" s="587"/>
      <c r="B2401" s="291">
        <v>1</v>
      </c>
      <c r="C2401" s="593" t="str">
        <f>_xlfn.CONCAT(Table1[[#This Row],[groupid]],Table1[[#This Row],[Thành phần hao phí]])</f>
        <v>1Nhân công 3,0/7, nhóm 1</v>
      </c>
      <c r="D2401" s="594" t="s">
        <v>91</v>
      </c>
      <c r="E2401" s="589" t="s">
        <v>92</v>
      </c>
      <c r="F2401" s="588" t="s">
        <v>93</v>
      </c>
      <c r="G2401" s="595">
        <v>0.94</v>
      </c>
      <c r="H2401" s="590">
        <v>225418</v>
      </c>
      <c r="I2401" s="596">
        <v>1</v>
      </c>
      <c r="J2401" s="591">
        <v>211893</v>
      </c>
    </row>
    <row r="2402" spans="1:10" ht="15" customHeight="1">
      <c r="A2402" s="587">
        <v>2</v>
      </c>
      <c r="B2402" s="291">
        <v>2</v>
      </c>
      <c r="C2402" s="593" t="str">
        <f>_xlfn.CONCAT(Table1[[#This Row],[groupid]],Table1[[#This Row],[Thành phần hao phí]])</f>
        <v>2Nạo vét kênh mương bằng máy đào gầu dây 0,4m3, chiều cao đổ đất &lt;= 3m, bùn đặc lắng đọng dưới 3 năm</v>
      </c>
      <c r="D2402" s="594" t="s">
        <v>52</v>
      </c>
      <c r="E2402" s="589" t="s">
        <v>53</v>
      </c>
      <c r="F2402" s="588" t="s">
        <v>54</v>
      </c>
      <c r="G2402" s="595">
        <v>1</v>
      </c>
      <c r="H2402" s="590"/>
      <c r="I2402" s="596"/>
      <c r="J2402" s="591"/>
    </row>
    <row r="2403" spans="1:10" ht="15" customHeight="1">
      <c r="A2403" s="587"/>
      <c r="B2403" s="291">
        <v>2</v>
      </c>
      <c r="C2403" s="593" t="str">
        <f>_xlfn.CONCAT(Table1[[#This Row],[groupid]],Table1[[#This Row],[Thành phần hao phí]])</f>
        <v>2b) Nhân công</v>
      </c>
      <c r="D2403" s="594"/>
      <c r="E2403" s="589" t="s">
        <v>229</v>
      </c>
      <c r="F2403" s="588"/>
      <c r="G2403" s="595"/>
      <c r="H2403" s="590"/>
      <c r="I2403" s="596"/>
      <c r="J2403" s="591">
        <v>202130</v>
      </c>
    </row>
    <row r="2404" spans="1:10" ht="15" customHeight="1">
      <c r="A2404" s="587"/>
      <c r="B2404" s="291">
        <v>2</v>
      </c>
      <c r="C2404" s="593" t="str">
        <f>_xlfn.CONCAT(Table1[[#This Row],[groupid]],Table1[[#This Row],[Thành phần hao phí]])</f>
        <v>2Nhân công 3,5/7, nhóm 1</v>
      </c>
      <c r="D2404" s="594" t="s">
        <v>96</v>
      </c>
      <c r="E2404" s="589" t="s">
        <v>97</v>
      </c>
      <c r="F2404" s="588" t="s">
        <v>93</v>
      </c>
      <c r="G2404" s="595">
        <v>0.82</v>
      </c>
      <c r="H2404" s="590">
        <v>246500</v>
      </c>
      <c r="I2404" s="596">
        <v>1</v>
      </c>
      <c r="J2404" s="591">
        <v>202130</v>
      </c>
    </row>
    <row r="2405" spans="1:10" ht="15" customHeight="1">
      <c r="A2405" s="587"/>
      <c r="B2405" s="291">
        <v>2</v>
      </c>
      <c r="C2405" s="593" t="str">
        <f>_xlfn.CONCAT(Table1[[#This Row],[groupid]],Table1[[#This Row],[Thành phần hao phí]])</f>
        <v>2c) Máy thi công</v>
      </c>
      <c r="D2405" s="594"/>
      <c r="E2405" s="589" t="s">
        <v>230</v>
      </c>
      <c r="F2405" s="588"/>
      <c r="G2405" s="595"/>
      <c r="H2405" s="590"/>
      <c r="I2405" s="596"/>
      <c r="J2405" s="591">
        <v>978209</v>
      </c>
    </row>
    <row r="2406" spans="1:10" ht="15" customHeight="1">
      <c r="A2406" s="587"/>
      <c r="B2406" s="291">
        <v>2</v>
      </c>
      <c r="C2406" s="593" t="str">
        <f>_xlfn.CONCAT(Table1[[#This Row],[groupid]],Table1[[#This Row],[Thành phần hao phí]])</f>
        <v>2Máy đào gầu dây 0,4m3</v>
      </c>
      <c r="D2406" s="594" t="s">
        <v>101</v>
      </c>
      <c r="E2406" s="589" t="s">
        <v>102</v>
      </c>
      <c r="F2406" s="588" t="s">
        <v>103</v>
      </c>
      <c r="G2406" s="595">
        <v>0.44</v>
      </c>
      <c r="H2406" s="590">
        <v>1992824</v>
      </c>
      <c r="I2406" s="596">
        <v>1</v>
      </c>
      <c r="J2406" s="591">
        <v>876843</v>
      </c>
    </row>
    <row r="2407" spans="1:10" ht="15" customHeight="1">
      <c r="A2407" s="587"/>
      <c r="B2407" s="291">
        <v>2</v>
      </c>
      <c r="C2407" s="593" t="str">
        <f>_xlfn.CONCAT(Table1[[#This Row],[groupid]],Table1[[#This Row],[Thành phần hao phí]])</f>
        <v>2Phao thép 60T đặt máy</v>
      </c>
      <c r="D2407" s="594" t="s">
        <v>108</v>
      </c>
      <c r="E2407" s="589" t="s">
        <v>112</v>
      </c>
      <c r="F2407" s="588" t="s">
        <v>103</v>
      </c>
      <c r="G2407" s="595">
        <v>0.44</v>
      </c>
      <c r="H2407" s="590">
        <v>115189</v>
      </c>
      <c r="I2407" s="596">
        <v>1</v>
      </c>
      <c r="J2407" s="591">
        <v>50683</v>
      </c>
    </row>
    <row r="2408" spans="1:10" ht="15" customHeight="1">
      <c r="A2408" s="587"/>
      <c r="B2408" s="291">
        <v>2</v>
      </c>
      <c r="C2408" s="593" t="str">
        <f>_xlfn.CONCAT(Table1[[#This Row],[groupid]],Table1[[#This Row],[Thành phần hao phí]])</f>
        <v>2Phao thép 60T chứa bùn</v>
      </c>
      <c r="D2408" s="594" t="s">
        <v>108</v>
      </c>
      <c r="E2408" s="589" t="s">
        <v>111</v>
      </c>
      <c r="F2408" s="588" t="s">
        <v>103</v>
      </c>
      <c r="G2408" s="595">
        <v>0.44</v>
      </c>
      <c r="H2408" s="590">
        <v>115189</v>
      </c>
      <c r="I2408" s="596">
        <v>1</v>
      </c>
      <c r="J2408" s="591">
        <v>50683</v>
      </c>
    </row>
    <row r="2409" spans="1:10" ht="15" customHeight="1">
      <c r="A2409" s="587"/>
      <c r="B2409" s="291">
        <v>2</v>
      </c>
      <c r="C2409" s="593" t="str">
        <f>_xlfn.CONCAT(Table1[[#This Row],[groupid]],Table1[[#This Row],[Thành phần hao phí]])</f>
        <v>2Cộng</v>
      </c>
      <c r="D2409" s="594"/>
      <c r="E2409" s="589" t="s">
        <v>314</v>
      </c>
      <c r="F2409" s="588"/>
      <c r="G2409" s="595"/>
      <c r="H2409" s="590"/>
      <c r="I2409" s="596"/>
      <c r="J2409" s="591">
        <v>978209</v>
      </c>
    </row>
    <row r="2410" spans="1:10" ht="15" customHeight="1">
      <c r="A2410" s="587">
        <v>3</v>
      </c>
      <c r="B2410" s="291">
        <v>3</v>
      </c>
      <c r="C2410" s="593" t="str">
        <f>_xlfn.CONCAT(Table1[[#This Row],[groupid]],Table1[[#This Row],[Thành phần hao phí]])</f>
        <v>3Vận chuyển 1km đầu, đi đổ bằng tàu kéo 75cv + phao thép 60T</v>
      </c>
      <c r="D2410" s="594" t="s">
        <v>57</v>
      </c>
      <c r="E2410" s="589" t="s">
        <v>58</v>
      </c>
      <c r="F2410" s="588" t="s">
        <v>54</v>
      </c>
      <c r="G2410" s="595">
        <v>1</v>
      </c>
      <c r="H2410" s="590"/>
      <c r="I2410" s="596"/>
      <c r="J2410" s="591"/>
    </row>
    <row r="2411" spans="1:10" ht="15" customHeight="1">
      <c r="A2411" s="587"/>
      <c r="B2411" s="291">
        <v>3</v>
      </c>
      <c r="C2411" s="593" t="str">
        <f>_xlfn.CONCAT(Table1[[#This Row],[groupid]],Table1[[#This Row],[Thành phần hao phí]])</f>
        <v>3c) Máy thi công</v>
      </c>
      <c r="D2411" s="594"/>
      <c r="E2411" s="589" t="s">
        <v>230</v>
      </c>
      <c r="F2411" s="588"/>
      <c r="G2411" s="595"/>
      <c r="H2411" s="590"/>
      <c r="I2411" s="596"/>
      <c r="J2411" s="591">
        <v>343452</v>
      </c>
    </row>
    <row r="2412" spans="1:10" ht="15" customHeight="1">
      <c r="A2412" s="587"/>
      <c r="B2412" s="291">
        <v>3</v>
      </c>
      <c r="C2412" s="593" t="str">
        <f>_xlfn.CONCAT(Table1[[#This Row],[groupid]],Table1[[#This Row],[Thành phần hao phí]])</f>
        <v>3Phao thép 60T</v>
      </c>
      <c r="D2412" s="594" t="s">
        <v>108</v>
      </c>
      <c r="E2412" s="589" t="s">
        <v>109</v>
      </c>
      <c r="F2412" s="588" t="s">
        <v>103</v>
      </c>
      <c r="G2412" s="595">
        <v>9.4E-2</v>
      </c>
      <c r="H2412" s="590">
        <v>115189</v>
      </c>
      <c r="I2412" s="596">
        <v>1</v>
      </c>
      <c r="J2412" s="591">
        <v>10828</v>
      </c>
    </row>
    <row r="2413" spans="1:10" ht="15" customHeight="1">
      <c r="A2413" s="587"/>
      <c r="B2413" s="291">
        <v>3</v>
      </c>
      <c r="C2413" s="593" t="str">
        <f>_xlfn.CONCAT(Table1[[#This Row],[groupid]],Table1[[#This Row],[Thành phần hao phí]])</f>
        <v>3Tàu kéo 75CV</v>
      </c>
      <c r="D2413" s="594" t="s">
        <v>123</v>
      </c>
      <c r="E2413" s="589" t="s">
        <v>124</v>
      </c>
      <c r="F2413" s="588" t="s">
        <v>103</v>
      </c>
      <c r="G2413" s="595">
        <v>9.4E-2</v>
      </c>
      <c r="H2413" s="590">
        <v>3538558</v>
      </c>
      <c r="I2413" s="596">
        <v>1</v>
      </c>
      <c r="J2413" s="591">
        <v>332624</v>
      </c>
    </row>
    <row r="2414" spans="1:10" ht="15" customHeight="1">
      <c r="A2414" s="587"/>
      <c r="B2414" s="291">
        <v>3</v>
      </c>
      <c r="C2414" s="593" t="str">
        <f>_xlfn.CONCAT(Table1[[#This Row],[groupid]],Table1[[#This Row],[Thành phần hao phí]])</f>
        <v>3Cộng</v>
      </c>
      <c r="D2414" s="594"/>
      <c r="E2414" s="589" t="s">
        <v>314</v>
      </c>
      <c r="F2414" s="588"/>
      <c r="G2414" s="595"/>
      <c r="H2414" s="590"/>
      <c r="I2414" s="596"/>
      <c r="J2414" s="591">
        <v>343452</v>
      </c>
    </row>
    <row r="2415" spans="1:10" ht="15" customHeight="1">
      <c r="A2415" s="587">
        <v>4</v>
      </c>
      <c r="B2415" s="291">
        <v>4</v>
      </c>
      <c r="C2415" s="593" t="str">
        <f>_xlfn.CONCAT(Table1[[#This Row],[groupid]],Table1[[#This Row],[Thành phần hao phí]])</f>
        <v>4Vận chuyển đất, cát đổ đi bằng tàu kéo 360CV, sà lan 400 tấn, vận chuyển 1 km tiếp theo, cự ly &lt;= 6km</v>
      </c>
      <c r="D2415" s="594" t="s">
        <v>60</v>
      </c>
      <c r="E2415" s="589" t="s">
        <v>61</v>
      </c>
      <c r="F2415" s="588" t="s">
        <v>54</v>
      </c>
      <c r="G2415" s="595">
        <v>1</v>
      </c>
      <c r="H2415" s="590"/>
      <c r="I2415" s="596"/>
      <c r="J2415" s="591"/>
    </row>
    <row r="2416" spans="1:10" ht="15" customHeight="1">
      <c r="A2416" s="587"/>
      <c r="B2416" s="291">
        <v>4</v>
      </c>
      <c r="C2416" s="593" t="str">
        <f>_xlfn.CONCAT(Table1[[#This Row],[groupid]],Table1[[#This Row],[Thành phần hao phí]])</f>
        <v>4c) Máy thi công</v>
      </c>
      <c r="D2416" s="594"/>
      <c r="E2416" s="589" t="s">
        <v>230</v>
      </c>
      <c r="F2416" s="588"/>
      <c r="G2416" s="595"/>
      <c r="H2416" s="590"/>
      <c r="I2416" s="596"/>
      <c r="J2416" s="591">
        <v>555370</v>
      </c>
    </row>
    <row r="2417" spans="1:10" ht="15" customHeight="1">
      <c r="A2417" s="587"/>
      <c r="B2417" s="291">
        <v>4</v>
      </c>
      <c r="C2417" s="593" t="str">
        <f>_xlfn.CONCAT(Table1[[#This Row],[groupid]],Table1[[#This Row],[Thành phần hao phí]])</f>
        <v>4Phao thép 60T</v>
      </c>
      <c r="D2417" s="594" t="s">
        <v>108</v>
      </c>
      <c r="E2417" s="589" t="s">
        <v>109</v>
      </c>
      <c r="F2417" s="588" t="s">
        <v>103</v>
      </c>
      <c r="G2417" s="595">
        <v>0.08</v>
      </c>
      <c r="H2417" s="590">
        <v>115189</v>
      </c>
      <c r="I2417" s="596">
        <v>1.9</v>
      </c>
      <c r="J2417" s="591">
        <v>17509</v>
      </c>
    </row>
    <row r="2418" spans="1:10" ht="15" customHeight="1">
      <c r="A2418" s="587"/>
      <c r="B2418" s="291">
        <v>4</v>
      </c>
      <c r="C2418" s="593" t="str">
        <f>_xlfn.CONCAT(Table1[[#This Row],[groupid]],Table1[[#This Row],[Thành phần hao phí]])</f>
        <v>4Tàu kéo 75CV</v>
      </c>
      <c r="D2418" s="594" t="s">
        <v>123</v>
      </c>
      <c r="E2418" s="589" t="s">
        <v>124</v>
      </c>
      <c r="F2418" s="588" t="s">
        <v>103</v>
      </c>
      <c r="G2418" s="595">
        <v>0.08</v>
      </c>
      <c r="H2418" s="590">
        <v>3538558</v>
      </c>
      <c r="I2418" s="596">
        <v>1.9</v>
      </c>
      <c r="J2418" s="591">
        <v>537861</v>
      </c>
    </row>
    <row r="2419" spans="1:10" ht="15" customHeight="1">
      <c r="A2419" s="587"/>
      <c r="B2419" s="291">
        <v>4</v>
      </c>
      <c r="C2419" s="593" t="str">
        <f>_xlfn.CONCAT(Table1[[#This Row],[groupid]],Table1[[#This Row],[Thành phần hao phí]])</f>
        <v>4Cộng</v>
      </c>
      <c r="D2419" s="594"/>
      <c r="E2419" s="589" t="s">
        <v>314</v>
      </c>
      <c r="F2419" s="588"/>
      <c r="G2419" s="595"/>
      <c r="H2419" s="590"/>
      <c r="I2419" s="596"/>
      <c r="J2419" s="591">
        <v>555370</v>
      </c>
    </row>
    <row r="2420" spans="1:10" ht="15" customHeight="1">
      <c r="A2420" s="587">
        <v>6</v>
      </c>
      <c r="B2420" s="291">
        <v>6</v>
      </c>
      <c r="C2420" s="593" t="str">
        <f>_xlfn.CONCAT(Table1[[#This Row],[groupid]],Table1[[#This Row],[Thành phần hao phí]])</f>
        <v>6Đào xúc bùn lên xà lan 400T bằng máy đào gầu dây &lt;1,25m3, (máy đào đứng trên phao thép trọng tải 60T)</v>
      </c>
      <c r="D2420" s="594" t="s">
        <v>63</v>
      </c>
      <c r="E2420" s="589" t="s">
        <v>64</v>
      </c>
      <c r="F2420" s="588" t="s">
        <v>54</v>
      </c>
      <c r="G2420" s="595">
        <v>1</v>
      </c>
      <c r="H2420" s="590"/>
      <c r="I2420" s="596"/>
      <c r="J2420" s="591"/>
    </row>
    <row r="2421" spans="1:10" ht="15" customHeight="1">
      <c r="A2421" s="587"/>
      <c r="B2421" s="291">
        <v>6</v>
      </c>
      <c r="C2421" s="593" t="str">
        <f>_xlfn.CONCAT(Table1[[#This Row],[groupid]],Table1[[#This Row],[Thành phần hao phí]])</f>
        <v>6b) Nhân công</v>
      </c>
      <c r="D2421" s="594"/>
      <c r="E2421" s="589" t="s">
        <v>229</v>
      </c>
      <c r="F2421" s="588"/>
      <c r="G2421" s="595"/>
      <c r="H2421" s="590"/>
      <c r="I2421" s="596"/>
      <c r="J2421" s="591">
        <v>88740</v>
      </c>
    </row>
    <row r="2422" spans="1:10" ht="15" customHeight="1">
      <c r="A2422" s="587"/>
      <c r="B2422" s="291">
        <v>6</v>
      </c>
      <c r="C2422" s="593" t="str">
        <f>_xlfn.CONCAT(Table1[[#This Row],[groupid]],Table1[[#This Row],[Thành phần hao phí]])</f>
        <v>6Nhân công 3,5/7, nhóm 1</v>
      </c>
      <c r="D2422" s="594" t="s">
        <v>96</v>
      </c>
      <c r="E2422" s="589" t="s">
        <v>97</v>
      </c>
      <c r="F2422" s="588" t="s">
        <v>93</v>
      </c>
      <c r="G2422" s="595">
        <v>0.36</v>
      </c>
      <c r="H2422" s="590">
        <v>246500</v>
      </c>
      <c r="I2422" s="596">
        <v>1</v>
      </c>
      <c r="J2422" s="591">
        <v>88740</v>
      </c>
    </row>
    <row r="2423" spans="1:10" ht="15" customHeight="1">
      <c r="A2423" s="587"/>
      <c r="B2423" s="291">
        <v>6</v>
      </c>
      <c r="C2423" s="593" t="str">
        <f>_xlfn.CONCAT(Table1[[#This Row],[groupid]],Table1[[#This Row],[Thành phần hao phí]])</f>
        <v>6c) Máy thi công</v>
      </c>
      <c r="D2423" s="594"/>
      <c r="E2423" s="589" t="s">
        <v>230</v>
      </c>
      <c r="F2423" s="588"/>
      <c r="G2423" s="595"/>
      <c r="H2423" s="590"/>
      <c r="I2423" s="596"/>
      <c r="J2423" s="591">
        <v>1007960</v>
      </c>
    </row>
    <row r="2424" spans="1:10" ht="15" customHeight="1">
      <c r="A2424" s="587"/>
      <c r="B2424" s="291">
        <v>6</v>
      </c>
      <c r="C2424" s="593" t="str">
        <f>_xlfn.CONCAT(Table1[[#This Row],[groupid]],Table1[[#This Row],[Thành phần hao phí]])</f>
        <v>6Máy đào gầu dây 1,2m3</v>
      </c>
      <c r="D2424" s="594" t="s">
        <v>105</v>
      </c>
      <c r="E2424" s="589" t="s">
        <v>106</v>
      </c>
      <c r="F2424" s="588" t="s">
        <v>103</v>
      </c>
      <c r="G2424" s="595">
        <v>0.192</v>
      </c>
      <c r="H2424" s="590">
        <v>3565793</v>
      </c>
      <c r="I2424" s="596">
        <v>1</v>
      </c>
      <c r="J2424" s="591">
        <v>684632</v>
      </c>
    </row>
    <row r="2425" spans="1:10" ht="15" customHeight="1">
      <c r="A2425" s="587"/>
      <c r="B2425" s="291">
        <v>6</v>
      </c>
      <c r="C2425" s="593" t="str">
        <f>_xlfn.CONCAT(Table1[[#This Row],[groupid]],Table1[[#This Row],[Thành phần hao phí]])</f>
        <v>6Sà lan 250T</v>
      </c>
      <c r="D2425" s="594" t="s">
        <v>113</v>
      </c>
      <c r="E2425" s="589" t="s">
        <v>114</v>
      </c>
      <c r="F2425" s="588" t="s">
        <v>103</v>
      </c>
      <c r="G2425" s="595">
        <v>0.192</v>
      </c>
      <c r="H2425" s="590">
        <v>677592</v>
      </c>
      <c r="I2425" s="596">
        <v>1</v>
      </c>
      <c r="J2425" s="591">
        <v>130098</v>
      </c>
    </row>
    <row r="2426" spans="1:10" ht="15" customHeight="1">
      <c r="A2426" s="587"/>
      <c r="B2426" s="291">
        <v>6</v>
      </c>
      <c r="C2426" s="593" t="str">
        <f>_xlfn.CONCAT(Table1[[#This Row],[groupid]],Table1[[#This Row],[Thành phần hao phí]])</f>
        <v>6Phao thép 60T chứa bùn</v>
      </c>
      <c r="D2426" s="594" t="s">
        <v>108</v>
      </c>
      <c r="E2426" s="589" t="s">
        <v>111</v>
      </c>
      <c r="F2426" s="588" t="s">
        <v>103</v>
      </c>
      <c r="G2426" s="595">
        <v>0.192</v>
      </c>
      <c r="H2426" s="590">
        <v>115189</v>
      </c>
      <c r="I2426" s="596">
        <v>1</v>
      </c>
      <c r="J2426" s="591">
        <v>22116</v>
      </c>
    </row>
    <row r="2427" spans="1:10" ht="15" customHeight="1">
      <c r="A2427" s="587"/>
      <c r="B2427" s="291">
        <v>6</v>
      </c>
      <c r="C2427" s="593" t="str">
        <f>_xlfn.CONCAT(Table1[[#This Row],[groupid]],Table1[[#This Row],[Thành phần hao phí]])</f>
        <v>6Sà lan 400T nhận bùn</v>
      </c>
      <c r="D2427" s="594" t="s">
        <v>116</v>
      </c>
      <c r="E2427" s="589" t="s">
        <v>119</v>
      </c>
      <c r="F2427" s="588" t="s">
        <v>103</v>
      </c>
      <c r="G2427" s="595">
        <v>0.192</v>
      </c>
      <c r="H2427" s="590">
        <v>891221</v>
      </c>
      <c r="I2427" s="596">
        <v>1</v>
      </c>
      <c r="J2427" s="591">
        <v>171114</v>
      </c>
    </row>
    <row r="2428" spans="1:10" ht="15" customHeight="1">
      <c r="A2428" s="587"/>
      <c r="B2428" s="291">
        <v>6</v>
      </c>
      <c r="C2428" s="593" t="str">
        <f>_xlfn.CONCAT(Table1[[#This Row],[groupid]],Table1[[#This Row],[Thành phần hao phí]])</f>
        <v>6Cộng</v>
      </c>
      <c r="D2428" s="594"/>
      <c r="E2428" s="589" t="s">
        <v>314</v>
      </c>
      <c r="F2428" s="588"/>
      <c r="G2428" s="595"/>
      <c r="H2428" s="590"/>
      <c r="I2428" s="596"/>
      <c r="J2428" s="591">
        <v>1007960</v>
      </c>
    </row>
    <row r="2429" spans="1:10" ht="15" customHeight="1">
      <c r="A2429" s="587">
        <v>6</v>
      </c>
      <c r="B2429" s="291">
        <v>6</v>
      </c>
      <c r="C2429" s="593" t="str">
        <f>_xlfn.CONCAT(Table1[[#This Row],[groupid]],Table1[[#This Row],[Thành phần hao phí]])</f>
        <v>6Vận chuyển đất, bùn đổ đi bằng tàu kéo 360CV, sà lan 400 tấn, vận chuyển 1 km đầu</v>
      </c>
      <c r="D2429" s="594" t="s">
        <v>57</v>
      </c>
      <c r="E2429" s="589" t="s">
        <v>67</v>
      </c>
      <c r="F2429" s="588" t="s">
        <v>54</v>
      </c>
      <c r="G2429" s="595">
        <v>1</v>
      </c>
      <c r="H2429" s="590"/>
      <c r="I2429" s="596"/>
      <c r="J2429" s="591"/>
    </row>
    <row r="2430" spans="1:10" ht="15" customHeight="1">
      <c r="A2430" s="587"/>
      <c r="B2430" s="291">
        <v>6</v>
      </c>
      <c r="C2430" s="593" t="str">
        <f>_xlfn.CONCAT(Table1[[#This Row],[groupid]],Table1[[#This Row],[Thành phần hao phí]])</f>
        <v>6c) Máy thi công</v>
      </c>
      <c r="D2430" s="594"/>
      <c r="E2430" s="589" t="s">
        <v>230</v>
      </c>
      <c r="F2430" s="588"/>
      <c r="G2430" s="595"/>
      <c r="H2430" s="590"/>
      <c r="I2430" s="596"/>
      <c r="J2430" s="591">
        <v>634088</v>
      </c>
    </row>
    <row r="2431" spans="1:10" ht="15" customHeight="1">
      <c r="A2431" s="587"/>
      <c r="B2431" s="291">
        <v>6</v>
      </c>
      <c r="C2431" s="593" t="str">
        <f>_xlfn.CONCAT(Table1[[#This Row],[groupid]],Table1[[#This Row],[Thành phần hao phí]])</f>
        <v>6Sà lan 400T</v>
      </c>
      <c r="D2431" s="594" t="s">
        <v>116</v>
      </c>
      <c r="E2431" s="589" t="s">
        <v>117</v>
      </c>
      <c r="F2431" s="588" t="s">
        <v>103</v>
      </c>
      <c r="G2431" s="595">
        <v>9.4E-2</v>
      </c>
      <c r="H2431" s="590">
        <v>891221</v>
      </c>
      <c r="I2431" s="596">
        <v>1</v>
      </c>
      <c r="J2431" s="591">
        <v>83775</v>
      </c>
    </row>
    <row r="2432" spans="1:10" ht="15" customHeight="1">
      <c r="A2432" s="587"/>
      <c r="B2432" s="291">
        <v>6</v>
      </c>
      <c r="C2432" s="593" t="str">
        <f>_xlfn.CONCAT(Table1[[#This Row],[groupid]],Table1[[#This Row],[Thành phần hao phí]])</f>
        <v>6Tàu kéo 360CV</v>
      </c>
      <c r="D2432" s="594" t="s">
        <v>120</v>
      </c>
      <c r="E2432" s="589" t="s">
        <v>121</v>
      </c>
      <c r="F2432" s="588" t="s">
        <v>103</v>
      </c>
      <c r="G2432" s="595">
        <v>9.4E-2</v>
      </c>
      <c r="H2432" s="590">
        <v>5854397</v>
      </c>
      <c r="I2432" s="596">
        <v>1</v>
      </c>
      <c r="J2432" s="591">
        <v>550313</v>
      </c>
    </row>
    <row r="2433" spans="1:10" ht="15" customHeight="1">
      <c r="A2433" s="587"/>
      <c r="B2433" s="291">
        <v>6</v>
      </c>
      <c r="C2433" s="593" t="str">
        <f>_xlfn.CONCAT(Table1[[#This Row],[groupid]],Table1[[#This Row],[Thành phần hao phí]])</f>
        <v>6Cộng</v>
      </c>
      <c r="D2433" s="594"/>
      <c r="E2433" s="589" t="s">
        <v>314</v>
      </c>
      <c r="F2433" s="588"/>
      <c r="G2433" s="595"/>
      <c r="H2433" s="590"/>
      <c r="I2433" s="596"/>
      <c r="J2433" s="591">
        <v>634088</v>
      </c>
    </row>
    <row r="2434" spans="1:10" ht="15" customHeight="1">
      <c r="A2434" s="587">
        <v>7</v>
      </c>
      <c r="B2434" s="291">
        <v>7</v>
      </c>
      <c r="C2434" s="593" t="str">
        <f>_xlfn.CONCAT(Table1[[#This Row],[groupid]],Table1[[#This Row],[Thành phần hao phí]])</f>
        <v>7Vận chuyển đất, bùn đổ đi bằng tàu kéo 360CV, sà lan 400 tấn, vận chuyển 1 km tiếp theo, cự ly &lt;= 6km</v>
      </c>
      <c r="D2434" s="594" t="s">
        <v>60</v>
      </c>
      <c r="E2434" s="589" t="s">
        <v>69</v>
      </c>
      <c r="F2434" s="588" t="s">
        <v>54</v>
      </c>
      <c r="G2434" s="595">
        <v>1</v>
      </c>
      <c r="H2434" s="590"/>
      <c r="I2434" s="596"/>
      <c r="J2434" s="591"/>
    </row>
    <row r="2435" spans="1:10" ht="15" customHeight="1">
      <c r="A2435" s="587"/>
      <c r="B2435" s="291">
        <v>7</v>
      </c>
      <c r="C2435" s="593" t="str">
        <f>_xlfn.CONCAT(Table1[[#This Row],[groupid]],Table1[[#This Row],[Thành phần hao phí]])</f>
        <v>7c) Máy thi công</v>
      </c>
      <c r="D2435" s="594"/>
      <c r="E2435" s="589" t="s">
        <v>230</v>
      </c>
      <c r="F2435" s="588"/>
      <c r="G2435" s="595"/>
      <c r="H2435" s="590"/>
      <c r="I2435" s="596"/>
      <c r="J2435" s="591">
        <v>2698247</v>
      </c>
    </row>
    <row r="2436" spans="1:10" ht="15" customHeight="1">
      <c r="A2436" s="587"/>
      <c r="B2436" s="291">
        <v>7</v>
      </c>
      <c r="C2436" s="593" t="str">
        <f>_xlfn.CONCAT(Table1[[#This Row],[groupid]],Table1[[#This Row],[Thành phần hao phí]])</f>
        <v>7Sà lan 400T</v>
      </c>
      <c r="D2436" s="594" t="s">
        <v>116</v>
      </c>
      <c r="E2436" s="589" t="s">
        <v>117</v>
      </c>
      <c r="F2436" s="588" t="s">
        <v>103</v>
      </c>
      <c r="G2436" s="595">
        <v>0.08</v>
      </c>
      <c r="H2436" s="590">
        <v>891221</v>
      </c>
      <c r="I2436" s="596">
        <v>5</v>
      </c>
      <c r="J2436" s="591">
        <v>356488</v>
      </c>
    </row>
    <row r="2437" spans="1:10" ht="15" customHeight="1">
      <c r="A2437" s="587"/>
      <c r="B2437" s="291">
        <v>7</v>
      </c>
      <c r="C2437" s="593" t="str">
        <f>_xlfn.CONCAT(Table1[[#This Row],[groupid]],Table1[[#This Row],[Thành phần hao phí]])</f>
        <v>7Tàu kéo 360CV</v>
      </c>
      <c r="D2437" s="594" t="s">
        <v>120</v>
      </c>
      <c r="E2437" s="589" t="s">
        <v>121</v>
      </c>
      <c r="F2437" s="588" t="s">
        <v>103</v>
      </c>
      <c r="G2437" s="595">
        <v>0.08</v>
      </c>
      <c r="H2437" s="590">
        <v>5854397</v>
      </c>
      <c r="I2437" s="596">
        <v>5</v>
      </c>
      <c r="J2437" s="591">
        <v>2341759</v>
      </c>
    </row>
    <row r="2438" spans="1:10" ht="15" customHeight="1">
      <c r="A2438" s="587"/>
      <c r="B2438" s="291">
        <v>7</v>
      </c>
      <c r="C2438" s="593" t="str">
        <f>_xlfn.CONCAT(Table1[[#This Row],[groupid]],Table1[[#This Row],[Thành phần hao phí]])</f>
        <v>7Cộng</v>
      </c>
      <c r="D2438" s="594"/>
      <c r="E2438" s="589" t="s">
        <v>314</v>
      </c>
      <c r="F2438" s="588"/>
      <c r="G2438" s="595"/>
      <c r="H2438" s="590"/>
      <c r="I2438" s="596"/>
      <c r="J2438" s="591">
        <v>2698247</v>
      </c>
    </row>
    <row r="2439" spans="1:10" ht="15" customHeight="1">
      <c r="A2439" s="587">
        <v>8</v>
      </c>
      <c r="B2439" s="291">
        <v>8</v>
      </c>
      <c r="C2439" s="593" t="str">
        <f>_xlfn.CONCAT(Table1[[#This Row],[groupid]],Table1[[#This Row],[Thành phần hao phí]])</f>
        <v>8Vận chuyển đất, bùn đổ đi bằng tàu kéo 360CV, sà lan 400 tấn, vận chuyển 1 km tiếp theo, cự ly từ 6 - 20km</v>
      </c>
      <c r="D2439" s="594" t="s">
        <v>71</v>
      </c>
      <c r="E2439" s="589" t="s">
        <v>72</v>
      </c>
      <c r="F2439" s="588" t="s">
        <v>54</v>
      </c>
      <c r="G2439" s="595">
        <v>1</v>
      </c>
      <c r="H2439" s="590"/>
      <c r="I2439" s="596"/>
      <c r="J2439" s="591"/>
    </row>
    <row r="2440" spans="1:10" ht="15" customHeight="1">
      <c r="A2440" s="587"/>
      <c r="B2440" s="291">
        <v>8</v>
      </c>
      <c r="C2440" s="593" t="str">
        <f>_xlfn.CONCAT(Table1[[#This Row],[groupid]],Table1[[#This Row],[Thành phần hao phí]])</f>
        <v>8c) Máy thi công</v>
      </c>
      <c r="D2440" s="594"/>
      <c r="E2440" s="589" t="s">
        <v>230</v>
      </c>
      <c r="F2440" s="588"/>
      <c r="G2440" s="595"/>
      <c r="H2440" s="590"/>
      <c r="I2440" s="596"/>
      <c r="J2440" s="591">
        <v>6705145</v>
      </c>
    </row>
    <row r="2441" spans="1:10" ht="15" customHeight="1">
      <c r="A2441" s="587"/>
      <c r="B2441" s="291">
        <v>8</v>
      </c>
      <c r="C2441" s="593" t="str">
        <f>_xlfn.CONCAT(Table1[[#This Row],[groupid]],Table1[[#This Row],[Thành phần hao phí]])</f>
        <v>8Sà lan 400T</v>
      </c>
      <c r="D2441" s="594" t="s">
        <v>116</v>
      </c>
      <c r="E2441" s="589" t="s">
        <v>117</v>
      </c>
      <c r="F2441" s="588" t="s">
        <v>103</v>
      </c>
      <c r="G2441" s="595">
        <v>7.0999999999999994E-2</v>
      </c>
      <c r="H2441" s="590">
        <v>891221</v>
      </c>
      <c r="I2441" s="596">
        <v>14</v>
      </c>
      <c r="J2441" s="591">
        <v>885874</v>
      </c>
    </row>
    <row r="2442" spans="1:10" ht="15" customHeight="1">
      <c r="A2442" s="587"/>
      <c r="B2442" s="291">
        <v>8</v>
      </c>
      <c r="C2442" s="593" t="str">
        <f>_xlfn.CONCAT(Table1[[#This Row],[groupid]],Table1[[#This Row],[Thành phần hao phí]])</f>
        <v>8Tàu kéo 360CV</v>
      </c>
      <c r="D2442" s="594" t="s">
        <v>120</v>
      </c>
      <c r="E2442" s="589" t="s">
        <v>121</v>
      </c>
      <c r="F2442" s="588" t="s">
        <v>103</v>
      </c>
      <c r="G2442" s="595">
        <v>7.0999999999999994E-2</v>
      </c>
      <c r="H2442" s="590">
        <v>5854397</v>
      </c>
      <c r="I2442" s="596">
        <v>14</v>
      </c>
      <c r="J2442" s="591">
        <v>5819271</v>
      </c>
    </row>
    <row r="2443" spans="1:10" ht="15" customHeight="1">
      <c r="A2443" s="587"/>
      <c r="B2443" s="291">
        <v>8</v>
      </c>
      <c r="C2443" s="593" t="str">
        <f>_xlfn.CONCAT(Table1[[#This Row],[groupid]],Table1[[#This Row],[Thành phần hao phí]])</f>
        <v>8Cộng</v>
      </c>
      <c r="D2443" s="594"/>
      <c r="E2443" s="589" t="s">
        <v>314</v>
      </c>
      <c r="F2443" s="588"/>
      <c r="G2443" s="595"/>
      <c r="H2443" s="590"/>
      <c r="I2443" s="596"/>
      <c r="J2443" s="591">
        <v>6705145</v>
      </c>
    </row>
    <row r="2444" spans="1:10" ht="15" customHeight="1">
      <c r="A2444" s="587">
        <v>9</v>
      </c>
      <c r="B2444" s="291">
        <v>9</v>
      </c>
      <c r="C2444" s="593" t="str">
        <f>_xlfn.CONCAT(Table1[[#This Row],[groupid]],Table1[[#This Row],[Thành phần hao phí]])</f>
        <v>9Vận chuyển đất, bùn đổ đi bằng tàu kéo 360CV, sà lan 400 tấn, vận chuyển 1 km tiếp theo, cự ly &gt; 20km</v>
      </c>
      <c r="D2444" s="594" t="s">
        <v>74</v>
      </c>
      <c r="E2444" s="589" t="s">
        <v>75</v>
      </c>
      <c r="F2444" s="588" t="s">
        <v>54</v>
      </c>
      <c r="G2444" s="595">
        <v>1</v>
      </c>
      <c r="H2444" s="590"/>
      <c r="I2444" s="596"/>
      <c r="J2444" s="591"/>
    </row>
    <row r="2445" spans="1:10" ht="15" customHeight="1">
      <c r="A2445" s="587"/>
      <c r="B2445" s="291">
        <v>9</v>
      </c>
      <c r="C2445" s="593" t="str">
        <f>_xlfn.CONCAT(Table1[[#This Row],[groupid]],Table1[[#This Row],[Thành phần hao phí]])</f>
        <v>9c) Máy thi công</v>
      </c>
      <c r="D2445" s="594"/>
      <c r="E2445" s="589" t="s">
        <v>230</v>
      </c>
      <c r="F2445" s="588"/>
      <c r="G2445" s="595"/>
      <c r="H2445" s="590"/>
      <c r="I2445" s="596"/>
      <c r="J2445" s="591">
        <v>279269</v>
      </c>
    </row>
    <row r="2446" spans="1:10" ht="15" customHeight="1">
      <c r="A2446" s="587"/>
      <c r="B2446" s="291">
        <v>9</v>
      </c>
      <c r="C2446" s="593" t="str">
        <f>_xlfn.CONCAT(Table1[[#This Row],[groupid]],Table1[[#This Row],[Thành phần hao phí]])</f>
        <v>9Sà lan 400T</v>
      </c>
      <c r="D2446" s="594" t="s">
        <v>116</v>
      </c>
      <c r="E2446" s="589" t="s">
        <v>117</v>
      </c>
      <c r="F2446" s="588" t="s">
        <v>103</v>
      </c>
      <c r="G2446" s="595">
        <v>6.9000000000000006E-2</v>
      </c>
      <c r="H2446" s="590">
        <v>891221</v>
      </c>
      <c r="I2446" s="596">
        <v>0.6</v>
      </c>
      <c r="J2446" s="591">
        <v>36897</v>
      </c>
    </row>
    <row r="2447" spans="1:10" ht="15" customHeight="1">
      <c r="A2447" s="587"/>
      <c r="B2447" s="291">
        <v>9</v>
      </c>
      <c r="C2447" s="593" t="str">
        <f>_xlfn.CONCAT(Table1[[#This Row],[groupid]],Table1[[#This Row],[Thành phần hao phí]])</f>
        <v>9Tàu kéo 360CV</v>
      </c>
      <c r="D2447" s="594" t="s">
        <v>120</v>
      </c>
      <c r="E2447" s="589" t="s">
        <v>121</v>
      </c>
      <c r="F2447" s="588" t="s">
        <v>103</v>
      </c>
      <c r="G2447" s="595">
        <v>6.9000000000000006E-2</v>
      </c>
      <c r="H2447" s="590">
        <v>5854397</v>
      </c>
      <c r="I2447" s="596">
        <v>0.6</v>
      </c>
      <c r="J2447" s="591">
        <v>242372</v>
      </c>
    </row>
    <row r="2448" spans="1:10" ht="15" customHeight="1">
      <c r="A2448" s="587"/>
      <c r="B2448" s="291">
        <v>9</v>
      </c>
      <c r="C2448" s="593" t="str">
        <f>_xlfn.CONCAT(Table1[[#This Row],[groupid]],Table1[[#This Row],[Thành phần hao phí]])</f>
        <v>9Cộng</v>
      </c>
      <c r="D2448" s="594"/>
      <c r="E2448" s="589" t="s">
        <v>314</v>
      </c>
      <c r="F2448" s="588"/>
      <c r="G2448" s="595"/>
      <c r="H2448" s="590"/>
      <c r="I2448" s="596"/>
      <c r="J2448" s="591">
        <v>279269</v>
      </c>
    </row>
    <row r="2449" spans="1:10" ht="15" customHeight="1">
      <c r="A2449" s="587">
        <v>9</v>
      </c>
      <c r="B2449" s="291">
        <v>9</v>
      </c>
      <c r="C2449" s="593" t="str">
        <f>_xlfn.CONCAT(Table1[[#This Row],[groupid]],Table1[[#This Row],[Thành phần hao phí]])</f>
        <v>9Vận chuyển đất từ sà lan 400T lên bờ bằng máy đào gầu dây 1,2m3, chiều cao đổ đất &lt;= 3m, bùn đặc</v>
      </c>
      <c r="D2449" s="594" t="s">
        <v>63</v>
      </c>
      <c r="E2449" s="589" t="s">
        <v>77</v>
      </c>
      <c r="F2449" s="588" t="s">
        <v>54</v>
      </c>
      <c r="G2449" s="595">
        <v>1</v>
      </c>
      <c r="H2449" s="590"/>
      <c r="I2449" s="596"/>
      <c r="J2449" s="591"/>
    </row>
    <row r="2450" spans="1:10" ht="15" customHeight="1">
      <c r="A2450" s="587"/>
      <c r="B2450" s="291">
        <v>9</v>
      </c>
      <c r="C2450" s="593" t="str">
        <f>_xlfn.CONCAT(Table1[[#This Row],[groupid]],Table1[[#This Row],[Thành phần hao phí]])</f>
        <v>9b) Nhân công</v>
      </c>
      <c r="D2450" s="594"/>
      <c r="E2450" s="589" t="s">
        <v>229</v>
      </c>
      <c r="F2450" s="588"/>
      <c r="G2450" s="595"/>
      <c r="H2450" s="590"/>
      <c r="I2450" s="596"/>
      <c r="J2450" s="591">
        <v>88740</v>
      </c>
    </row>
    <row r="2451" spans="1:10" ht="15" customHeight="1">
      <c r="A2451" s="587"/>
      <c r="B2451" s="291">
        <v>9</v>
      </c>
      <c r="C2451" s="593" t="str">
        <f>_xlfn.CONCAT(Table1[[#This Row],[groupid]],Table1[[#This Row],[Thành phần hao phí]])</f>
        <v>9Nhân công 3,5/7, nhóm 1</v>
      </c>
      <c r="D2451" s="594" t="s">
        <v>96</v>
      </c>
      <c r="E2451" s="589" t="s">
        <v>97</v>
      </c>
      <c r="F2451" s="588" t="s">
        <v>93</v>
      </c>
      <c r="G2451" s="595">
        <v>0.36</v>
      </c>
      <c r="H2451" s="590">
        <v>246500</v>
      </c>
      <c r="I2451" s="596">
        <v>1</v>
      </c>
      <c r="J2451" s="591">
        <v>88740</v>
      </c>
    </row>
    <row r="2452" spans="1:10" ht="15" customHeight="1">
      <c r="A2452" s="587"/>
      <c r="B2452" s="291">
        <v>9</v>
      </c>
      <c r="C2452" s="593" t="str">
        <f>_xlfn.CONCAT(Table1[[#This Row],[groupid]],Table1[[#This Row],[Thành phần hao phí]])</f>
        <v>9c) Máy thi công</v>
      </c>
      <c r="D2452" s="594"/>
      <c r="E2452" s="589" t="s">
        <v>230</v>
      </c>
      <c r="F2452" s="588"/>
      <c r="G2452" s="595"/>
      <c r="H2452" s="590"/>
      <c r="I2452" s="596"/>
      <c r="J2452" s="591">
        <v>985844</v>
      </c>
    </row>
    <row r="2453" spans="1:10" ht="15" customHeight="1">
      <c r="A2453" s="587"/>
      <c r="B2453" s="291">
        <v>9</v>
      </c>
      <c r="C2453" s="593" t="str">
        <f>_xlfn.CONCAT(Table1[[#This Row],[groupid]],Table1[[#This Row],[Thành phần hao phí]])</f>
        <v>9Máy đào gầu dây 1,2m3</v>
      </c>
      <c r="D2453" s="594" t="s">
        <v>105</v>
      </c>
      <c r="E2453" s="589" t="s">
        <v>106</v>
      </c>
      <c r="F2453" s="588" t="s">
        <v>103</v>
      </c>
      <c r="G2453" s="595">
        <v>0.192</v>
      </c>
      <c r="H2453" s="590">
        <v>3565793</v>
      </c>
      <c r="I2453" s="596">
        <v>1</v>
      </c>
      <c r="J2453" s="591">
        <v>684632</v>
      </c>
    </row>
    <row r="2454" spans="1:10" ht="15" customHeight="1">
      <c r="A2454" s="587"/>
      <c r="B2454" s="291">
        <v>9</v>
      </c>
      <c r="C2454" s="593" t="str">
        <f>_xlfn.CONCAT(Table1[[#This Row],[groupid]],Table1[[#This Row],[Thành phần hao phí]])</f>
        <v>9Sà lan 250T</v>
      </c>
      <c r="D2454" s="594" t="s">
        <v>113</v>
      </c>
      <c r="E2454" s="589" t="s">
        <v>114</v>
      </c>
      <c r="F2454" s="588" t="s">
        <v>103</v>
      </c>
      <c r="G2454" s="595">
        <v>0.192</v>
      </c>
      <c r="H2454" s="590">
        <v>677592</v>
      </c>
      <c r="I2454" s="596">
        <v>1</v>
      </c>
      <c r="J2454" s="591">
        <v>130098</v>
      </c>
    </row>
    <row r="2455" spans="1:10" ht="15" customHeight="1">
      <c r="A2455" s="587"/>
      <c r="B2455" s="291">
        <v>9</v>
      </c>
      <c r="C2455" s="593" t="str">
        <f>_xlfn.CONCAT(Table1[[#This Row],[groupid]],Table1[[#This Row],[Thành phần hao phí]])</f>
        <v>9Sà lan 400T</v>
      </c>
      <c r="D2455" s="594" t="s">
        <v>116</v>
      </c>
      <c r="E2455" s="589" t="s">
        <v>117</v>
      </c>
      <c r="F2455" s="588" t="s">
        <v>103</v>
      </c>
      <c r="G2455" s="595">
        <v>0.192</v>
      </c>
      <c r="H2455" s="590">
        <v>891221</v>
      </c>
      <c r="I2455" s="596">
        <v>1</v>
      </c>
      <c r="J2455" s="591">
        <v>171114</v>
      </c>
    </row>
    <row r="2456" spans="1:10" ht="15" customHeight="1">
      <c r="A2456" s="587"/>
      <c r="B2456" s="291">
        <v>9</v>
      </c>
      <c r="C2456" s="593" t="str">
        <f>_xlfn.CONCAT(Table1[[#This Row],[groupid]],Table1[[#This Row],[Thành phần hao phí]])</f>
        <v>9Cộng</v>
      </c>
      <c r="D2456" s="594"/>
      <c r="E2456" s="589" t="s">
        <v>314</v>
      </c>
      <c r="F2456" s="588"/>
      <c r="G2456" s="595"/>
      <c r="H2456" s="590"/>
      <c r="I2456" s="596"/>
      <c r="J2456" s="591">
        <v>985844</v>
      </c>
    </row>
    <row r="2457" spans="1:10" ht="15" customHeight="1">
      <c r="A2457" s="587">
        <v>11</v>
      </c>
      <c r="B2457" s="291">
        <v>11</v>
      </c>
      <c r="C2457" s="593" t="str">
        <f>_xlfn.CONCAT(Table1[[#This Row],[groupid]],Table1[[#This Row],[Thành phần hao phí]])</f>
        <v>110</v>
      </c>
      <c r="D2457" s="594">
        <v>0</v>
      </c>
      <c r="E2457" s="589">
        <v>0</v>
      </c>
      <c r="F2457" s="588">
        <v>0</v>
      </c>
      <c r="G2457" s="595">
        <v>1</v>
      </c>
      <c r="H2457" s="590"/>
      <c r="I2457" s="596"/>
      <c r="J2457" s="591"/>
    </row>
    <row r="2458" spans="1:10" ht="15" customHeight="1">
      <c r="A2458" s="587"/>
      <c r="B2458" s="291">
        <v>11</v>
      </c>
      <c r="C2458" s="593" t="str">
        <f>_xlfn.CONCAT(Table1[[#This Row],[groupid]],Table1[[#This Row],[Thành phần hao phí]])</f>
        <v>11b) Nhân công</v>
      </c>
      <c r="D2458" s="594"/>
      <c r="E2458" s="589" t="s">
        <v>229</v>
      </c>
      <c r="F2458" s="588"/>
      <c r="G2458" s="595"/>
      <c r="H2458" s="590"/>
      <c r="I2458" s="596"/>
      <c r="J2458" s="591">
        <v>243933</v>
      </c>
    </row>
    <row r="2459" spans="1:10" ht="15" customHeight="1">
      <c r="A2459" s="587"/>
      <c r="B2459" s="291">
        <v>11</v>
      </c>
      <c r="C2459" s="593" t="str">
        <f>_xlfn.CONCAT(Table1[[#This Row],[groupid]],Table1[[#This Row],[Thành phần hao phí]])</f>
        <v>11Nhân công 3,5/7, nhóm 1</v>
      </c>
      <c r="D2459" s="594" t="s">
        <v>96</v>
      </c>
      <c r="E2459" s="589" t="s">
        <v>97</v>
      </c>
      <c r="F2459" s="588" t="s">
        <v>93</v>
      </c>
      <c r="G2459" s="595">
        <v>0.36</v>
      </c>
      <c r="H2459" s="590">
        <v>677592</v>
      </c>
      <c r="I2459" s="596">
        <v>1</v>
      </c>
      <c r="J2459" s="591">
        <v>243933</v>
      </c>
    </row>
    <row r="2460" spans="1:10" ht="15" customHeight="1">
      <c r="A2460" s="587"/>
      <c r="B2460" s="291">
        <v>11</v>
      </c>
      <c r="C2460" s="593" t="str">
        <f>_xlfn.CONCAT(Table1[[#This Row],[groupid]],Table1[[#This Row],[Thành phần hao phí]])</f>
        <v>11c) Máy thi công</v>
      </c>
      <c r="D2460" s="594"/>
      <c r="E2460" s="589" t="s">
        <v>230</v>
      </c>
      <c r="F2460" s="588"/>
      <c r="G2460" s="595"/>
      <c r="H2460" s="590"/>
      <c r="I2460" s="596"/>
      <c r="J2460" s="591">
        <v>679403</v>
      </c>
    </row>
    <row r="2461" spans="1:10" ht="15" customHeight="1">
      <c r="A2461" s="587"/>
      <c r="B2461" s="291">
        <v>11</v>
      </c>
      <c r="C2461" s="593" t="str">
        <f>_xlfn.CONCAT(Table1[[#This Row],[groupid]],Table1[[#This Row],[Thành phần hao phí]])</f>
        <v>11Máy đào gầu dây 1,2m3</v>
      </c>
      <c r="D2461" s="594" t="s">
        <v>105</v>
      </c>
      <c r="E2461" s="589" t="s">
        <v>106</v>
      </c>
      <c r="F2461" s="588" t="s">
        <v>103</v>
      </c>
      <c r="G2461" s="595">
        <v>0.192</v>
      </c>
      <c r="H2461" s="590">
        <v>3538558</v>
      </c>
      <c r="I2461" s="596">
        <v>1</v>
      </c>
      <c r="J2461" s="591">
        <v>679403</v>
      </c>
    </row>
    <row r="2462" spans="1:10" ht="15" customHeight="1">
      <c r="A2462" s="587"/>
      <c r="B2462" s="291">
        <v>11</v>
      </c>
      <c r="C2462" s="593" t="str">
        <f>_xlfn.CONCAT(Table1[[#This Row],[groupid]],Table1[[#This Row],[Thành phần hao phí]])</f>
        <v>11Sà lan 250T</v>
      </c>
      <c r="D2462" s="594" t="s">
        <v>113</v>
      </c>
      <c r="E2462" s="589" t="s">
        <v>114</v>
      </c>
      <c r="F2462" s="588" t="s">
        <v>103</v>
      </c>
      <c r="G2462" s="595">
        <v>0.192</v>
      </c>
      <c r="H2462" s="590">
        <v>0</v>
      </c>
      <c r="I2462" s="596">
        <v>1</v>
      </c>
      <c r="J2462" s="591">
        <v>0</v>
      </c>
    </row>
    <row r="2463" spans="1:10" ht="15" customHeight="1">
      <c r="A2463" s="587"/>
      <c r="B2463" s="291">
        <v>11</v>
      </c>
      <c r="C2463" s="593" t="str">
        <f>_xlfn.CONCAT(Table1[[#This Row],[groupid]],Table1[[#This Row],[Thành phần hao phí]])</f>
        <v>11Sà lan 400T</v>
      </c>
      <c r="D2463" s="594" t="s">
        <v>116</v>
      </c>
      <c r="E2463" s="589" t="s">
        <v>117</v>
      </c>
      <c r="F2463" s="588" t="s">
        <v>103</v>
      </c>
      <c r="G2463" s="595">
        <v>0.192</v>
      </c>
      <c r="H2463" s="590">
        <v>0</v>
      </c>
      <c r="I2463" s="596">
        <v>1</v>
      </c>
      <c r="J2463" s="591">
        <v>0</v>
      </c>
    </row>
    <row r="2464" spans="1:10" ht="15" customHeight="1">
      <c r="A2464" s="587"/>
      <c r="B2464" s="291">
        <v>11</v>
      </c>
      <c r="C2464" s="593" t="str">
        <f>_xlfn.CONCAT(Table1[[#This Row],[groupid]],Table1[[#This Row],[Thành phần hao phí]])</f>
        <v>11Cộng</v>
      </c>
      <c r="D2464" s="594"/>
      <c r="E2464" s="589" t="s">
        <v>314</v>
      </c>
      <c r="F2464" s="588"/>
      <c r="G2464" s="595"/>
      <c r="H2464" s="590"/>
      <c r="I2464" s="596"/>
      <c r="J2464" s="591">
        <v>679403</v>
      </c>
    </row>
    <row r="2465" spans="1:10" ht="15" customHeight="1">
      <c r="A2465" s="587">
        <v>19</v>
      </c>
      <c r="B2465" s="291">
        <v>19</v>
      </c>
      <c r="C2465" s="593" t="str">
        <f>_xlfn.CONCAT(Table1[[#This Row],[groupid]],Table1[[#This Row],[Thành phần hao phí]])</f>
        <v>190</v>
      </c>
      <c r="D2465" s="594">
        <v>0</v>
      </c>
      <c r="E2465" s="589">
        <v>0</v>
      </c>
      <c r="F2465" s="588">
        <v>0</v>
      </c>
      <c r="G2465" s="595">
        <v>1</v>
      </c>
      <c r="H2465" s="590"/>
      <c r="I2465" s="596"/>
      <c r="J2465" s="591"/>
    </row>
    <row r="2466" spans="1:10" ht="15" customHeight="1">
      <c r="A2466" s="587"/>
      <c r="B2466" s="291">
        <v>19</v>
      </c>
      <c r="C2466" s="593" t="str">
        <f>_xlfn.CONCAT(Table1[[#This Row],[groupid]],Table1[[#This Row],[Thành phần hao phí]])</f>
        <v>19b) Nhân công</v>
      </c>
      <c r="D2466" s="594"/>
      <c r="E2466" s="589" t="s">
        <v>229</v>
      </c>
      <c r="F2466" s="588"/>
      <c r="G2466" s="595"/>
      <c r="H2466" s="590"/>
      <c r="I2466" s="596"/>
      <c r="J2466" s="591">
        <v>0</v>
      </c>
    </row>
    <row r="2467" spans="1:10" ht="15" customHeight="1">
      <c r="A2467" s="587"/>
      <c r="B2467" s="291">
        <v>19</v>
      </c>
      <c r="C2467" s="593" t="str">
        <f>_xlfn.CONCAT(Table1[[#This Row],[groupid]],Table1[[#This Row],[Thành phần hao phí]])</f>
        <v>19Nhân công 3,5/7, nhóm 1</v>
      </c>
      <c r="D2467" s="594" t="s">
        <v>96</v>
      </c>
      <c r="E2467" s="589" t="s">
        <v>97</v>
      </c>
      <c r="F2467" s="588" t="s">
        <v>93</v>
      </c>
      <c r="G2467" s="595">
        <v>0.36</v>
      </c>
      <c r="H2467" s="590">
        <v>0</v>
      </c>
      <c r="I2467" s="596">
        <v>1</v>
      </c>
      <c r="J2467" s="591">
        <v>0</v>
      </c>
    </row>
    <row r="2468" spans="1:10" ht="15" customHeight="1">
      <c r="A2468" s="587"/>
      <c r="B2468" s="291">
        <v>19</v>
      </c>
      <c r="C2468" s="593" t="str">
        <f>_xlfn.CONCAT(Table1[[#This Row],[groupid]],Table1[[#This Row],[Thành phần hao phí]])</f>
        <v>19c) Máy thi công</v>
      </c>
      <c r="D2468" s="594"/>
      <c r="E2468" s="589" t="s">
        <v>230</v>
      </c>
      <c r="F2468" s="588"/>
      <c r="G2468" s="595"/>
      <c r="H2468" s="590"/>
      <c r="I2468" s="596"/>
      <c r="J2468" s="591">
        <v>0</v>
      </c>
    </row>
    <row r="2469" spans="1:10" ht="15" customHeight="1">
      <c r="A2469" s="587"/>
      <c r="B2469" s="291">
        <v>19</v>
      </c>
      <c r="C2469" s="593" t="str">
        <f>_xlfn.CONCAT(Table1[[#This Row],[groupid]],Table1[[#This Row],[Thành phần hao phí]])</f>
        <v>19Máy đào gầu dây 1,2m3</v>
      </c>
      <c r="D2469" s="594" t="s">
        <v>105</v>
      </c>
      <c r="E2469" s="589" t="s">
        <v>106</v>
      </c>
      <c r="F2469" s="588" t="s">
        <v>103</v>
      </c>
      <c r="G2469" s="595">
        <v>0.192</v>
      </c>
      <c r="H2469" s="590">
        <v>0</v>
      </c>
      <c r="I2469" s="596">
        <v>1</v>
      </c>
      <c r="J2469" s="591">
        <v>0</v>
      </c>
    </row>
    <row r="2470" spans="1:10" ht="15" customHeight="1">
      <c r="A2470" s="587"/>
      <c r="B2470" s="291">
        <v>19</v>
      </c>
      <c r="C2470" s="593" t="str">
        <f>_xlfn.CONCAT(Table1[[#This Row],[groupid]],Table1[[#This Row],[Thành phần hao phí]])</f>
        <v>19Sà lan 250T</v>
      </c>
      <c r="D2470" s="594" t="s">
        <v>113</v>
      </c>
      <c r="E2470" s="589" t="s">
        <v>114</v>
      </c>
      <c r="F2470" s="588" t="s">
        <v>103</v>
      </c>
      <c r="G2470" s="595">
        <v>0.192</v>
      </c>
      <c r="H2470" s="590">
        <v>0</v>
      </c>
      <c r="I2470" s="596">
        <v>1</v>
      </c>
      <c r="J2470" s="591">
        <v>0</v>
      </c>
    </row>
    <row r="2471" spans="1:10" ht="15" customHeight="1">
      <c r="A2471" s="587"/>
      <c r="B2471" s="291">
        <v>19</v>
      </c>
      <c r="C2471" s="593" t="str">
        <f>_xlfn.CONCAT(Table1[[#This Row],[groupid]],Table1[[#This Row],[Thành phần hao phí]])</f>
        <v>19Sà lan 400T</v>
      </c>
      <c r="D2471" s="594" t="s">
        <v>116</v>
      </c>
      <c r="E2471" s="589" t="s">
        <v>117</v>
      </c>
      <c r="F2471" s="588" t="s">
        <v>103</v>
      </c>
      <c r="G2471" s="595">
        <v>0.192</v>
      </c>
      <c r="H2471" s="590">
        <v>0</v>
      </c>
      <c r="I2471" s="596">
        <v>1</v>
      </c>
      <c r="J2471" s="591">
        <v>0</v>
      </c>
    </row>
    <row r="2472" spans="1:10" ht="15" customHeight="1">
      <c r="A2472" s="587"/>
      <c r="B2472" s="291">
        <v>19</v>
      </c>
      <c r="C2472" s="593" t="str">
        <f>_xlfn.CONCAT(Table1[[#This Row],[groupid]],Table1[[#This Row],[Thành phần hao phí]])</f>
        <v>19Cộng</v>
      </c>
      <c r="D2472" s="594"/>
      <c r="E2472" s="589" t="s">
        <v>314</v>
      </c>
      <c r="F2472" s="588"/>
      <c r="G2472" s="595"/>
      <c r="H2472" s="590"/>
      <c r="I2472" s="596"/>
      <c r="J2472" s="591">
        <v>0</v>
      </c>
    </row>
    <row r="2473" spans="1:10" ht="15" customHeight="1">
      <c r="A2473" s="587">
        <v>13</v>
      </c>
      <c r="B2473" s="291">
        <v>13</v>
      </c>
      <c r="C2473" s="593" t="str">
        <f>_xlfn.CONCAT(Table1[[#This Row],[groupid]],Table1[[#This Row],[Thành phần hao phí]])</f>
        <v>130</v>
      </c>
      <c r="D2473" s="594">
        <v>0</v>
      </c>
      <c r="E2473" s="589">
        <v>0</v>
      </c>
      <c r="F2473" s="588">
        <v>0</v>
      </c>
      <c r="G2473" s="595">
        <v>1</v>
      </c>
      <c r="H2473" s="590"/>
      <c r="I2473" s="596"/>
      <c r="J2473" s="591"/>
    </row>
    <row r="2474" spans="1:10" ht="15" customHeight="1">
      <c r="A2474" s="587"/>
      <c r="B2474" s="291">
        <v>13</v>
      </c>
      <c r="C2474" s="593" t="str">
        <f>_xlfn.CONCAT(Table1[[#This Row],[groupid]],Table1[[#This Row],[Thành phần hao phí]])</f>
        <v>13b) Nhân công</v>
      </c>
      <c r="D2474" s="594"/>
      <c r="E2474" s="589" t="s">
        <v>229</v>
      </c>
      <c r="F2474" s="588"/>
      <c r="G2474" s="595"/>
      <c r="H2474" s="590"/>
      <c r="I2474" s="596"/>
      <c r="J2474" s="591">
        <v>0</v>
      </c>
    </row>
    <row r="2475" spans="1:10" ht="15" customHeight="1">
      <c r="A2475" s="587"/>
      <c r="B2475" s="291">
        <v>13</v>
      </c>
      <c r="C2475" s="593" t="str">
        <f>_xlfn.CONCAT(Table1[[#This Row],[groupid]],Table1[[#This Row],[Thành phần hao phí]])</f>
        <v>13Nhân công 3,5/7, nhóm 1</v>
      </c>
      <c r="D2475" s="594" t="s">
        <v>96</v>
      </c>
      <c r="E2475" s="589" t="s">
        <v>97</v>
      </c>
      <c r="F2475" s="588" t="s">
        <v>93</v>
      </c>
      <c r="G2475" s="595">
        <v>0.36</v>
      </c>
      <c r="H2475" s="590">
        <v>0</v>
      </c>
      <c r="I2475" s="596">
        <v>1</v>
      </c>
      <c r="J2475" s="591">
        <v>0</v>
      </c>
    </row>
    <row r="2476" spans="1:10" ht="15" customHeight="1">
      <c r="A2476" s="587"/>
      <c r="B2476" s="291">
        <v>13</v>
      </c>
      <c r="C2476" s="593" t="str">
        <f>_xlfn.CONCAT(Table1[[#This Row],[groupid]],Table1[[#This Row],[Thành phần hao phí]])</f>
        <v>13c) Máy thi công</v>
      </c>
      <c r="D2476" s="594"/>
      <c r="E2476" s="589" t="s">
        <v>230</v>
      </c>
      <c r="F2476" s="588"/>
      <c r="G2476" s="595"/>
      <c r="H2476" s="590"/>
      <c r="I2476" s="596"/>
      <c r="J2476" s="591">
        <v>0</v>
      </c>
    </row>
    <row r="2477" spans="1:10" ht="15" customHeight="1">
      <c r="A2477" s="587"/>
      <c r="B2477" s="291">
        <v>13</v>
      </c>
      <c r="C2477" s="593" t="str">
        <f>_xlfn.CONCAT(Table1[[#This Row],[groupid]],Table1[[#This Row],[Thành phần hao phí]])</f>
        <v>13Máy đào gầu dây 1,2m3</v>
      </c>
      <c r="D2477" s="594" t="s">
        <v>105</v>
      </c>
      <c r="E2477" s="589" t="s">
        <v>106</v>
      </c>
      <c r="F2477" s="588" t="s">
        <v>103</v>
      </c>
      <c r="G2477" s="595">
        <v>0.192</v>
      </c>
      <c r="H2477" s="590">
        <v>0</v>
      </c>
      <c r="I2477" s="596">
        <v>1</v>
      </c>
      <c r="J2477" s="591">
        <v>0</v>
      </c>
    </row>
    <row r="2478" spans="1:10" ht="15" customHeight="1">
      <c r="A2478" s="587"/>
      <c r="B2478" s="291">
        <v>13</v>
      </c>
      <c r="C2478" s="593" t="str">
        <f>_xlfn.CONCAT(Table1[[#This Row],[groupid]],Table1[[#This Row],[Thành phần hao phí]])</f>
        <v>13Sà lan 250T</v>
      </c>
      <c r="D2478" s="594" t="s">
        <v>113</v>
      </c>
      <c r="E2478" s="589" t="s">
        <v>114</v>
      </c>
      <c r="F2478" s="588" t="s">
        <v>103</v>
      </c>
      <c r="G2478" s="595">
        <v>0.192</v>
      </c>
      <c r="H2478" s="590">
        <v>0</v>
      </c>
      <c r="I2478" s="596">
        <v>1</v>
      </c>
      <c r="J2478" s="591">
        <v>0</v>
      </c>
    </row>
    <row r="2479" spans="1:10" ht="15" customHeight="1">
      <c r="A2479" s="587"/>
      <c r="B2479" s="291">
        <v>13</v>
      </c>
      <c r="C2479" s="593" t="str">
        <f>_xlfn.CONCAT(Table1[[#This Row],[groupid]],Table1[[#This Row],[Thành phần hao phí]])</f>
        <v>13Sà lan 400T</v>
      </c>
      <c r="D2479" s="594" t="s">
        <v>116</v>
      </c>
      <c r="E2479" s="589" t="s">
        <v>117</v>
      </c>
      <c r="F2479" s="588" t="s">
        <v>103</v>
      </c>
      <c r="G2479" s="595">
        <v>0.192</v>
      </c>
      <c r="H2479" s="590">
        <v>0</v>
      </c>
      <c r="I2479" s="596">
        <v>1</v>
      </c>
      <c r="J2479" s="591">
        <v>0</v>
      </c>
    </row>
    <row r="2480" spans="1:10" ht="15" customHeight="1">
      <c r="A2480" s="587"/>
      <c r="B2480" s="291">
        <v>13</v>
      </c>
      <c r="C2480" s="593" t="str">
        <f>_xlfn.CONCAT(Table1[[#This Row],[groupid]],Table1[[#This Row],[Thành phần hao phí]])</f>
        <v>13Cộng</v>
      </c>
      <c r="D2480" s="594"/>
      <c r="E2480" s="589" t="s">
        <v>314</v>
      </c>
      <c r="F2480" s="588"/>
      <c r="G2480" s="595"/>
      <c r="H2480" s="590"/>
      <c r="I2480" s="596"/>
      <c r="J2480" s="591">
        <v>0</v>
      </c>
    </row>
    <row r="2481" spans="1:10" ht="15" customHeight="1">
      <c r="A2481" s="587">
        <v>14</v>
      </c>
      <c r="B2481" s="291">
        <v>14</v>
      </c>
      <c r="C2481" s="593" t="str">
        <f>_xlfn.CONCAT(Table1[[#This Row],[groupid]],Table1[[#This Row],[Thành phần hao phí]])</f>
        <v>140</v>
      </c>
      <c r="D2481" s="594">
        <v>0</v>
      </c>
      <c r="E2481" s="589">
        <v>0</v>
      </c>
      <c r="F2481" s="588">
        <v>0</v>
      </c>
      <c r="G2481" s="595">
        <v>1</v>
      </c>
      <c r="H2481" s="590"/>
      <c r="I2481" s="596"/>
      <c r="J2481" s="591"/>
    </row>
    <row r="2482" spans="1:10" ht="15" customHeight="1">
      <c r="A2482" s="587"/>
      <c r="B2482" s="291">
        <v>14</v>
      </c>
      <c r="C2482" s="593" t="str">
        <f>_xlfn.CONCAT(Table1[[#This Row],[groupid]],Table1[[#This Row],[Thành phần hao phí]])</f>
        <v>14b) Nhân công</v>
      </c>
      <c r="D2482" s="594"/>
      <c r="E2482" s="589" t="s">
        <v>229</v>
      </c>
      <c r="F2482" s="588"/>
      <c r="G2482" s="595"/>
      <c r="H2482" s="590"/>
      <c r="I2482" s="596"/>
      <c r="J2482" s="591">
        <v>0</v>
      </c>
    </row>
    <row r="2483" spans="1:10" ht="15" customHeight="1">
      <c r="A2483" s="587"/>
      <c r="B2483" s="291">
        <v>14</v>
      </c>
      <c r="C2483" s="593" t="str">
        <f>_xlfn.CONCAT(Table1[[#This Row],[groupid]],Table1[[#This Row],[Thành phần hao phí]])</f>
        <v>14Nhân công 3,5/7, nhóm 1</v>
      </c>
      <c r="D2483" s="594" t="s">
        <v>96</v>
      </c>
      <c r="E2483" s="589" t="s">
        <v>97</v>
      </c>
      <c r="F2483" s="588" t="s">
        <v>93</v>
      </c>
      <c r="G2483" s="595">
        <v>0.36</v>
      </c>
      <c r="H2483" s="590">
        <v>0</v>
      </c>
      <c r="I2483" s="596">
        <v>1</v>
      </c>
      <c r="J2483" s="591">
        <v>0</v>
      </c>
    </row>
    <row r="2484" spans="1:10" ht="15" customHeight="1">
      <c r="A2484" s="587"/>
      <c r="B2484" s="291">
        <v>14</v>
      </c>
      <c r="C2484" s="593" t="str">
        <f>_xlfn.CONCAT(Table1[[#This Row],[groupid]],Table1[[#This Row],[Thành phần hao phí]])</f>
        <v>14c) Máy thi công</v>
      </c>
      <c r="D2484" s="594"/>
      <c r="E2484" s="589" t="s">
        <v>230</v>
      </c>
      <c r="F2484" s="588"/>
      <c r="G2484" s="595"/>
      <c r="H2484" s="590"/>
      <c r="I2484" s="596"/>
      <c r="J2484" s="591">
        <v>0</v>
      </c>
    </row>
    <row r="2485" spans="1:10" ht="15" customHeight="1">
      <c r="A2485" s="587"/>
      <c r="B2485" s="291">
        <v>14</v>
      </c>
      <c r="C2485" s="593" t="str">
        <f>_xlfn.CONCAT(Table1[[#This Row],[groupid]],Table1[[#This Row],[Thành phần hao phí]])</f>
        <v>14Máy đào gầu dây 1,2m3</v>
      </c>
      <c r="D2485" s="594" t="s">
        <v>105</v>
      </c>
      <c r="E2485" s="589" t="s">
        <v>106</v>
      </c>
      <c r="F2485" s="588" t="s">
        <v>103</v>
      </c>
      <c r="G2485" s="595">
        <v>0.192</v>
      </c>
      <c r="H2485" s="590">
        <v>0</v>
      </c>
      <c r="I2485" s="596">
        <v>1</v>
      </c>
      <c r="J2485" s="591">
        <v>0</v>
      </c>
    </row>
    <row r="2486" spans="1:10" ht="15" customHeight="1">
      <c r="A2486" s="587"/>
      <c r="B2486" s="291">
        <v>14</v>
      </c>
      <c r="C2486" s="593" t="str">
        <f>_xlfn.CONCAT(Table1[[#This Row],[groupid]],Table1[[#This Row],[Thành phần hao phí]])</f>
        <v>14Sà lan 250T</v>
      </c>
      <c r="D2486" s="594" t="s">
        <v>113</v>
      </c>
      <c r="E2486" s="589" t="s">
        <v>114</v>
      </c>
      <c r="F2486" s="588" t="s">
        <v>103</v>
      </c>
      <c r="G2486" s="595">
        <v>0.192</v>
      </c>
      <c r="H2486" s="590">
        <v>0</v>
      </c>
      <c r="I2486" s="596">
        <v>1</v>
      </c>
      <c r="J2486" s="591">
        <v>0</v>
      </c>
    </row>
    <row r="2487" spans="1:10" ht="15" customHeight="1">
      <c r="A2487" s="587"/>
      <c r="B2487" s="291">
        <v>14</v>
      </c>
      <c r="C2487" s="593" t="str">
        <f>_xlfn.CONCAT(Table1[[#This Row],[groupid]],Table1[[#This Row],[Thành phần hao phí]])</f>
        <v>14Sà lan 400T</v>
      </c>
      <c r="D2487" s="594" t="s">
        <v>116</v>
      </c>
      <c r="E2487" s="589" t="s">
        <v>117</v>
      </c>
      <c r="F2487" s="588" t="s">
        <v>103</v>
      </c>
      <c r="G2487" s="595">
        <v>0.192</v>
      </c>
      <c r="H2487" s="590">
        <v>0</v>
      </c>
      <c r="I2487" s="596">
        <v>1</v>
      </c>
      <c r="J2487" s="591">
        <v>0</v>
      </c>
    </row>
    <row r="2488" spans="1:10" ht="15" customHeight="1">
      <c r="A2488" s="587"/>
      <c r="B2488" s="291">
        <v>14</v>
      </c>
      <c r="C2488" s="593" t="str">
        <f>_xlfn.CONCAT(Table1[[#This Row],[groupid]],Table1[[#This Row],[Thành phần hao phí]])</f>
        <v>14Cộng</v>
      </c>
      <c r="D2488" s="594"/>
      <c r="E2488" s="589" t="s">
        <v>314</v>
      </c>
      <c r="F2488" s="588"/>
      <c r="G2488" s="595"/>
      <c r="H2488" s="590"/>
      <c r="I2488" s="596"/>
      <c r="J2488" s="591">
        <v>0</v>
      </c>
    </row>
    <row r="2489" spans="1:10" ht="15" customHeight="1">
      <c r="A2489" s="587">
        <v>15</v>
      </c>
      <c r="B2489" s="291">
        <v>15</v>
      </c>
      <c r="C2489" s="593" t="str">
        <f>_xlfn.CONCAT(Table1[[#This Row],[groupid]],Table1[[#This Row],[Thành phần hao phí]])</f>
        <v>150</v>
      </c>
      <c r="D2489" s="594">
        <v>0</v>
      </c>
      <c r="E2489" s="589">
        <v>0</v>
      </c>
      <c r="F2489" s="588">
        <v>0</v>
      </c>
      <c r="G2489" s="595">
        <v>1</v>
      </c>
      <c r="H2489" s="590"/>
      <c r="I2489" s="596"/>
      <c r="J2489" s="591"/>
    </row>
    <row r="2490" spans="1:10" ht="15" customHeight="1">
      <c r="A2490" s="587"/>
      <c r="B2490" s="291">
        <v>15</v>
      </c>
      <c r="C2490" s="593" t="str">
        <f>_xlfn.CONCAT(Table1[[#This Row],[groupid]],Table1[[#This Row],[Thành phần hao phí]])</f>
        <v>15b) Nhân công</v>
      </c>
      <c r="D2490" s="594"/>
      <c r="E2490" s="589" t="s">
        <v>229</v>
      </c>
      <c r="F2490" s="588"/>
      <c r="G2490" s="595"/>
      <c r="H2490" s="590"/>
      <c r="I2490" s="596"/>
      <c r="J2490" s="591">
        <v>0</v>
      </c>
    </row>
    <row r="2491" spans="1:10" ht="15" customHeight="1">
      <c r="A2491" s="587"/>
      <c r="B2491" s="291">
        <v>15</v>
      </c>
      <c r="C2491" s="593" t="str">
        <f>_xlfn.CONCAT(Table1[[#This Row],[groupid]],Table1[[#This Row],[Thành phần hao phí]])</f>
        <v>15Nhân công 3,5/7, nhóm 1</v>
      </c>
      <c r="D2491" s="594" t="s">
        <v>96</v>
      </c>
      <c r="E2491" s="589" t="s">
        <v>97</v>
      </c>
      <c r="F2491" s="588" t="s">
        <v>93</v>
      </c>
      <c r="G2491" s="595">
        <v>0.36</v>
      </c>
      <c r="H2491" s="590">
        <v>0</v>
      </c>
      <c r="I2491" s="596">
        <v>1</v>
      </c>
      <c r="J2491" s="591">
        <v>0</v>
      </c>
    </row>
    <row r="2492" spans="1:10" ht="15" customHeight="1">
      <c r="A2492" s="587"/>
      <c r="B2492" s="291">
        <v>15</v>
      </c>
      <c r="C2492" s="593" t="str">
        <f>_xlfn.CONCAT(Table1[[#This Row],[groupid]],Table1[[#This Row],[Thành phần hao phí]])</f>
        <v>15c) Máy thi công</v>
      </c>
      <c r="D2492" s="594"/>
      <c r="E2492" s="589" t="s">
        <v>230</v>
      </c>
      <c r="F2492" s="588"/>
      <c r="G2492" s="595"/>
      <c r="H2492" s="590"/>
      <c r="I2492" s="596"/>
      <c r="J2492" s="591">
        <v>0</v>
      </c>
    </row>
    <row r="2493" spans="1:10" ht="15" customHeight="1">
      <c r="A2493" s="587"/>
      <c r="B2493" s="291">
        <v>15</v>
      </c>
      <c r="C2493" s="593" t="str">
        <f>_xlfn.CONCAT(Table1[[#This Row],[groupid]],Table1[[#This Row],[Thành phần hao phí]])</f>
        <v>15Máy đào gầu dây 1,2m3</v>
      </c>
      <c r="D2493" s="594" t="s">
        <v>105</v>
      </c>
      <c r="E2493" s="589" t="s">
        <v>106</v>
      </c>
      <c r="F2493" s="588" t="s">
        <v>103</v>
      </c>
      <c r="G2493" s="595">
        <v>0.192</v>
      </c>
      <c r="H2493" s="590">
        <v>0</v>
      </c>
      <c r="I2493" s="596">
        <v>1</v>
      </c>
      <c r="J2493" s="591">
        <v>0</v>
      </c>
    </row>
    <row r="2494" spans="1:10" ht="15" customHeight="1">
      <c r="A2494" s="587"/>
      <c r="B2494" s="291">
        <v>15</v>
      </c>
      <c r="C2494" s="593" t="str">
        <f>_xlfn.CONCAT(Table1[[#This Row],[groupid]],Table1[[#This Row],[Thành phần hao phí]])</f>
        <v>15Sà lan 250T</v>
      </c>
      <c r="D2494" s="594" t="s">
        <v>113</v>
      </c>
      <c r="E2494" s="589" t="s">
        <v>114</v>
      </c>
      <c r="F2494" s="588" t="s">
        <v>103</v>
      </c>
      <c r="G2494" s="595">
        <v>0.192</v>
      </c>
      <c r="H2494" s="590">
        <v>0</v>
      </c>
      <c r="I2494" s="596">
        <v>1</v>
      </c>
      <c r="J2494" s="591">
        <v>0</v>
      </c>
    </row>
    <row r="2495" spans="1:10" ht="15" customHeight="1">
      <c r="A2495" s="587"/>
      <c r="B2495" s="291">
        <v>15</v>
      </c>
      <c r="C2495" s="593" t="str">
        <f>_xlfn.CONCAT(Table1[[#This Row],[groupid]],Table1[[#This Row],[Thành phần hao phí]])</f>
        <v>15Sà lan 400T</v>
      </c>
      <c r="D2495" s="594" t="s">
        <v>116</v>
      </c>
      <c r="E2495" s="589" t="s">
        <v>117</v>
      </c>
      <c r="F2495" s="588" t="s">
        <v>103</v>
      </c>
      <c r="G2495" s="595">
        <v>0.192</v>
      </c>
      <c r="H2495" s="590">
        <v>0</v>
      </c>
      <c r="I2495" s="596">
        <v>1</v>
      </c>
      <c r="J2495" s="591">
        <v>0</v>
      </c>
    </row>
    <row r="2496" spans="1:10" ht="15" customHeight="1">
      <c r="A2496" s="587"/>
      <c r="B2496" s="291">
        <v>15</v>
      </c>
      <c r="C2496" s="593" t="str">
        <f>_xlfn.CONCAT(Table1[[#This Row],[groupid]],Table1[[#This Row],[Thành phần hao phí]])</f>
        <v>15Cộng</v>
      </c>
      <c r="D2496" s="594"/>
      <c r="E2496" s="589" t="s">
        <v>314</v>
      </c>
      <c r="F2496" s="588"/>
      <c r="G2496" s="595"/>
      <c r="H2496" s="590"/>
      <c r="I2496" s="596"/>
      <c r="J2496" s="591">
        <v>0</v>
      </c>
    </row>
    <row r="2497" spans="1:10" ht="15" customHeight="1">
      <c r="A2497" s="587">
        <v>16</v>
      </c>
      <c r="B2497" s="291">
        <v>16</v>
      </c>
      <c r="C2497" s="593" t="str">
        <f>_xlfn.CONCAT(Table1[[#This Row],[groupid]],Table1[[#This Row],[Thành phần hao phí]])</f>
        <v>160</v>
      </c>
      <c r="D2497" s="594">
        <v>0</v>
      </c>
      <c r="E2497" s="589">
        <v>0</v>
      </c>
      <c r="F2497" s="588">
        <v>0</v>
      </c>
      <c r="G2497" s="595">
        <v>1</v>
      </c>
      <c r="H2497" s="590"/>
      <c r="I2497" s="596"/>
      <c r="J2497" s="591"/>
    </row>
    <row r="2498" spans="1:10" ht="15" customHeight="1">
      <c r="A2498" s="587"/>
      <c r="B2498" s="291">
        <v>16</v>
      </c>
      <c r="C2498" s="593" t="str">
        <f>_xlfn.CONCAT(Table1[[#This Row],[groupid]],Table1[[#This Row],[Thành phần hao phí]])</f>
        <v>16b) Nhân công</v>
      </c>
      <c r="D2498" s="594"/>
      <c r="E2498" s="589" t="s">
        <v>229</v>
      </c>
      <c r="F2498" s="588"/>
      <c r="G2498" s="595"/>
      <c r="H2498" s="590"/>
      <c r="I2498" s="596"/>
      <c r="J2498" s="591">
        <v>0</v>
      </c>
    </row>
    <row r="2499" spans="1:10" ht="15" customHeight="1">
      <c r="A2499" s="587"/>
      <c r="B2499" s="291">
        <v>16</v>
      </c>
      <c r="C2499" s="593" t="str">
        <f>_xlfn.CONCAT(Table1[[#This Row],[groupid]],Table1[[#This Row],[Thành phần hao phí]])</f>
        <v>16Nhân công 3,5/7, nhóm 1</v>
      </c>
      <c r="D2499" s="594" t="s">
        <v>96</v>
      </c>
      <c r="E2499" s="589" t="s">
        <v>97</v>
      </c>
      <c r="F2499" s="588" t="s">
        <v>93</v>
      </c>
      <c r="G2499" s="595">
        <v>0.36</v>
      </c>
      <c r="H2499" s="590">
        <v>0</v>
      </c>
      <c r="I2499" s="596">
        <v>1</v>
      </c>
      <c r="J2499" s="591">
        <v>0</v>
      </c>
    </row>
    <row r="2500" spans="1:10" ht="15" customHeight="1">
      <c r="A2500" s="587"/>
      <c r="B2500" s="291">
        <v>16</v>
      </c>
      <c r="C2500" s="593" t="str">
        <f>_xlfn.CONCAT(Table1[[#This Row],[groupid]],Table1[[#This Row],[Thành phần hao phí]])</f>
        <v>16c) Máy thi công</v>
      </c>
      <c r="D2500" s="594"/>
      <c r="E2500" s="589" t="s">
        <v>230</v>
      </c>
      <c r="F2500" s="588"/>
      <c r="G2500" s="595"/>
      <c r="H2500" s="590"/>
      <c r="I2500" s="596"/>
      <c r="J2500" s="591">
        <v>0</v>
      </c>
    </row>
    <row r="2501" spans="1:10" ht="15" customHeight="1">
      <c r="A2501" s="587"/>
      <c r="B2501" s="291">
        <v>16</v>
      </c>
      <c r="C2501" s="593" t="str">
        <f>_xlfn.CONCAT(Table1[[#This Row],[groupid]],Table1[[#This Row],[Thành phần hao phí]])</f>
        <v>16Máy đào gầu dây 1,2m3</v>
      </c>
      <c r="D2501" s="594" t="s">
        <v>105</v>
      </c>
      <c r="E2501" s="589" t="s">
        <v>106</v>
      </c>
      <c r="F2501" s="588" t="s">
        <v>103</v>
      </c>
      <c r="G2501" s="595">
        <v>0.192</v>
      </c>
      <c r="H2501" s="590">
        <v>0</v>
      </c>
      <c r="I2501" s="596">
        <v>1</v>
      </c>
      <c r="J2501" s="591">
        <v>0</v>
      </c>
    </row>
    <row r="2502" spans="1:10" ht="15" customHeight="1">
      <c r="A2502" s="587"/>
      <c r="B2502" s="291">
        <v>16</v>
      </c>
      <c r="C2502" s="593" t="str">
        <f>_xlfn.CONCAT(Table1[[#This Row],[groupid]],Table1[[#This Row],[Thành phần hao phí]])</f>
        <v>16Sà lan 250T</v>
      </c>
      <c r="D2502" s="594" t="s">
        <v>113</v>
      </c>
      <c r="E2502" s="589" t="s">
        <v>114</v>
      </c>
      <c r="F2502" s="588" t="s">
        <v>103</v>
      </c>
      <c r="G2502" s="595">
        <v>0.192</v>
      </c>
      <c r="H2502" s="590">
        <v>0</v>
      </c>
      <c r="I2502" s="596">
        <v>1</v>
      </c>
      <c r="J2502" s="591">
        <v>0</v>
      </c>
    </row>
    <row r="2503" spans="1:10" ht="15" customHeight="1">
      <c r="A2503" s="587"/>
      <c r="B2503" s="291">
        <v>16</v>
      </c>
      <c r="C2503" s="593" t="str">
        <f>_xlfn.CONCAT(Table1[[#This Row],[groupid]],Table1[[#This Row],[Thành phần hao phí]])</f>
        <v>16Sà lan 400T</v>
      </c>
      <c r="D2503" s="594" t="s">
        <v>116</v>
      </c>
      <c r="E2503" s="589" t="s">
        <v>117</v>
      </c>
      <c r="F2503" s="588" t="s">
        <v>103</v>
      </c>
      <c r="G2503" s="595">
        <v>0.192</v>
      </c>
      <c r="H2503" s="590">
        <v>0</v>
      </c>
      <c r="I2503" s="596">
        <v>1</v>
      </c>
      <c r="J2503" s="591">
        <v>0</v>
      </c>
    </row>
    <row r="2504" spans="1:10" ht="15" customHeight="1">
      <c r="A2504" s="587"/>
      <c r="B2504" s="291">
        <v>16</v>
      </c>
      <c r="C2504" s="593" t="str">
        <f>_xlfn.CONCAT(Table1[[#This Row],[groupid]],Table1[[#This Row],[Thành phần hao phí]])</f>
        <v>16Cộng</v>
      </c>
      <c r="D2504" s="594"/>
      <c r="E2504" s="589" t="s">
        <v>314</v>
      </c>
      <c r="F2504" s="588"/>
      <c r="G2504" s="595"/>
      <c r="H2504" s="590"/>
      <c r="I2504" s="596"/>
      <c r="J2504" s="591">
        <v>0</v>
      </c>
    </row>
    <row r="2505" spans="1:10" ht="15" customHeight="1">
      <c r="A2505" s="587">
        <v>17</v>
      </c>
      <c r="B2505" s="291">
        <v>17</v>
      </c>
      <c r="C2505" s="593" t="str">
        <f>_xlfn.CONCAT(Table1[[#This Row],[groupid]],Table1[[#This Row],[Thành phần hao phí]])</f>
        <v>170</v>
      </c>
      <c r="D2505" s="594">
        <v>0</v>
      </c>
      <c r="E2505" s="589">
        <v>0</v>
      </c>
      <c r="F2505" s="588">
        <v>0</v>
      </c>
      <c r="G2505" s="595">
        <v>1</v>
      </c>
      <c r="H2505" s="590"/>
      <c r="I2505" s="596"/>
      <c r="J2505" s="591"/>
    </row>
    <row r="2506" spans="1:10" ht="15" customHeight="1">
      <c r="A2506" s="587"/>
      <c r="B2506" s="291">
        <v>17</v>
      </c>
      <c r="C2506" s="593" t="str">
        <f>_xlfn.CONCAT(Table1[[#This Row],[groupid]],Table1[[#This Row],[Thành phần hao phí]])</f>
        <v>17b) Nhân công</v>
      </c>
      <c r="D2506" s="594"/>
      <c r="E2506" s="589" t="s">
        <v>229</v>
      </c>
      <c r="F2506" s="588"/>
      <c r="G2506" s="595"/>
      <c r="H2506" s="590"/>
      <c r="I2506" s="596"/>
      <c r="J2506" s="591">
        <v>0</v>
      </c>
    </row>
    <row r="2507" spans="1:10" ht="15" customHeight="1">
      <c r="A2507" s="587"/>
      <c r="B2507" s="291">
        <v>17</v>
      </c>
      <c r="C2507" s="593" t="str">
        <f>_xlfn.CONCAT(Table1[[#This Row],[groupid]],Table1[[#This Row],[Thành phần hao phí]])</f>
        <v>17Nhân công 3,5/7, nhóm 1</v>
      </c>
      <c r="D2507" s="594" t="s">
        <v>96</v>
      </c>
      <c r="E2507" s="589" t="s">
        <v>97</v>
      </c>
      <c r="F2507" s="588" t="s">
        <v>93</v>
      </c>
      <c r="G2507" s="595">
        <v>0.36</v>
      </c>
      <c r="H2507" s="590">
        <v>0</v>
      </c>
      <c r="I2507" s="596">
        <v>1</v>
      </c>
      <c r="J2507" s="591">
        <v>0</v>
      </c>
    </row>
    <row r="2508" spans="1:10" ht="15" customHeight="1">
      <c r="A2508" s="587"/>
      <c r="B2508" s="291">
        <v>17</v>
      </c>
      <c r="C2508" s="593" t="str">
        <f>_xlfn.CONCAT(Table1[[#This Row],[groupid]],Table1[[#This Row],[Thành phần hao phí]])</f>
        <v>17c) Máy thi công</v>
      </c>
      <c r="D2508" s="594"/>
      <c r="E2508" s="589" t="s">
        <v>230</v>
      </c>
      <c r="F2508" s="588"/>
      <c r="G2508" s="595"/>
      <c r="H2508" s="590"/>
      <c r="I2508" s="596"/>
      <c r="J2508" s="591">
        <v>0</v>
      </c>
    </row>
    <row r="2509" spans="1:10" ht="15" customHeight="1">
      <c r="A2509" s="587"/>
      <c r="B2509" s="291">
        <v>17</v>
      </c>
      <c r="C2509" s="593" t="str">
        <f>_xlfn.CONCAT(Table1[[#This Row],[groupid]],Table1[[#This Row],[Thành phần hao phí]])</f>
        <v>17Máy đào gầu dây 1,2m3</v>
      </c>
      <c r="D2509" s="594" t="s">
        <v>105</v>
      </c>
      <c r="E2509" s="589" t="s">
        <v>106</v>
      </c>
      <c r="F2509" s="588" t="s">
        <v>103</v>
      </c>
      <c r="G2509" s="595">
        <v>0.192</v>
      </c>
      <c r="H2509" s="590">
        <v>0</v>
      </c>
      <c r="I2509" s="596">
        <v>1</v>
      </c>
      <c r="J2509" s="591">
        <v>0</v>
      </c>
    </row>
    <row r="2510" spans="1:10" ht="15" customHeight="1">
      <c r="A2510" s="587"/>
      <c r="B2510" s="291">
        <v>17</v>
      </c>
      <c r="C2510" s="593" t="str">
        <f>_xlfn.CONCAT(Table1[[#This Row],[groupid]],Table1[[#This Row],[Thành phần hao phí]])</f>
        <v>17Sà lan 250T</v>
      </c>
      <c r="D2510" s="594" t="s">
        <v>113</v>
      </c>
      <c r="E2510" s="589" t="s">
        <v>114</v>
      </c>
      <c r="F2510" s="588" t="s">
        <v>103</v>
      </c>
      <c r="G2510" s="595">
        <v>0.192</v>
      </c>
      <c r="H2510" s="590">
        <v>0</v>
      </c>
      <c r="I2510" s="596">
        <v>1</v>
      </c>
      <c r="J2510" s="591">
        <v>0</v>
      </c>
    </row>
    <row r="2511" spans="1:10" ht="15" customHeight="1">
      <c r="A2511" s="587"/>
      <c r="B2511" s="291">
        <v>17</v>
      </c>
      <c r="C2511" s="593" t="str">
        <f>_xlfn.CONCAT(Table1[[#This Row],[groupid]],Table1[[#This Row],[Thành phần hao phí]])</f>
        <v>17Sà lan 400T</v>
      </c>
      <c r="D2511" s="594" t="s">
        <v>116</v>
      </c>
      <c r="E2511" s="589" t="s">
        <v>117</v>
      </c>
      <c r="F2511" s="588" t="s">
        <v>103</v>
      </c>
      <c r="G2511" s="595">
        <v>0.192</v>
      </c>
      <c r="H2511" s="590">
        <v>0</v>
      </c>
      <c r="I2511" s="596">
        <v>1</v>
      </c>
      <c r="J2511" s="591">
        <v>0</v>
      </c>
    </row>
    <row r="2512" spans="1:10" ht="15" customHeight="1">
      <c r="A2512" s="587"/>
      <c r="B2512" s="291">
        <v>17</v>
      </c>
      <c r="C2512" s="593" t="str">
        <f>_xlfn.CONCAT(Table1[[#This Row],[groupid]],Table1[[#This Row],[Thành phần hao phí]])</f>
        <v>17Cộng</v>
      </c>
      <c r="D2512" s="594"/>
      <c r="E2512" s="589" t="s">
        <v>314</v>
      </c>
      <c r="F2512" s="588"/>
      <c r="G2512" s="595"/>
      <c r="H2512" s="590"/>
      <c r="I2512" s="596"/>
      <c r="J2512" s="591">
        <v>0</v>
      </c>
    </row>
    <row r="2513" spans="1:10" ht="15" customHeight="1">
      <c r="A2513" s="587">
        <v>1</v>
      </c>
      <c r="B2513" s="291">
        <v>1</v>
      </c>
      <c r="C2513" s="593" t="str">
        <f>_xlfn.CONCAT(Table1[[#This Row],[groupid]],Table1[[#This Row],[Thành phần hao phí]])</f>
        <v>1Nạo vét bùn bằng thủ công</v>
      </c>
      <c r="D2513" s="594" t="s">
        <v>44</v>
      </c>
      <c r="E2513" s="589" t="s">
        <v>45</v>
      </c>
      <c r="F2513" s="588" t="s">
        <v>46</v>
      </c>
      <c r="G2513" s="595">
        <v>1</v>
      </c>
      <c r="H2513" s="590"/>
      <c r="I2513" s="596"/>
      <c r="J2513" s="591"/>
    </row>
    <row r="2514" spans="1:10" ht="15" customHeight="1">
      <c r="A2514" s="587"/>
      <c r="B2514" s="291">
        <v>1</v>
      </c>
      <c r="C2514" s="593" t="str">
        <f>_xlfn.CONCAT(Table1[[#This Row],[groupid]],Table1[[#This Row],[Thành phần hao phí]])</f>
        <v>1b) Nhân công</v>
      </c>
      <c r="D2514" s="594"/>
      <c r="E2514" s="589" t="s">
        <v>229</v>
      </c>
      <c r="F2514" s="588"/>
      <c r="G2514" s="595"/>
      <c r="H2514" s="590"/>
      <c r="I2514" s="596"/>
      <c r="J2514" s="591">
        <v>211893</v>
      </c>
    </row>
    <row r="2515" spans="1:10" ht="15" customHeight="1">
      <c r="A2515" s="587"/>
      <c r="B2515" s="291">
        <v>1</v>
      </c>
      <c r="C2515" s="593" t="str">
        <f>_xlfn.CONCAT(Table1[[#This Row],[groupid]],Table1[[#This Row],[Thành phần hao phí]])</f>
        <v>1Nhân công 3,0/7, nhóm 1</v>
      </c>
      <c r="D2515" s="594" t="s">
        <v>91</v>
      </c>
      <c r="E2515" s="589" t="s">
        <v>92</v>
      </c>
      <c r="F2515" s="588" t="s">
        <v>93</v>
      </c>
      <c r="G2515" s="595">
        <v>0.94</v>
      </c>
      <c r="H2515" s="590">
        <v>225418</v>
      </c>
      <c r="I2515" s="596">
        <v>1</v>
      </c>
      <c r="J2515" s="591">
        <v>211893</v>
      </c>
    </row>
    <row r="2516" spans="1:10" ht="15" customHeight="1">
      <c r="A2516" s="587">
        <v>2</v>
      </c>
      <c r="B2516" s="291">
        <v>2</v>
      </c>
      <c r="C2516" s="593" t="str">
        <f>_xlfn.CONCAT(Table1[[#This Row],[groupid]],Table1[[#This Row],[Thành phần hao phí]])</f>
        <v>2Nạo vét kênh mương bằng máy đào gầu dây 0,4m3, chiều cao đổ đất &lt;= 3m, bùn đặc lắng đọng dưới 3 năm</v>
      </c>
      <c r="D2516" s="594" t="s">
        <v>52</v>
      </c>
      <c r="E2516" s="589" t="s">
        <v>53</v>
      </c>
      <c r="F2516" s="588" t="s">
        <v>54</v>
      </c>
      <c r="G2516" s="595">
        <v>1</v>
      </c>
      <c r="H2516" s="590"/>
      <c r="I2516" s="596"/>
      <c r="J2516" s="591"/>
    </row>
    <row r="2517" spans="1:10" ht="15" customHeight="1">
      <c r="A2517" s="587"/>
      <c r="B2517" s="291">
        <v>2</v>
      </c>
      <c r="C2517" s="593" t="str">
        <f>_xlfn.CONCAT(Table1[[#This Row],[groupid]],Table1[[#This Row],[Thành phần hao phí]])</f>
        <v>2b) Nhân công</v>
      </c>
      <c r="D2517" s="594"/>
      <c r="E2517" s="589" t="s">
        <v>229</v>
      </c>
      <c r="F2517" s="588"/>
      <c r="G2517" s="595"/>
      <c r="H2517" s="590"/>
      <c r="I2517" s="596"/>
      <c r="J2517" s="591">
        <v>202130</v>
      </c>
    </row>
    <row r="2518" spans="1:10" ht="15" customHeight="1">
      <c r="A2518" s="587"/>
      <c r="B2518" s="291">
        <v>2</v>
      </c>
      <c r="C2518" s="593" t="str">
        <f>_xlfn.CONCAT(Table1[[#This Row],[groupid]],Table1[[#This Row],[Thành phần hao phí]])</f>
        <v>2Nhân công 3,5/7, nhóm 1</v>
      </c>
      <c r="D2518" s="594" t="s">
        <v>96</v>
      </c>
      <c r="E2518" s="589" t="s">
        <v>97</v>
      </c>
      <c r="F2518" s="588" t="s">
        <v>93</v>
      </c>
      <c r="G2518" s="595">
        <v>0.82</v>
      </c>
      <c r="H2518" s="590">
        <v>246500</v>
      </c>
      <c r="I2518" s="596">
        <v>1</v>
      </c>
      <c r="J2518" s="591">
        <v>202130</v>
      </c>
    </row>
    <row r="2519" spans="1:10" ht="15" customHeight="1">
      <c r="A2519" s="587"/>
      <c r="B2519" s="291">
        <v>2</v>
      </c>
      <c r="C2519" s="593" t="str">
        <f>_xlfn.CONCAT(Table1[[#This Row],[groupid]],Table1[[#This Row],[Thành phần hao phí]])</f>
        <v>2c) Máy thi công</v>
      </c>
      <c r="D2519" s="594"/>
      <c r="E2519" s="589" t="s">
        <v>230</v>
      </c>
      <c r="F2519" s="588"/>
      <c r="G2519" s="595"/>
      <c r="H2519" s="590"/>
      <c r="I2519" s="596"/>
      <c r="J2519" s="591">
        <v>978209</v>
      </c>
    </row>
    <row r="2520" spans="1:10" ht="15" customHeight="1">
      <c r="A2520" s="587"/>
      <c r="B2520" s="291">
        <v>2</v>
      </c>
      <c r="C2520" s="593" t="str">
        <f>_xlfn.CONCAT(Table1[[#This Row],[groupid]],Table1[[#This Row],[Thành phần hao phí]])</f>
        <v>2Máy đào gầu dây 0,4m3</v>
      </c>
      <c r="D2520" s="594" t="s">
        <v>101</v>
      </c>
      <c r="E2520" s="589" t="s">
        <v>102</v>
      </c>
      <c r="F2520" s="588" t="s">
        <v>103</v>
      </c>
      <c r="G2520" s="595">
        <v>0.44</v>
      </c>
      <c r="H2520" s="590">
        <v>1992824</v>
      </c>
      <c r="I2520" s="596">
        <v>1</v>
      </c>
      <c r="J2520" s="591">
        <v>876843</v>
      </c>
    </row>
    <row r="2521" spans="1:10" ht="15" customHeight="1">
      <c r="A2521" s="587"/>
      <c r="B2521" s="291">
        <v>2</v>
      </c>
      <c r="C2521" s="593" t="str">
        <f>_xlfn.CONCAT(Table1[[#This Row],[groupid]],Table1[[#This Row],[Thành phần hao phí]])</f>
        <v>2Phao thép 60T đặt máy</v>
      </c>
      <c r="D2521" s="594" t="s">
        <v>108</v>
      </c>
      <c r="E2521" s="589" t="s">
        <v>112</v>
      </c>
      <c r="F2521" s="588" t="s">
        <v>103</v>
      </c>
      <c r="G2521" s="595">
        <v>0.44</v>
      </c>
      <c r="H2521" s="590">
        <v>115189</v>
      </c>
      <c r="I2521" s="596">
        <v>1</v>
      </c>
      <c r="J2521" s="591">
        <v>50683</v>
      </c>
    </row>
    <row r="2522" spans="1:10" ht="15" customHeight="1">
      <c r="A2522" s="587"/>
      <c r="B2522" s="291">
        <v>2</v>
      </c>
      <c r="C2522" s="593" t="str">
        <f>_xlfn.CONCAT(Table1[[#This Row],[groupid]],Table1[[#This Row],[Thành phần hao phí]])</f>
        <v>2Phao thép 60T chứa bùn</v>
      </c>
      <c r="D2522" s="594" t="s">
        <v>108</v>
      </c>
      <c r="E2522" s="589" t="s">
        <v>111</v>
      </c>
      <c r="F2522" s="588" t="s">
        <v>103</v>
      </c>
      <c r="G2522" s="595">
        <v>0.44</v>
      </c>
      <c r="H2522" s="590">
        <v>115189</v>
      </c>
      <c r="I2522" s="596">
        <v>1</v>
      </c>
      <c r="J2522" s="591">
        <v>50683</v>
      </c>
    </row>
    <row r="2523" spans="1:10" ht="15" customHeight="1">
      <c r="A2523" s="587"/>
      <c r="B2523" s="291">
        <v>2</v>
      </c>
      <c r="C2523" s="593" t="str">
        <f>_xlfn.CONCAT(Table1[[#This Row],[groupid]],Table1[[#This Row],[Thành phần hao phí]])</f>
        <v>2Cộng</v>
      </c>
      <c r="D2523" s="594"/>
      <c r="E2523" s="589" t="s">
        <v>314</v>
      </c>
      <c r="F2523" s="588"/>
      <c r="G2523" s="595"/>
      <c r="H2523" s="590"/>
      <c r="I2523" s="596"/>
      <c r="J2523" s="591">
        <v>978209</v>
      </c>
    </row>
    <row r="2524" spans="1:10" ht="15" customHeight="1">
      <c r="A2524" s="587">
        <v>3</v>
      </c>
      <c r="B2524" s="291">
        <v>3</v>
      </c>
      <c r="C2524" s="593" t="str">
        <f>_xlfn.CONCAT(Table1[[#This Row],[groupid]],Table1[[#This Row],[Thành phần hao phí]])</f>
        <v>3Vận chuyển 1km đầu, đi đổ bằng tàu kéo 75cv + phao thép 60T</v>
      </c>
      <c r="D2524" s="594" t="s">
        <v>57</v>
      </c>
      <c r="E2524" s="589" t="s">
        <v>58</v>
      </c>
      <c r="F2524" s="588" t="s">
        <v>54</v>
      </c>
      <c r="G2524" s="595">
        <v>1</v>
      </c>
      <c r="H2524" s="590"/>
      <c r="I2524" s="596"/>
      <c r="J2524" s="591"/>
    </row>
    <row r="2525" spans="1:10" ht="15" customHeight="1">
      <c r="A2525" s="587"/>
      <c r="B2525" s="291">
        <v>3</v>
      </c>
      <c r="C2525" s="593" t="str">
        <f>_xlfn.CONCAT(Table1[[#This Row],[groupid]],Table1[[#This Row],[Thành phần hao phí]])</f>
        <v>3c) Máy thi công</v>
      </c>
      <c r="D2525" s="594"/>
      <c r="E2525" s="589" t="s">
        <v>230</v>
      </c>
      <c r="F2525" s="588"/>
      <c r="G2525" s="595"/>
      <c r="H2525" s="590"/>
      <c r="I2525" s="596"/>
      <c r="J2525" s="591">
        <v>343452</v>
      </c>
    </row>
    <row r="2526" spans="1:10" ht="15" customHeight="1">
      <c r="A2526" s="587"/>
      <c r="B2526" s="291">
        <v>3</v>
      </c>
      <c r="C2526" s="593" t="str">
        <f>_xlfn.CONCAT(Table1[[#This Row],[groupid]],Table1[[#This Row],[Thành phần hao phí]])</f>
        <v>3Phao thép 60T</v>
      </c>
      <c r="D2526" s="594" t="s">
        <v>108</v>
      </c>
      <c r="E2526" s="589" t="s">
        <v>109</v>
      </c>
      <c r="F2526" s="588" t="s">
        <v>103</v>
      </c>
      <c r="G2526" s="595">
        <v>9.4E-2</v>
      </c>
      <c r="H2526" s="590">
        <v>115189</v>
      </c>
      <c r="I2526" s="596">
        <v>1</v>
      </c>
      <c r="J2526" s="591">
        <v>10828</v>
      </c>
    </row>
    <row r="2527" spans="1:10" ht="15" customHeight="1">
      <c r="A2527" s="587"/>
      <c r="B2527" s="291">
        <v>3</v>
      </c>
      <c r="C2527" s="593" t="str">
        <f>_xlfn.CONCAT(Table1[[#This Row],[groupid]],Table1[[#This Row],[Thành phần hao phí]])</f>
        <v>3Tàu kéo 75CV</v>
      </c>
      <c r="D2527" s="594" t="s">
        <v>123</v>
      </c>
      <c r="E2527" s="589" t="s">
        <v>124</v>
      </c>
      <c r="F2527" s="588" t="s">
        <v>103</v>
      </c>
      <c r="G2527" s="595">
        <v>9.4E-2</v>
      </c>
      <c r="H2527" s="590">
        <v>3538558</v>
      </c>
      <c r="I2527" s="596">
        <v>1</v>
      </c>
      <c r="J2527" s="591">
        <v>332624</v>
      </c>
    </row>
    <row r="2528" spans="1:10" ht="15" customHeight="1">
      <c r="A2528" s="587"/>
      <c r="B2528" s="291">
        <v>3</v>
      </c>
      <c r="C2528" s="593" t="str">
        <f>_xlfn.CONCAT(Table1[[#This Row],[groupid]],Table1[[#This Row],[Thành phần hao phí]])</f>
        <v>3Cộng</v>
      </c>
      <c r="D2528" s="594"/>
      <c r="E2528" s="589" t="s">
        <v>314</v>
      </c>
      <c r="F2528" s="588"/>
      <c r="G2528" s="595"/>
      <c r="H2528" s="590"/>
      <c r="I2528" s="596"/>
      <c r="J2528" s="591">
        <v>343452</v>
      </c>
    </row>
    <row r="2529" spans="1:10" ht="15" customHeight="1">
      <c r="A2529" s="587">
        <v>4</v>
      </c>
      <c r="B2529" s="291">
        <v>4</v>
      </c>
      <c r="C2529" s="593" t="str">
        <f>_xlfn.CONCAT(Table1[[#This Row],[groupid]],Table1[[#This Row],[Thành phần hao phí]])</f>
        <v>4Vận chuyển đất, cát đổ đi bằng tàu kéo 360CV, sà lan 400 tấn, vận chuyển 1 km tiếp theo, cự ly &lt;= 6km</v>
      </c>
      <c r="D2529" s="594" t="s">
        <v>60</v>
      </c>
      <c r="E2529" s="589" t="s">
        <v>61</v>
      </c>
      <c r="F2529" s="588" t="s">
        <v>54</v>
      </c>
      <c r="G2529" s="595">
        <v>1</v>
      </c>
      <c r="H2529" s="590"/>
      <c r="I2529" s="596"/>
      <c r="J2529" s="591"/>
    </row>
    <row r="2530" spans="1:10" ht="15" customHeight="1">
      <c r="A2530" s="587"/>
      <c r="B2530" s="291">
        <v>4</v>
      </c>
      <c r="C2530" s="593" t="str">
        <f>_xlfn.CONCAT(Table1[[#This Row],[groupid]],Table1[[#This Row],[Thành phần hao phí]])</f>
        <v>4c) Máy thi công</v>
      </c>
      <c r="D2530" s="594"/>
      <c r="E2530" s="589" t="s">
        <v>230</v>
      </c>
      <c r="F2530" s="588"/>
      <c r="G2530" s="595"/>
      <c r="H2530" s="590"/>
      <c r="I2530" s="596"/>
      <c r="J2530" s="591">
        <v>555370</v>
      </c>
    </row>
    <row r="2531" spans="1:10" ht="15" customHeight="1">
      <c r="A2531" s="587"/>
      <c r="B2531" s="291">
        <v>4</v>
      </c>
      <c r="C2531" s="593" t="str">
        <f>_xlfn.CONCAT(Table1[[#This Row],[groupid]],Table1[[#This Row],[Thành phần hao phí]])</f>
        <v>4Phao thép 60T</v>
      </c>
      <c r="D2531" s="594" t="s">
        <v>108</v>
      </c>
      <c r="E2531" s="589" t="s">
        <v>109</v>
      </c>
      <c r="F2531" s="588" t="s">
        <v>103</v>
      </c>
      <c r="G2531" s="595">
        <v>0.08</v>
      </c>
      <c r="H2531" s="590">
        <v>115189</v>
      </c>
      <c r="I2531" s="596">
        <v>1.9</v>
      </c>
      <c r="J2531" s="591">
        <v>17509</v>
      </c>
    </row>
    <row r="2532" spans="1:10" ht="15" customHeight="1">
      <c r="A2532" s="587"/>
      <c r="B2532" s="291">
        <v>4</v>
      </c>
      <c r="C2532" s="593" t="str">
        <f>_xlfn.CONCAT(Table1[[#This Row],[groupid]],Table1[[#This Row],[Thành phần hao phí]])</f>
        <v>4Tàu kéo 75CV</v>
      </c>
      <c r="D2532" s="594" t="s">
        <v>123</v>
      </c>
      <c r="E2532" s="589" t="s">
        <v>124</v>
      </c>
      <c r="F2532" s="588" t="s">
        <v>103</v>
      </c>
      <c r="G2532" s="595">
        <v>0.08</v>
      </c>
      <c r="H2532" s="590">
        <v>3538558</v>
      </c>
      <c r="I2532" s="596">
        <v>1.9</v>
      </c>
      <c r="J2532" s="591">
        <v>537861</v>
      </c>
    </row>
    <row r="2533" spans="1:10" ht="15" customHeight="1">
      <c r="A2533" s="587"/>
      <c r="B2533" s="291">
        <v>4</v>
      </c>
      <c r="C2533" s="593" t="str">
        <f>_xlfn.CONCAT(Table1[[#This Row],[groupid]],Table1[[#This Row],[Thành phần hao phí]])</f>
        <v>4Cộng</v>
      </c>
      <c r="D2533" s="594"/>
      <c r="E2533" s="589" t="s">
        <v>314</v>
      </c>
      <c r="F2533" s="588"/>
      <c r="G2533" s="595"/>
      <c r="H2533" s="590"/>
      <c r="I2533" s="596"/>
      <c r="J2533" s="591">
        <v>555370</v>
      </c>
    </row>
    <row r="2534" spans="1:10" ht="15" customHeight="1">
      <c r="A2534" s="587">
        <v>5</v>
      </c>
      <c r="B2534" s="291">
        <v>5</v>
      </c>
      <c r="C2534" s="593" t="str">
        <f>_xlfn.CONCAT(Table1[[#This Row],[groupid]],Table1[[#This Row],[Thành phần hao phí]])</f>
        <v>5Đào xúc bùn lên xà lan 400T bằng máy đào gầu dây &lt;1,25m3, (máy đào đứng trên phao thép trọng tải 60T)</v>
      </c>
      <c r="D2534" s="594" t="s">
        <v>63</v>
      </c>
      <c r="E2534" s="589" t="s">
        <v>64</v>
      </c>
      <c r="F2534" s="588" t="s">
        <v>54</v>
      </c>
      <c r="G2534" s="595">
        <v>1</v>
      </c>
      <c r="H2534" s="590"/>
      <c r="I2534" s="596"/>
      <c r="J2534" s="591"/>
    </row>
    <row r="2535" spans="1:10" ht="15" customHeight="1">
      <c r="A2535" s="587"/>
      <c r="B2535" s="291">
        <v>5</v>
      </c>
      <c r="C2535" s="593" t="str">
        <f>_xlfn.CONCAT(Table1[[#This Row],[groupid]],Table1[[#This Row],[Thành phần hao phí]])</f>
        <v>5b) Nhân công</v>
      </c>
      <c r="D2535" s="594"/>
      <c r="E2535" s="589" t="s">
        <v>229</v>
      </c>
      <c r="F2535" s="588"/>
      <c r="G2535" s="595"/>
      <c r="H2535" s="590"/>
      <c r="I2535" s="596"/>
      <c r="J2535" s="591">
        <v>88740</v>
      </c>
    </row>
    <row r="2536" spans="1:10" ht="15" customHeight="1">
      <c r="A2536" s="587"/>
      <c r="B2536" s="291">
        <v>5</v>
      </c>
      <c r="C2536" s="593" t="str">
        <f>_xlfn.CONCAT(Table1[[#This Row],[groupid]],Table1[[#This Row],[Thành phần hao phí]])</f>
        <v>5Nhân công 3,5/7, nhóm 1</v>
      </c>
      <c r="D2536" s="594" t="s">
        <v>96</v>
      </c>
      <c r="E2536" s="589" t="s">
        <v>97</v>
      </c>
      <c r="F2536" s="588" t="s">
        <v>93</v>
      </c>
      <c r="G2536" s="595">
        <v>0.36</v>
      </c>
      <c r="H2536" s="590">
        <v>246500</v>
      </c>
      <c r="I2536" s="596">
        <v>1</v>
      </c>
      <c r="J2536" s="591">
        <v>88740</v>
      </c>
    </row>
    <row r="2537" spans="1:10" ht="15" customHeight="1">
      <c r="A2537" s="587"/>
      <c r="B2537" s="291">
        <v>5</v>
      </c>
      <c r="C2537" s="593" t="str">
        <f>_xlfn.CONCAT(Table1[[#This Row],[groupid]],Table1[[#This Row],[Thành phần hao phí]])</f>
        <v>5c) Máy thi công</v>
      </c>
      <c r="D2537" s="594"/>
      <c r="E2537" s="589" t="s">
        <v>230</v>
      </c>
      <c r="F2537" s="588"/>
      <c r="G2537" s="595"/>
      <c r="H2537" s="590"/>
      <c r="I2537" s="596"/>
      <c r="J2537" s="591">
        <v>1007960</v>
      </c>
    </row>
    <row r="2538" spans="1:10" ht="15" customHeight="1">
      <c r="A2538" s="587"/>
      <c r="B2538" s="291">
        <v>5</v>
      </c>
      <c r="C2538" s="593" t="str">
        <f>_xlfn.CONCAT(Table1[[#This Row],[groupid]],Table1[[#This Row],[Thành phần hao phí]])</f>
        <v>5Máy đào gầu dây 1,2m3</v>
      </c>
      <c r="D2538" s="594" t="s">
        <v>105</v>
      </c>
      <c r="E2538" s="589" t="s">
        <v>106</v>
      </c>
      <c r="F2538" s="588" t="s">
        <v>103</v>
      </c>
      <c r="G2538" s="595">
        <v>0.192</v>
      </c>
      <c r="H2538" s="590">
        <v>3565793</v>
      </c>
      <c r="I2538" s="596">
        <v>1</v>
      </c>
      <c r="J2538" s="591">
        <v>684632</v>
      </c>
    </row>
    <row r="2539" spans="1:10" ht="15" customHeight="1">
      <c r="A2539" s="587"/>
      <c r="B2539" s="291">
        <v>5</v>
      </c>
      <c r="C2539" s="593" t="str">
        <f>_xlfn.CONCAT(Table1[[#This Row],[groupid]],Table1[[#This Row],[Thành phần hao phí]])</f>
        <v>5Sà lan 250T</v>
      </c>
      <c r="D2539" s="594" t="s">
        <v>113</v>
      </c>
      <c r="E2539" s="589" t="s">
        <v>114</v>
      </c>
      <c r="F2539" s="588" t="s">
        <v>103</v>
      </c>
      <c r="G2539" s="595">
        <v>0.192</v>
      </c>
      <c r="H2539" s="590">
        <v>677592</v>
      </c>
      <c r="I2539" s="596">
        <v>1</v>
      </c>
      <c r="J2539" s="591">
        <v>130098</v>
      </c>
    </row>
    <row r="2540" spans="1:10" ht="15" customHeight="1">
      <c r="A2540" s="587"/>
      <c r="B2540" s="291">
        <v>5</v>
      </c>
      <c r="C2540" s="593" t="str">
        <f>_xlfn.CONCAT(Table1[[#This Row],[groupid]],Table1[[#This Row],[Thành phần hao phí]])</f>
        <v>5Phao thép 60T chứa bùn</v>
      </c>
      <c r="D2540" s="594" t="s">
        <v>108</v>
      </c>
      <c r="E2540" s="589" t="s">
        <v>111</v>
      </c>
      <c r="F2540" s="588" t="s">
        <v>103</v>
      </c>
      <c r="G2540" s="595">
        <v>0.192</v>
      </c>
      <c r="H2540" s="590">
        <v>115189</v>
      </c>
      <c r="I2540" s="596">
        <v>1</v>
      </c>
      <c r="J2540" s="591">
        <v>22116</v>
      </c>
    </row>
    <row r="2541" spans="1:10" ht="15" customHeight="1">
      <c r="A2541" s="587"/>
      <c r="B2541" s="291">
        <v>5</v>
      </c>
      <c r="C2541" s="593" t="str">
        <f>_xlfn.CONCAT(Table1[[#This Row],[groupid]],Table1[[#This Row],[Thành phần hao phí]])</f>
        <v>5Sà lan 400T nhận bùn</v>
      </c>
      <c r="D2541" s="594" t="s">
        <v>116</v>
      </c>
      <c r="E2541" s="589" t="s">
        <v>119</v>
      </c>
      <c r="F2541" s="588" t="s">
        <v>103</v>
      </c>
      <c r="G2541" s="595">
        <v>0.192</v>
      </c>
      <c r="H2541" s="590">
        <v>891221</v>
      </c>
      <c r="I2541" s="596">
        <v>1</v>
      </c>
      <c r="J2541" s="591">
        <v>171114</v>
      </c>
    </row>
    <row r="2542" spans="1:10" ht="15" customHeight="1">
      <c r="A2542" s="587"/>
      <c r="B2542" s="291">
        <v>5</v>
      </c>
      <c r="C2542" s="593" t="str">
        <f>_xlfn.CONCAT(Table1[[#This Row],[groupid]],Table1[[#This Row],[Thành phần hao phí]])</f>
        <v>5Cộng</v>
      </c>
      <c r="D2542" s="594"/>
      <c r="E2542" s="589" t="s">
        <v>314</v>
      </c>
      <c r="F2542" s="588"/>
      <c r="G2542" s="595"/>
      <c r="H2542" s="590"/>
      <c r="I2542" s="596"/>
      <c r="J2542" s="591">
        <v>1007960</v>
      </c>
    </row>
    <row r="2543" spans="1:10" ht="15" customHeight="1">
      <c r="A2543" s="587">
        <v>6</v>
      </c>
      <c r="B2543" s="291">
        <v>6</v>
      </c>
      <c r="C2543" s="593" t="str">
        <f>_xlfn.CONCAT(Table1[[#This Row],[groupid]],Table1[[#This Row],[Thành phần hao phí]])</f>
        <v>6Vận chuyển đất, bùn đổ đi bằng tàu kéo 360CV, sà lan 400 tấn, vận chuyển 1 km đầu</v>
      </c>
      <c r="D2543" s="594" t="s">
        <v>57</v>
      </c>
      <c r="E2543" s="589" t="s">
        <v>67</v>
      </c>
      <c r="F2543" s="588" t="s">
        <v>54</v>
      </c>
      <c r="G2543" s="595">
        <v>1</v>
      </c>
      <c r="H2543" s="590"/>
      <c r="I2543" s="596"/>
      <c r="J2543" s="591"/>
    </row>
    <row r="2544" spans="1:10" ht="15" customHeight="1">
      <c r="A2544" s="587"/>
      <c r="B2544" s="291">
        <v>6</v>
      </c>
      <c r="C2544" s="593" t="str">
        <f>_xlfn.CONCAT(Table1[[#This Row],[groupid]],Table1[[#This Row],[Thành phần hao phí]])</f>
        <v>6c) Máy thi công</v>
      </c>
      <c r="D2544" s="594"/>
      <c r="E2544" s="589" t="s">
        <v>230</v>
      </c>
      <c r="F2544" s="588"/>
      <c r="G2544" s="595"/>
      <c r="H2544" s="590"/>
      <c r="I2544" s="596"/>
      <c r="J2544" s="591">
        <v>634088</v>
      </c>
    </row>
    <row r="2545" spans="1:10" ht="15" customHeight="1">
      <c r="A2545" s="587"/>
      <c r="B2545" s="291">
        <v>6</v>
      </c>
      <c r="C2545" s="593" t="str">
        <f>_xlfn.CONCAT(Table1[[#This Row],[groupid]],Table1[[#This Row],[Thành phần hao phí]])</f>
        <v>6Sà lan 400T</v>
      </c>
      <c r="D2545" s="594" t="s">
        <v>116</v>
      </c>
      <c r="E2545" s="589" t="s">
        <v>117</v>
      </c>
      <c r="F2545" s="588" t="s">
        <v>103</v>
      </c>
      <c r="G2545" s="595">
        <v>9.4E-2</v>
      </c>
      <c r="H2545" s="590">
        <v>891221</v>
      </c>
      <c r="I2545" s="596">
        <v>1</v>
      </c>
      <c r="J2545" s="591">
        <v>83775</v>
      </c>
    </row>
    <row r="2546" spans="1:10" ht="15" customHeight="1">
      <c r="A2546" s="587"/>
      <c r="B2546" s="291">
        <v>6</v>
      </c>
      <c r="C2546" s="593" t="str">
        <f>_xlfn.CONCAT(Table1[[#This Row],[groupid]],Table1[[#This Row],[Thành phần hao phí]])</f>
        <v>6Tàu kéo 360CV</v>
      </c>
      <c r="D2546" s="594" t="s">
        <v>120</v>
      </c>
      <c r="E2546" s="589" t="s">
        <v>121</v>
      </c>
      <c r="F2546" s="588" t="s">
        <v>103</v>
      </c>
      <c r="G2546" s="595">
        <v>9.4E-2</v>
      </c>
      <c r="H2546" s="590">
        <v>5854397</v>
      </c>
      <c r="I2546" s="596">
        <v>1</v>
      </c>
      <c r="J2546" s="591">
        <v>550313</v>
      </c>
    </row>
    <row r="2547" spans="1:10" ht="15" customHeight="1">
      <c r="A2547" s="587"/>
      <c r="B2547" s="291">
        <v>6</v>
      </c>
      <c r="C2547" s="593" t="str">
        <f>_xlfn.CONCAT(Table1[[#This Row],[groupid]],Table1[[#This Row],[Thành phần hao phí]])</f>
        <v>6Cộng</v>
      </c>
      <c r="D2547" s="594"/>
      <c r="E2547" s="589" t="s">
        <v>314</v>
      </c>
      <c r="F2547" s="588"/>
      <c r="G2547" s="595"/>
      <c r="H2547" s="590"/>
      <c r="I2547" s="596"/>
      <c r="J2547" s="591">
        <v>634088</v>
      </c>
    </row>
    <row r="2548" spans="1:10" ht="15" customHeight="1">
      <c r="A2548" s="587">
        <v>7</v>
      </c>
      <c r="B2548" s="291">
        <v>7</v>
      </c>
      <c r="C2548" s="593" t="str">
        <f>_xlfn.CONCAT(Table1[[#This Row],[groupid]],Table1[[#This Row],[Thành phần hao phí]])</f>
        <v>7Vận chuyển đất, bùn đổ đi bằng tàu kéo 360CV, sà lan 400 tấn, vận chuyển 1 km tiếp theo, cự ly &lt;= 6km</v>
      </c>
      <c r="D2548" s="594" t="s">
        <v>60</v>
      </c>
      <c r="E2548" s="589" t="s">
        <v>69</v>
      </c>
      <c r="F2548" s="588" t="s">
        <v>54</v>
      </c>
      <c r="G2548" s="595">
        <v>1</v>
      </c>
      <c r="H2548" s="590"/>
      <c r="I2548" s="596"/>
      <c r="J2548" s="591"/>
    </row>
    <row r="2549" spans="1:10" ht="15" customHeight="1">
      <c r="A2549" s="587"/>
      <c r="B2549" s="291">
        <v>7</v>
      </c>
      <c r="C2549" s="593" t="str">
        <f>_xlfn.CONCAT(Table1[[#This Row],[groupid]],Table1[[#This Row],[Thành phần hao phí]])</f>
        <v>7c) Máy thi công</v>
      </c>
      <c r="D2549" s="594"/>
      <c r="E2549" s="589" t="s">
        <v>230</v>
      </c>
      <c r="F2549" s="588"/>
      <c r="G2549" s="595"/>
      <c r="H2549" s="590"/>
      <c r="I2549" s="596"/>
      <c r="J2549" s="591">
        <v>2698247</v>
      </c>
    </row>
    <row r="2550" spans="1:10" ht="15" customHeight="1">
      <c r="A2550" s="587"/>
      <c r="B2550" s="291">
        <v>7</v>
      </c>
      <c r="C2550" s="593" t="str">
        <f>_xlfn.CONCAT(Table1[[#This Row],[groupid]],Table1[[#This Row],[Thành phần hao phí]])</f>
        <v>7Sà lan 400T</v>
      </c>
      <c r="D2550" s="594" t="s">
        <v>116</v>
      </c>
      <c r="E2550" s="589" t="s">
        <v>117</v>
      </c>
      <c r="F2550" s="588" t="s">
        <v>103</v>
      </c>
      <c r="G2550" s="595">
        <v>0.08</v>
      </c>
      <c r="H2550" s="590">
        <v>891221</v>
      </c>
      <c r="I2550" s="596">
        <v>5</v>
      </c>
      <c r="J2550" s="591">
        <v>356488</v>
      </c>
    </row>
    <row r="2551" spans="1:10" ht="15" customHeight="1">
      <c r="A2551" s="587"/>
      <c r="B2551" s="291">
        <v>7</v>
      </c>
      <c r="C2551" s="593" t="str">
        <f>_xlfn.CONCAT(Table1[[#This Row],[groupid]],Table1[[#This Row],[Thành phần hao phí]])</f>
        <v>7Tàu kéo 360CV</v>
      </c>
      <c r="D2551" s="594" t="s">
        <v>120</v>
      </c>
      <c r="E2551" s="589" t="s">
        <v>121</v>
      </c>
      <c r="F2551" s="588" t="s">
        <v>103</v>
      </c>
      <c r="G2551" s="595">
        <v>0.08</v>
      </c>
      <c r="H2551" s="590">
        <v>5854397</v>
      </c>
      <c r="I2551" s="596">
        <v>5</v>
      </c>
      <c r="J2551" s="591">
        <v>2341759</v>
      </c>
    </row>
    <row r="2552" spans="1:10" ht="15" customHeight="1">
      <c r="A2552" s="587"/>
      <c r="B2552" s="291">
        <v>7</v>
      </c>
      <c r="C2552" s="593" t="str">
        <f>_xlfn.CONCAT(Table1[[#This Row],[groupid]],Table1[[#This Row],[Thành phần hao phí]])</f>
        <v>7Cộng</v>
      </c>
      <c r="D2552" s="594"/>
      <c r="E2552" s="589" t="s">
        <v>314</v>
      </c>
      <c r="F2552" s="588"/>
      <c r="G2552" s="595"/>
      <c r="H2552" s="590"/>
      <c r="I2552" s="596"/>
      <c r="J2552" s="591">
        <v>2698247</v>
      </c>
    </row>
    <row r="2553" spans="1:10" ht="15" customHeight="1">
      <c r="A2553" s="587">
        <v>8</v>
      </c>
      <c r="B2553" s="291">
        <v>8</v>
      </c>
      <c r="C2553" s="593" t="str">
        <f>_xlfn.CONCAT(Table1[[#This Row],[groupid]],Table1[[#This Row],[Thành phần hao phí]])</f>
        <v>8Vận chuyển đất, bùn đổ đi bằng tàu kéo 360CV, sà lan 400 tấn, vận chuyển 1 km tiếp theo, cự ly từ 6 - 20km</v>
      </c>
      <c r="D2553" s="594" t="s">
        <v>71</v>
      </c>
      <c r="E2553" s="589" t="s">
        <v>72</v>
      </c>
      <c r="F2553" s="588" t="s">
        <v>54</v>
      </c>
      <c r="G2553" s="595">
        <v>1</v>
      </c>
      <c r="H2553" s="590"/>
      <c r="I2553" s="596"/>
      <c r="J2553" s="591"/>
    </row>
    <row r="2554" spans="1:10" ht="15" customHeight="1">
      <c r="A2554" s="587"/>
      <c r="B2554" s="291">
        <v>8</v>
      </c>
      <c r="C2554" s="593" t="str">
        <f>_xlfn.CONCAT(Table1[[#This Row],[groupid]],Table1[[#This Row],[Thành phần hao phí]])</f>
        <v>8c) Máy thi công</v>
      </c>
      <c r="D2554" s="594"/>
      <c r="E2554" s="589" t="s">
        <v>230</v>
      </c>
      <c r="F2554" s="588"/>
      <c r="G2554" s="595"/>
      <c r="H2554" s="590"/>
      <c r="I2554" s="596"/>
      <c r="J2554" s="591">
        <v>6705145</v>
      </c>
    </row>
    <row r="2555" spans="1:10" ht="15" customHeight="1">
      <c r="A2555" s="587"/>
      <c r="B2555" s="291">
        <v>8</v>
      </c>
      <c r="C2555" s="593" t="str">
        <f>_xlfn.CONCAT(Table1[[#This Row],[groupid]],Table1[[#This Row],[Thành phần hao phí]])</f>
        <v>8Sà lan 400T</v>
      </c>
      <c r="D2555" s="594" t="s">
        <v>116</v>
      </c>
      <c r="E2555" s="589" t="s">
        <v>117</v>
      </c>
      <c r="F2555" s="588" t="s">
        <v>103</v>
      </c>
      <c r="G2555" s="595">
        <v>7.0999999999999994E-2</v>
      </c>
      <c r="H2555" s="590">
        <v>891221</v>
      </c>
      <c r="I2555" s="596">
        <v>14</v>
      </c>
      <c r="J2555" s="591">
        <v>885874</v>
      </c>
    </row>
    <row r="2556" spans="1:10" ht="15" customHeight="1">
      <c r="A2556" s="587"/>
      <c r="B2556" s="291">
        <v>8</v>
      </c>
      <c r="C2556" s="593" t="str">
        <f>_xlfn.CONCAT(Table1[[#This Row],[groupid]],Table1[[#This Row],[Thành phần hao phí]])</f>
        <v>8Tàu kéo 360CV</v>
      </c>
      <c r="D2556" s="594" t="s">
        <v>120</v>
      </c>
      <c r="E2556" s="589" t="s">
        <v>121</v>
      </c>
      <c r="F2556" s="588" t="s">
        <v>103</v>
      </c>
      <c r="G2556" s="595">
        <v>7.0999999999999994E-2</v>
      </c>
      <c r="H2556" s="590">
        <v>5854397</v>
      </c>
      <c r="I2556" s="596">
        <v>14</v>
      </c>
      <c r="J2556" s="591">
        <v>5819271</v>
      </c>
    </row>
    <row r="2557" spans="1:10" ht="15" customHeight="1">
      <c r="A2557" s="587"/>
      <c r="B2557" s="291">
        <v>8</v>
      </c>
      <c r="C2557" s="593" t="str">
        <f>_xlfn.CONCAT(Table1[[#This Row],[groupid]],Table1[[#This Row],[Thành phần hao phí]])</f>
        <v>8Cộng</v>
      </c>
      <c r="D2557" s="594"/>
      <c r="E2557" s="589" t="s">
        <v>314</v>
      </c>
      <c r="F2557" s="588"/>
      <c r="G2557" s="595"/>
      <c r="H2557" s="590"/>
      <c r="I2557" s="596"/>
      <c r="J2557" s="591">
        <v>6705145</v>
      </c>
    </row>
    <row r="2558" spans="1:10" ht="15" customHeight="1">
      <c r="A2558" s="587">
        <v>9</v>
      </c>
      <c r="B2558" s="291">
        <v>9</v>
      </c>
      <c r="C2558" s="593" t="str">
        <f>_xlfn.CONCAT(Table1[[#This Row],[groupid]],Table1[[#This Row],[Thành phần hao phí]])</f>
        <v>9Vận chuyển đất, bùn đổ đi bằng tàu kéo 360CV, sà lan 400 tấn, vận chuyển 1 km tiếp theo, cự ly &gt; 20km</v>
      </c>
      <c r="D2558" s="594" t="s">
        <v>74</v>
      </c>
      <c r="E2558" s="589" t="s">
        <v>75</v>
      </c>
      <c r="F2558" s="588" t="s">
        <v>54</v>
      </c>
      <c r="G2558" s="595">
        <v>1</v>
      </c>
      <c r="H2558" s="590"/>
      <c r="I2558" s="596"/>
      <c r="J2558" s="591"/>
    </row>
    <row r="2559" spans="1:10" ht="15" customHeight="1">
      <c r="A2559" s="587"/>
      <c r="B2559" s="291">
        <v>9</v>
      </c>
      <c r="C2559" s="593" t="str">
        <f>_xlfn.CONCAT(Table1[[#This Row],[groupid]],Table1[[#This Row],[Thành phần hao phí]])</f>
        <v>9c) Máy thi công</v>
      </c>
      <c r="D2559" s="594"/>
      <c r="E2559" s="589" t="s">
        <v>230</v>
      </c>
      <c r="F2559" s="588"/>
      <c r="G2559" s="595"/>
      <c r="H2559" s="590"/>
      <c r="I2559" s="596"/>
      <c r="J2559" s="591">
        <v>279269</v>
      </c>
    </row>
    <row r="2560" spans="1:10" ht="15" customHeight="1">
      <c r="A2560" s="587"/>
      <c r="B2560" s="291">
        <v>9</v>
      </c>
      <c r="C2560" s="593" t="str">
        <f>_xlfn.CONCAT(Table1[[#This Row],[groupid]],Table1[[#This Row],[Thành phần hao phí]])</f>
        <v>9Sà lan 400T</v>
      </c>
      <c r="D2560" s="594" t="s">
        <v>116</v>
      </c>
      <c r="E2560" s="589" t="s">
        <v>117</v>
      </c>
      <c r="F2560" s="588" t="s">
        <v>103</v>
      </c>
      <c r="G2560" s="595">
        <v>6.9000000000000006E-2</v>
      </c>
      <c r="H2560" s="590">
        <v>891221</v>
      </c>
      <c r="I2560" s="596">
        <v>0.6</v>
      </c>
      <c r="J2560" s="591">
        <v>36897</v>
      </c>
    </row>
    <row r="2561" spans="1:10" ht="15" customHeight="1">
      <c r="A2561" s="587"/>
      <c r="B2561" s="291">
        <v>9</v>
      </c>
      <c r="C2561" s="593" t="str">
        <f>_xlfn.CONCAT(Table1[[#This Row],[groupid]],Table1[[#This Row],[Thành phần hao phí]])</f>
        <v>9Tàu kéo 360CV</v>
      </c>
      <c r="D2561" s="594" t="s">
        <v>120</v>
      </c>
      <c r="E2561" s="589" t="s">
        <v>121</v>
      </c>
      <c r="F2561" s="588" t="s">
        <v>103</v>
      </c>
      <c r="G2561" s="595">
        <v>6.9000000000000006E-2</v>
      </c>
      <c r="H2561" s="590">
        <v>5854397</v>
      </c>
      <c r="I2561" s="596">
        <v>0.6</v>
      </c>
      <c r="J2561" s="591">
        <v>242372</v>
      </c>
    </row>
    <row r="2562" spans="1:10" ht="15" customHeight="1">
      <c r="A2562" s="587"/>
      <c r="B2562" s="291">
        <v>9</v>
      </c>
      <c r="C2562" s="593" t="str">
        <f>_xlfn.CONCAT(Table1[[#This Row],[groupid]],Table1[[#This Row],[Thành phần hao phí]])</f>
        <v>9Cộng</v>
      </c>
      <c r="D2562" s="594"/>
      <c r="E2562" s="589" t="s">
        <v>314</v>
      </c>
      <c r="F2562" s="588"/>
      <c r="G2562" s="595"/>
      <c r="H2562" s="590"/>
      <c r="I2562" s="596"/>
      <c r="J2562" s="591">
        <v>279269</v>
      </c>
    </row>
    <row r="2563" spans="1:10" ht="15" customHeight="1">
      <c r="A2563" s="587">
        <v>10</v>
      </c>
      <c r="B2563" s="291">
        <v>10</v>
      </c>
      <c r="C2563" s="593" t="str">
        <f>_xlfn.CONCAT(Table1[[#This Row],[groupid]],Table1[[#This Row],[Thành phần hao phí]])</f>
        <v>10Vận chuyển đất từ sà lan 400T lên bờ bằng máy đào gầu dây 1,2m3, chiều cao đổ đất &lt;= 3m, bùn đặc</v>
      </c>
      <c r="D2563" s="594" t="s">
        <v>63</v>
      </c>
      <c r="E2563" s="589" t="s">
        <v>77</v>
      </c>
      <c r="F2563" s="588" t="s">
        <v>54</v>
      </c>
      <c r="G2563" s="595">
        <v>1</v>
      </c>
      <c r="H2563" s="590"/>
      <c r="I2563" s="596"/>
      <c r="J2563" s="591"/>
    </row>
    <row r="2564" spans="1:10" ht="15" customHeight="1">
      <c r="A2564" s="587"/>
      <c r="B2564" s="291">
        <v>10</v>
      </c>
      <c r="C2564" s="593" t="str">
        <f>_xlfn.CONCAT(Table1[[#This Row],[groupid]],Table1[[#This Row],[Thành phần hao phí]])</f>
        <v>10b) Nhân công</v>
      </c>
      <c r="D2564" s="594"/>
      <c r="E2564" s="589" t="s">
        <v>229</v>
      </c>
      <c r="F2564" s="588"/>
      <c r="G2564" s="595"/>
      <c r="H2564" s="590"/>
      <c r="I2564" s="596"/>
      <c r="J2564" s="591">
        <v>88740</v>
      </c>
    </row>
    <row r="2565" spans="1:10" ht="15" customHeight="1">
      <c r="A2565" s="587"/>
      <c r="B2565" s="291">
        <v>10</v>
      </c>
      <c r="C2565" s="593" t="str">
        <f>_xlfn.CONCAT(Table1[[#This Row],[groupid]],Table1[[#This Row],[Thành phần hao phí]])</f>
        <v>10Nhân công 3,5/7, nhóm 1</v>
      </c>
      <c r="D2565" s="594" t="s">
        <v>96</v>
      </c>
      <c r="E2565" s="589" t="s">
        <v>97</v>
      </c>
      <c r="F2565" s="588" t="s">
        <v>93</v>
      </c>
      <c r="G2565" s="595">
        <v>0.36</v>
      </c>
      <c r="H2565" s="590">
        <v>246500</v>
      </c>
      <c r="I2565" s="596">
        <v>1</v>
      </c>
      <c r="J2565" s="591">
        <v>88740</v>
      </c>
    </row>
    <row r="2566" spans="1:10" ht="15" customHeight="1">
      <c r="A2566" s="587"/>
      <c r="B2566" s="291">
        <v>10</v>
      </c>
      <c r="C2566" s="593" t="str">
        <f>_xlfn.CONCAT(Table1[[#This Row],[groupid]],Table1[[#This Row],[Thành phần hao phí]])</f>
        <v>10c) Máy thi công</v>
      </c>
      <c r="D2566" s="594"/>
      <c r="E2566" s="589" t="s">
        <v>230</v>
      </c>
      <c r="F2566" s="588"/>
      <c r="G2566" s="595"/>
      <c r="H2566" s="590"/>
      <c r="I2566" s="596"/>
      <c r="J2566" s="591">
        <v>985844</v>
      </c>
    </row>
    <row r="2567" spans="1:10" ht="15" customHeight="1">
      <c r="A2567" s="587"/>
      <c r="B2567" s="291">
        <v>10</v>
      </c>
      <c r="C2567" s="593" t="str">
        <f>_xlfn.CONCAT(Table1[[#This Row],[groupid]],Table1[[#This Row],[Thành phần hao phí]])</f>
        <v>10Máy đào gầu dây 1,2m3</v>
      </c>
      <c r="D2567" s="594" t="s">
        <v>105</v>
      </c>
      <c r="E2567" s="589" t="s">
        <v>106</v>
      </c>
      <c r="F2567" s="588" t="s">
        <v>103</v>
      </c>
      <c r="G2567" s="595">
        <v>0.192</v>
      </c>
      <c r="H2567" s="590">
        <v>3565793</v>
      </c>
      <c r="I2567" s="596">
        <v>1</v>
      </c>
      <c r="J2567" s="591">
        <v>684632</v>
      </c>
    </row>
    <row r="2568" spans="1:10" ht="15" customHeight="1">
      <c r="A2568" s="587"/>
      <c r="B2568" s="291">
        <v>10</v>
      </c>
      <c r="C2568" s="593" t="str">
        <f>_xlfn.CONCAT(Table1[[#This Row],[groupid]],Table1[[#This Row],[Thành phần hao phí]])</f>
        <v>10Sà lan 250T</v>
      </c>
      <c r="D2568" s="594" t="s">
        <v>113</v>
      </c>
      <c r="E2568" s="589" t="s">
        <v>114</v>
      </c>
      <c r="F2568" s="588" t="s">
        <v>103</v>
      </c>
      <c r="G2568" s="595">
        <v>0.192</v>
      </c>
      <c r="H2568" s="590">
        <v>677592</v>
      </c>
      <c r="I2568" s="596">
        <v>1</v>
      </c>
      <c r="J2568" s="591">
        <v>130098</v>
      </c>
    </row>
    <row r="2569" spans="1:10" ht="15" customHeight="1">
      <c r="A2569" s="587"/>
      <c r="B2569" s="291">
        <v>10</v>
      </c>
      <c r="C2569" s="593" t="str">
        <f>_xlfn.CONCAT(Table1[[#This Row],[groupid]],Table1[[#This Row],[Thành phần hao phí]])</f>
        <v>10Sà lan 400T</v>
      </c>
      <c r="D2569" s="594" t="s">
        <v>116</v>
      </c>
      <c r="E2569" s="589" t="s">
        <v>117</v>
      </c>
      <c r="F2569" s="588" t="s">
        <v>103</v>
      </c>
      <c r="G2569" s="595">
        <v>0.192</v>
      </c>
      <c r="H2569" s="590">
        <v>891221</v>
      </c>
      <c r="I2569" s="596">
        <v>1</v>
      </c>
      <c r="J2569" s="591">
        <v>171114</v>
      </c>
    </row>
    <row r="2570" spans="1:10" ht="15" customHeight="1">
      <c r="A2570" s="587"/>
      <c r="B2570" s="291">
        <v>10</v>
      </c>
      <c r="C2570" s="593" t="str">
        <f>_xlfn.CONCAT(Table1[[#This Row],[groupid]],Table1[[#This Row],[Thành phần hao phí]])</f>
        <v>10Cộng</v>
      </c>
      <c r="D2570" s="594"/>
      <c r="E2570" s="589" t="s">
        <v>314</v>
      </c>
      <c r="F2570" s="588"/>
      <c r="G2570" s="595"/>
      <c r="H2570" s="590"/>
      <c r="I2570" s="596"/>
      <c r="J2570" s="591">
        <v>985844</v>
      </c>
    </row>
    <row r="2571" spans="1:10" ht="15" customHeight="1">
      <c r="A2571" s="587">
        <v>11</v>
      </c>
      <c r="B2571" s="291">
        <v>11</v>
      </c>
      <c r="C2571" s="593" t="str">
        <f>_xlfn.CONCAT(Table1[[#This Row],[groupid]],Table1[[#This Row],[Thành phần hao phí]])</f>
        <v>110</v>
      </c>
      <c r="D2571" s="594">
        <v>0</v>
      </c>
      <c r="E2571" s="589">
        <v>0</v>
      </c>
      <c r="F2571" s="588">
        <v>0</v>
      </c>
      <c r="G2571" s="595">
        <v>1</v>
      </c>
      <c r="H2571" s="590"/>
      <c r="I2571" s="596"/>
      <c r="J2571" s="591"/>
    </row>
    <row r="2572" spans="1:10" ht="15" customHeight="1">
      <c r="A2572" s="587"/>
      <c r="B2572" s="291">
        <v>11</v>
      </c>
      <c r="C2572" s="593" t="str">
        <f>_xlfn.CONCAT(Table1[[#This Row],[groupid]],Table1[[#This Row],[Thành phần hao phí]])</f>
        <v>11b) Nhân công</v>
      </c>
      <c r="D2572" s="594"/>
      <c r="E2572" s="589" t="s">
        <v>229</v>
      </c>
      <c r="F2572" s="588"/>
      <c r="G2572" s="595"/>
      <c r="H2572" s="590"/>
      <c r="I2572" s="596"/>
      <c r="J2572" s="591">
        <v>243933</v>
      </c>
    </row>
    <row r="2573" spans="1:10" ht="15" customHeight="1">
      <c r="A2573" s="587"/>
      <c r="B2573" s="291">
        <v>11</v>
      </c>
      <c r="C2573" s="593" t="str">
        <f>_xlfn.CONCAT(Table1[[#This Row],[groupid]],Table1[[#This Row],[Thành phần hao phí]])</f>
        <v>11Nhân công 3,5/7, nhóm 1</v>
      </c>
      <c r="D2573" s="594" t="s">
        <v>96</v>
      </c>
      <c r="E2573" s="589" t="s">
        <v>97</v>
      </c>
      <c r="F2573" s="588" t="s">
        <v>93</v>
      </c>
      <c r="G2573" s="595">
        <v>0.36</v>
      </c>
      <c r="H2573" s="590">
        <v>677592</v>
      </c>
      <c r="I2573" s="596">
        <v>1</v>
      </c>
      <c r="J2573" s="591">
        <v>243933</v>
      </c>
    </row>
    <row r="2574" spans="1:10" ht="15" customHeight="1">
      <c r="A2574" s="587"/>
      <c r="B2574" s="291">
        <v>11</v>
      </c>
      <c r="C2574" s="593" t="str">
        <f>_xlfn.CONCAT(Table1[[#This Row],[groupid]],Table1[[#This Row],[Thành phần hao phí]])</f>
        <v>11c) Máy thi công</v>
      </c>
      <c r="D2574" s="594"/>
      <c r="E2574" s="589" t="s">
        <v>230</v>
      </c>
      <c r="F2574" s="588"/>
      <c r="G2574" s="595"/>
      <c r="H2574" s="590"/>
      <c r="I2574" s="596"/>
      <c r="J2574" s="591">
        <v>679403</v>
      </c>
    </row>
    <row r="2575" spans="1:10" ht="15" customHeight="1">
      <c r="A2575" s="587"/>
      <c r="B2575" s="291">
        <v>11</v>
      </c>
      <c r="C2575" s="593" t="str">
        <f>_xlfn.CONCAT(Table1[[#This Row],[groupid]],Table1[[#This Row],[Thành phần hao phí]])</f>
        <v>11Máy đào gầu dây 1,2m3</v>
      </c>
      <c r="D2575" s="594" t="s">
        <v>105</v>
      </c>
      <c r="E2575" s="589" t="s">
        <v>106</v>
      </c>
      <c r="F2575" s="588" t="s">
        <v>103</v>
      </c>
      <c r="G2575" s="595">
        <v>0.192</v>
      </c>
      <c r="H2575" s="590">
        <v>3538558</v>
      </c>
      <c r="I2575" s="596">
        <v>1</v>
      </c>
      <c r="J2575" s="591">
        <v>679403</v>
      </c>
    </row>
    <row r="2576" spans="1:10" ht="15" customHeight="1">
      <c r="A2576" s="587"/>
      <c r="B2576" s="291">
        <v>11</v>
      </c>
      <c r="C2576" s="593" t="str">
        <f>_xlfn.CONCAT(Table1[[#This Row],[groupid]],Table1[[#This Row],[Thành phần hao phí]])</f>
        <v>11Sà lan 250T</v>
      </c>
      <c r="D2576" s="594" t="s">
        <v>113</v>
      </c>
      <c r="E2576" s="589" t="s">
        <v>114</v>
      </c>
      <c r="F2576" s="588" t="s">
        <v>103</v>
      </c>
      <c r="G2576" s="595">
        <v>0.192</v>
      </c>
      <c r="H2576" s="590">
        <v>0</v>
      </c>
      <c r="I2576" s="596">
        <v>1</v>
      </c>
      <c r="J2576" s="591">
        <v>0</v>
      </c>
    </row>
    <row r="2577" spans="1:10" ht="15" customHeight="1">
      <c r="A2577" s="587"/>
      <c r="B2577" s="291">
        <v>11</v>
      </c>
      <c r="C2577" s="593" t="str">
        <f>_xlfn.CONCAT(Table1[[#This Row],[groupid]],Table1[[#This Row],[Thành phần hao phí]])</f>
        <v>11Sà lan 400T</v>
      </c>
      <c r="D2577" s="594" t="s">
        <v>116</v>
      </c>
      <c r="E2577" s="589" t="s">
        <v>117</v>
      </c>
      <c r="F2577" s="588" t="s">
        <v>103</v>
      </c>
      <c r="G2577" s="595">
        <v>0.192</v>
      </c>
      <c r="H2577" s="590">
        <v>0</v>
      </c>
      <c r="I2577" s="596">
        <v>1</v>
      </c>
      <c r="J2577" s="591">
        <v>0</v>
      </c>
    </row>
    <row r="2578" spans="1:10" ht="15" customHeight="1">
      <c r="A2578" s="587"/>
      <c r="B2578" s="291">
        <v>11</v>
      </c>
      <c r="C2578" s="593" t="str">
        <f>_xlfn.CONCAT(Table1[[#This Row],[groupid]],Table1[[#This Row],[Thành phần hao phí]])</f>
        <v>11Cộng</v>
      </c>
      <c r="D2578" s="594"/>
      <c r="E2578" s="589" t="s">
        <v>314</v>
      </c>
      <c r="F2578" s="588"/>
      <c r="G2578" s="595"/>
      <c r="H2578" s="590"/>
      <c r="I2578" s="596"/>
      <c r="J2578" s="591">
        <v>679403</v>
      </c>
    </row>
    <row r="2579" spans="1:10" ht="15" customHeight="1">
      <c r="A2579" s="587">
        <v>12</v>
      </c>
      <c r="B2579" s="291">
        <v>12</v>
      </c>
      <c r="C2579" s="593" t="str">
        <f>_xlfn.CONCAT(Table1[[#This Row],[groupid]],Table1[[#This Row],[Thành phần hao phí]])</f>
        <v>120</v>
      </c>
      <c r="D2579" s="594">
        <v>0</v>
      </c>
      <c r="E2579" s="589">
        <v>0</v>
      </c>
      <c r="F2579" s="588">
        <v>0</v>
      </c>
      <c r="G2579" s="595">
        <v>1</v>
      </c>
      <c r="H2579" s="590"/>
      <c r="I2579" s="596"/>
      <c r="J2579" s="591"/>
    </row>
    <row r="2580" spans="1:10" ht="15" customHeight="1">
      <c r="A2580" s="587"/>
      <c r="B2580" s="291">
        <v>12</v>
      </c>
      <c r="C2580" s="593" t="str">
        <f>_xlfn.CONCAT(Table1[[#This Row],[groupid]],Table1[[#This Row],[Thành phần hao phí]])</f>
        <v>12b) Nhân công</v>
      </c>
      <c r="D2580" s="594"/>
      <c r="E2580" s="589" t="s">
        <v>229</v>
      </c>
      <c r="F2580" s="588"/>
      <c r="G2580" s="595"/>
      <c r="H2580" s="590"/>
      <c r="I2580" s="596"/>
      <c r="J2580" s="591">
        <v>0</v>
      </c>
    </row>
    <row r="2581" spans="1:10" ht="15" customHeight="1">
      <c r="A2581" s="587"/>
      <c r="B2581" s="291">
        <v>12</v>
      </c>
      <c r="C2581" s="593" t="str">
        <f>_xlfn.CONCAT(Table1[[#This Row],[groupid]],Table1[[#This Row],[Thành phần hao phí]])</f>
        <v>12Nhân công 3,5/7, nhóm 1</v>
      </c>
      <c r="D2581" s="594" t="s">
        <v>96</v>
      </c>
      <c r="E2581" s="589" t="s">
        <v>97</v>
      </c>
      <c r="F2581" s="588" t="s">
        <v>93</v>
      </c>
      <c r="G2581" s="595">
        <v>0.36</v>
      </c>
      <c r="H2581" s="590">
        <v>0</v>
      </c>
      <c r="I2581" s="596">
        <v>1</v>
      </c>
      <c r="J2581" s="591">
        <v>0</v>
      </c>
    </row>
    <row r="2582" spans="1:10" ht="15" customHeight="1">
      <c r="A2582" s="587"/>
      <c r="B2582" s="291">
        <v>12</v>
      </c>
      <c r="C2582" s="593" t="str">
        <f>_xlfn.CONCAT(Table1[[#This Row],[groupid]],Table1[[#This Row],[Thành phần hao phí]])</f>
        <v>12c) Máy thi công</v>
      </c>
      <c r="D2582" s="594"/>
      <c r="E2582" s="589" t="s">
        <v>230</v>
      </c>
      <c r="F2582" s="588"/>
      <c r="G2582" s="595"/>
      <c r="H2582" s="590"/>
      <c r="I2582" s="596"/>
      <c r="J2582" s="591">
        <v>0</v>
      </c>
    </row>
    <row r="2583" spans="1:10" ht="15" customHeight="1">
      <c r="A2583" s="587"/>
      <c r="B2583" s="291">
        <v>12</v>
      </c>
      <c r="C2583" s="593" t="str">
        <f>_xlfn.CONCAT(Table1[[#This Row],[groupid]],Table1[[#This Row],[Thành phần hao phí]])</f>
        <v>12Máy đào gầu dây 1,2m3</v>
      </c>
      <c r="D2583" s="594" t="s">
        <v>105</v>
      </c>
      <c r="E2583" s="589" t="s">
        <v>106</v>
      </c>
      <c r="F2583" s="588" t="s">
        <v>103</v>
      </c>
      <c r="G2583" s="595">
        <v>0.192</v>
      </c>
      <c r="H2583" s="590">
        <v>0</v>
      </c>
      <c r="I2583" s="596">
        <v>1</v>
      </c>
      <c r="J2583" s="591">
        <v>0</v>
      </c>
    </row>
    <row r="2584" spans="1:10" ht="15" customHeight="1">
      <c r="A2584" s="587"/>
      <c r="B2584" s="291">
        <v>12</v>
      </c>
      <c r="C2584" s="593" t="str">
        <f>_xlfn.CONCAT(Table1[[#This Row],[groupid]],Table1[[#This Row],[Thành phần hao phí]])</f>
        <v>12Sà lan 250T</v>
      </c>
      <c r="D2584" s="594" t="s">
        <v>113</v>
      </c>
      <c r="E2584" s="589" t="s">
        <v>114</v>
      </c>
      <c r="F2584" s="588" t="s">
        <v>103</v>
      </c>
      <c r="G2584" s="595">
        <v>0.192</v>
      </c>
      <c r="H2584" s="590">
        <v>0</v>
      </c>
      <c r="I2584" s="596">
        <v>1</v>
      </c>
      <c r="J2584" s="591">
        <v>0</v>
      </c>
    </row>
    <row r="2585" spans="1:10" ht="15" customHeight="1">
      <c r="A2585" s="587"/>
      <c r="B2585" s="291">
        <v>12</v>
      </c>
      <c r="C2585" s="593" t="str">
        <f>_xlfn.CONCAT(Table1[[#This Row],[groupid]],Table1[[#This Row],[Thành phần hao phí]])</f>
        <v>12Sà lan 400T</v>
      </c>
      <c r="D2585" s="594" t="s">
        <v>116</v>
      </c>
      <c r="E2585" s="589" t="s">
        <v>117</v>
      </c>
      <c r="F2585" s="588" t="s">
        <v>103</v>
      </c>
      <c r="G2585" s="595">
        <v>0.192</v>
      </c>
      <c r="H2585" s="590">
        <v>0</v>
      </c>
      <c r="I2585" s="596">
        <v>1</v>
      </c>
      <c r="J2585" s="591">
        <v>0</v>
      </c>
    </row>
    <row r="2586" spans="1:10" ht="15" customHeight="1">
      <c r="A2586" s="587"/>
      <c r="B2586" s="291">
        <v>12</v>
      </c>
      <c r="C2586" s="593" t="str">
        <f>_xlfn.CONCAT(Table1[[#This Row],[groupid]],Table1[[#This Row],[Thành phần hao phí]])</f>
        <v>12Cộng</v>
      </c>
      <c r="D2586" s="594"/>
      <c r="E2586" s="589" t="s">
        <v>314</v>
      </c>
      <c r="F2586" s="588"/>
      <c r="G2586" s="595"/>
      <c r="H2586" s="590"/>
      <c r="I2586" s="596"/>
      <c r="J2586" s="591">
        <v>0</v>
      </c>
    </row>
    <row r="2587" spans="1:10" ht="15" customHeight="1">
      <c r="A2587" s="587">
        <v>13</v>
      </c>
      <c r="B2587" s="291">
        <v>13</v>
      </c>
      <c r="C2587" s="593" t="str">
        <f>_xlfn.CONCAT(Table1[[#This Row],[groupid]],Table1[[#This Row],[Thành phần hao phí]])</f>
        <v>130</v>
      </c>
      <c r="D2587" s="594">
        <v>0</v>
      </c>
      <c r="E2587" s="589">
        <v>0</v>
      </c>
      <c r="F2587" s="588">
        <v>0</v>
      </c>
      <c r="G2587" s="595">
        <v>1</v>
      </c>
      <c r="H2587" s="590"/>
      <c r="I2587" s="596"/>
      <c r="J2587" s="591"/>
    </row>
    <row r="2588" spans="1:10" ht="15" customHeight="1">
      <c r="A2588" s="587"/>
      <c r="B2588" s="291">
        <v>13</v>
      </c>
      <c r="C2588" s="593" t="str">
        <f>_xlfn.CONCAT(Table1[[#This Row],[groupid]],Table1[[#This Row],[Thành phần hao phí]])</f>
        <v>13b) Nhân công</v>
      </c>
      <c r="D2588" s="594"/>
      <c r="E2588" s="589" t="s">
        <v>229</v>
      </c>
      <c r="F2588" s="588"/>
      <c r="G2588" s="595"/>
      <c r="H2588" s="590"/>
      <c r="I2588" s="596"/>
      <c r="J2588" s="591">
        <v>0</v>
      </c>
    </row>
    <row r="2589" spans="1:10" ht="15" customHeight="1">
      <c r="A2589" s="587"/>
      <c r="B2589" s="291">
        <v>13</v>
      </c>
      <c r="C2589" s="593" t="str">
        <f>_xlfn.CONCAT(Table1[[#This Row],[groupid]],Table1[[#This Row],[Thành phần hao phí]])</f>
        <v>13Nhân công 3,5/7, nhóm 1</v>
      </c>
      <c r="D2589" s="594" t="s">
        <v>96</v>
      </c>
      <c r="E2589" s="589" t="s">
        <v>97</v>
      </c>
      <c r="F2589" s="588" t="s">
        <v>93</v>
      </c>
      <c r="G2589" s="595">
        <v>0.36</v>
      </c>
      <c r="H2589" s="590">
        <v>0</v>
      </c>
      <c r="I2589" s="596">
        <v>1</v>
      </c>
      <c r="J2589" s="591">
        <v>0</v>
      </c>
    </row>
    <row r="2590" spans="1:10" ht="15" customHeight="1">
      <c r="A2590" s="587"/>
      <c r="B2590" s="291">
        <v>13</v>
      </c>
      <c r="C2590" s="593" t="str">
        <f>_xlfn.CONCAT(Table1[[#This Row],[groupid]],Table1[[#This Row],[Thành phần hao phí]])</f>
        <v>13c) Máy thi công</v>
      </c>
      <c r="D2590" s="594"/>
      <c r="E2590" s="589" t="s">
        <v>230</v>
      </c>
      <c r="F2590" s="588"/>
      <c r="G2590" s="595"/>
      <c r="H2590" s="590"/>
      <c r="I2590" s="596"/>
      <c r="J2590" s="591">
        <v>0</v>
      </c>
    </row>
    <row r="2591" spans="1:10" ht="15" customHeight="1">
      <c r="A2591" s="587"/>
      <c r="B2591" s="291">
        <v>13</v>
      </c>
      <c r="C2591" s="593" t="str">
        <f>_xlfn.CONCAT(Table1[[#This Row],[groupid]],Table1[[#This Row],[Thành phần hao phí]])</f>
        <v>13Máy đào gầu dây 1,2m3</v>
      </c>
      <c r="D2591" s="594" t="s">
        <v>105</v>
      </c>
      <c r="E2591" s="589" t="s">
        <v>106</v>
      </c>
      <c r="F2591" s="588" t="s">
        <v>103</v>
      </c>
      <c r="G2591" s="595">
        <v>0.192</v>
      </c>
      <c r="H2591" s="590">
        <v>0</v>
      </c>
      <c r="I2591" s="596">
        <v>1</v>
      </c>
      <c r="J2591" s="591">
        <v>0</v>
      </c>
    </row>
    <row r="2592" spans="1:10" ht="15" customHeight="1">
      <c r="A2592" s="587"/>
      <c r="B2592" s="291">
        <v>13</v>
      </c>
      <c r="C2592" s="593" t="str">
        <f>_xlfn.CONCAT(Table1[[#This Row],[groupid]],Table1[[#This Row],[Thành phần hao phí]])</f>
        <v>13Sà lan 250T</v>
      </c>
      <c r="D2592" s="594" t="s">
        <v>113</v>
      </c>
      <c r="E2592" s="589" t="s">
        <v>114</v>
      </c>
      <c r="F2592" s="588" t="s">
        <v>103</v>
      </c>
      <c r="G2592" s="595">
        <v>0.192</v>
      </c>
      <c r="H2592" s="590">
        <v>0</v>
      </c>
      <c r="I2592" s="596">
        <v>1</v>
      </c>
      <c r="J2592" s="591">
        <v>0</v>
      </c>
    </row>
    <row r="2593" spans="1:10" ht="15" customHeight="1">
      <c r="A2593" s="587"/>
      <c r="B2593" s="291">
        <v>13</v>
      </c>
      <c r="C2593" s="593" t="str">
        <f>_xlfn.CONCAT(Table1[[#This Row],[groupid]],Table1[[#This Row],[Thành phần hao phí]])</f>
        <v>13Sà lan 400T</v>
      </c>
      <c r="D2593" s="594" t="s">
        <v>116</v>
      </c>
      <c r="E2593" s="589" t="s">
        <v>117</v>
      </c>
      <c r="F2593" s="588" t="s">
        <v>103</v>
      </c>
      <c r="G2593" s="595">
        <v>0.192</v>
      </c>
      <c r="H2593" s="590">
        <v>0</v>
      </c>
      <c r="I2593" s="596">
        <v>1</v>
      </c>
      <c r="J2593" s="591">
        <v>0</v>
      </c>
    </row>
    <row r="2594" spans="1:10" ht="15" customHeight="1">
      <c r="A2594" s="587"/>
      <c r="B2594" s="291">
        <v>13</v>
      </c>
      <c r="C2594" s="593" t="str">
        <f>_xlfn.CONCAT(Table1[[#This Row],[groupid]],Table1[[#This Row],[Thành phần hao phí]])</f>
        <v>13Cộng</v>
      </c>
      <c r="D2594" s="594"/>
      <c r="E2594" s="589" t="s">
        <v>314</v>
      </c>
      <c r="F2594" s="588"/>
      <c r="G2594" s="595"/>
      <c r="H2594" s="590"/>
      <c r="I2594" s="596"/>
      <c r="J2594" s="591">
        <v>0</v>
      </c>
    </row>
    <row r="2595" spans="1:10" ht="15" customHeight="1">
      <c r="A2595" s="587">
        <v>14</v>
      </c>
      <c r="B2595" s="291">
        <v>14</v>
      </c>
      <c r="C2595" s="593" t="str">
        <f>_xlfn.CONCAT(Table1[[#This Row],[groupid]],Table1[[#This Row],[Thành phần hao phí]])</f>
        <v>140</v>
      </c>
      <c r="D2595" s="594">
        <v>0</v>
      </c>
      <c r="E2595" s="589">
        <v>0</v>
      </c>
      <c r="F2595" s="588">
        <v>0</v>
      </c>
      <c r="G2595" s="595">
        <v>1</v>
      </c>
      <c r="H2595" s="590"/>
      <c r="I2595" s="596"/>
      <c r="J2595" s="591"/>
    </row>
    <row r="2596" spans="1:10" ht="15" customHeight="1">
      <c r="A2596" s="587"/>
      <c r="B2596" s="291">
        <v>14</v>
      </c>
      <c r="C2596" s="593" t="str">
        <f>_xlfn.CONCAT(Table1[[#This Row],[groupid]],Table1[[#This Row],[Thành phần hao phí]])</f>
        <v>14b) Nhân công</v>
      </c>
      <c r="D2596" s="594"/>
      <c r="E2596" s="589" t="s">
        <v>229</v>
      </c>
      <c r="F2596" s="588"/>
      <c r="G2596" s="595"/>
      <c r="H2596" s="590"/>
      <c r="I2596" s="596"/>
      <c r="J2596" s="591">
        <v>0</v>
      </c>
    </row>
    <row r="2597" spans="1:10" ht="15" customHeight="1">
      <c r="A2597" s="587"/>
      <c r="B2597" s="291">
        <v>14</v>
      </c>
      <c r="C2597" s="593" t="str">
        <f>_xlfn.CONCAT(Table1[[#This Row],[groupid]],Table1[[#This Row],[Thành phần hao phí]])</f>
        <v>14Nhân công 3,5/7, nhóm 1</v>
      </c>
      <c r="D2597" s="594" t="s">
        <v>96</v>
      </c>
      <c r="E2597" s="589" t="s">
        <v>97</v>
      </c>
      <c r="F2597" s="588" t="s">
        <v>93</v>
      </c>
      <c r="G2597" s="595">
        <v>0.36</v>
      </c>
      <c r="H2597" s="590">
        <v>0</v>
      </c>
      <c r="I2597" s="596">
        <v>1</v>
      </c>
      <c r="J2597" s="591">
        <v>0</v>
      </c>
    </row>
    <row r="2598" spans="1:10" ht="15" customHeight="1">
      <c r="A2598" s="587"/>
      <c r="B2598" s="291">
        <v>14</v>
      </c>
      <c r="C2598" s="593" t="str">
        <f>_xlfn.CONCAT(Table1[[#This Row],[groupid]],Table1[[#This Row],[Thành phần hao phí]])</f>
        <v>14c) Máy thi công</v>
      </c>
      <c r="D2598" s="594"/>
      <c r="E2598" s="589" t="s">
        <v>230</v>
      </c>
      <c r="F2598" s="588"/>
      <c r="G2598" s="595"/>
      <c r="H2598" s="590"/>
      <c r="I2598" s="596"/>
      <c r="J2598" s="591">
        <v>0</v>
      </c>
    </row>
    <row r="2599" spans="1:10" ht="15" customHeight="1">
      <c r="A2599" s="587"/>
      <c r="B2599" s="291">
        <v>14</v>
      </c>
      <c r="C2599" s="593" t="str">
        <f>_xlfn.CONCAT(Table1[[#This Row],[groupid]],Table1[[#This Row],[Thành phần hao phí]])</f>
        <v>14Máy đào gầu dây 1,2m3</v>
      </c>
      <c r="D2599" s="594" t="s">
        <v>105</v>
      </c>
      <c r="E2599" s="589" t="s">
        <v>106</v>
      </c>
      <c r="F2599" s="588" t="s">
        <v>103</v>
      </c>
      <c r="G2599" s="595">
        <v>0.192</v>
      </c>
      <c r="H2599" s="590">
        <v>0</v>
      </c>
      <c r="I2599" s="596">
        <v>1</v>
      </c>
      <c r="J2599" s="591">
        <v>0</v>
      </c>
    </row>
    <row r="2600" spans="1:10" ht="15" customHeight="1">
      <c r="A2600" s="587"/>
      <c r="B2600" s="291">
        <v>14</v>
      </c>
      <c r="C2600" s="593" t="str">
        <f>_xlfn.CONCAT(Table1[[#This Row],[groupid]],Table1[[#This Row],[Thành phần hao phí]])</f>
        <v>14Sà lan 250T</v>
      </c>
      <c r="D2600" s="594" t="s">
        <v>113</v>
      </c>
      <c r="E2600" s="589" t="s">
        <v>114</v>
      </c>
      <c r="F2600" s="588" t="s">
        <v>103</v>
      </c>
      <c r="G2600" s="595">
        <v>0.192</v>
      </c>
      <c r="H2600" s="590">
        <v>0</v>
      </c>
      <c r="I2600" s="596">
        <v>1</v>
      </c>
      <c r="J2600" s="591">
        <v>0</v>
      </c>
    </row>
    <row r="2601" spans="1:10" ht="15" customHeight="1">
      <c r="A2601" s="587"/>
      <c r="B2601" s="291">
        <v>14</v>
      </c>
      <c r="C2601" s="593" t="str">
        <f>_xlfn.CONCAT(Table1[[#This Row],[groupid]],Table1[[#This Row],[Thành phần hao phí]])</f>
        <v>14Sà lan 400T</v>
      </c>
      <c r="D2601" s="594" t="s">
        <v>116</v>
      </c>
      <c r="E2601" s="589" t="s">
        <v>117</v>
      </c>
      <c r="F2601" s="588" t="s">
        <v>103</v>
      </c>
      <c r="G2601" s="595">
        <v>0.192</v>
      </c>
      <c r="H2601" s="590">
        <v>0</v>
      </c>
      <c r="I2601" s="596">
        <v>1</v>
      </c>
      <c r="J2601" s="591">
        <v>0</v>
      </c>
    </row>
    <row r="2602" spans="1:10" ht="15" customHeight="1">
      <c r="A2602" s="587"/>
      <c r="B2602" s="291">
        <v>14</v>
      </c>
      <c r="C2602" s="593" t="str">
        <f>_xlfn.CONCAT(Table1[[#This Row],[groupid]],Table1[[#This Row],[Thành phần hao phí]])</f>
        <v>14Cộng</v>
      </c>
      <c r="D2602" s="594"/>
      <c r="E2602" s="589" t="s">
        <v>314</v>
      </c>
      <c r="F2602" s="588"/>
      <c r="G2602" s="595"/>
      <c r="H2602" s="590"/>
      <c r="I2602" s="596"/>
      <c r="J2602" s="591">
        <v>0</v>
      </c>
    </row>
    <row r="2603" spans="1:10" ht="15" customHeight="1">
      <c r="A2603" s="587">
        <v>15</v>
      </c>
      <c r="B2603" s="291">
        <v>15</v>
      </c>
      <c r="C2603" s="593" t="str">
        <f>_xlfn.CONCAT(Table1[[#This Row],[groupid]],Table1[[#This Row],[Thành phần hao phí]])</f>
        <v>150</v>
      </c>
      <c r="D2603" s="594">
        <v>0</v>
      </c>
      <c r="E2603" s="589">
        <v>0</v>
      </c>
      <c r="F2603" s="588">
        <v>0</v>
      </c>
      <c r="G2603" s="595">
        <v>1</v>
      </c>
      <c r="H2603" s="590"/>
      <c r="I2603" s="596"/>
      <c r="J2603" s="591"/>
    </row>
    <row r="2604" spans="1:10" ht="15" customHeight="1">
      <c r="A2604" s="587"/>
      <c r="B2604" s="291">
        <v>15</v>
      </c>
      <c r="C2604" s="593" t="str">
        <f>_xlfn.CONCAT(Table1[[#This Row],[groupid]],Table1[[#This Row],[Thành phần hao phí]])</f>
        <v>15b) Nhân công</v>
      </c>
      <c r="D2604" s="594"/>
      <c r="E2604" s="589" t="s">
        <v>229</v>
      </c>
      <c r="F2604" s="588"/>
      <c r="G2604" s="595"/>
      <c r="H2604" s="590"/>
      <c r="I2604" s="596"/>
      <c r="J2604" s="591">
        <v>0</v>
      </c>
    </row>
    <row r="2605" spans="1:10" ht="15" customHeight="1">
      <c r="A2605" s="587"/>
      <c r="B2605" s="291">
        <v>15</v>
      </c>
      <c r="C2605" s="593" t="str">
        <f>_xlfn.CONCAT(Table1[[#This Row],[groupid]],Table1[[#This Row],[Thành phần hao phí]])</f>
        <v>15Nhân công 3,5/7, nhóm 1</v>
      </c>
      <c r="D2605" s="594" t="s">
        <v>96</v>
      </c>
      <c r="E2605" s="589" t="s">
        <v>97</v>
      </c>
      <c r="F2605" s="588" t="s">
        <v>93</v>
      </c>
      <c r="G2605" s="595">
        <v>0.36</v>
      </c>
      <c r="H2605" s="590">
        <v>0</v>
      </c>
      <c r="I2605" s="596">
        <v>1</v>
      </c>
      <c r="J2605" s="591">
        <v>0</v>
      </c>
    </row>
    <row r="2606" spans="1:10" ht="15" customHeight="1">
      <c r="A2606" s="587"/>
      <c r="B2606" s="291">
        <v>15</v>
      </c>
      <c r="C2606" s="593" t="str">
        <f>_xlfn.CONCAT(Table1[[#This Row],[groupid]],Table1[[#This Row],[Thành phần hao phí]])</f>
        <v>15c) Máy thi công</v>
      </c>
      <c r="D2606" s="594"/>
      <c r="E2606" s="589" t="s">
        <v>230</v>
      </c>
      <c r="F2606" s="588"/>
      <c r="G2606" s="595"/>
      <c r="H2606" s="590"/>
      <c r="I2606" s="596"/>
      <c r="J2606" s="591">
        <v>0</v>
      </c>
    </row>
    <row r="2607" spans="1:10" ht="15" customHeight="1">
      <c r="A2607" s="587"/>
      <c r="B2607" s="291">
        <v>15</v>
      </c>
      <c r="C2607" s="593" t="str">
        <f>_xlfn.CONCAT(Table1[[#This Row],[groupid]],Table1[[#This Row],[Thành phần hao phí]])</f>
        <v>15Máy đào gầu dây 1,2m3</v>
      </c>
      <c r="D2607" s="594" t="s">
        <v>105</v>
      </c>
      <c r="E2607" s="589" t="s">
        <v>106</v>
      </c>
      <c r="F2607" s="588" t="s">
        <v>103</v>
      </c>
      <c r="G2607" s="595">
        <v>0.192</v>
      </c>
      <c r="H2607" s="590">
        <v>0</v>
      </c>
      <c r="I2607" s="596">
        <v>1</v>
      </c>
      <c r="J2607" s="591">
        <v>0</v>
      </c>
    </row>
    <row r="2608" spans="1:10" ht="15" customHeight="1">
      <c r="A2608" s="587"/>
      <c r="B2608" s="291">
        <v>15</v>
      </c>
      <c r="C2608" s="593" t="str">
        <f>_xlfn.CONCAT(Table1[[#This Row],[groupid]],Table1[[#This Row],[Thành phần hao phí]])</f>
        <v>15Sà lan 250T</v>
      </c>
      <c r="D2608" s="594" t="s">
        <v>113</v>
      </c>
      <c r="E2608" s="589" t="s">
        <v>114</v>
      </c>
      <c r="F2608" s="588" t="s">
        <v>103</v>
      </c>
      <c r="G2608" s="595">
        <v>0.192</v>
      </c>
      <c r="H2608" s="590">
        <v>0</v>
      </c>
      <c r="I2608" s="596">
        <v>1</v>
      </c>
      <c r="J2608" s="591">
        <v>0</v>
      </c>
    </row>
    <row r="2609" spans="1:10" ht="15" customHeight="1">
      <c r="A2609" s="587"/>
      <c r="B2609" s="291">
        <v>15</v>
      </c>
      <c r="C2609" s="593" t="str">
        <f>_xlfn.CONCAT(Table1[[#This Row],[groupid]],Table1[[#This Row],[Thành phần hao phí]])</f>
        <v>15Sà lan 400T</v>
      </c>
      <c r="D2609" s="594" t="s">
        <v>116</v>
      </c>
      <c r="E2609" s="589" t="s">
        <v>117</v>
      </c>
      <c r="F2609" s="588" t="s">
        <v>103</v>
      </c>
      <c r="G2609" s="595">
        <v>0.192</v>
      </c>
      <c r="H2609" s="590">
        <v>0</v>
      </c>
      <c r="I2609" s="596">
        <v>1</v>
      </c>
      <c r="J2609" s="591">
        <v>0</v>
      </c>
    </row>
    <row r="2610" spans="1:10" ht="15" customHeight="1">
      <c r="A2610" s="587"/>
      <c r="B2610" s="291">
        <v>15</v>
      </c>
      <c r="C2610" s="593" t="str">
        <f>_xlfn.CONCAT(Table1[[#This Row],[groupid]],Table1[[#This Row],[Thành phần hao phí]])</f>
        <v>15Cộng</v>
      </c>
      <c r="D2610" s="594"/>
      <c r="E2610" s="589" t="s">
        <v>314</v>
      </c>
      <c r="F2610" s="588"/>
      <c r="G2610" s="595"/>
      <c r="H2610" s="590"/>
      <c r="I2610" s="596"/>
      <c r="J2610" s="591">
        <v>0</v>
      </c>
    </row>
    <row r="2611" spans="1:10" ht="15" customHeight="1">
      <c r="A2611" s="587">
        <v>16</v>
      </c>
      <c r="B2611" s="291">
        <v>16</v>
      </c>
      <c r="C2611" s="593" t="str">
        <f>_xlfn.CONCAT(Table1[[#This Row],[groupid]],Table1[[#This Row],[Thành phần hao phí]])</f>
        <v>160</v>
      </c>
      <c r="D2611" s="594">
        <v>0</v>
      </c>
      <c r="E2611" s="589">
        <v>0</v>
      </c>
      <c r="F2611" s="588">
        <v>0</v>
      </c>
      <c r="G2611" s="595">
        <v>1</v>
      </c>
      <c r="H2611" s="590"/>
      <c r="I2611" s="596"/>
      <c r="J2611" s="591"/>
    </row>
    <row r="2612" spans="1:10" ht="15" customHeight="1">
      <c r="A2612" s="587"/>
      <c r="B2612" s="291">
        <v>16</v>
      </c>
      <c r="C2612" s="593" t="str">
        <f>_xlfn.CONCAT(Table1[[#This Row],[groupid]],Table1[[#This Row],[Thành phần hao phí]])</f>
        <v>16b) Nhân công</v>
      </c>
      <c r="D2612" s="594"/>
      <c r="E2612" s="589" t="s">
        <v>229</v>
      </c>
      <c r="F2612" s="588"/>
      <c r="G2612" s="595"/>
      <c r="H2612" s="590"/>
      <c r="I2612" s="596"/>
      <c r="J2612" s="591">
        <v>0</v>
      </c>
    </row>
    <row r="2613" spans="1:10" ht="15" customHeight="1">
      <c r="A2613" s="587"/>
      <c r="B2613" s="291">
        <v>16</v>
      </c>
      <c r="C2613" s="593" t="str">
        <f>_xlfn.CONCAT(Table1[[#This Row],[groupid]],Table1[[#This Row],[Thành phần hao phí]])</f>
        <v>16Nhân công 3,5/7, nhóm 1</v>
      </c>
      <c r="D2613" s="594" t="s">
        <v>96</v>
      </c>
      <c r="E2613" s="589" t="s">
        <v>97</v>
      </c>
      <c r="F2613" s="588" t="s">
        <v>93</v>
      </c>
      <c r="G2613" s="595">
        <v>0.36</v>
      </c>
      <c r="H2613" s="590">
        <v>0</v>
      </c>
      <c r="I2613" s="596">
        <v>1</v>
      </c>
      <c r="J2613" s="591">
        <v>0</v>
      </c>
    </row>
    <row r="2614" spans="1:10" ht="15" customHeight="1">
      <c r="A2614" s="587"/>
      <c r="B2614" s="291">
        <v>16</v>
      </c>
      <c r="C2614" s="593" t="str">
        <f>_xlfn.CONCAT(Table1[[#This Row],[groupid]],Table1[[#This Row],[Thành phần hao phí]])</f>
        <v>16c) Máy thi công</v>
      </c>
      <c r="D2614" s="594"/>
      <c r="E2614" s="589" t="s">
        <v>230</v>
      </c>
      <c r="F2614" s="588"/>
      <c r="G2614" s="595"/>
      <c r="H2614" s="590"/>
      <c r="I2614" s="596"/>
      <c r="J2614" s="591">
        <v>0</v>
      </c>
    </row>
    <row r="2615" spans="1:10" ht="15" customHeight="1">
      <c r="A2615" s="587"/>
      <c r="B2615" s="291">
        <v>16</v>
      </c>
      <c r="C2615" s="593" t="str">
        <f>_xlfn.CONCAT(Table1[[#This Row],[groupid]],Table1[[#This Row],[Thành phần hao phí]])</f>
        <v>16Máy đào gầu dây 1,2m3</v>
      </c>
      <c r="D2615" s="594" t="s">
        <v>105</v>
      </c>
      <c r="E2615" s="589" t="s">
        <v>106</v>
      </c>
      <c r="F2615" s="588" t="s">
        <v>103</v>
      </c>
      <c r="G2615" s="595">
        <v>0.192</v>
      </c>
      <c r="H2615" s="590">
        <v>0</v>
      </c>
      <c r="I2615" s="596">
        <v>1</v>
      </c>
      <c r="J2615" s="591">
        <v>0</v>
      </c>
    </row>
    <row r="2616" spans="1:10" ht="15" customHeight="1">
      <c r="A2616" s="587"/>
      <c r="B2616" s="291">
        <v>16</v>
      </c>
      <c r="C2616" s="593" t="str">
        <f>_xlfn.CONCAT(Table1[[#This Row],[groupid]],Table1[[#This Row],[Thành phần hao phí]])</f>
        <v>16Sà lan 250T</v>
      </c>
      <c r="D2616" s="594" t="s">
        <v>113</v>
      </c>
      <c r="E2616" s="589" t="s">
        <v>114</v>
      </c>
      <c r="F2616" s="588" t="s">
        <v>103</v>
      </c>
      <c r="G2616" s="595">
        <v>0.192</v>
      </c>
      <c r="H2616" s="590">
        <v>0</v>
      </c>
      <c r="I2616" s="596">
        <v>1</v>
      </c>
      <c r="J2616" s="591">
        <v>0</v>
      </c>
    </row>
    <row r="2617" spans="1:10" ht="15" customHeight="1">
      <c r="A2617" s="587"/>
      <c r="B2617" s="291">
        <v>16</v>
      </c>
      <c r="C2617" s="593" t="str">
        <f>_xlfn.CONCAT(Table1[[#This Row],[groupid]],Table1[[#This Row],[Thành phần hao phí]])</f>
        <v>16Sà lan 400T</v>
      </c>
      <c r="D2617" s="594" t="s">
        <v>116</v>
      </c>
      <c r="E2617" s="589" t="s">
        <v>117</v>
      </c>
      <c r="F2617" s="588" t="s">
        <v>103</v>
      </c>
      <c r="G2617" s="595">
        <v>0.192</v>
      </c>
      <c r="H2617" s="590">
        <v>0</v>
      </c>
      <c r="I2617" s="596">
        <v>1</v>
      </c>
      <c r="J2617" s="591">
        <v>0</v>
      </c>
    </row>
    <row r="2618" spans="1:10" ht="15" customHeight="1">
      <c r="A2618" s="587"/>
      <c r="B2618" s="291">
        <v>16</v>
      </c>
      <c r="C2618" s="593" t="str">
        <f>_xlfn.CONCAT(Table1[[#This Row],[groupid]],Table1[[#This Row],[Thành phần hao phí]])</f>
        <v>16Cộng</v>
      </c>
      <c r="D2618" s="594"/>
      <c r="E2618" s="589" t="s">
        <v>314</v>
      </c>
      <c r="F2618" s="588"/>
      <c r="G2618" s="595"/>
      <c r="H2618" s="590"/>
      <c r="I2618" s="596"/>
      <c r="J2618" s="591">
        <v>0</v>
      </c>
    </row>
    <row r="2619" spans="1:10" ht="15" customHeight="1">
      <c r="A2619" s="587">
        <v>17</v>
      </c>
      <c r="B2619" s="291">
        <v>17</v>
      </c>
      <c r="C2619" s="593" t="str">
        <f>_xlfn.CONCAT(Table1[[#This Row],[groupid]],Table1[[#This Row],[Thành phần hao phí]])</f>
        <v>170</v>
      </c>
      <c r="D2619" s="594">
        <v>0</v>
      </c>
      <c r="E2619" s="589">
        <v>0</v>
      </c>
      <c r="F2619" s="588">
        <v>0</v>
      </c>
      <c r="G2619" s="595">
        <v>1</v>
      </c>
      <c r="H2619" s="590"/>
      <c r="I2619" s="596"/>
      <c r="J2619" s="591"/>
    </row>
    <row r="2620" spans="1:10" ht="15" customHeight="1">
      <c r="A2620" s="587"/>
      <c r="B2620" s="291">
        <v>17</v>
      </c>
      <c r="C2620" s="593" t="str">
        <f>_xlfn.CONCAT(Table1[[#This Row],[groupid]],Table1[[#This Row],[Thành phần hao phí]])</f>
        <v>17b) Nhân công</v>
      </c>
      <c r="D2620" s="594"/>
      <c r="E2620" s="589" t="s">
        <v>229</v>
      </c>
      <c r="F2620" s="588"/>
      <c r="G2620" s="595"/>
      <c r="H2620" s="590"/>
      <c r="I2620" s="596"/>
      <c r="J2620" s="591">
        <v>0</v>
      </c>
    </row>
    <row r="2621" spans="1:10" ht="15" customHeight="1">
      <c r="A2621" s="587"/>
      <c r="B2621" s="291">
        <v>17</v>
      </c>
      <c r="C2621" s="593" t="str">
        <f>_xlfn.CONCAT(Table1[[#This Row],[groupid]],Table1[[#This Row],[Thành phần hao phí]])</f>
        <v>17Nhân công 3,5/7, nhóm 1</v>
      </c>
      <c r="D2621" s="594" t="s">
        <v>96</v>
      </c>
      <c r="E2621" s="589" t="s">
        <v>97</v>
      </c>
      <c r="F2621" s="588" t="s">
        <v>93</v>
      </c>
      <c r="G2621" s="595">
        <v>0.36</v>
      </c>
      <c r="H2621" s="590">
        <v>0</v>
      </c>
      <c r="I2621" s="596">
        <v>1</v>
      </c>
      <c r="J2621" s="591">
        <v>0</v>
      </c>
    </row>
    <row r="2622" spans="1:10" ht="15" customHeight="1">
      <c r="A2622" s="587"/>
      <c r="B2622" s="291">
        <v>17</v>
      </c>
      <c r="C2622" s="593" t="str">
        <f>_xlfn.CONCAT(Table1[[#This Row],[groupid]],Table1[[#This Row],[Thành phần hao phí]])</f>
        <v>17c) Máy thi công</v>
      </c>
      <c r="D2622" s="594"/>
      <c r="E2622" s="589" t="s">
        <v>230</v>
      </c>
      <c r="F2622" s="588"/>
      <c r="G2622" s="595"/>
      <c r="H2622" s="590"/>
      <c r="I2622" s="596"/>
      <c r="J2622" s="591">
        <v>0</v>
      </c>
    </row>
    <row r="2623" spans="1:10" ht="15" customHeight="1">
      <c r="A2623" s="587"/>
      <c r="B2623" s="291">
        <v>17</v>
      </c>
      <c r="C2623" s="593" t="str">
        <f>_xlfn.CONCAT(Table1[[#This Row],[groupid]],Table1[[#This Row],[Thành phần hao phí]])</f>
        <v>17Máy đào gầu dây 1,2m3</v>
      </c>
      <c r="D2623" s="594" t="s">
        <v>105</v>
      </c>
      <c r="E2623" s="589" t="s">
        <v>106</v>
      </c>
      <c r="F2623" s="588" t="s">
        <v>103</v>
      </c>
      <c r="G2623" s="595">
        <v>0.192</v>
      </c>
      <c r="H2623" s="590">
        <v>0</v>
      </c>
      <c r="I2623" s="596">
        <v>1</v>
      </c>
      <c r="J2623" s="591">
        <v>0</v>
      </c>
    </row>
    <row r="2624" spans="1:10" ht="15" customHeight="1">
      <c r="A2624" s="587"/>
      <c r="B2624" s="291">
        <v>17</v>
      </c>
      <c r="C2624" s="593" t="str">
        <f>_xlfn.CONCAT(Table1[[#This Row],[groupid]],Table1[[#This Row],[Thành phần hao phí]])</f>
        <v>17Sà lan 250T</v>
      </c>
      <c r="D2624" s="594" t="s">
        <v>113</v>
      </c>
      <c r="E2624" s="589" t="s">
        <v>114</v>
      </c>
      <c r="F2624" s="588" t="s">
        <v>103</v>
      </c>
      <c r="G2624" s="595">
        <v>0.192</v>
      </c>
      <c r="H2624" s="590">
        <v>0</v>
      </c>
      <c r="I2624" s="596">
        <v>1</v>
      </c>
      <c r="J2624" s="591">
        <v>0</v>
      </c>
    </row>
    <row r="2625" spans="1:10" ht="15" customHeight="1">
      <c r="A2625" s="587"/>
      <c r="B2625" s="291">
        <v>17</v>
      </c>
      <c r="C2625" s="593" t="str">
        <f>_xlfn.CONCAT(Table1[[#This Row],[groupid]],Table1[[#This Row],[Thành phần hao phí]])</f>
        <v>17Sà lan 400T</v>
      </c>
      <c r="D2625" s="594" t="s">
        <v>116</v>
      </c>
      <c r="E2625" s="589" t="s">
        <v>117</v>
      </c>
      <c r="F2625" s="588" t="s">
        <v>103</v>
      </c>
      <c r="G2625" s="595">
        <v>0.192</v>
      </c>
      <c r="H2625" s="590">
        <v>0</v>
      </c>
      <c r="I2625" s="596">
        <v>1</v>
      </c>
      <c r="J2625" s="591">
        <v>0</v>
      </c>
    </row>
    <row r="2626" spans="1:10" ht="15" customHeight="1">
      <c r="A2626" s="587"/>
      <c r="B2626" s="291">
        <v>17</v>
      </c>
      <c r="C2626" s="593" t="str">
        <f>_xlfn.CONCAT(Table1[[#This Row],[groupid]],Table1[[#This Row],[Thành phần hao phí]])</f>
        <v>17Cộng</v>
      </c>
      <c r="D2626" s="594"/>
      <c r="E2626" s="589" t="s">
        <v>314</v>
      </c>
      <c r="F2626" s="588"/>
      <c r="G2626" s="595"/>
      <c r="H2626" s="590"/>
      <c r="I2626" s="596"/>
      <c r="J2626" s="591">
        <v>0</v>
      </c>
    </row>
    <row r="2627" spans="1:10" ht="15" customHeight="1">
      <c r="A2627" s="587">
        <v>1</v>
      </c>
      <c r="B2627" s="291">
        <v>1</v>
      </c>
      <c r="C2627" s="593" t="str">
        <f>_xlfn.CONCAT(Table1[[#This Row],[groupid]],Table1[[#This Row],[Thành phần hao phí]])</f>
        <v>1Nạo vét bùn bằng thủ công</v>
      </c>
      <c r="D2627" s="594" t="s">
        <v>44</v>
      </c>
      <c r="E2627" s="589" t="s">
        <v>45</v>
      </c>
      <c r="F2627" s="588" t="s">
        <v>46</v>
      </c>
      <c r="G2627" s="595">
        <v>1</v>
      </c>
      <c r="H2627" s="590"/>
      <c r="I2627" s="596"/>
      <c r="J2627" s="591"/>
    </row>
    <row r="2628" spans="1:10" ht="15" customHeight="1">
      <c r="A2628" s="587"/>
      <c r="B2628" s="291">
        <v>1</v>
      </c>
      <c r="C2628" s="593" t="str">
        <f>_xlfn.CONCAT(Table1[[#This Row],[groupid]],Table1[[#This Row],[Thành phần hao phí]])</f>
        <v>1b) Nhân công</v>
      </c>
      <c r="D2628" s="594"/>
      <c r="E2628" s="589" t="s">
        <v>229</v>
      </c>
      <c r="F2628" s="588"/>
      <c r="G2628" s="595"/>
      <c r="H2628" s="590"/>
      <c r="I2628" s="596"/>
      <c r="J2628" s="591">
        <v>211893</v>
      </c>
    </row>
    <row r="2629" spans="1:10" ht="15" customHeight="1">
      <c r="A2629" s="587"/>
      <c r="B2629" s="291">
        <v>1</v>
      </c>
      <c r="C2629" s="593" t="str">
        <f>_xlfn.CONCAT(Table1[[#This Row],[groupid]],Table1[[#This Row],[Thành phần hao phí]])</f>
        <v>1Nhân công 3,0/7, nhóm 1</v>
      </c>
      <c r="D2629" s="594" t="s">
        <v>91</v>
      </c>
      <c r="E2629" s="589" t="s">
        <v>92</v>
      </c>
      <c r="F2629" s="588" t="s">
        <v>93</v>
      </c>
      <c r="G2629" s="595">
        <v>0.94</v>
      </c>
      <c r="H2629" s="590">
        <v>225418</v>
      </c>
      <c r="I2629" s="596">
        <v>1</v>
      </c>
      <c r="J2629" s="591">
        <v>211893</v>
      </c>
    </row>
    <row r="2630" spans="1:10" ht="15" customHeight="1">
      <c r="A2630" s="587">
        <v>2</v>
      </c>
      <c r="B2630" s="291">
        <v>2</v>
      </c>
      <c r="C2630" s="593" t="str">
        <f>_xlfn.CONCAT(Table1[[#This Row],[groupid]],Table1[[#This Row],[Thành phần hao phí]])</f>
        <v>2Nạo vét kênh mương bằng máy đào gầu dây 0,4m3, chiều cao đổ đất &lt;= 3m, bùn đặc lắng đọng dưới 3 năm</v>
      </c>
      <c r="D2630" s="594" t="s">
        <v>52</v>
      </c>
      <c r="E2630" s="589" t="s">
        <v>53</v>
      </c>
      <c r="F2630" s="588" t="s">
        <v>54</v>
      </c>
      <c r="G2630" s="595">
        <v>1</v>
      </c>
      <c r="H2630" s="590"/>
      <c r="I2630" s="596"/>
      <c r="J2630" s="591"/>
    </row>
    <row r="2631" spans="1:10" ht="15" customHeight="1">
      <c r="A2631" s="587"/>
      <c r="B2631" s="291">
        <v>2</v>
      </c>
      <c r="C2631" s="593" t="str">
        <f>_xlfn.CONCAT(Table1[[#This Row],[groupid]],Table1[[#This Row],[Thành phần hao phí]])</f>
        <v>2b) Nhân công</v>
      </c>
      <c r="D2631" s="594"/>
      <c r="E2631" s="589" t="s">
        <v>229</v>
      </c>
      <c r="F2631" s="588"/>
      <c r="G2631" s="595"/>
      <c r="H2631" s="590"/>
      <c r="I2631" s="596"/>
      <c r="J2631" s="591">
        <v>202130</v>
      </c>
    </row>
    <row r="2632" spans="1:10" ht="15" customHeight="1">
      <c r="A2632" s="587"/>
      <c r="B2632" s="291">
        <v>2</v>
      </c>
      <c r="C2632" s="593" t="str">
        <f>_xlfn.CONCAT(Table1[[#This Row],[groupid]],Table1[[#This Row],[Thành phần hao phí]])</f>
        <v>2Nhân công 3,5/7, nhóm 1</v>
      </c>
      <c r="D2632" s="594" t="s">
        <v>96</v>
      </c>
      <c r="E2632" s="589" t="s">
        <v>97</v>
      </c>
      <c r="F2632" s="588" t="s">
        <v>93</v>
      </c>
      <c r="G2632" s="595">
        <v>0.82</v>
      </c>
      <c r="H2632" s="590">
        <v>246500</v>
      </c>
      <c r="I2632" s="596">
        <v>1</v>
      </c>
      <c r="J2632" s="591">
        <v>202130</v>
      </c>
    </row>
    <row r="2633" spans="1:10" ht="15" customHeight="1">
      <c r="A2633" s="587"/>
      <c r="B2633" s="291">
        <v>2</v>
      </c>
      <c r="C2633" s="593" t="str">
        <f>_xlfn.CONCAT(Table1[[#This Row],[groupid]],Table1[[#This Row],[Thành phần hao phí]])</f>
        <v>2c) Máy thi công</v>
      </c>
      <c r="D2633" s="594"/>
      <c r="E2633" s="589" t="s">
        <v>230</v>
      </c>
      <c r="F2633" s="588"/>
      <c r="G2633" s="595"/>
      <c r="H2633" s="590"/>
      <c r="I2633" s="596"/>
      <c r="J2633" s="591">
        <v>978209</v>
      </c>
    </row>
    <row r="2634" spans="1:10" ht="15" customHeight="1">
      <c r="A2634" s="587"/>
      <c r="B2634" s="291">
        <v>2</v>
      </c>
      <c r="C2634" s="593" t="str">
        <f>_xlfn.CONCAT(Table1[[#This Row],[groupid]],Table1[[#This Row],[Thành phần hao phí]])</f>
        <v>2Máy đào gầu dây 0,4m3</v>
      </c>
      <c r="D2634" s="594" t="s">
        <v>101</v>
      </c>
      <c r="E2634" s="589" t="s">
        <v>102</v>
      </c>
      <c r="F2634" s="588" t="s">
        <v>103</v>
      </c>
      <c r="G2634" s="595">
        <v>0.44</v>
      </c>
      <c r="H2634" s="590">
        <v>1992824</v>
      </c>
      <c r="I2634" s="596">
        <v>1</v>
      </c>
      <c r="J2634" s="591">
        <v>876843</v>
      </c>
    </row>
    <row r="2635" spans="1:10" ht="15" customHeight="1">
      <c r="A2635" s="587"/>
      <c r="B2635" s="291">
        <v>2</v>
      </c>
      <c r="C2635" s="593" t="str">
        <f>_xlfn.CONCAT(Table1[[#This Row],[groupid]],Table1[[#This Row],[Thành phần hao phí]])</f>
        <v>2Phao thép 60T đặt máy</v>
      </c>
      <c r="D2635" s="594" t="s">
        <v>108</v>
      </c>
      <c r="E2635" s="589" t="s">
        <v>112</v>
      </c>
      <c r="F2635" s="588" t="s">
        <v>103</v>
      </c>
      <c r="G2635" s="595">
        <v>0.44</v>
      </c>
      <c r="H2635" s="590">
        <v>115189</v>
      </c>
      <c r="I2635" s="596">
        <v>1</v>
      </c>
      <c r="J2635" s="591">
        <v>50683</v>
      </c>
    </row>
    <row r="2636" spans="1:10" ht="15" customHeight="1">
      <c r="A2636" s="587"/>
      <c r="B2636" s="291">
        <v>2</v>
      </c>
      <c r="C2636" s="593" t="str">
        <f>_xlfn.CONCAT(Table1[[#This Row],[groupid]],Table1[[#This Row],[Thành phần hao phí]])</f>
        <v>2Phao thép 60T chứa bùn</v>
      </c>
      <c r="D2636" s="594" t="s">
        <v>108</v>
      </c>
      <c r="E2636" s="589" t="s">
        <v>111</v>
      </c>
      <c r="F2636" s="588" t="s">
        <v>103</v>
      </c>
      <c r="G2636" s="595">
        <v>0.44</v>
      </c>
      <c r="H2636" s="590">
        <v>115189</v>
      </c>
      <c r="I2636" s="596">
        <v>1</v>
      </c>
      <c r="J2636" s="591">
        <v>50683</v>
      </c>
    </row>
    <row r="2637" spans="1:10" ht="15" customHeight="1">
      <c r="A2637" s="587"/>
      <c r="B2637" s="291">
        <v>2</v>
      </c>
      <c r="C2637" s="593" t="str">
        <f>_xlfn.CONCAT(Table1[[#This Row],[groupid]],Table1[[#This Row],[Thành phần hao phí]])</f>
        <v>2Cộng</v>
      </c>
      <c r="D2637" s="594"/>
      <c r="E2637" s="589" t="s">
        <v>314</v>
      </c>
      <c r="F2637" s="588"/>
      <c r="G2637" s="595"/>
      <c r="H2637" s="590"/>
      <c r="I2637" s="596"/>
      <c r="J2637" s="591">
        <v>978209</v>
      </c>
    </row>
    <row r="2638" spans="1:10" ht="15" customHeight="1">
      <c r="A2638" s="587">
        <v>3</v>
      </c>
      <c r="B2638" s="291">
        <v>3</v>
      </c>
      <c r="C2638" s="593" t="str">
        <f>_xlfn.CONCAT(Table1[[#This Row],[groupid]],Table1[[#This Row],[Thành phần hao phí]])</f>
        <v>3Vận chuyển 1km đầu, đi đổ bằng tàu kéo 75cv + phao thép 60T</v>
      </c>
      <c r="D2638" s="594" t="s">
        <v>57</v>
      </c>
      <c r="E2638" s="589" t="s">
        <v>58</v>
      </c>
      <c r="F2638" s="588" t="s">
        <v>54</v>
      </c>
      <c r="G2638" s="595">
        <v>1</v>
      </c>
      <c r="H2638" s="590"/>
      <c r="I2638" s="596"/>
      <c r="J2638" s="591"/>
    </row>
    <row r="2639" spans="1:10" ht="15" customHeight="1">
      <c r="A2639" s="587"/>
      <c r="B2639" s="291">
        <v>3</v>
      </c>
      <c r="C2639" s="593" t="str">
        <f>_xlfn.CONCAT(Table1[[#This Row],[groupid]],Table1[[#This Row],[Thành phần hao phí]])</f>
        <v>3c) Máy thi công</v>
      </c>
      <c r="D2639" s="594"/>
      <c r="E2639" s="589" t="s">
        <v>230</v>
      </c>
      <c r="F2639" s="588"/>
      <c r="G2639" s="595"/>
      <c r="H2639" s="590"/>
      <c r="I2639" s="596"/>
      <c r="J2639" s="591">
        <v>343452</v>
      </c>
    </row>
    <row r="2640" spans="1:10" ht="15" customHeight="1">
      <c r="A2640" s="587"/>
      <c r="B2640" s="291">
        <v>3</v>
      </c>
      <c r="C2640" s="593" t="str">
        <f>_xlfn.CONCAT(Table1[[#This Row],[groupid]],Table1[[#This Row],[Thành phần hao phí]])</f>
        <v>3Phao thép 60T</v>
      </c>
      <c r="D2640" s="594" t="s">
        <v>108</v>
      </c>
      <c r="E2640" s="589" t="s">
        <v>109</v>
      </c>
      <c r="F2640" s="588" t="s">
        <v>103</v>
      </c>
      <c r="G2640" s="595">
        <v>9.4E-2</v>
      </c>
      <c r="H2640" s="590">
        <v>115189</v>
      </c>
      <c r="I2640" s="596">
        <v>1</v>
      </c>
      <c r="J2640" s="591">
        <v>10828</v>
      </c>
    </row>
    <row r="2641" spans="1:10" ht="15" customHeight="1">
      <c r="A2641" s="587"/>
      <c r="B2641" s="291">
        <v>3</v>
      </c>
      <c r="C2641" s="593" t="str">
        <f>_xlfn.CONCAT(Table1[[#This Row],[groupid]],Table1[[#This Row],[Thành phần hao phí]])</f>
        <v>3Tàu kéo 75CV</v>
      </c>
      <c r="D2641" s="594" t="s">
        <v>123</v>
      </c>
      <c r="E2641" s="589" t="s">
        <v>124</v>
      </c>
      <c r="F2641" s="588" t="s">
        <v>103</v>
      </c>
      <c r="G2641" s="595">
        <v>9.4E-2</v>
      </c>
      <c r="H2641" s="590">
        <v>3538558</v>
      </c>
      <c r="I2641" s="596">
        <v>1</v>
      </c>
      <c r="J2641" s="591">
        <v>332624</v>
      </c>
    </row>
    <row r="2642" spans="1:10" ht="15" customHeight="1">
      <c r="A2642" s="587"/>
      <c r="B2642" s="291">
        <v>3</v>
      </c>
      <c r="C2642" s="593" t="str">
        <f>_xlfn.CONCAT(Table1[[#This Row],[groupid]],Table1[[#This Row],[Thành phần hao phí]])</f>
        <v>3Cộng</v>
      </c>
      <c r="D2642" s="594"/>
      <c r="E2642" s="589" t="s">
        <v>314</v>
      </c>
      <c r="F2642" s="588"/>
      <c r="G2642" s="595"/>
      <c r="H2642" s="590"/>
      <c r="I2642" s="596"/>
      <c r="J2642" s="591">
        <v>343452</v>
      </c>
    </row>
    <row r="2643" spans="1:10" ht="15" customHeight="1">
      <c r="A2643" s="587">
        <v>4</v>
      </c>
      <c r="B2643" s="291">
        <v>4</v>
      </c>
      <c r="C2643" s="593" t="str">
        <f>_xlfn.CONCAT(Table1[[#This Row],[groupid]],Table1[[#This Row],[Thành phần hao phí]])</f>
        <v>4Vận chuyển đất, cát đổ đi bằng tàu kéo 360CV, sà lan 400 tấn, vận chuyển 1 km tiếp theo, cự ly &lt;= 6km</v>
      </c>
      <c r="D2643" s="594" t="s">
        <v>60</v>
      </c>
      <c r="E2643" s="589" t="s">
        <v>61</v>
      </c>
      <c r="F2643" s="588" t="s">
        <v>54</v>
      </c>
      <c r="G2643" s="595">
        <v>1</v>
      </c>
      <c r="H2643" s="590"/>
      <c r="I2643" s="596"/>
      <c r="J2643" s="591"/>
    </row>
    <row r="2644" spans="1:10" ht="15" customHeight="1">
      <c r="A2644" s="587"/>
      <c r="B2644" s="291">
        <v>4</v>
      </c>
      <c r="C2644" s="593" t="str">
        <f>_xlfn.CONCAT(Table1[[#This Row],[groupid]],Table1[[#This Row],[Thành phần hao phí]])</f>
        <v>4c) Máy thi công</v>
      </c>
      <c r="D2644" s="594"/>
      <c r="E2644" s="589" t="s">
        <v>230</v>
      </c>
      <c r="F2644" s="588"/>
      <c r="G2644" s="595"/>
      <c r="H2644" s="590"/>
      <c r="I2644" s="596"/>
      <c r="J2644" s="591">
        <v>555370</v>
      </c>
    </row>
    <row r="2645" spans="1:10" ht="15" customHeight="1">
      <c r="A2645" s="587"/>
      <c r="B2645" s="291">
        <v>4</v>
      </c>
      <c r="C2645" s="593" t="str">
        <f>_xlfn.CONCAT(Table1[[#This Row],[groupid]],Table1[[#This Row],[Thành phần hao phí]])</f>
        <v>4Phao thép 60T</v>
      </c>
      <c r="D2645" s="594" t="s">
        <v>108</v>
      </c>
      <c r="E2645" s="589" t="s">
        <v>109</v>
      </c>
      <c r="F2645" s="588" t="s">
        <v>103</v>
      </c>
      <c r="G2645" s="595">
        <v>0.08</v>
      </c>
      <c r="H2645" s="590">
        <v>115189</v>
      </c>
      <c r="I2645" s="596">
        <v>1.9</v>
      </c>
      <c r="J2645" s="591">
        <v>17509</v>
      </c>
    </row>
    <row r="2646" spans="1:10" ht="15" customHeight="1">
      <c r="A2646" s="587"/>
      <c r="B2646" s="291">
        <v>4</v>
      </c>
      <c r="C2646" s="593" t="str">
        <f>_xlfn.CONCAT(Table1[[#This Row],[groupid]],Table1[[#This Row],[Thành phần hao phí]])</f>
        <v>4Tàu kéo 75CV</v>
      </c>
      <c r="D2646" s="594" t="s">
        <v>123</v>
      </c>
      <c r="E2646" s="589" t="s">
        <v>124</v>
      </c>
      <c r="F2646" s="588" t="s">
        <v>103</v>
      </c>
      <c r="G2646" s="595">
        <v>0.08</v>
      </c>
      <c r="H2646" s="590">
        <v>3538558</v>
      </c>
      <c r="I2646" s="596">
        <v>1.9</v>
      </c>
      <c r="J2646" s="591">
        <v>537861</v>
      </c>
    </row>
    <row r="2647" spans="1:10" ht="15" customHeight="1">
      <c r="A2647" s="587"/>
      <c r="B2647" s="291">
        <v>4</v>
      </c>
      <c r="C2647" s="593" t="str">
        <f>_xlfn.CONCAT(Table1[[#This Row],[groupid]],Table1[[#This Row],[Thành phần hao phí]])</f>
        <v>4Cộng</v>
      </c>
      <c r="D2647" s="594"/>
      <c r="E2647" s="589" t="s">
        <v>314</v>
      </c>
      <c r="F2647" s="588"/>
      <c r="G2647" s="595"/>
      <c r="H2647" s="590"/>
      <c r="I2647" s="596"/>
      <c r="J2647" s="591">
        <v>555370</v>
      </c>
    </row>
    <row r="2648" spans="1:10" ht="15" customHeight="1">
      <c r="A2648" s="587">
        <v>5</v>
      </c>
      <c r="B2648" s="291">
        <v>5</v>
      </c>
      <c r="C2648" s="593" t="str">
        <f>_xlfn.CONCAT(Table1[[#This Row],[groupid]],Table1[[#This Row],[Thành phần hao phí]])</f>
        <v>5Đào xúc bùn lên xà lan 400T bằng máy đào gầu dây &lt;1,25m3, (máy đào đứng trên phao thép trọng tải 60T)</v>
      </c>
      <c r="D2648" s="594" t="s">
        <v>63</v>
      </c>
      <c r="E2648" s="589" t="s">
        <v>64</v>
      </c>
      <c r="F2648" s="588" t="s">
        <v>54</v>
      </c>
      <c r="G2648" s="595">
        <v>1</v>
      </c>
      <c r="H2648" s="590"/>
      <c r="I2648" s="596"/>
      <c r="J2648" s="591"/>
    </row>
    <row r="2649" spans="1:10" ht="15" customHeight="1">
      <c r="A2649" s="587"/>
      <c r="B2649" s="291">
        <v>5</v>
      </c>
      <c r="C2649" s="593" t="str">
        <f>_xlfn.CONCAT(Table1[[#This Row],[groupid]],Table1[[#This Row],[Thành phần hao phí]])</f>
        <v>5b) Nhân công</v>
      </c>
      <c r="D2649" s="594"/>
      <c r="E2649" s="589" t="s">
        <v>229</v>
      </c>
      <c r="F2649" s="588"/>
      <c r="G2649" s="595"/>
      <c r="H2649" s="590"/>
      <c r="I2649" s="596"/>
      <c r="J2649" s="591">
        <v>88740</v>
      </c>
    </row>
    <row r="2650" spans="1:10" ht="15" customHeight="1">
      <c r="A2650" s="587"/>
      <c r="B2650" s="291">
        <v>5</v>
      </c>
      <c r="C2650" s="593" t="str">
        <f>_xlfn.CONCAT(Table1[[#This Row],[groupid]],Table1[[#This Row],[Thành phần hao phí]])</f>
        <v>5Nhân công 3,5/7, nhóm 1</v>
      </c>
      <c r="D2650" s="594" t="s">
        <v>96</v>
      </c>
      <c r="E2650" s="589" t="s">
        <v>97</v>
      </c>
      <c r="F2650" s="588" t="s">
        <v>93</v>
      </c>
      <c r="G2650" s="595">
        <v>0.36</v>
      </c>
      <c r="H2650" s="590">
        <v>246500</v>
      </c>
      <c r="I2650" s="596">
        <v>1</v>
      </c>
      <c r="J2650" s="591">
        <v>88740</v>
      </c>
    </row>
    <row r="2651" spans="1:10" ht="15" customHeight="1">
      <c r="A2651" s="587"/>
      <c r="B2651" s="291">
        <v>5</v>
      </c>
      <c r="C2651" s="593" t="str">
        <f>_xlfn.CONCAT(Table1[[#This Row],[groupid]],Table1[[#This Row],[Thành phần hao phí]])</f>
        <v>5c) Máy thi công</v>
      </c>
      <c r="D2651" s="594"/>
      <c r="E2651" s="589" t="s">
        <v>230</v>
      </c>
      <c r="F2651" s="588"/>
      <c r="G2651" s="595"/>
      <c r="H2651" s="590"/>
      <c r="I2651" s="596"/>
      <c r="J2651" s="591">
        <v>1007960</v>
      </c>
    </row>
    <row r="2652" spans="1:10" ht="15" customHeight="1">
      <c r="A2652" s="587"/>
      <c r="B2652" s="291">
        <v>5</v>
      </c>
      <c r="C2652" s="593" t="str">
        <f>_xlfn.CONCAT(Table1[[#This Row],[groupid]],Table1[[#This Row],[Thành phần hao phí]])</f>
        <v>5Máy đào gầu dây 1,2m3</v>
      </c>
      <c r="D2652" s="594" t="s">
        <v>105</v>
      </c>
      <c r="E2652" s="589" t="s">
        <v>106</v>
      </c>
      <c r="F2652" s="588" t="s">
        <v>103</v>
      </c>
      <c r="G2652" s="595">
        <v>0.192</v>
      </c>
      <c r="H2652" s="590">
        <v>3565793</v>
      </c>
      <c r="I2652" s="596">
        <v>1</v>
      </c>
      <c r="J2652" s="591">
        <v>684632</v>
      </c>
    </row>
    <row r="2653" spans="1:10" ht="15" customHeight="1">
      <c r="A2653" s="587"/>
      <c r="B2653" s="291">
        <v>5</v>
      </c>
      <c r="C2653" s="593" t="str">
        <f>_xlfn.CONCAT(Table1[[#This Row],[groupid]],Table1[[#This Row],[Thành phần hao phí]])</f>
        <v>5Sà lan 250T</v>
      </c>
      <c r="D2653" s="594" t="s">
        <v>113</v>
      </c>
      <c r="E2653" s="589" t="s">
        <v>114</v>
      </c>
      <c r="F2653" s="588" t="s">
        <v>103</v>
      </c>
      <c r="G2653" s="595">
        <v>0.192</v>
      </c>
      <c r="H2653" s="590">
        <v>677592</v>
      </c>
      <c r="I2653" s="596">
        <v>1</v>
      </c>
      <c r="J2653" s="591">
        <v>130098</v>
      </c>
    </row>
    <row r="2654" spans="1:10" ht="15" customHeight="1">
      <c r="A2654" s="587"/>
      <c r="B2654" s="291">
        <v>5</v>
      </c>
      <c r="C2654" s="593" t="str">
        <f>_xlfn.CONCAT(Table1[[#This Row],[groupid]],Table1[[#This Row],[Thành phần hao phí]])</f>
        <v>5Phao thép 60T chứa bùn</v>
      </c>
      <c r="D2654" s="594" t="s">
        <v>108</v>
      </c>
      <c r="E2654" s="589" t="s">
        <v>111</v>
      </c>
      <c r="F2654" s="588" t="s">
        <v>103</v>
      </c>
      <c r="G2654" s="595">
        <v>0.192</v>
      </c>
      <c r="H2654" s="590">
        <v>115189</v>
      </c>
      <c r="I2654" s="596">
        <v>1</v>
      </c>
      <c r="J2654" s="591">
        <v>22116</v>
      </c>
    </row>
    <row r="2655" spans="1:10" ht="15" customHeight="1">
      <c r="A2655" s="587"/>
      <c r="B2655" s="291">
        <v>5</v>
      </c>
      <c r="C2655" s="593" t="str">
        <f>_xlfn.CONCAT(Table1[[#This Row],[groupid]],Table1[[#This Row],[Thành phần hao phí]])</f>
        <v>5Sà lan 400T nhận bùn</v>
      </c>
      <c r="D2655" s="594" t="s">
        <v>116</v>
      </c>
      <c r="E2655" s="589" t="s">
        <v>119</v>
      </c>
      <c r="F2655" s="588" t="s">
        <v>103</v>
      </c>
      <c r="G2655" s="595">
        <v>0.192</v>
      </c>
      <c r="H2655" s="590">
        <v>891221</v>
      </c>
      <c r="I2655" s="596">
        <v>1</v>
      </c>
      <c r="J2655" s="591">
        <v>171114</v>
      </c>
    </row>
    <row r="2656" spans="1:10" ht="15" customHeight="1">
      <c r="A2656" s="587"/>
      <c r="B2656" s="291">
        <v>5</v>
      </c>
      <c r="C2656" s="593" t="str">
        <f>_xlfn.CONCAT(Table1[[#This Row],[groupid]],Table1[[#This Row],[Thành phần hao phí]])</f>
        <v>5Cộng</v>
      </c>
      <c r="D2656" s="594"/>
      <c r="E2656" s="589" t="s">
        <v>314</v>
      </c>
      <c r="F2656" s="588"/>
      <c r="G2656" s="595"/>
      <c r="H2656" s="590"/>
      <c r="I2656" s="596"/>
      <c r="J2656" s="591">
        <v>1007960</v>
      </c>
    </row>
    <row r="2657" spans="1:10" ht="15" customHeight="1">
      <c r="A2657" s="587">
        <v>6</v>
      </c>
      <c r="B2657" s="291">
        <v>6</v>
      </c>
      <c r="C2657" s="593" t="str">
        <f>_xlfn.CONCAT(Table1[[#This Row],[groupid]],Table1[[#This Row],[Thành phần hao phí]])</f>
        <v>6Vận chuyển đất, bùn đổ đi bằng tàu kéo 360CV, sà lan 400 tấn, vận chuyển 1 km đầu</v>
      </c>
      <c r="D2657" s="594" t="s">
        <v>57</v>
      </c>
      <c r="E2657" s="589" t="s">
        <v>67</v>
      </c>
      <c r="F2657" s="588" t="s">
        <v>54</v>
      </c>
      <c r="G2657" s="595">
        <v>1</v>
      </c>
      <c r="H2657" s="590"/>
      <c r="I2657" s="596"/>
      <c r="J2657" s="591"/>
    </row>
    <row r="2658" spans="1:10" ht="15" customHeight="1">
      <c r="A2658" s="587"/>
      <c r="B2658" s="291">
        <v>6</v>
      </c>
      <c r="C2658" s="593" t="str">
        <f>_xlfn.CONCAT(Table1[[#This Row],[groupid]],Table1[[#This Row],[Thành phần hao phí]])</f>
        <v>6c) Máy thi công</v>
      </c>
      <c r="D2658" s="594"/>
      <c r="E2658" s="589" t="s">
        <v>230</v>
      </c>
      <c r="F2658" s="588"/>
      <c r="G2658" s="595"/>
      <c r="H2658" s="590"/>
      <c r="I2658" s="596"/>
      <c r="J2658" s="591">
        <v>634088</v>
      </c>
    </row>
    <row r="2659" spans="1:10" ht="15" customHeight="1">
      <c r="A2659" s="587"/>
      <c r="B2659" s="291">
        <v>6</v>
      </c>
      <c r="C2659" s="593" t="str">
        <f>_xlfn.CONCAT(Table1[[#This Row],[groupid]],Table1[[#This Row],[Thành phần hao phí]])</f>
        <v>6Sà lan 400T</v>
      </c>
      <c r="D2659" s="594" t="s">
        <v>116</v>
      </c>
      <c r="E2659" s="589" t="s">
        <v>117</v>
      </c>
      <c r="F2659" s="588" t="s">
        <v>103</v>
      </c>
      <c r="G2659" s="595">
        <v>9.4E-2</v>
      </c>
      <c r="H2659" s="590">
        <v>891221</v>
      </c>
      <c r="I2659" s="596">
        <v>1</v>
      </c>
      <c r="J2659" s="591">
        <v>83775</v>
      </c>
    </row>
    <row r="2660" spans="1:10" ht="15" customHeight="1">
      <c r="A2660" s="587"/>
      <c r="B2660" s="291">
        <v>6</v>
      </c>
      <c r="C2660" s="593" t="str">
        <f>_xlfn.CONCAT(Table1[[#This Row],[groupid]],Table1[[#This Row],[Thành phần hao phí]])</f>
        <v>6Tàu kéo 360CV</v>
      </c>
      <c r="D2660" s="594" t="s">
        <v>120</v>
      </c>
      <c r="E2660" s="589" t="s">
        <v>121</v>
      </c>
      <c r="F2660" s="588" t="s">
        <v>103</v>
      </c>
      <c r="G2660" s="595">
        <v>9.4E-2</v>
      </c>
      <c r="H2660" s="590">
        <v>5854397</v>
      </c>
      <c r="I2660" s="596">
        <v>1</v>
      </c>
      <c r="J2660" s="591">
        <v>550313</v>
      </c>
    </row>
    <row r="2661" spans="1:10" ht="15" customHeight="1">
      <c r="A2661" s="587"/>
      <c r="B2661" s="291">
        <v>6</v>
      </c>
      <c r="C2661" s="593" t="str">
        <f>_xlfn.CONCAT(Table1[[#This Row],[groupid]],Table1[[#This Row],[Thành phần hao phí]])</f>
        <v>6Cộng</v>
      </c>
      <c r="D2661" s="594"/>
      <c r="E2661" s="589" t="s">
        <v>314</v>
      </c>
      <c r="F2661" s="588"/>
      <c r="G2661" s="595"/>
      <c r="H2661" s="590"/>
      <c r="I2661" s="596"/>
      <c r="J2661" s="591">
        <v>634088</v>
      </c>
    </row>
    <row r="2662" spans="1:10" ht="15" customHeight="1">
      <c r="A2662" s="587">
        <v>7</v>
      </c>
      <c r="B2662" s="291">
        <v>7</v>
      </c>
      <c r="C2662" s="593" t="str">
        <f>_xlfn.CONCAT(Table1[[#This Row],[groupid]],Table1[[#This Row],[Thành phần hao phí]])</f>
        <v>7Vận chuyển đất, bùn đổ đi bằng tàu kéo 360CV, sà lan 400 tấn, vận chuyển 1 km tiếp theo, cự ly &lt;= 6km</v>
      </c>
      <c r="D2662" s="594" t="s">
        <v>60</v>
      </c>
      <c r="E2662" s="589" t="s">
        <v>69</v>
      </c>
      <c r="F2662" s="588" t="s">
        <v>54</v>
      </c>
      <c r="G2662" s="595">
        <v>1</v>
      </c>
      <c r="H2662" s="590"/>
      <c r="I2662" s="596"/>
      <c r="J2662" s="591"/>
    </row>
    <row r="2663" spans="1:10" ht="15" customHeight="1">
      <c r="A2663" s="587"/>
      <c r="B2663" s="291">
        <v>7</v>
      </c>
      <c r="C2663" s="593" t="str">
        <f>_xlfn.CONCAT(Table1[[#This Row],[groupid]],Table1[[#This Row],[Thành phần hao phí]])</f>
        <v>7c) Máy thi công</v>
      </c>
      <c r="D2663" s="594"/>
      <c r="E2663" s="589" t="s">
        <v>230</v>
      </c>
      <c r="F2663" s="588"/>
      <c r="G2663" s="595"/>
      <c r="H2663" s="590"/>
      <c r="I2663" s="596"/>
      <c r="J2663" s="591">
        <v>2698247</v>
      </c>
    </row>
    <row r="2664" spans="1:10" ht="15" customHeight="1">
      <c r="A2664" s="587"/>
      <c r="B2664" s="291">
        <v>7</v>
      </c>
      <c r="C2664" s="593" t="str">
        <f>_xlfn.CONCAT(Table1[[#This Row],[groupid]],Table1[[#This Row],[Thành phần hao phí]])</f>
        <v>7Sà lan 400T</v>
      </c>
      <c r="D2664" s="594" t="s">
        <v>116</v>
      </c>
      <c r="E2664" s="589" t="s">
        <v>117</v>
      </c>
      <c r="F2664" s="588" t="s">
        <v>103</v>
      </c>
      <c r="G2664" s="595">
        <v>0.08</v>
      </c>
      <c r="H2664" s="590">
        <v>891221</v>
      </c>
      <c r="I2664" s="596">
        <v>5</v>
      </c>
      <c r="J2664" s="591">
        <v>356488</v>
      </c>
    </row>
    <row r="2665" spans="1:10" ht="15" customHeight="1">
      <c r="A2665" s="587"/>
      <c r="B2665" s="291">
        <v>7</v>
      </c>
      <c r="C2665" s="593" t="str">
        <f>_xlfn.CONCAT(Table1[[#This Row],[groupid]],Table1[[#This Row],[Thành phần hao phí]])</f>
        <v>7Tàu kéo 360CV</v>
      </c>
      <c r="D2665" s="594" t="s">
        <v>120</v>
      </c>
      <c r="E2665" s="589" t="s">
        <v>121</v>
      </c>
      <c r="F2665" s="588" t="s">
        <v>103</v>
      </c>
      <c r="G2665" s="595">
        <v>0.08</v>
      </c>
      <c r="H2665" s="590">
        <v>5854397</v>
      </c>
      <c r="I2665" s="596">
        <v>5</v>
      </c>
      <c r="J2665" s="591">
        <v>2341759</v>
      </c>
    </row>
    <row r="2666" spans="1:10" ht="15" customHeight="1">
      <c r="A2666" s="587"/>
      <c r="B2666" s="291">
        <v>7</v>
      </c>
      <c r="C2666" s="593" t="str">
        <f>_xlfn.CONCAT(Table1[[#This Row],[groupid]],Table1[[#This Row],[Thành phần hao phí]])</f>
        <v>7Cộng</v>
      </c>
      <c r="D2666" s="594"/>
      <c r="E2666" s="589" t="s">
        <v>314</v>
      </c>
      <c r="F2666" s="588"/>
      <c r="G2666" s="595"/>
      <c r="H2666" s="590"/>
      <c r="I2666" s="596"/>
      <c r="J2666" s="591">
        <v>2698247</v>
      </c>
    </row>
    <row r="2667" spans="1:10" ht="15" customHeight="1">
      <c r="A2667" s="587">
        <v>8</v>
      </c>
      <c r="B2667" s="291">
        <v>8</v>
      </c>
      <c r="C2667" s="593" t="str">
        <f>_xlfn.CONCAT(Table1[[#This Row],[groupid]],Table1[[#This Row],[Thành phần hao phí]])</f>
        <v>8Vận chuyển đất, bùn đổ đi bằng tàu kéo 360CV, sà lan 400 tấn, vận chuyển 1 km tiếp theo, cự ly từ 6 - 20km</v>
      </c>
      <c r="D2667" s="594" t="s">
        <v>71</v>
      </c>
      <c r="E2667" s="589" t="s">
        <v>72</v>
      </c>
      <c r="F2667" s="588" t="s">
        <v>54</v>
      </c>
      <c r="G2667" s="595">
        <v>1</v>
      </c>
      <c r="H2667" s="590"/>
      <c r="I2667" s="596"/>
      <c r="J2667" s="591"/>
    </row>
    <row r="2668" spans="1:10" ht="15" customHeight="1">
      <c r="A2668" s="587"/>
      <c r="B2668" s="291">
        <v>8</v>
      </c>
      <c r="C2668" s="593" t="str">
        <f>_xlfn.CONCAT(Table1[[#This Row],[groupid]],Table1[[#This Row],[Thành phần hao phí]])</f>
        <v>8c) Máy thi công</v>
      </c>
      <c r="D2668" s="594"/>
      <c r="E2668" s="589" t="s">
        <v>230</v>
      </c>
      <c r="F2668" s="588"/>
      <c r="G2668" s="595"/>
      <c r="H2668" s="590"/>
      <c r="I2668" s="596"/>
      <c r="J2668" s="591">
        <v>6705145</v>
      </c>
    </row>
    <row r="2669" spans="1:10" ht="15" customHeight="1">
      <c r="A2669" s="587"/>
      <c r="B2669" s="291">
        <v>8</v>
      </c>
      <c r="C2669" s="593" t="str">
        <f>_xlfn.CONCAT(Table1[[#This Row],[groupid]],Table1[[#This Row],[Thành phần hao phí]])</f>
        <v>8Sà lan 400T</v>
      </c>
      <c r="D2669" s="594" t="s">
        <v>116</v>
      </c>
      <c r="E2669" s="589" t="s">
        <v>117</v>
      </c>
      <c r="F2669" s="588" t="s">
        <v>103</v>
      </c>
      <c r="G2669" s="595">
        <v>7.0999999999999994E-2</v>
      </c>
      <c r="H2669" s="590">
        <v>891221</v>
      </c>
      <c r="I2669" s="596">
        <v>14</v>
      </c>
      <c r="J2669" s="591">
        <v>885874</v>
      </c>
    </row>
    <row r="2670" spans="1:10" ht="15" customHeight="1">
      <c r="A2670" s="587"/>
      <c r="B2670" s="291">
        <v>8</v>
      </c>
      <c r="C2670" s="593" t="str">
        <f>_xlfn.CONCAT(Table1[[#This Row],[groupid]],Table1[[#This Row],[Thành phần hao phí]])</f>
        <v>8Tàu kéo 360CV</v>
      </c>
      <c r="D2670" s="594" t="s">
        <v>120</v>
      </c>
      <c r="E2670" s="589" t="s">
        <v>121</v>
      </c>
      <c r="F2670" s="588" t="s">
        <v>103</v>
      </c>
      <c r="G2670" s="595">
        <v>7.0999999999999994E-2</v>
      </c>
      <c r="H2670" s="590">
        <v>5854397</v>
      </c>
      <c r="I2670" s="596">
        <v>14</v>
      </c>
      <c r="J2670" s="591">
        <v>5819271</v>
      </c>
    </row>
    <row r="2671" spans="1:10" ht="15" customHeight="1">
      <c r="A2671" s="587"/>
      <c r="B2671" s="291">
        <v>8</v>
      </c>
      <c r="C2671" s="593" t="str">
        <f>_xlfn.CONCAT(Table1[[#This Row],[groupid]],Table1[[#This Row],[Thành phần hao phí]])</f>
        <v>8Cộng</v>
      </c>
      <c r="D2671" s="594"/>
      <c r="E2671" s="589" t="s">
        <v>314</v>
      </c>
      <c r="F2671" s="588"/>
      <c r="G2671" s="595"/>
      <c r="H2671" s="590"/>
      <c r="I2671" s="596"/>
      <c r="J2671" s="591">
        <v>6705145</v>
      </c>
    </row>
    <row r="2672" spans="1:10" ht="15" customHeight="1">
      <c r="A2672" s="587">
        <v>9</v>
      </c>
      <c r="B2672" s="291">
        <v>9</v>
      </c>
      <c r="C2672" s="593" t="str">
        <f>_xlfn.CONCAT(Table1[[#This Row],[groupid]],Table1[[#This Row],[Thành phần hao phí]])</f>
        <v>9Vận chuyển đất, bùn đổ đi bằng tàu kéo 360CV, sà lan 400 tấn, vận chuyển 1 km tiếp theo, cự ly &gt; 20km</v>
      </c>
      <c r="D2672" s="594" t="s">
        <v>74</v>
      </c>
      <c r="E2672" s="589" t="s">
        <v>75</v>
      </c>
      <c r="F2672" s="588" t="s">
        <v>54</v>
      </c>
      <c r="G2672" s="595">
        <v>1</v>
      </c>
      <c r="H2672" s="590"/>
      <c r="I2672" s="596"/>
      <c r="J2672" s="591"/>
    </row>
    <row r="2673" spans="1:10" ht="15" customHeight="1">
      <c r="A2673" s="587"/>
      <c r="B2673" s="291">
        <v>9</v>
      </c>
      <c r="C2673" s="593" t="str">
        <f>_xlfn.CONCAT(Table1[[#This Row],[groupid]],Table1[[#This Row],[Thành phần hao phí]])</f>
        <v>9c) Máy thi công</v>
      </c>
      <c r="D2673" s="594"/>
      <c r="E2673" s="589" t="s">
        <v>230</v>
      </c>
      <c r="F2673" s="588"/>
      <c r="G2673" s="595"/>
      <c r="H2673" s="590"/>
      <c r="I2673" s="596"/>
      <c r="J2673" s="591">
        <v>279269</v>
      </c>
    </row>
    <row r="2674" spans="1:10" ht="15" customHeight="1">
      <c r="A2674" s="587"/>
      <c r="B2674" s="291">
        <v>9</v>
      </c>
      <c r="C2674" s="593" t="str">
        <f>_xlfn.CONCAT(Table1[[#This Row],[groupid]],Table1[[#This Row],[Thành phần hao phí]])</f>
        <v>9Sà lan 400T</v>
      </c>
      <c r="D2674" s="594" t="s">
        <v>116</v>
      </c>
      <c r="E2674" s="589" t="s">
        <v>117</v>
      </c>
      <c r="F2674" s="588" t="s">
        <v>103</v>
      </c>
      <c r="G2674" s="595">
        <v>6.9000000000000006E-2</v>
      </c>
      <c r="H2674" s="590">
        <v>891221</v>
      </c>
      <c r="I2674" s="596">
        <v>0.6</v>
      </c>
      <c r="J2674" s="591">
        <v>36897</v>
      </c>
    </row>
    <row r="2675" spans="1:10" ht="15" customHeight="1">
      <c r="A2675" s="587"/>
      <c r="B2675" s="291">
        <v>9</v>
      </c>
      <c r="C2675" s="593" t="str">
        <f>_xlfn.CONCAT(Table1[[#This Row],[groupid]],Table1[[#This Row],[Thành phần hao phí]])</f>
        <v>9Tàu kéo 360CV</v>
      </c>
      <c r="D2675" s="594" t="s">
        <v>120</v>
      </c>
      <c r="E2675" s="589" t="s">
        <v>121</v>
      </c>
      <c r="F2675" s="588" t="s">
        <v>103</v>
      </c>
      <c r="G2675" s="595">
        <v>6.9000000000000006E-2</v>
      </c>
      <c r="H2675" s="590">
        <v>5854397</v>
      </c>
      <c r="I2675" s="596">
        <v>0.6</v>
      </c>
      <c r="J2675" s="591">
        <v>242372</v>
      </c>
    </row>
    <row r="2676" spans="1:10" ht="15" customHeight="1">
      <c r="A2676" s="587"/>
      <c r="B2676" s="291">
        <v>9</v>
      </c>
      <c r="C2676" s="593" t="str">
        <f>_xlfn.CONCAT(Table1[[#This Row],[groupid]],Table1[[#This Row],[Thành phần hao phí]])</f>
        <v>9Cộng</v>
      </c>
      <c r="D2676" s="594"/>
      <c r="E2676" s="589" t="s">
        <v>314</v>
      </c>
      <c r="F2676" s="588"/>
      <c r="G2676" s="595"/>
      <c r="H2676" s="590"/>
      <c r="I2676" s="596"/>
      <c r="J2676" s="591">
        <v>279269</v>
      </c>
    </row>
    <row r="2677" spans="1:10" ht="15" customHeight="1">
      <c r="A2677" s="587">
        <v>10</v>
      </c>
      <c r="B2677" s="291">
        <v>10</v>
      </c>
      <c r="C2677" s="593" t="str">
        <f>_xlfn.CONCAT(Table1[[#This Row],[groupid]],Table1[[#This Row],[Thành phần hao phí]])</f>
        <v>10Vận chuyển đất từ sà lan 400T lên bờ bằng máy đào gầu dây 1,2m3, chiều cao đổ đất &lt;= 3m, bùn đặc</v>
      </c>
      <c r="D2677" s="594" t="s">
        <v>63</v>
      </c>
      <c r="E2677" s="589" t="s">
        <v>77</v>
      </c>
      <c r="F2677" s="588" t="s">
        <v>54</v>
      </c>
      <c r="G2677" s="595">
        <v>1</v>
      </c>
      <c r="H2677" s="590"/>
      <c r="I2677" s="596"/>
      <c r="J2677" s="591"/>
    </row>
    <row r="2678" spans="1:10" ht="15" customHeight="1">
      <c r="A2678" s="587"/>
      <c r="B2678" s="291">
        <v>10</v>
      </c>
      <c r="C2678" s="593" t="str">
        <f>_xlfn.CONCAT(Table1[[#This Row],[groupid]],Table1[[#This Row],[Thành phần hao phí]])</f>
        <v>10b) Nhân công</v>
      </c>
      <c r="D2678" s="594"/>
      <c r="E2678" s="589" t="s">
        <v>229</v>
      </c>
      <c r="F2678" s="588"/>
      <c r="G2678" s="595"/>
      <c r="H2678" s="590"/>
      <c r="I2678" s="596"/>
      <c r="J2678" s="591">
        <v>88740</v>
      </c>
    </row>
    <row r="2679" spans="1:10" ht="15" customHeight="1">
      <c r="A2679" s="587"/>
      <c r="B2679" s="291">
        <v>10</v>
      </c>
      <c r="C2679" s="593" t="str">
        <f>_xlfn.CONCAT(Table1[[#This Row],[groupid]],Table1[[#This Row],[Thành phần hao phí]])</f>
        <v>10Nhân công 3,5/7, nhóm 1</v>
      </c>
      <c r="D2679" s="594" t="s">
        <v>96</v>
      </c>
      <c r="E2679" s="589" t="s">
        <v>97</v>
      </c>
      <c r="F2679" s="588" t="s">
        <v>93</v>
      </c>
      <c r="G2679" s="595">
        <v>0.36</v>
      </c>
      <c r="H2679" s="590">
        <v>246500</v>
      </c>
      <c r="I2679" s="596">
        <v>1</v>
      </c>
      <c r="J2679" s="591">
        <v>88740</v>
      </c>
    </row>
    <row r="2680" spans="1:10" ht="15" customHeight="1">
      <c r="A2680" s="587"/>
      <c r="B2680" s="291">
        <v>10</v>
      </c>
      <c r="C2680" s="593" t="str">
        <f>_xlfn.CONCAT(Table1[[#This Row],[groupid]],Table1[[#This Row],[Thành phần hao phí]])</f>
        <v>10c) Máy thi công</v>
      </c>
      <c r="D2680" s="594"/>
      <c r="E2680" s="589" t="s">
        <v>230</v>
      </c>
      <c r="F2680" s="588"/>
      <c r="G2680" s="595"/>
      <c r="H2680" s="590"/>
      <c r="I2680" s="596"/>
      <c r="J2680" s="591">
        <v>985844</v>
      </c>
    </row>
    <row r="2681" spans="1:10" ht="15" customHeight="1">
      <c r="A2681" s="587"/>
      <c r="B2681" s="291">
        <v>10</v>
      </c>
      <c r="C2681" s="593" t="str">
        <f>_xlfn.CONCAT(Table1[[#This Row],[groupid]],Table1[[#This Row],[Thành phần hao phí]])</f>
        <v>10Máy đào gầu dây 1,2m3</v>
      </c>
      <c r="D2681" s="594" t="s">
        <v>105</v>
      </c>
      <c r="E2681" s="589" t="s">
        <v>106</v>
      </c>
      <c r="F2681" s="588" t="s">
        <v>103</v>
      </c>
      <c r="G2681" s="595">
        <v>0.192</v>
      </c>
      <c r="H2681" s="590">
        <v>3565793</v>
      </c>
      <c r="I2681" s="596">
        <v>1</v>
      </c>
      <c r="J2681" s="591">
        <v>684632</v>
      </c>
    </row>
    <row r="2682" spans="1:10" ht="15" customHeight="1">
      <c r="A2682" s="587"/>
      <c r="B2682" s="291">
        <v>10</v>
      </c>
      <c r="C2682" s="593" t="str">
        <f>_xlfn.CONCAT(Table1[[#This Row],[groupid]],Table1[[#This Row],[Thành phần hao phí]])</f>
        <v>10Sà lan 250T</v>
      </c>
      <c r="D2682" s="594" t="s">
        <v>113</v>
      </c>
      <c r="E2682" s="589" t="s">
        <v>114</v>
      </c>
      <c r="F2682" s="588" t="s">
        <v>103</v>
      </c>
      <c r="G2682" s="595">
        <v>0.192</v>
      </c>
      <c r="H2682" s="590">
        <v>677592</v>
      </c>
      <c r="I2682" s="596">
        <v>1</v>
      </c>
      <c r="J2682" s="591">
        <v>130098</v>
      </c>
    </row>
    <row r="2683" spans="1:10" ht="15" customHeight="1">
      <c r="A2683" s="587"/>
      <c r="B2683" s="291">
        <v>10</v>
      </c>
      <c r="C2683" s="593" t="str">
        <f>_xlfn.CONCAT(Table1[[#This Row],[groupid]],Table1[[#This Row],[Thành phần hao phí]])</f>
        <v>10Sà lan 400T</v>
      </c>
      <c r="D2683" s="594" t="s">
        <v>116</v>
      </c>
      <c r="E2683" s="589" t="s">
        <v>117</v>
      </c>
      <c r="F2683" s="588" t="s">
        <v>103</v>
      </c>
      <c r="G2683" s="595">
        <v>0.192</v>
      </c>
      <c r="H2683" s="590">
        <v>891221</v>
      </c>
      <c r="I2683" s="596">
        <v>1</v>
      </c>
      <c r="J2683" s="591">
        <v>171114</v>
      </c>
    </row>
    <row r="2684" spans="1:10" ht="15" customHeight="1">
      <c r="A2684" s="587"/>
      <c r="B2684" s="291">
        <v>10</v>
      </c>
      <c r="C2684" s="593" t="str">
        <f>_xlfn.CONCAT(Table1[[#This Row],[groupid]],Table1[[#This Row],[Thành phần hao phí]])</f>
        <v>10Cộng</v>
      </c>
      <c r="D2684" s="594"/>
      <c r="E2684" s="589" t="s">
        <v>314</v>
      </c>
      <c r="F2684" s="588"/>
      <c r="G2684" s="595"/>
      <c r="H2684" s="590"/>
      <c r="I2684" s="596"/>
      <c r="J2684" s="591">
        <v>985844</v>
      </c>
    </row>
    <row r="2685" spans="1:10" ht="15" customHeight="1">
      <c r="A2685" s="587">
        <v>11</v>
      </c>
      <c r="B2685" s="291">
        <v>11</v>
      </c>
      <c r="C2685" s="593" t="str">
        <f>_xlfn.CONCAT(Table1[[#This Row],[groupid]],Table1[[#This Row],[Thành phần hao phí]])</f>
        <v>110</v>
      </c>
      <c r="D2685" s="594">
        <v>0</v>
      </c>
      <c r="E2685" s="589">
        <v>0</v>
      </c>
      <c r="F2685" s="588">
        <v>0</v>
      </c>
      <c r="G2685" s="595">
        <v>1</v>
      </c>
      <c r="H2685" s="590"/>
      <c r="I2685" s="596"/>
      <c r="J2685" s="591"/>
    </row>
    <row r="2686" spans="1:10" ht="15" customHeight="1">
      <c r="A2686" s="587"/>
      <c r="B2686" s="291">
        <v>11</v>
      </c>
      <c r="C2686" s="593" t="str">
        <f>_xlfn.CONCAT(Table1[[#This Row],[groupid]],Table1[[#This Row],[Thành phần hao phí]])</f>
        <v>11b) Nhân công</v>
      </c>
      <c r="D2686" s="594"/>
      <c r="E2686" s="589" t="s">
        <v>229</v>
      </c>
      <c r="F2686" s="588"/>
      <c r="G2686" s="595"/>
      <c r="H2686" s="590"/>
      <c r="I2686" s="596"/>
      <c r="J2686" s="591">
        <v>243933</v>
      </c>
    </row>
    <row r="2687" spans="1:10" ht="15" customHeight="1">
      <c r="A2687" s="587"/>
      <c r="B2687" s="291">
        <v>11</v>
      </c>
      <c r="C2687" s="593" t="str">
        <f>_xlfn.CONCAT(Table1[[#This Row],[groupid]],Table1[[#This Row],[Thành phần hao phí]])</f>
        <v>11Nhân công 3,5/7, nhóm 1</v>
      </c>
      <c r="D2687" s="594" t="s">
        <v>96</v>
      </c>
      <c r="E2687" s="589" t="s">
        <v>97</v>
      </c>
      <c r="F2687" s="588" t="s">
        <v>93</v>
      </c>
      <c r="G2687" s="595">
        <v>0.36</v>
      </c>
      <c r="H2687" s="590">
        <v>677592</v>
      </c>
      <c r="I2687" s="596">
        <v>1</v>
      </c>
      <c r="J2687" s="591">
        <v>243933</v>
      </c>
    </row>
    <row r="2688" spans="1:10" ht="15" customHeight="1">
      <c r="A2688" s="587"/>
      <c r="B2688" s="291">
        <v>11</v>
      </c>
      <c r="C2688" s="593" t="str">
        <f>_xlfn.CONCAT(Table1[[#This Row],[groupid]],Table1[[#This Row],[Thành phần hao phí]])</f>
        <v>11c) Máy thi công</v>
      </c>
      <c r="D2688" s="594"/>
      <c r="E2688" s="589" t="s">
        <v>230</v>
      </c>
      <c r="F2688" s="588"/>
      <c r="G2688" s="595"/>
      <c r="H2688" s="590"/>
      <c r="I2688" s="596"/>
      <c r="J2688" s="591">
        <v>679403</v>
      </c>
    </row>
    <row r="2689" spans="1:10" ht="15" customHeight="1">
      <c r="A2689" s="587"/>
      <c r="B2689" s="291">
        <v>11</v>
      </c>
      <c r="C2689" s="593" t="str">
        <f>_xlfn.CONCAT(Table1[[#This Row],[groupid]],Table1[[#This Row],[Thành phần hao phí]])</f>
        <v>11Máy đào gầu dây 1,2m3</v>
      </c>
      <c r="D2689" s="594" t="s">
        <v>105</v>
      </c>
      <c r="E2689" s="589" t="s">
        <v>106</v>
      </c>
      <c r="F2689" s="588" t="s">
        <v>103</v>
      </c>
      <c r="G2689" s="595">
        <v>0.192</v>
      </c>
      <c r="H2689" s="590">
        <v>3538558</v>
      </c>
      <c r="I2689" s="596">
        <v>1</v>
      </c>
      <c r="J2689" s="591">
        <v>679403</v>
      </c>
    </row>
    <row r="2690" spans="1:10" ht="15" customHeight="1">
      <c r="A2690" s="587"/>
      <c r="B2690" s="291">
        <v>11</v>
      </c>
      <c r="C2690" s="593" t="str">
        <f>_xlfn.CONCAT(Table1[[#This Row],[groupid]],Table1[[#This Row],[Thành phần hao phí]])</f>
        <v>11Sà lan 250T</v>
      </c>
      <c r="D2690" s="594" t="s">
        <v>113</v>
      </c>
      <c r="E2690" s="589" t="s">
        <v>114</v>
      </c>
      <c r="F2690" s="588" t="s">
        <v>103</v>
      </c>
      <c r="G2690" s="595">
        <v>0.192</v>
      </c>
      <c r="H2690" s="590">
        <v>0</v>
      </c>
      <c r="I2690" s="596">
        <v>1</v>
      </c>
      <c r="J2690" s="591">
        <v>0</v>
      </c>
    </row>
    <row r="2691" spans="1:10" ht="15" customHeight="1">
      <c r="A2691" s="587"/>
      <c r="B2691" s="291">
        <v>11</v>
      </c>
      <c r="C2691" s="593" t="str">
        <f>_xlfn.CONCAT(Table1[[#This Row],[groupid]],Table1[[#This Row],[Thành phần hao phí]])</f>
        <v>11Sà lan 400T</v>
      </c>
      <c r="D2691" s="594" t="s">
        <v>116</v>
      </c>
      <c r="E2691" s="589" t="s">
        <v>117</v>
      </c>
      <c r="F2691" s="588" t="s">
        <v>103</v>
      </c>
      <c r="G2691" s="595">
        <v>0.192</v>
      </c>
      <c r="H2691" s="590">
        <v>0</v>
      </c>
      <c r="I2691" s="596">
        <v>1</v>
      </c>
      <c r="J2691" s="591">
        <v>0</v>
      </c>
    </row>
    <row r="2692" spans="1:10" ht="15" customHeight="1">
      <c r="A2692" s="587"/>
      <c r="B2692" s="291">
        <v>11</v>
      </c>
      <c r="C2692" s="593" t="str">
        <f>_xlfn.CONCAT(Table1[[#This Row],[groupid]],Table1[[#This Row],[Thành phần hao phí]])</f>
        <v>11Cộng</v>
      </c>
      <c r="D2692" s="594"/>
      <c r="E2692" s="589" t="s">
        <v>314</v>
      </c>
      <c r="F2692" s="588"/>
      <c r="G2692" s="595"/>
      <c r="H2692" s="590"/>
      <c r="I2692" s="596"/>
      <c r="J2692" s="591">
        <v>679403</v>
      </c>
    </row>
    <row r="2693" spans="1:10" ht="15" customHeight="1">
      <c r="A2693" s="587">
        <v>12</v>
      </c>
      <c r="B2693" s="291">
        <v>12</v>
      </c>
      <c r="C2693" s="593" t="str">
        <f>_xlfn.CONCAT(Table1[[#This Row],[groupid]],Table1[[#This Row],[Thành phần hao phí]])</f>
        <v>120</v>
      </c>
      <c r="D2693" s="594">
        <v>0</v>
      </c>
      <c r="E2693" s="589">
        <v>0</v>
      </c>
      <c r="F2693" s="588">
        <v>0</v>
      </c>
      <c r="G2693" s="595">
        <v>1</v>
      </c>
      <c r="H2693" s="590"/>
      <c r="I2693" s="596"/>
      <c r="J2693" s="591"/>
    </row>
    <row r="2694" spans="1:10" ht="15" customHeight="1">
      <c r="A2694" s="587"/>
      <c r="B2694" s="291">
        <v>12</v>
      </c>
      <c r="C2694" s="593" t="str">
        <f>_xlfn.CONCAT(Table1[[#This Row],[groupid]],Table1[[#This Row],[Thành phần hao phí]])</f>
        <v>12b) Nhân công</v>
      </c>
      <c r="D2694" s="594"/>
      <c r="E2694" s="589" t="s">
        <v>229</v>
      </c>
      <c r="F2694" s="588"/>
      <c r="G2694" s="595"/>
      <c r="H2694" s="590"/>
      <c r="I2694" s="596"/>
      <c r="J2694" s="591">
        <v>0</v>
      </c>
    </row>
    <row r="2695" spans="1:10" ht="15" customHeight="1">
      <c r="A2695" s="587"/>
      <c r="B2695" s="291">
        <v>12</v>
      </c>
      <c r="C2695" s="593" t="str">
        <f>_xlfn.CONCAT(Table1[[#This Row],[groupid]],Table1[[#This Row],[Thành phần hao phí]])</f>
        <v>12Nhân công 3,5/7, nhóm 1</v>
      </c>
      <c r="D2695" s="594" t="s">
        <v>96</v>
      </c>
      <c r="E2695" s="589" t="s">
        <v>97</v>
      </c>
      <c r="F2695" s="588" t="s">
        <v>93</v>
      </c>
      <c r="G2695" s="595">
        <v>0.36</v>
      </c>
      <c r="H2695" s="590">
        <v>0</v>
      </c>
      <c r="I2695" s="596">
        <v>1</v>
      </c>
      <c r="J2695" s="591">
        <v>0</v>
      </c>
    </row>
    <row r="2696" spans="1:10" ht="15" customHeight="1">
      <c r="A2696" s="587"/>
      <c r="B2696" s="291">
        <v>12</v>
      </c>
      <c r="C2696" s="593" t="str">
        <f>_xlfn.CONCAT(Table1[[#This Row],[groupid]],Table1[[#This Row],[Thành phần hao phí]])</f>
        <v>12c) Máy thi công</v>
      </c>
      <c r="D2696" s="594"/>
      <c r="E2696" s="589" t="s">
        <v>230</v>
      </c>
      <c r="F2696" s="588"/>
      <c r="G2696" s="595"/>
      <c r="H2696" s="590"/>
      <c r="I2696" s="596"/>
      <c r="J2696" s="591">
        <v>0</v>
      </c>
    </row>
    <row r="2697" spans="1:10" ht="15" customHeight="1">
      <c r="A2697" s="587"/>
      <c r="B2697" s="291">
        <v>12</v>
      </c>
      <c r="C2697" s="593" t="str">
        <f>_xlfn.CONCAT(Table1[[#This Row],[groupid]],Table1[[#This Row],[Thành phần hao phí]])</f>
        <v>12Máy đào gầu dây 1,2m3</v>
      </c>
      <c r="D2697" s="594" t="s">
        <v>105</v>
      </c>
      <c r="E2697" s="589" t="s">
        <v>106</v>
      </c>
      <c r="F2697" s="588" t="s">
        <v>103</v>
      </c>
      <c r="G2697" s="595">
        <v>0.192</v>
      </c>
      <c r="H2697" s="590">
        <v>0</v>
      </c>
      <c r="I2697" s="596">
        <v>1</v>
      </c>
      <c r="J2697" s="591">
        <v>0</v>
      </c>
    </row>
    <row r="2698" spans="1:10" ht="15" customHeight="1">
      <c r="A2698" s="587"/>
      <c r="B2698" s="291">
        <v>12</v>
      </c>
      <c r="C2698" s="593" t="str">
        <f>_xlfn.CONCAT(Table1[[#This Row],[groupid]],Table1[[#This Row],[Thành phần hao phí]])</f>
        <v>12Sà lan 250T</v>
      </c>
      <c r="D2698" s="594" t="s">
        <v>113</v>
      </c>
      <c r="E2698" s="589" t="s">
        <v>114</v>
      </c>
      <c r="F2698" s="588" t="s">
        <v>103</v>
      </c>
      <c r="G2698" s="595">
        <v>0.192</v>
      </c>
      <c r="H2698" s="590">
        <v>0</v>
      </c>
      <c r="I2698" s="596">
        <v>1</v>
      </c>
      <c r="J2698" s="591">
        <v>0</v>
      </c>
    </row>
    <row r="2699" spans="1:10" ht="15" customHeight="1">
      <c r="A2699" s="587"/>
      <c r="B2699" s="291">
        <v>12</v>
      </c>
      <c r="C2699" s="593" t="str">
        <f>_xlfn.CONCAT(Table1[[#This Row],[groupid]],Table1[[#This Row],[Thành phần hao phí]])</f>
        <v>12Sà lan 400T</v>
      </c>
      <c r="D2699" s="594" t="s">
        <v>116</v>
      </c>
      <c r="E2699" s="589" t="s">
        <v>117</v>
      </c>
      <c r="F2699" s="588" t="s">
        <v>103</v>
      </c>
      <c r="G2699" s="595">
        <v>0.192</v>
      </c>
      <c r="H2699" s="590">
        <v>0</v>
      </c>
      <c r="I2699" s="596">
        <v>1</v>
      </c>
      <c r="J2699" s="591">
        <v>0</v>
      </c>
    </row>
    <row r="2700" spans="1:10" ht="15" customHeight="1">
      <c r="A2700" s="587"/>
      <c r="B2700" s="291">
        <v>12</v>
      </c>
      <c r="C2700" s="593" t="str">
        <f>_xlfn.CONCAT(Table1[[#This Row],[groupid]],Table1[[#This Row],[Thành phần hao phí]])</f>
        <v>12Cộng</v>
      </c>
      <c r="D2700" s="594"/>
      <c r="E2700" s="589" t="s">
        <v>314</v>
      </c>
      <c r="F2700" s="588"/>
      <c r="G2700" s="595"/>
      <c r="H2700" s="590"/>
      <c r="I2700" s="596"/>
      <c r="J2700" s="591">
        <v>0</v>
      </c>
    </row>
    <row r="2701" spans="1:10" ht="15" customHeight="1">
      <c r="A2701" s="587">
        <v>13</v>
      </c>
      <c r="B2701" s="291">
        <v>13</v>
      </c>
      <c r="C2701" s="593" t="str">
        <f>_xlfn.CONCAT(Table1[[#This Row],[groupid]],Table1[[#This Row],[Thành phần hao phí]])</f>
        <v>130</v>
      </c>
      <c r="D2701" s="594">
        <v>0</v>
      </c>
      <c r="E2701" s="589">
        <v>0</v>
      </c>
      <c r="F2701" s="588">
        <v>0</v>
      </c>
      <c r="G2701" s="595">
        <v>1</v>
      </c>
      <c r="H2701" s="590"/>
      <c r="I2701" s="596"/>
      <c r="J2701" s="591"/>
    </row>
    <row r="2702" spans="1:10" ht="15" customHeight="1">
      <c r="A2702" s="587"/>
      <c r="B2702" s="291">
        <v>13</v>
      </c>
      <c r="C2702" s="593" t="str">
        <f>_xlfn.CONCAT(Table1[[#This Row],[groupid]],Table1[[#This Row],[Thành phần hao phí]])</f>
        <v>13b) Nhân công</v>
      </c>
      <c r="D2702" s="594"/>
      <c r="E2702" s="589" t="s">
        <v>229</v>
      </c>
      <c r="F2702" s="588"/>
      <c r="G2702" s="595"/>
      <c r="H2702" s="590"/>
      <c r="I2702" s="596"/>
      <c r="J2702" s="591">
        <v>0</v>
      </c>
    </row>
    <row r="2703" spans="1:10" ht="15" customHeight="1">
      <c r="A2703" s="587"/>
      <c r="B2703" s="291">
        <v>13</v>
      </c>
      <c r="C2703" s="593" t="str">
        <f>_xlfn.CONCAT(Table1[[#This Row],[groupid]],Table1[[#This Row],[Thành phần hao phí]])</f>
        <v>13Nhân công 3,5/7, nhóm 1</v>
      </c>
      <c r="D2703" s="594" t="s">
        <v>96</v>
      </c>
      <c r="E2703" s="589" t="s">
        <v>97</v>
      </c>
      <c r="F2703" s="588" t="s">
        <v>93</v>
      </c>
      <c r="G2703" s="595">
        <v>0.36</v>
      </c>
      <c r="H2703" s="590">
        <v>0</v>
      </c>
      <c r="I2703" s="596">
        <v>1</v>
      </c>
      <c r="J2703" s="591">
        <v>0</v>
      </c>
    </row>
    <row r="2704" spans="1:10" ht="15" customHeight="1">
      <c r="A2704" s="587"/>
      <c r="B2704" s="291">
        <v>13</v>
      </c>
      <c r="C2704" s="593" t="str">
        <f>_xlfn.CONCAT(Table1[[#This Row],[groupid]],Table1[[#This Row],[Thành phần hao phí]])</f>
        <v>13c) Máy thi công</v>
      </c>
      <c r="D2704" s="594"/>
      <c r="E2704" s="589" t="s">
        <v>230</v>
      </c>
      <c r="F2704" s="588"/>
      <c r="G2704" s="595"/>
      <c r="H2704" s="590"/>
      <c r="I2704" s="596"/>
      <c r="J2704" s="591">
        <v>0</v>
      </c>
    </row>
    <row r="2705" spans="1:10" ht="15" customHeight="1">
      <c r="A2705" s="587"/>
      <c r="B2705" s="291">
        <v>13</v>
      </c>
      <c r="C2705" s="593" t="str">
        <f>_xlfn.CONCAT(Table1[[#This Row],[groupid]],Table1[[#This Row],[Thành phần hao phí]])</f>
        <v>13Máy đào gầu dây 1,2m3</v>
      </c>
      <c r="D2705" s="594" t="s">
        <v>105</v>
      </c>
      <c r="E2705" s="589" t="s">
        <v>106</v>
      </c>
      <c r="F2705" s="588" t="s">
        <v>103</v>
      </c>
      <c r="G2705" s="595">
        <v>0.192</v>
      </c>
      <c r="H2705" s="590">
        <v>0</v>
      </c>
      <c r="I2705" s="596">
        <v>1</v>
      </c>
      <c r="J2705" s="591">
        <v>0</v>
      </c>
    </row>
    <row r="2706" spans="1:10" ht="15" customHeight="1">
      <c r="A2706" s="587"/>
      <c r="B2706" s="291">
        <v>13</v>
      </c>
      <c r="C2706" s="593" t="str">
        <f>_xlfn.CONCAT(Table1[[#This Row],[groupid]],Table1[[#This Row],[Thành phần hao phí]])</f>
        <v>13Sà lan 250T</v>
      </c>
      <c r="D2706" s="594" t="s">
        <v>113</v>
      </c>
      <c r="E2706" s="589" t="s">
        <v>114</v>
      </c>
      <c r="F2706" s="588" t="s">
        <v>103</v>
      </c>
      <c r="G2706" s="595">
        <v>0.192</v>
      </c>
      <c r="H2706" s="590">
        <v>0</v>
      </c>
      <c r="I2706" s="596">
        <v>1</v>
      </c>
      <c r="J2706" s="591">
        <v>0</v>
      </c>
    </row>
    <row r="2707" spans="1:10" ht="15" customHeight="1">
      <c r="A2707" s="587"/>
      <c r="B2707" s="291">
        <v>13</v>
      </c>
      <c r="C2707" s="593" t="str">
        <f>_xlfn.CONCAT(Table1[[#This Row],[groupid]],Table1[[#This Row],[Thành phần hao phí]])</f>
        <v>13Sà lan 400T</v>
      </c>
      <c r="D2707" s="594" t="s">
        <v>116</v>
      </c>
      <c r="E2707" s="589" t="s">
        <v>117</v>
      </c>
      <c r="F2707" s="588" t="s">
        <v>103</v>
      </c>
      <c r="G2707" s="595">
        <v>0.192</v>
      </c>
      <c r="H2707" s="590">
        <v>0</v>
      </c>
      <c r="I2707" s="596">
        <v>1</v>
      </c>
      <c r="J2707" s="591">
        <v>0</v>
      </c>
    </row>
    <row r="2708" spans="1:10" ht="15" customHeight="1">
      <c r="A2708" s="587"/>
      <c r="B2708" s="291">
        <v>13</v>
      </c>
      <c r="C2708" s="593" t="str">
        <f>_xlfn.CONCAT(Table1[[#This Row],[groupid]],Table1[[#This Row],[Thành phần hao phí]])</f>
        <v>13Cộng</v>
      </c>
      <c r="D2708" s="594"/>
      <c r="E2708" s="589" t="s">
        <v>314</v>
      </c>
      <c r="F2708" s="588"/>
      <c r="G2708" s="595"/>
      <c r="H2708" s="590"/>
      <c r="I2708" s="596"/>
      <c r="J2708" s="591">
        <v>0</v>
      </c>
    </row>
    <row r="2709" spans="1:10" ht="15" customHeight="1">
      <c r="A2709" s="587">
        <v>14</v>
      </c>
      <c r="B2709" s="291">
        <v>14</v>
      </c>
      <c r="C2709" s="593" t="str">
        <f>_xlfn.CONCAT(Table1[[#This Row],[groupid]],Table1[[#This Row],[Thành phần hao phí]])</f>
        <v>140</v>
      </c>
      <c r="D2709" s="594">
        <v>0</v>
      </c>
      <c r="E2709" s="589">
        <v>0</v>
      </c>
      <c r="F2709" s="588">
        <v>0</v>
      </c>
      <c r="G2709" s="595">
        <v>1</v>
      </c>
      <c r="H2709" s="590"/>
      <c r="I2709" s="596"/>
      <c r="J2709" s="591"/>
    </row>
    <row r="2710" spans="1:10" ht="15" customHeight="1">
      <c r="A2710" s="587"/>
      <c r="B2710" s="291">
        <v>14</v>
      </c>
      <c r="C2710" s="593" t="str">
        <f>_xlfn.CONCAT(Table1[[#This Row],[groupid]],Table1[[#This Row],[Thành phần hao phí]])</f>
        <v>14b) Nhân công</v>
      </c>
      <c r="D2710" s="594"/>
      <c r="E2710" s="589" t="s">
        <v>229</v>
      </c>
      <c r="F2710" s="588"/>
      <c r="G2710" s="595"/>
      <c r="H2710" s="590"/>
      <c r="I2710" s="596"/>
      <c r="J2710" s="591">
        <v>0</v>
      </c>
    </row>
    <row r="2711" spans="1:10" ht="15" customHeight="1">
      <c r="A2711" s="587"/>
      <c r="B2711" s="291">
        <v>14</v>
      </c>
      <c r="C2711" s="593" t="str">
        <f>_xlfn.CONCAT(Table1[[#This Row],[groupid]],Table1[[#This Row],[Thành phần hao phí]])</f>
        <v>14Nhân công 3,5/7, nhóm 1</v>
      </c>
      <c r="D2711" s="594" t="s">
        <v>96</v>
      </c>
      <c r="E2711" s="589" t="s">
        <v>97</v>
      </c>
      <c r="F2711" s="588" t="s">
        <v>93</v>
      </c>
      <c r="G2711" s="595">
        <v>0.36</v>
      </c>
      <c r="H2711" s="590">
        <v>0</v>
      </c>
      <c r="I2711" s="596">
        <v>1</v>
      </c>
      <c r="J2711" s="591">
        <v>0</v>
      </c>
    </row>
    <row r="2712" spans="1:10" ht="15" customHeight="1">
      <c r="A2712" s="587"/>
      <c r="B2712" s="291">
        <v>14</v>
      </c>
      <c r="C2712" s="593" t="str">
        <f>_xlfn.CONCAT(Table1[[#This Row],[groupid]],Table1[[#This Row],[Thành phần hao phí]])</f>
        <v>14c) Máy thi công</v>
      </c>
      <c r="D2712" s="594"/>
      <c r="E2712" s="589" t="s">
        <v>230</v>
      </c>
      <c r="F2712" s="588"/>
      <c r="G2712" s="595"/>
      <c r="H2712" s="590"/>
      <c r="I2712" s="596"/>
      <c r="J2712" s="591">
        <v>0</v>
      </c>
    </row>
    <row r="2713" spans="1:10" ht="15" customHeight="1">
      <c r="A2713" s="587"/>
      <c r="B2713" s="291">
        <v>14</v>
      </c>
      <c r="C2713" s="593" t="str">
        <f>_xlfn.CONCAT(Table1[[#This Row],[groupid]],Table1[[#This Row],[Thành phần hao phí]])</f>
        <v>14Máy đào gầu dây 1,2m3</v>
      </c>
      <c r="D2713" s="594" t="s">
        <v>105</v>
      </c>
      <c r="E2713" s="589" t="s">
        <v>106</v>
      </c>
      <c r="F2713" s="588" t="s">
        <v>103</v>
      </c>
      <c r="G2713" s="595">
        <v>0.192</v>
      </c>
      <c r="H2713" s="590">
        <v>0</v>
      </c>
      <c r="I2713" s="596">
        <v>1</v>
      </c>
      <c r="J2713" s="591">
        <v>0</v>
      </c>
    </row>
    <row r="2714" spans="1:10" ht="15" customHeight="1">
      <c r="A2714" s="587"/>
      <c r="B2714" s="291">
        <v>14</v>
      </c>
      <c r="C2714" s="593" t="str">
        <f>_xlfn.CONCAT(Table1[[#This Row],[groupid]],Table1[[#This Row],[Thành phần hao phí]])</f>
        <v>14Sà lan 250T</v>
      </c>
      <c r="D2714" s="594" t="s">
        <v>113</v>
      </c>
      <c r="E2714" s="589" t="s">
        <v>114</v>
      </c>
      <c r="F2714" s="588" t="s">
        <v>103</v>
      </c>
      <c r="G2714" s="595">
        <v>0.192</v>
      </c>
      <c r="H2714" s="590">
        <v>0</v>
      </c>
      <c r="I2714" s="596">
        <v>1</v>
      </c>
      <c r="J2714" s="591">
        <v>0</v>
      </c>
    </row>
    <row r="2715" spans="1:10" ht="15" customHeight="1">
      <c r="A2715" s="587"/>
      <c r="B2715" s="291">
        <v>14</v>
      </c>
      <c r="C2715" s="593" t="str">
        <f>_xlfn.CONCAT(Table1[[#This Row],[groupid]],Table1[[#This Row],[Thành phần hao phí]])</f>
        <v>14Sà lan 400T</v>
      </c>
      <c r="D2715" s="594" t="s">
        <v>116</v>
      </c>
      <c r="E2715" s="589" t="s">
        <v>117</v>
      </c>
      <c r="F2715" s="588" t="s">
        <v>103</v>
      </c>
      <c r="G2715" s="595">
        <v>0.192</v>
      </c>
      <c r="H2715" s="590">
        <v>0</v>
      </c>
      <c r="I2715" s="596">
        <v>1</v>
      </c>
      <c r="J2715" s="591">
        <v>0</v>
      </c>
    </row>
    <row r="2716" spans="1:10" ht="15" customHeight="1">
      <c r="A2716" s="587"/>
      <c r="B2716" s="291">
        <v>14</v>
      </c>
      <c r="C2716" s="593" t="str">
        <f>_xlfn.CONCAT(Table1[[#This Row],[groupid]],Table1[[#This Row],[Thành phần hao phí]])</f>
        <v>14Cộng</v>
      </c>
      <c r="D2716" s="594"/>
      <c r="E2716" s="589" t="s">
        <v>314</v>
      </c>
      <c r="F2716" s="588"/>
      <c r="G2716" s="595"/>
      <c r="H2716" s="590"/>
      <c r="I2716" s="596"/>
      <c r="J2716" s="591">
        <v>0</v>
      </c>
    </row>
    <row r="2717" spans="1:10" ht="15" customHeight="1">
      <c r="A2717" s="587">
        <v>15</v>
      </c>
      <c r="B2717" s="291">
        <v>15</v>
      </c>
      <c r="C2717" s="593" t="str">
        <f>_xlfn.CONCAT(Table1[[#This Row],[groupid]],Table1[[#This Row],[Thành phần hao phí]])</f>
        <v>150</v>
      </c>
      <c r="D2717" s="594">
        <v>0</v>
      </c>
      <c r="E2717" s="589">
        <v>0</v>
      </c>
      <c r="F2717" s="588">
        <v>0</v>
      </c>
      <c r="G2717" s="595">
        <v>1</v>
      </c>
      <c r="H2717" s="590"/>
      <c r="I2717" s="596"/>
      <c r="J2717" s="591"/>
    </row>
    <row r="2718" spans="1:10" ht="15" customHeight="1">
      <c r="A2718" s="587"/>
      <c r="B2718" s="291">
        <v>15</v>
      </c>
      <c r="C2718" s="593" t="str">
        <f>_xlfn.CONCAT(Table1[[#This Row],[groupid]],Table1[[#This Row],[Thành phần hao phí]])</f>
        <v>15b) Nhân công</v>
      </c>
      <c r="D2718" s="594"/>
      <c r="E2718" s="589" t="s">
        <v>229</v>
      </c>
      <c r="F2718" s="588"/>
      <c r="G2718" s="595"/>
      <c r="H2718" s="590"/>
      <c r="I2718" s="596"/>
      <c r="J2718" s="591">
        <v>0</v>
      </c>
    </row>
    <row r="2719" spans="1:10" ht="15" customHeight="1">
      <c r="A2719" s="587"/>
      <c r="B2719" s="291">
        <v>15</v>
      </c>
      <c r="C2719" s="593" t="str">
        <f>_xlfn.CONCAT(Table1[[#This Row],[groupid]],Table1[[#This Row],[Thành phần hao phí]])</f>
        <v>15Nhân công 3,5/7, nhóm 1</v>
      </c>
      <c r="D2719" s="594" t="s">
        <v>96</v>
      </c>
      <c r="E2719" s="589" t="s">
        <v>97</v>
      </c>
      <c r="F2719" s="588" t="s">
        <v>93</v>
      </c>
      <c r="G2719" s="595">
        <v>0.36</v>
      </c>
      <c r="H2719" s="590">
        <v>0</v>
      </c>
      <c r="I2719" s="596">
        <v>1</v>
      </c>
      <c r="J2719" s="591">
        <v>0</v>
      </c>
    </row>
    <row r="2720" spans="1:10" ht="15" customHeight="1">
      <c r="A2720" s="587"/>
      <c r="B2720" s="291">
        <v>15</v>
      </c>
      <c r="C2720" s="593" t="str">
        <f>_xlfn.CONCAT(Table1[[#This Row],[groupid]],Table1[[#This Row],[Thành phần hao phí]])</f>
        <v>15c) Máy thi công</v>
      </c>
      <c r="D2720" s="594"/>
      <c r="E2720" s="589" t="s">
        <v>230</v>
      </c>
      <c r="F2720" s="588"/>
      <c r="G2720" s="595"/>
      <c r="H2720" s="590"/>
      <c r="I2720" s="596"/>
      <c r="J2720" s="591">
        <v>0</v>
      </c>
    </row>
    <row r="2721" spans="1:10" ht="15" customHeight="1">
      <c r="A2721" s="587"/>
      <c r="B2721" s="291">
        <v>15</v>
      </c>
      <c r="C2721" s="593" t="str">
        <f>_xlfn.CONCAT(Table1[[#This Row],[groupid]],Table1[[#This Row],[Thành phần hao phí]])</f>
        <v>15Máy đào gầu dây 1,2m3</v>
      </c>
      <c r="D2721" s="594" t="s">
        <v>105</v>
      </c>
      <c r="E2721" s="589" t="s">
        <v>106</v>
      </c>
      <c r="F2721" s="588" t="s">
        <v>103</v>
      </c>
      <c r="G2721" s="595">
        <v>0.192</v>
      </c>
      <c r="H2721" s="590">
        <v>0</v>
      </c>
      <c r="I2721" s="596">
        <v>1</v>
      </c>
      <c r="J2721" s="591">
        <v>0</v>
      </c>
    </row>
    <row r="2722" spans="1:10" ht="15" customHeight="1">
      <c r="A2722" s="587"/>
      <c r="B2722" s="291">
        <v>15</v>
      </c>
      <c r="C2722" s="593" t="str">
        <f>_xlfn.CONCAT(Table1[[#This Row],[groupid]],Table1[[#This Row],[Thành phần hao phí]])</f>
        <v>15Sà lan 250T</v>
      </c>
      <c r="D2722" s="594" t="s">
        <v>113</v>
      </c>
      <c r="E2722" s="589" t="s">
        <v>114</v>
      </c>
      <c r="F2722" s="588" t="s">
        <v>103</v>
      </c>
      <c r="G2722" s="595">
        <v>0.192</v>
      </c>
      <c r="H2722" s="590">
        <v>0</v>
      </c>
      <c r="I2722" s="596">
        <v>1</v>
      </c>
      <c r="J2722" s="591">
        <v>0</v>
      </c>
    </row>
    <row r="2723" spans="1:10" ht="15" customHeight="1">
      <c r="A2723" s="587"/>
      <c r="B2723" s="291">
        <v>15</v>
      </c>
      <c r="C2723" s="593" t="str">
        <f>_xlfn.CONCAT(Table1[[#This Row],[groupid]],Table1[[#This Row],[Thành phần hao phí]])</f>
        <v>15Sà lan 400T</v>
      </c>
      <c r="D2723" s="594" t="s">
        <v>116</v>
      </c>
      <c r="E2723" s="589" t="s">
        <v>117</v>
      </c>
      <c r="F2723" s="588" t="s">
        <v>103</v>
      </c>
      <c r="G2723" s="595">
        <v>0.192</v>
      </c>
      <c r="H2723" s="590">
        <v>0</v>
      </c>
      <c r="I2723" s="596">
        <v>1</v>
      </c>
      <c r="J2723" s="591">
        <v>0</v>
      </c>
    </row>
    <row r="2724" spans="1:10" ht="15" customHeight="1">
      <c r="A2724" s="587"/>
      <c r="B2724" s="291">
        <v>15</v>
      </c>
      <c r="C2724" s="593" t="str">
        <f>_xlfn.CONCAT(Table1[[#This Row],[groupid]],Table1[[#This Row],[Thành phần hao phí]])</f>
        <v>15Cộng</v>
      </c>
      <c r="D2724" s="594"/>
      <c r="E2724" s="589" t="s">
        <v>314</v>
      </c>
      <c r="F2724" s="588"/>
      <c r="G2724" s="595"/>
      <c r="H2724" s="590"/>
      <c r="I2724" s="596"/>
      <c r="J2724" s="591">
        <v>0</v>
      </c>
    </row>
    <row r="2725" spans="1:10" ht="15" customHeight="1">
      <c r="A2725" s="587">
        <v>16</v>
      </c>
      <c r="B2725" s="291">
        <v>16</v>
      </c>
      <c r="C2725" s="593" t="str">
        <f>_xlfn.CONCAT(Table1[[#This Row],[groupid]],Table1[[#This Row],[Thành phần hao phí]])</f>
        <v>160</v>
      </c>
      <c r="D2725" s="594">
        <v>0</v>
      </c>
      <c r="E2725" s="589">
        <v>0</v>
      </c>
      <c r="F2725" s="588">
        <v>0</v>
      </c>
      <c r="G2725" s="595">
        <v>1</v>
      </c>
      <c r="H2725" s="590"/>
      <c r="I2725" s="596"/>
      <c r="J2725" s="591"/>
    </row>
    <row r="2726" spans="1:10" ht="15" customHeight="1">
      <c r="A2726" s="587"/>
      <c r="B2726" s="291">
        <v>16</v>
      </c>
      <c r="C2726" s="593" t="str">
        <f>_xlfn.CONCAT(Table1[[#This Row],[groupid]],Table1[[#This Row],[Thành phần hao phí]])</f>
        <v>16b) Nhân công</v>
      </c>
      <c r="D2726" s="594"/>
      <c r="E2726" s="589" t="s">
        <v>229</v>
      </c>
      <c r="F2726" s="588"/>
      <c r="G2726" s="595"/>
      <c r="H2726" s="590"/>
      <c r="I2726" s="596"/>
      <c r="J2726" s="591">
        <v>0</v>
      </c>
    </row>
    <row r="2727" spans="1:10" ht="15" customHeight="1">
      <c r="A2727" s="587"/>
      <c r="B2727" s="291">
        <v>16</v>
      </c>
      <c r="C2727" s="593" t="str">
        <f>_xlfn.CONCAT(Table1[[#This Row],[groupid]],Table1[[#This Row],[Thành phần hao phí]])</f>
        <v>16Nhân công 3,5/7, nhóm 1</v>
      </c>
      <c r="D2727" s="594" t="s">
        <v>96</v>
      </c>
      <c r="E2727" s="589" t="s">
        <v>97</v>
      </c>
      <c r="F2727" s="588" t="s">
        <v>93</v>
      </c>
      <c r="G2727" s="595">
        <v>0.36</v>
      </c>
      <c r="H2727" s="590">
        <v>0</v>
      </c>
      <c r="I2727" s="596">
        <v>1</v>
      </c>
      <c r="J2727" s="591">
        <v>0</v>
      </c>
    </row>
    <row r="2728" spans="1:10" ht="15" customHeight="1">
      <c r="A2728" s="587"/>
      <c r="B2728" s="291">
        <v>16</v>
      </c>
      <c r="C2728" s="593" t="str">
        <f>_xlfn.CONCAT(Table1[[#This Row],[groupid]],Table1[[#This Row],[Thành phần hao phí]])</f>
        <v>16c) Máy thi công</v>
      </c>
      <c r="D2728" s="594"/>
      <c r="E2728" s="589" t="s">
        <v>230</v>
      </c>
      <c r="F2728" s="588"/>
      <c r="G2728" s="595"/>
      <c r="H2728" s="590"/>
      <c r="I2728" s="596"/>
      <c r="J2728" s="591">
        <v>0</v>
      </c>
    </row>
    <row r="2729" spans="1:10" ht="15" customHeight="1">
      <c r="A2729" s="587"/>
      <c r="B2729" s="291">
        <v>16</v>
      </c>
      <c r="C2729" s="593" t="str">
        <f>_xlfn.CONCAT(Table1[[#This Row],[groupid]],Table1[[#This Row],[Thành phần hao phí]])</f>
        <v>16Máy đào gầu dây 1,2m3</v>
      </c>
      <c r="D2729" s="594" t="s">
        <v>105</v>
      </c>
      <c r="E2729" s="589" t="s">
        <v>106</v>
      </c>
      <c r="F2729" s="588" t="s">
        <v>103</v>
      </c>
      <c r="G2729" s="595">
        <v>0.192</v>
      </c>
      <c r="H2729" s="590">
        <v>0</v>
      </c>
      <c r="I2729" s="596">
        <v>1</v>
      </c>
      <c r="J2729" s="591">
        <v>0</v>
      </c>
    </row>
    <row r="2730" spans="1:10" ht="15" customHeight="1">
      <c r="A2730" s="587"/>
      <c r="B2730" s="291">
        <v>16</v>
      </c>
      <c r="C2730" s="593" t="str">
        <f>_xlfn.CONCAT(Table1[[#This Row],[groupid]],Table1[[#This Row],[Thành phần hao phí]])</f>
        <v>16Sà lan 250T</v>
      </c>
      <c r="D2730" s="594" t="s">
        <v>113</v>
      </c>
      <c r="E2730" s="589" t="s">
        <v>114</v>
      </c>
      <c r="F2730" s="588" t="s">
        <v>103</v>
      </c>
      <c r="G2730" s="595">
        <v>0.192</v>
      </c>
      <c r="H2730" s="590">
        <v>0</v>
      </c>
      <c r="I2730" s="596">
        <v>1</v>
      </c>
      <c r="J2730" s="591">
        <v>0</v>
      </c>
    </row>
    <row r="2731" spans="1:10" ht="15" customHeight="1">
      <c r="A2731" s="587"/>
      <c r="B2731" s="291">
        <v>16</v>
      </c>
      <c r="C2731" s="593" t="str">
        <f>_xlfn.CONCAT(Table1[[#This Row],[groupid]],Table1[[#This Row],[Thành phần hao phí]])</f>
        <v>16Sà lan 400T</v>
      </c>
      <c r="D2731" s="594" t="s">
        <v>116</v>
      </c>
      <c r="E2731" s="589" t="s">
        <v>117</v>
      </c>
      <c r="F2731" s="588" t="s">
        <v>103</v>
      </c>
      <c r="G2731" s="595">
        <v>0.192</v>
      </c>
      <c r="H2731" s="590">
        <v>0</v>
      </c>
      <c r="I2731" s="596">
        <v>1</v>
      </c>
      <c r="J2731" s="591">
        <v>0</v>
      </c>
    </row>
    <row r="2732" spans="1:10" ht="15" customHeight="1">
      <c r="A2732" s="587"/>
      <c r="B2732" s="291">
        <v>16</v>
      </c>
      <c r="C2732" s="593" t="str">
        <f>_xlfn.CONCAT(Table1[[#This Row],[groupid]],Table1[[#This Row],[Thành phần hao phí]])</f>
        <v>16Cộng</v>
      </c>
      <c r="D2732" s="594"/>
      <c r="E2732" s="589" t="s">
        <v>314</v>
      </c>
      <c r="F2732" s="588"/>
      <c r="G2732" s="595"/>
      <c r="H2732" s="590"/>
      <c r="I2732" s="596"/>
      <c r="J2732" s="591">
        <v>0</v>
      </c>
    </row>
    <row r="2733" spans="1:10" ht="15" customHeight="1">
      <c r="A2733" s="587">
        <v>17</v>
      </c>
      <c r="B2733" s="291">
        <v>17</v>
      </c>
      <c r="C2733" s="593" t="str">
        <f>_xlfn.CONCAT(Table1[[#This Row],[groupid]],Table1[[#This Row],[Thành phần hao phí]])</f>
        <v>170</v>
      </c>
      <c r="D2733" s="594">
        <v>0</v>
      </c>
      <c r="E2733" s="589">
        <v>0</v>
      </c>
      <c r="F2733" s="588">
        <v>0</v>
      </c>
      <c r="G2733" s="595">
        <v>1</v>
      </c>
      <c r="H2733" s="590"/>
      <c r="I2733" s="596"/>
      <c r="J2733" s="591"/>
    </row>
    <row r="2734" spans="1:10" ht="15" customHeight="1">
      <c r="A2734" s="587"/>
      <c r="B2734" s="291">
        <v>17</v>
      </c>
      <c r="C2734" s="593" t="str">
        <f>_xlfn.CONCAT(Table1[[#This Row],[groupid]],Table1[[#This Row],[Thành phần hao phí]])</f>
        <v>17b) Nhân công</v>
      </c>
      <c r="D2734" s="594"/>
      <c r="E2734" s="589" t="s">
        <v>229</v>
      </c>
      <c r="F2734" s="588"/>
      <c r="G2734" s="595"/>
      <c r="H2734" s="590"/>
      <c r="I2734" s="596"/>
      <c r="J2734" s="591">
        <v>0</v>
      </c>
    </row>
    <row r="2735" spans="1:10" ht="15" customHeight="1">
      <c r="A2735" s="587"/>
      <c r="B2735" s="291">
        <v>17</v>
      </c>
      <c r="C2735" s="593" t="str">
        <f>_xlfn.CONCAT(Table1[[#This Row],[groupid]],Table1[[#This Row],[Thành phần hao phí]])</f>
        <v>17Nhân công 3,5/7, nhóm 1</v>
      </c>
      <c r="D2735" s="594" t="s">
        <v>96</v>
      </c>
      <c r="E2735" s="589" t="s">
        <v>97</v>
      </c>
      <c r="F2735" s="588" t="s">
        <v>93</v>
      </c>
      <c r="G2735" s="595">
        <v>0.36</v>
      </c>
      <c r="H2735" s="590">
        <v>0</v>
      </c>
      <c r="I2735" s="596">
        <v>1</v>
      </c>
      <c r="J2735" s="591">
        <v>0</v>
      </c>
    </row>
    <row r="2736" spans="1:10" ht="15" customHeight="1">
      <c r="A2736" s="587"/>
      <c r="B2736" s="291">
        <v>17</v>
      </c>
      <c r="C2736" s="593" t="str">
        <f>_xlfn.CONCAT(Table1[[#This Row],[groupid]],Table1[[#This Row],[Thành phần hao phí]])</f>
        <v>17c) Máy thi công</v>
      </c>
      <c r="D2736" s="594"/>
      <c r="E2736" s="589" t="s">
        <v>230</v>
      </c>
      <c r="F2736" s="588"/>
      <c r="G2736" s="595"/>
      <c r="H2736" s="590"/>
      <c r="I2736" s="596"/>
      <c r="J2736" s="591">
        <v>0</v>
      </c>
    </row>
    <row r="2737" spans="1:10" ht="15" customHeight="1">
      <c r="A2737" s="587"/>
      <c r="B2737" s="291">
        <v>17</v>
      </c>
      <c r="C2737" s="593" t="str">
        <f>_xlfn.CONCAT(Table1[[#This Row],[groupid]],Table1[[#This Row],[Thành phần hao phí]])</f>
        <v>17Máy đào gầu dây 1,2m3</v>
      </c>
      <c r="D2737" s="594" t="s">
        <v>105</v>
      </c>
      <c r="E2737" s="589" t="s">
        <v>106</v>
      </c>
      <c r="F2737" s="588" t="s">
        <v>103</v>
      </c>
      <c r="G2737" s="595">
        <v>0.192</v>
      </c>
      <c r="H2737" s="590">
        <v>0</v>
      </c>
      <c r="I2737" s="596">
        <v>1</v>
      </c>
      <c r="J2737" s="591">
        <v>0</v>
      </c>
    </row>
    <row r="2738" spans="1:10" ht="15" customHeight="1">
      <c r="A2738" s="587"/>
      <c r="B2738" s="291">
        <v>17</v>
      </c>
      <c r="C2738" s="593" t="str">
        <f>_xlfn.CONCAT(Table1[[#This Row],[groupid]],Table1[[#This Row],[Thành phần hao phí]])</f>
        <v>17Sà lan 250T</v>
      </c>
      <c r="D2738" s="594" t="s">
        <v>113</v>
      </c>
      <c r="E2738" s="589" t="s">
        <v>114</v>
      </c>
      <c r="F2738" s="588" t="s">
        <v>103</v>
      </c>
      <c r="G2738" s="595">
        <v>0.192</v>
      </c>
      <c r="H2738" s="590">
        <v>0</v>
      </c>
      <c r="I2738" s="596">
        <v>1</v>
      </c>
      <c r="J2738" s="591">
        <v>0</v>
      </c>
    </row>
    <row r="2739" spans="1:10" ht="15" customHeight="1">
      <c r="A2739" s="587"/>
      <c r="B2739" s="291">
        <v>17</v>
      </c>
      <c r="C2739" s="593" t="str">
        <f>_xlfn.CONCAT(Table1[[#This Row],[groupid]],Table1[[#This Row],[Thành phần hao phí]])</f>
        <v>17Sà lan 400T</v>
      </c>
      <c r="D2739" s="594" t="s">
        <v>116</v>
      </c>
      <c r="E2739" s="589" t="s">
        <v>117</v>
      </c>
      <c r="F2739" s="588" t="s">
        <v>103</v>
      </c>
      <c r="G2739" s="595">
        <v>0.192</v>
      </c>
      <c r="H2739" s="590">
        <v>0</v>
      </c>
      <c r="I2739" s="596">
        <v>1</v>
      </c>
      <c r="J2739" s="591">
        <v>0</v>
      </c>
    </row>
    <row r="2740" spans="1:10" ht="15" customHeight="1">
      <c r="A2740" s="587"/>
      <c r="B2740" s="291">
        <v>17</v>
      </c>
      <c r="C2740" s="593" t="str">
        <f>_xlfn.CONCAT(Table1[[#This Row],[groupid]],Table1[[#This Row],[Thành phần hao phí]])</f>
        <v>17Cộng</v>
      </c>
      <c r="D2740" s="594"/>
      <c r="E2740" s="589" t="s">
        <v>314</v>
      </c>
      <c r="F2740" s="588"/>
      <c r="G2740" s="595"/>
      <c r="H2740" s="590"/>
      <c r="I2740" s="596"/>
      <c r="J2740" s="591">
        <v>0</v>
      </c>
    </row>
    <row r="2741" spans="1:10" ht="15" customHeight="1">
      <c r="A2741" s="587">
        <v>1</v>
      </c>
      <c r="B2741" s="291">
        <v>1</v>
      </c>
      <c r="C2741" s="593" t="str">
        <f>_xlfn.CONCAT(Table1[[#This Row],[groupid]],Table1[[#This Row],[Thành phần hao phí]])</f>
        <v>1Nạo vét bùn bằng thủ công</v>
      </c>
      <c r="D2741" s="594" t="s">
        <v>44</v>
      </c>
      <c r="E2741" s="589" t="s">
        <v>45</v>
      </c>
      <c r="F2741" s="588" t="s">
        <v>46</v>
      </c>
      <c r="G2741" s="595">
        <v>1</v>
      </c>
      <c r="H2741" s="590"/>
      <c r="I2741" s="596"/>
      <c r="J2741" s="591"/>
    </row>
    <row r="2742" spans="1:10" ht="15" customHeight="1">
      <c r="A2742" s="587"/>
      <c r="B2742" s="291">
        <v>1</v>
      </c>
      <c r="C2742" s="593" t="str">
        <f>_xlfn.CONCAT(Table1[[#This Row],[groupid]],Table1[[#This Row],[Thành phần hao phí]])</f>
        <v>1b) Nhân công</v>
      </c>
      <c r="D2742" s="594"/>
      <c r="E2742" s="589" t="s">
        <v>229</v>
      </c>
      <c r="F2742" s="588"/>
      <c r="G2742" s="595"/>
      <c r="H2742" s="590"/>
      <c r="I2742" s="596"/>
      <c r="J2742" s="591">
        <v>211893</v>
      </c>
    </row>
    <row r="2743" spans="1:10" ht="15" customHeight="1">
      <c r="A2743" s="587"/>
      <c r="B2743" s="291">
        <v>1</v>
      </c>
      <c r="C2743" s="593" t="str">
        <f>_xlfn.CONCAT(Table1[[#This Row],[groupid]],Table1[[#This Row],[Thành phần hao phí]])</f>
        <v>1Nhân công 3,0/7, nhóm 1</v>
      </c>
      <c r="D2743" s="594" t="s">
        <v>91</v>
      </c>
      <c r="E2743" s="589" t="s">
        <v>92</v>
      </c>
      <c r="F2743" s="588" t="s">
        <v>93</v>
      </c>
      <c r="G2743" s="595">
        <v>0.94</v>
      </c>
      <c r="H2743" s="590">
        <v>225418</v>
      </c>
      <c r="I2743" s="596">
        <v>1</v>
      </c>
      <c r="J2743" s="591">
        <v>211893</v>
      </c>
    </row>
    <row r="2744" spans="1:10" ht="15" customHeight="1">
      <c r="A2744" s="587">
        <v>5</v>
      </c>
      <c r="B2744" s="291">
        <v>5</v>
      </c>
      <c r="C2744" s="593" t="str">
        <f>_xlfn.CONCAT(Table1[[#This Row],[groupid]],Table1[[#This Row],[Thành phần hao phí]])</f>
        <v>5Nạo vét kênh mương bằng máy đào gầu dây 0,4m3, chiều cao đổ đất &lt;= 3m, bùn đặc lắng đọng dưới 3 năm</v>
      </c>
      <c r="D2744" s="594" t="s">
        <v>52</v>
      </c>
      <c r="E2744" s="589" t="s">
        <v>53</v>
      </c>
      <c r="F2744" s="588" t="s">
        <v>54</v>
      </c>
      <c r="G2744" s="595">
        <v>1</v>
      </c>
      <c r="H2744" s="590"/>
      <c r="I2744" s="596"/>
      <c r="J2744" s="591"/>
    </row>
    <row r="2745" spans="1:10" ht="15" customHeight="1">
      <c r="A2745" s="587"/>
      <c r="B2745" s="291">
        <v>5</v>
      </c>
      <c r="C2745" s="593" t="str">
        <f>_xlfn.CONCAT(Table1[[#This Row],[groupid]],Table1[[#This Row],[Thành phần hao phí]])</f>
        <v>5b) Nhân công</v>
      </c>
      <c r="D2745" s="594"/>
      <c r="E2745" s="589" t="s">
        <v>229</v>
      </c>
      <c r="F2745" s="588"/>
      <c r="G2745" s="595"/>
      <c r="H2745" s="590"/>
      <c r="I2745" s="596"/>
      <c r="J2745" s="591">
        <v>202130</v>
      </c>
    </row>
    <row r="2746" spans="1:10" ht="15" customHeight="1">
      <c r="A2746" s="587"/>
      <c r="B2746" s="291">
        <v>5</v>
      </c>
      <c r="C2746" s="593" t="str">
        <f>_xlfn.CONCAT(Table1[[#This Row],[groupid]],Table1[[#This Row],[Thành phần hao phí]])</f>
        <v>5Nhân công 3,5/7, nhóm 1</v>
      </c>
      <c r="D2746" s="594" t="s">
        <v>96</v>
      </c>
      <c r="E2746" s="589" t="s">
        <v>97</v>
      </c>
      <c r="F2746" s="588" t="s">
        <v>93</v>
      </c>
      <c r="G2746" s="595">
        <v>0.82</v>
      </c>
      <c r="H2746" s="590">
        <v>246500</v>
      </c>
      <c r="I2746" s="596">
        <v>1</v>
      </c>
      <c r="J2746" s="591">
        <v>202130</v>
      </c>
    </row>
    <row r="2747" spans="1:10" ht="15" customHeight="1">
      <c r="A2747" s="587"/>
      <c r="B2747" s="291">
        <v>5</v>
      </c>
      <c r="C2747" s="593" t="str">
        <f>_xlfn.CONCAT(Table1[[#This Row],[groupid]],Table1[[#This Row],[Thành phần hao phí]])</f>
        <v>5c) Máy thi công</v>
      </c>
      <c r="D2747" s="594"/>
      <c r="E2747" s="589" t="s">
        <v>230</v>
      </c>
      <c r="F2747" s="588"/>
      <c r="G2747" s="595"/>
      <c r="H2747" s="590"/>
      <c r="I2747" s="596"/>
      <c r="J2747" s="591">
        <v>978209</v>
      </c>
    </row>
    <row r="2748" spans="1:10" ht="15" customHeight="1">
      <c r="A2748" s="587"/>
      <c r="B2748" s="291">
        <v>5</v>
      </c>
      <c r="C2748" s="593" t="str">
        <f>_xlfn.CONCAT(Table1[[#This Row],[groupid]],Table1[[#This Row],[Thành phần hao phí]])</f>
        <v>5Máy đào gầu dây 0,4m3</v>
      </c>
      <c r="D2748" s="594" t="s">
        <v>101</v>
      </c>
      <c r="E2748" s="589" t="s">
        <v>102</v>
      </c>
      <c r="F2748" s="588" t="s">
        <v>103</v>
      </c>
      <c r="G2748" s="595">
        <v>0.44</v>
      </c>
      <c r="H2748" s="590">
        <v>1992824</v>
      </c>
      <c r="I2748" s="596">
        <v>1</v>
      </c>
      <c r="J2748" s="591">
        <v>876843</v>
      </c>
    </row>
    <row r="2749" spans="1:10" ht="15" customHeight="1">
      <c r="A2749" s="587"/>
      <c r="B2749" s="291">
        <v>5</v>
      </c>
      <c r="C2749" s="593" t="str">
        <f>_xlfn.CONCAT(Table1[[#This Row],[groupid]],Table1[[#This Row],[Thành phần hao phí]])</f>
        <v>5Phao thép 60T đặt máy</v>
      </c>
      <c r="D2749" s="594" t="s">
        <v>108</v>
      </c>
      <c r="E2749" s="589" t="s">
        <v>112</v>
      </c>
      <c r="F2749" s="588" t="s">
        <v>103</v>
      </c>
      <c r="G2749" s="595">
        <v>0.44</v>
      </c>
      <c r="H2749" s="590">
        <v>115189</v>
      </c>
      <c r="I2749" s="596">
        <v>1</v>
      </c>
      <c r="J2749" s="591">
        <v>50683</v>
      </c>
    </row>
    <row r="2750" spans="1:10" ht="15" customHeight="1">
      <c r="A2750" s="587"/>
      <c r="B2750" s="291">
        <v>5</v>
      </c>
      <c r="C2750" s="593" t="str">
        <f>_xlfn.CONCAT(Table1[[#This Row],[groupid]],Table1[[#This Row],[Thành phần hao phí]])</f>
        <v>5Phao thép 60T chứa bùn</v>
      </c>
      <c r="D2750" s="594" t="s">
        <v>108</v>
      </c>
      <c r="E2750" s="589" t="s">
        <v>111</v>
      </c>
      <c r="F2750" s="588" t="s">
        <v>103</v>
      </c>
      <c r="G2750" s="595">
        <v>0.44</v>
      </c>
      <c r="H2750" s="590">
        <v>115189</v>
      </c>
      <c r="I2750" s="596">
        <v>1</v>
      </c>
      <c r="J2750" s="591">
        <v>50683</v>
      </c>
    </row>
    <row r="2751" spans="1:10" ht="15" customHeight="1">
      <c r="A2751" s="587"/>
      <c r="B2751" s="291">
        <v>5</v>
      </c>
      <c r="C2751" s="593" t="str">
        <f>_xlfn.CONCAT(Table1[[#This Row],[groupid]],Table1[[#This Row],[Thành phần hao phí]])</f>
        <v>5Cộng</v>
      </c>
      <c r="D2751" s="594"/>
      <c r="E2751" s="589" t="s">
        <v>314</v>
      </c>
      <c r="F2751" s="588"/>
      <c r="G2751" s="595"/>
      <c r="H2751" s="590"/>
      <c r="I2751" s="596"/>
      <c r="J2751" s="591">
        <v>978209</v>
      </c>
    </row>
    <row r="2752" spans="1:10" ht="15" customHeight="1">
      <c r="A2752" s="587">
        <v>3</v>
      </c>
      <c r="B2752" s="291">
        <v>3</v>
      </c>
      <c r="C2752" s="593" t="str">
        <f>_xlfn.CONCAT(Table1[[#This Row],[groupid]],Table1[[#This Row],[Thành phần hao phí]])</f>
        <v>3Vận chuyển 1km đầu, đi đổ bằng tàu kéo 75cv + phao thép 60T</v>
      </c>
      <c r="D2752" s="594" t="s">
        <v>57</v>
      </c>
      <c r="E2752" s="589" t="s">
        <v>58</v>
      </c>
      <c r="F2752" s="588" t="s">
        <v>54</v>
      </c>
      <c r="G2752" s="595">
        <v>1</v>
      </c>
      <c r="H2752" s="590"/>
      <c r="I2752" s="596"/>
      <c r="J2752" s="591"/>
    </row>
    <row r="2753" spans="1:10" ht="15" customHeight="1">
      <c r="A2753" s="587"/>
      <c r="B2753" s="291">
        <v>3</v>
      </c>
      <c r="C2753" s="593" t="str">
        <f>_xlfn.CONCAT(Table1[[#This Row],[groupid]],Table1[[#This Row],[Thành phần hao phí]])</f>
        <v>3c) Máy thi công</v>
      </c>
      <c r="D2753" s="594"/>
      <c r="E2753" s="589" t="s">
        <v>230</v>
      </c>
      <c r="F2753" s="588"/>
      <c r="G2753" s="595"/>
      <c r="H2753" s="590"/>
      <c r="I2753" s="596"/>
      <c r="J2753" s="591">
        <v>343452</v>
      </c>
    </row>
    <row r="2754" spans="1:10" ht="15" customHeight="1">
      <c r="A2754" s="587"/>
      <c r="B2754" s="291">
        <v>3</v>
      </c>
      <c r="C2754" s="593" t="str">
        <f>_xlfn.CONCAT(Table1[[#This Row],[groupid]],Table1[[#This Row],[Thành phần hao phí]])</f>
        <v>3Phao thép 60T</v>
      </c>
      <c r="D2754" s="594" t="s">
        <v>108</v>
      </c>
      <c r="E2754" s="589" t="s">
        <v>109</v>
      </c>
      <c r="F2754" s="588" t="s">
        <v>103</v>
      </c>
      <c r="G2754" s="595">
        <v>9.4E-2</v>
      </c>
      <c r="H2754" s="590">
        <v>115189</v>
      </c>
      <c r="I2754" s="596">
        <v>1</v>
      </c>
      <c r="J2754" s="591">
        <v>10828</v>
      </c>
    </row>
    <row r="2755" spans="1:10" ht="15" customHeight="1">
      <c r="A2755" s="587"/>
      <c r="B2755" s="291">
        <v>3</v>
      </c>
      <c r="C2755" s="593" t="str">
        <f>_xlfn.CONCAT(Table1[[#This Row],[groupid]],Table1[[#This Row],[Thành phần hao phí]])</f>
        <v>3Tàu kéo 75CV</v>
      </c>
      <c r="D2755" s="594" t="s">
        <v>123</v>
      </c>
      <c r="E2755" s="589" t="s">
        <v>124</v>
      </c>
      <c r="F2755" s="588" t="s">
        <v>103</v>
      </c>
      <c r="G2755" s="595">
        <v>9.4E-2</v>
      </c>
      <c r="H2755" s="590">
        <v>3538558</v>
      </c>
      <c r="I2755" s="596">
        <v>1</v>
      </c>
      <c r="J2755" s="591">
        <v>332624</v>
      </c>
    </row>
    <row r="2756" spans="1:10" ht="15" customHeight="1">
      <c r="A2756" s="587"/>
      <c r="B2756" s="291">
        <v>3</v>
      </c>
      <c r="C2756" s="593" t="str">
        <f>_xlfn.CONCAT(Table1[[#This Row],[groupid]],Table1[[#This Row],[Thành phần hao phí]])</f>
        <v>3Cộng</v>
      </c>
      <c r="D2756" s="594"/>
      <c r="E2756" s="589" t="s">
        <v>314</v>
      </c>
      <c r="F2756" s="588"/>
      <c r="G2756" s="595"/>
      <c r="H2756" s="590"/>
      <c r="I2756" s="596"/>
      <c r="J2756" s="591">
        <v>343452</v>
      </c>
    </row>
    <row r="2757" spans="1:10" ht="15" customHeight="1">
      <c r="A2757" s="587">
        <v>4</v>
      </c>
      <c r="B2757" s="291">
        <v>4</v>
      </c>
      <c r="C2757" s="593" t="str">
        <f>_xlfn.CONCAT(Table1[[#This Row],[groupid]],Table1[[#This Row],[Thành phần hao phí]])</f>
        <v>4Vận chuyển đất, cát đổ đi bằng tàu kéo 360CV, sà lan 400 tấn, vận chuyển 1 km tiếp theo, cự ly &lt;= 6km</v>
      </c>
      <c r="D2757" s="594" t="s">
        <v>60</v>
      </c>
      <c r="E2757" s="589" t="s">
        <v>61</v>
      </c>
      <c r="F2757" s="588" t="s">
        <v>54</v>
      </c>
      <c r="G2757" s="595">
        <v>1</v>
      </c>
      <c r="H2757" s="590"/>
      <c r="I2757" s="596"/>
      <c r="J2757" s="591"/>
    </row>
    <row r="2758" spans="1:10" ht="15" customHeight="1">
      <c r="A2758" s="587"/>
      <c r="B2758" s="291">
        <v>4</v>
      </c>
      <c r="C2758" s="593" t="str">
        <f>_xlfn.CONCAT(Table1[[#This Row],[groupid]],Table1[[#This Row],[Thành phần hao phí]])</f>
        <v>4c) Máy thi công</v>
      </c>
      <c r="D2758" s="594"/>
      <c r="E2758" s="589" t="s">
        <v>230</v>
      </c>
      <c r="F2758" s="588"/>
      <c r="G2758" s="595"/>
      <c r="H2758" s="590"/>
      <c r="I2758" s="596"/>
      <c r="J2758" s="591">
        <v>555370</v>
      </c>
    </row>
    <row r="2759" spans="1:10" ht="15" customHeight="1">
      <c r="A2759" s="587"/>
      <c r="B2759" s="291">
        <v>4</v>
      </c>
      <c r="C2759" s="593" t="str">
        <f>_xlfn.CONCAT(Table1[[#This Row],[groupid]],Table1[[#This Row],[Thành phần hao phí]])</f>
        <v>4Phao thép 60T</v>
      </c>
      <c r="D2759" s="594" t="s">
        <v>108</v>
      </c>
      <c r="E2759" s="589" t="s">
        <v>109</v>
      </c>
      <c r="F2759" s="588" t="s">
        <v>103</v>
      </c>
      <c r="G2759" s="595">
        <v>0.08</v>
      </c>
      <c r="H2759" s="590">
        <v>115189</v>
      </c>
      <c r="I2759" s="596">
        <v>1.9</v>
      </c>
      <c r="J2759" s="591">
        <v>17509</v>
      </c>
    </row>
    <row r="2760" spans="1:10" ht="15" customHeight="1">
      <c r="A2760" s="587"/>
      <c r="B2760" s="291">
        <v>4</v>
      </c>
      <c r="C2760" s="593" t="str">
        <f>_xlfn.CONCAT(Table1[[#This Row],[groupid]],Table1[[#This Row],[Thành phần hao phí]])</f>
        <v>4Tàu kéo 75CV</v>
      </c>
      <c r="D2760" s="594" t="s">
        <v>123</v>
      </c>
      <c r="E2760" s="589" t="s">
        <v>124</v>
      </c>
      <c r="F2760" s="588" t="s">
        <v>103</v>
      </c>
      <c r="G2760" s="595">
        <v>0.08</v>
      </c>
      <c r="H2760" s="590">
        <v>3538558</v>
      </c>
      <c r="I2760" s="596">
        <v>1.9</v>
      </c>
      <c r="J2760" s="591">
        <v>537861</v>
      </c>
    </row>
    <row r="2761" spans="1:10" ht="15" customHeight="1">
      <c r="A2761" s="587"/>
      <c r="B2761" s="291">
        <v>4</v>
      </c>
      <c r="C2761" s="593" t="str">
        <f>_xlfn.CONCAT(Table1[[#This Row],[groupid]],Table1[[#This Row],[Thành phần hao phí]])</f>
        <v>4Cộng</v>
      </c>
      <c r="D2761" s="594"/>
      <c r="E2761" s="589" t="s">
        <v>314</v>
      </c>
      <c r="F2761" s="588"/>
      <c r="G2761" s="595"/>
      <c r="H2761" s="590"/>
      <c r="I2761" s="596"/>
      <c r="J2761" s="591">
        <v>555370</v>
      </c>
    </row>
    <row r="2762" spans="1:10" ht="15" customHeight="1">
      <c r="A2762" s="587">
        <v>5</v>
      </c>
      <c r="B2762" s="291">
        <v>5</v>
      </c>
      <c r="C2762" s="593" t="str">
        <f>_xlfn.CONCAT(Table1[[#This Row],[groupid]],Table1[[#This Row],[Thành phần hao phí]])</f>
        <v>5Đào xúc bùn lên xà lan 400T bằng máy đào gầu dây &lt;1,25m3, (máy đào đứng trên phao thép trọng tải 60T)</v>
      </c>
      <c r="D2762" s="594" t="s">
        <v>63</v>
      </c>
      <c r="E2762" s="589" t="s">
        <v>64</v>
      </c>
      <c r="F2762" s="588" t="s">
        <v>54</v>
      </c>
      <c r="G2762" s="595">
        <v>1</v>
      </c>
      <c r="H2762" s="590"/>
      <c r="I2762" s="596"/>
      <c r="J2762" s="591"/>
    </row>
    <row r="2763" spans="1:10" ht="15" customHeight="1">
      <c r="A2763" s="587"/>
      <c r="B2763" s="291">
        <v>5</v>
      </c>
      <c r="C2763" s="593" t="str">
        <f>_xlfn.CONCAT(Table1[[#This Row],[groupid]],Table1[[#This Row],[Thành phần hao phí]])</f>
        <v>5b) Nhân công</v>
      </c>
      <c r="D2763" s="594"/>
      <c r="E2763" s="589" t="s">
        <v>229</v>
      </c>
      <c r="F2763" s="588"/>
      <c r="G2763" s="595"/>
      <c r="H2763" s="590"/>
      <c r="I2763" s="596"/>
      <c r="J2763" s="591">
        <v>88740</v>
      </c>
    </row>
    <row r="2764" spans="1:10" ht="15" customHeight="1">
      <c r="A2764" s="587"/>
      <c r="B2764" s="291">
        <v>5</v>
      </c>
      <c r="C2764" s="593" t="str">
        <f>_xlfn.CONCAT(Table1[[#This Row],[groupid]],Table1[[#This Row],[Thành phần hao phí]])</f>
        <v>5Nhân công 3,5/7, nhóm 1</v>
      </c>
      <c r="D2764" s="594" t="s">
        <v>96</v>
      </c>
      <c r="E2764" s="589" t="s">
        <v>97</v>
      </c>
      <c r="F2764" s="588" t="s">
        <v>93</v>
      </c>
      <c r="G2764" s="595">
        <v>0.36</v>
      </c>
      <c r="H2764" s="590">
        <v>246500</v>
      </c>
      <c r="I2764" s="596">
        <v>1</v>
      </c>
      <c r="J2764" s="591">
        <v>88740</v>
      </c>
    </row>
    <row r="2765" spans="1:10" ht="15" customHeight="1">
      <c r="A2765" s="587"/>
      <c r="B2765" s="291">
        <v>5</v>
      </c>
      <c r="C2765" s="593" t="str">
        <f>_xlfn.CONCAT(Table1[[#This Row],[groupid]],Table1[[#This Row],[Thành phần hao phí]])</f>
        <v>5c) Máy thi công</v>
      </c>
      <c r="D2765" s="594"/>
      <c r="E2765" s="589" t="s">
        <v>230</v>
      </c>
      <c r="F2765" s="588"/>
      <c r="G2765" s="595"/>
      <c r="H2765" s="590"/>
      <c r="I2765" s="596"/>
      <c r="J2765" s="591">
        <v>1007960</v>
      </c>
    </row>
    <row r="2766" spans="1:10" ht="15" customHeight="1">
      <c r="A2766" s="587"/>
      <c r="B2766" s="291">
        <v>5</v>
      </c>
      <c r="C2766" s="593" t="str">
        <f>_xlfn.CONCAT(Table1[[#This Row],[groupid]],Table1[[#This Row],[Thành phần hao phí]])</f>
        <v>5Máy đào gầu dây 1,2m3</v>
      </c>
      <c r="D2766" s="594" t="s">
        <v>105</v>
      </c>
      <c r="E2766" s="589" t="s">
        <v>106</v>
      </c>
      <c r="F2766" s="588" t="s">
        <v>103</v>
      </c>
      <c r="G2766" s="595">
        <v>0.192</v>
      </c>
      <c r="H2766" s="590">
        <v>3565793</v>
      </c>
      <c r="I2766" s="596">
        <v>1</v>
      </c>
      <c r="J2766" s="591">
        <v>684632</v>
      </c>
    </row>
    <row r="2767" spans="1:10" ht="15" customHeight="1">
      <c r="A2767" s="587"/>
      <c r="B2767" s="291">
        <v>5</v>
      </c>
      <c r="C2767" s="593" t="str">
        <f>_xlfn.CONCAT(Table1[[#This Row],[groupid]],Table1[[#This Row],[Thành phần hao phí]])</f>
        <v>5Sà lan 250T</v>
      </c>
      <c r="D2767" s="594" t="s">
        <v>113</v>
      </c>
      <c r="E2767" s="589" t="s">
        <v>114</v>
      </c>
      <c r="F2767" s="588" t="s">
        <v>103</v>
      </c>
      <c r="G2767" s="595">
        <v>0.192</v>
      </c>
      <c r="H2767" s="590">
        <v>677592</v>
      </c>
      <c r="I2767" s="596">
        <v>1</v>
      </c>
      <c r="J2767" s="591">
        <v>130098</v>
      </c>
    </row>
    <row r="2768" spans="1:10" ht="15" customHeight="1">
      <c r="A2768" s="587"/>
      <c r="B2768" s="291">
        <v>5</v>
      </c>
      <c r="C2768" s="593" t="str">
        <f>_xlfn.CONCAT(Table1[[#This Row],[groupid]],Table1[[#This Row],[Thành phần hao phí]])</f>
        <v>5Phao thép 60T chứa bùn</v>
      </c>
      <c r="D2768" s="594" t="s">
        <v>108</v>
      </c>
      <c r="E2768" s="589" t="s">
        <v>111</v>
      </c>
      <c r="F2768" s="588" t="s">
        <v>103</v>
      </c>
      <c r="G2768" s="595">
        <v>0.192</v>
      </c>
      <c r="H2768" s="590">
        <v>115189</v>
      </c>
      <c r="I2768" s="596">
        <v>1</v>
      </c>
      <c r="J2768" s="591">
        <v>22116</v>
      </c>
    </row>
    <row r="2769" spans="1:10" ht="15" customHeight="1">
      <c r="A2769" s="587"/>
      <c r="B2769" s="291">
        <v>5</v>
      </c>
      <c r="C2769" s="593" t="str">
        <f>_xlfn.CONCAT(Table1[[#This Row],[groupid]],Table1[[#This Row],[Thành phần hao phí]])</f>
        <v>5Sà lan 400T nhận bùn</v>
      </c>
      <c r="D2769" s="594" t="s">
        <v>116</v>
      </c>
      <c r="E2769" s="589" t="s">
        <v>119</v>
      </c>
      <c r="F2769" s="588" t="s">
        <v>103</v>
      </c>
      <c r="G2769" s="595">
        <v>0.192</v>
      </c>
      <c r="H2769" s="590">
        <v>891221</v>
      </c>
      <c r="I2769" s="596">
        <v>1</v>
      </c>
      <c r="J2769" s="591">
        <v>171114</v>
      </c>
    </row>
    <row r="2770" spans="1:10" ht="15" customHeight="1">
      <c r="A2770" s="587"/>
      <c r="B2770" s="291">
        <v>5</v>
      </c>
      <c r="C2770" s="593" t="str">
        <f>_xlfn.CONCAT(Table1[[#This Row],[groupid]],Table1[[#This Row],[Thành phần hao phí]])</f>
        <v>5Cộng</v>
      </c>
      <c r="D2770" s="594"/>
      <c r="E2770" s="589" t="s">
        <v>314</v>
      </c>
      <c r="F2770" s="588"/>
      <c r="G2770" s="595"/>
      <c r="H2770" s="590"/>
      <c r="I2770" s="596"/>
      <c r="J2770" s="591">
        <v>1007960</v>
      </c>
    </row>
    <row r="2771" spans="1:10" ht="15" customHeight="1">
      <c r="A2771" s="587">
        <v>6</v>
      </c>
      <c r="B2771" s="291">
        <v>6</v>
      </c>
      <c r="C2771" s="593" t="str">
        <f>_xlfn.CONCAT(Table1[[#This Row],[groupid]],Table1[[#This Row],[Thành phần hao phí]])</f>
        <v>6Vận chuyển đất, bùn đổ đi bằng tàu kéo 360CV, sà lan 400 tấn, vận chuyển 1 km đầu</v>
      </c>
      <c r="D2771" s="594" t="s">
        <v>57</v>
      </c>
      <c r="E2771" s="589" t="s">
        <v>67</v>
      </c>
      <c r="F2771" s="588" t="s">
        <v>54</v>
      </c>
      <c r="G2771" s="595">
        <v>1</v>
      </c>
      <c r="H2771" s="590"/>
      <c r="I2771" s="596"/>
      <c r="J2771" s="591"/>
    </row>
    <row r="2772" spans="1:10" ht="15" customHeight="1">
      <c r="A2772" s="587"/>
      <c r="B2772" s="291">
        <v>6</v>
      </c>
      <c r="C2772" s="593" t="str">
        <f>_xlfn.CONCAT(Table1[[#This Row],[groupid]],Table1[[#This Row],[Thành phần hao phí]])</f>
        <v>6c) Máy thi công</v>
      </c>
      <c r="D2772" s="594"/>
      <c r="E2772" s="589" t="s">
        <v>230</v>
      </c>
      <c r="F2772" s="588"/>
      <c r="G2772" s="595"/>
      <c r="H2772" s="590"/>
      <c r="I2772" s="596"/>
      <c r="J2772" s="591">
        <v>634088</v>
      </c>
    </row>
    <row r="2773" spans="1:10" ht="15" customHeight="1">
      <c r="A2773" s="587"/>
      <c r="B2773" s="291">
        <v>6</v>
      </c>
      <c r="C2773" s="593" t="str">
        <f>_xlfn.CONCAT(Table1[[#This Row],[groupid]],Table1[[#This Row],[Thành phần hao phí]])</f>
        <v>6Sà lan 400T</v>
      </c>
      <c r="D2773" s="594" t="s">
        <v>116</v>
      </c>
      <c r="E2773" s="589" t="s">
        <v>117</v>
      </c>
      <c r="F2773" s="588" t="s">
        <v>103</v>
      </c>
      <c r="G2773" s="595">
        <v>9.4E-2</v>
      </c>
      <c r="H2773" s="590">
        <v>891221</v>
      </c>
      <c r="I2773" s="596">
        <v>1</v>
      </c>
      <c r="J2773" s="591">
        <v>83775</v>
      </c>
    </row>
    <row r="2774" spans="1:10" ht="15" customHeight="1">
      <c r="A2774" s="587"/>
      <c r="B2774" s="291">
        <v>6</v>
      </c>
      <c r="C2774" s="593" t="str">
        <f>_xlfn.CONCAT(Table1[[#This Row],[groupid]],Table1[[#This Row],[Thành phần hao phí]])</f>
        <v>6Tàu kéo 360CV</v>
      </c>
      <c r="D2774" s="594" t="s">
        <v>120</v>
      </c>
      <c r="E2774" s="589" t="s">
        <v>121</v>
      </c>
      <c r="F2774" s="588" t="s">
        <v>103</v>
      </c>
      <c r="G2774" s="595">
        <v>9.4E-2</v>
      </c>
      <c r="H2774" s="590">
        <v>5854397</v>
      </c>
      <c r="I2774" s="596">
        <v>1</v>
      </c>
      <c r="J2774" s="591">
        <v>550313</v>
      </c>
    </row>
    <row r="2775" spans="1:10" ht="15" customHeight="1">
      <c r="A2775" s="587"/>
      <c r="B2775" s="291">
        <v>6</v>
      </c>
      <c r="C2775" s="593" t="str">
        <f>_xlfn.CONCAT(Table1[[#This Row],[groupid]],Table1[[#This Row],[Thành phần hao phí]])</f>
        <v>6Cộng</v>
      </c>
      <c r="D2775" s="594"/>
      <c r="E2775" s="589" t="s">
        <v>314</v>
      </c>
      <c r="F2775" s="588"/>
      <c r="G2775" s="595"/>
      <c r="H2775" s="590"/>
      <c r="I2775" s="596"/>
      <c r="J2775" s="591">
        <v>634088</v>
      </c>
    </row>
    <row r="2776" spans="1:10" ht="15" customHeight="1">
      <c r="A2776" s="587">
        <v>7</v>
      </c>
      <c r="B2776" s="291">
        <v>7</v>
      </c>
      <c r="C2776" s="593" t="str">
        <f>_xlfn.CONCAT(Table1[[#This Row],[groupid]],Table1[[#This Row],[Thành phần hao phí]])</f>
        <v>7Vận chuyển đất, bùn đổ đi bằng tàu kéo 360CV, sà lan 400 tấn, vận chuyển 1 km tiếp theo, cự ly &lt;= 6km</v>
      </c>
      <c r="D2776" s="594" t="s">
        <v>60</v>
      </c>
      <c r="E2776" s="589" t="s">
        <v>69</v>
      </c>
      <c r="F2776" s="588" t="s">
        <v>54</v>
      </c>
      <c r="G2776" s="595">
        <v>1</v>
      </c>
      <c r="H2776" s="590"/>
      <c r="I2776" s="596"/>
      <c r="J2776" s="591"/>
    </row>
    <row r="2777" spans="1:10" ht="15" customHeight="1">
      <c r="A2777" s="587"/>
      <c r="B2777" s="291">
        <v>7</v>
      </c>
      <c r="C2777" s="593" t="str">
        <f>_xlfn.CONCAT(Table1[[#This Row],[groupid]],Table1[[#This Row],[Thành phần hao phí]])</f>
        <v>7c) Máy thi công</v>
      </c>
      <c r="D2777" s="594"/>
      <c r="E2777" s="589" t="s">
        <v>230</v>
      </c>
      <c r="F2777" s="588"/>
      <c r="G2777" s="595"/>
      <c r="H2777" s="590"/>
      <c r="I2777" s="596"/>
      <c r="J2777" s="591">
        <v>2698247</v>
      </c>
    </row>
    <row r="2778" spans="1:10" ht="15" customHeight="1">
      <c r="A2778" s="587"/>
      <c r="B2778" s="291">
        <v>7</v>
      </c>
      <c r="C2778" s="593" t="str">
        <f>_xlfn.CONCAT(Table1[[#This Row],[groupid]],Table1[[#This Row],[Thành phần hao phí]])</f>
        <v>7Sà lan 400T</v>
      </c>
      <c r="D2778" s="594" t="s">
        <v>116</v>
      </c>
      <c r="E2778" s="589" t="s">
        <v>117</v>
      </c>
      <c r="F2778" s="588" t="s">
        <v>103</v>
      </c>
      <c r="G2778" s="595">
        <v>0.08</v>
      </c>
      <c r="H2778" s="590">
        <v>891221</v>
      </c>
      <c r="I2778" s="596">
        <v>5</v>
      </c>
      <c r="J2778" s="591">
        <v>356488</v>
      </c>
    </row>
    <row r="2779" spans="1:10" ht="15" customHeight="1">
      <c r="A2779" s="587"/>
      <c r="B2779" s="291">
        <v>7</v>
      </c>
      <c r="C2779" s="593" t="str">
        <f>_xlfn.CONCAT(Table1[[#This Row],[groupid]],Table1[[#This Row],[Thành phần hao phí]])</f>
        <v>7Tàu kéo 360CV</v>
      </c>
      <c r="D2779" s="594" t="s">
        <v>120</v>
      </c>
      <c r="E2779" s="589" t="s">
        <v>121</v>
      </c>
      <c r="F2779" s="588" t="s">
        <v>103</v>
      </c>
      <c r="G2779" s="595">
        <v>0.08</v>
      </c>
      <c r="H2779" s="590">
        <v>5854397</v>
      </c>
      <c r="I2779" s="596">
        <v>5</v>
      </c>
      <c r="J2779" s="591">
        <v>2341759</v>
      </c>
    </row>
    <row r="2780" spans="1:10" ht="15" customHeight="1">
      <c r="A2780" s="587"/>
      <c r="B2780" s="291">
        <v>7</v>
      </c>
      <c r="C2780" s="593" t="str">
        <f>_xlfn.CONCAT(Table1[[#This Row],[groupid]],Table1[[#This Row],[Thành phần hao phí]])</f>
        <v>7Cộng</v>
      </c>
      <c r="D2780" s="594"/>
      <c r="E2780" s="589" t="s">
        <v>314</v>
      </c>
      <c r="F2780" s="588"/>
      <c r="G2780" s="595"/>
      <c r="H2780" s="590"/>
      <c r="I2780" s="596"/>
      <c r="J2780" s="591">
        <v>2698247</v>
      </c>
    </row>
    <row r="2781" spans="1:10" ht="15" customHeight="1">
      <c r="A2781" s="587">
        <v>299</v>
      </c>
      <c r="B2781" s="291">
        <v>299</v>
      </c>
      <c r="C2781" s="593" t="str">
        <f>_xlfn.CONCAT(Table1[[#This Row],[groupid]],Table1[[#This Row],[Thành phần hao phí]])</f>
        <v>299Vận chuyển đất, bùn đổ đi bằng tàu kéo 360CV, sà lan 400 tấn, vận chuyển 1 km tiếp theo, cự ly từ 6 - 20km</v>
      </c>
      <c r="D2781" s="594" t="s">
        <v>71</v>
      </c>
      <c r="E2781" s="589" t="s">
        <v>72</v>
      </c>
      <c r="F2781" s="588" t="s">
        <v>54</v>
      </c>
      <c r="G2781" s="595">
        <v>1</v>
      </c>
      <c r="H2781" s="590"/>
      <c r="I2781" s="596"/>
      <c r="J2781" s="591"/>
    </row>
    <row r="2782" spans="1:10" ht="15" customHeight="1">
      <c r="A2782" s="587"/>
      <c r="B2782" s="291">
        <v>299</v>
      </c>
      <c r="C2782" s="593" t="str">
        <f>_xlfn.CONCAT(Table1[[#This Row],[groupid]],Table1[[#This Row],[Thành phần hao phí]])</f>
        <v>299c) Máy thi công</v>
      </c>
      <c r="D2782" s="594"/>
      <c r="E2782" s="589" t="s">
        <v>230</v>
      </c>
      <c r="F2782" s="588"/>
      <c r="G2782" s="595"/>
      <c r="H2782" s="590"/>
      <c r="I2782" s="596"/>
      <c r="J2782" s="591">
        <v>6705145</v>
      </c>
    </row>
    <row r="2783" spans="1:10" ht="15" customHeight="1">
      <c r="A2783" s="587"/>
      <c r="B2783" s="291">
        <v>299</v>
      </c>
      <c r="C2783" s="593" t="str">
        <f>_xlfn.CONCAT(Table1[[#This Row],[groupid]],Table1[[#This Row],[Thành phần hao phí]])</f>
        <v>299Sà lan 400T</v>
      </c>
      <c r="D2783" s="594" t="s">
        <v>116</v>
      </c>
      <c r="E2783" s="589" t="s">
        <v>117</v>
      </c>
      <c r="F2783" s="588" t="s">
        <v>103</v>
      </c>
      <c r="G2783" s="595">
        <v>7.0999999999999994E-2</v>
      </c>
      <c r="H2783" s="590">
        <v>891221</v>
      </c>
      <c r="I2783" s="596">
        <v>14</v>
      </c>
      <c r="J2783" s="591">
        <v>885874</v>
      </c>
    </row>
    <row r="2784" spans="1:10" ht="15" customHeight="1">
      <c r="A2784" s="587"/>
      <c r="B2784" s="291">
        <v>299</v>
      </c>
      <c r="C2784" s="593" t="str">
        <f>_xlfn.CONCAT(Table1[[#This Row],[groupid]],Table1[[#This Row],[Thành phần hao phí]])</f>
        <v>299Tàu kéo 360CV</v>
      </c>
      <c r="D2784" s="594" t="s">
        <v>120</v>
      </c>
      <c r="E2784" s="589" t="s">
        <v>121</v>
      </c>
      <c r="F2784" s="588" t="s">
        <v>103</v>
      </c>
      <c r="G2784" s="595">
        <v>7.0999999999999994E-2</v>
      </c>
      <c r="H2784" s="590">
        <v>5854397</v>
      </c>
      <c r="I2784" s="596">
        <v>14</v>
      </c>
      <c r="J2784" s="591">
        <v>5819271</v>
      </c>
    </row>
    <row r="2785" spans="1:10" ht="15" customHeight="1">
      <c r="A2785" s="587"/>
      <c r="B2785" s="291">
        <v>299</v>
      </c>
      <c r="C2785" s="593" t="str">
        <f>_xlfn.CONCAT(Table1[[#This Row],[groupid]],Table1[[#This Row],[Thành phần hao phí]])</f>
        <v>299Cộng</v>
      </c>
      <c r="D2785" s="594"/>
      <c r="E2785" s="589" t="s">
        <v>314</v>
      </c>
      <c r="F2785" s="588"/>
      <c r="G2785" s="595"/>
      <c r="H2785" s="590"/>
      <c r="I2785" s="596"/>
      <c r="J2785" s="591">
        <v>6705145</v>
      </c>
    </row>
    <row r="2786" spans="1:10" ht="15" customHeight="1">
      <c r="A2786" s="587">
        <v>9</v>
      </c>
      <c r="B2786" s="291">
        <v>9</v>
      </c>
      <c r="C2786" s="593" t="str">
        <f>_xlfn.CONCAT(Table1[[#This Row],[groupid]],Table1[[#This Row],[Thành phần hao phí]])</f>
        <v>9Vận chuyển đất, bùn đổ đi bằng tàu kéo 360CV, sà lan 400 tấn, vận chuyển 1 km tiếp theo, cự ly &gt; 20km</v>
      </c>
      <c r="D2786" s="594" t="s">
        <v>74</v>
      </c>
      <c r="E2786" s="589" t="s">
        <v>75</v>
      </c>
      <c r="F2786" s="588" t="s">
        <v>54</v>
      </c>
      <c r="G2786" s="595">
        <v>1</v>
      </c>
      <c r="H2786" s="590"/>
      <c r="I2786" s="596"/>
      <c r="J2786" s="591"/>
    </row>
    <row r="2787" spans="1:10" ht="15" customHeight="1">
      <c r="A2787" s="587"/>
      <c r="B2787" s="291">
        <v>9</v>
      </c>
      <c r="C2787" s="593" t="str">
        <f>_xlfn.CONCAT(Table1[[#This Row],[groupid]],Table1[[#This Row],[Thành phần hao phí]])</f>
        <v>9c) Máy thi công</v>
      </c>
      <c r="D2787" s="594"/>
      <c r="E2787" s="589" t="s">
        <v>230</v>
      </c>
      <c r="F2787" s="588"/>
      <c r="G2787" s="595"/>
      <c r="H2787" s="590"/>
      <c r="I2787" s="596"/>
      <c r="J2787" s="591">
        <v>279269</v>
      </c>
    </row>
    <row r="2788" spans="1:10" ht="15" customHeight="1">
      <c r="A2788" s="587"/>
      <c r="B2788" s="291">
        <v>9</v>
      </c>
      <c r="C2788" s="593" t="str">
        <f>_xlfn.CONCAT(Table1[[#This Row],[groupid]],Table1[[#This Row],[Thành phần hao phí]])</f>
        <v>9Sà lan 400T</v>
      </c>
      <c r="D2788" s="594" t="s">
        <v>116</v>
      </c>
      <c r="E2788" s="589" t="s">
        <v>117</v>
      </c>
      <c r="F2788" s="588" t="s">
        <v>103</v>
      </c>
      <c r="G2788" s="595">
        <v>6.9000000000000006E-2</v>
      </c>
      <c r="H2788" s="590">
        <v>891221</v>
      </c>
      <c r="I2788" s="596">
        <v>0.6</v>
      </c>
      <c r="J2788" s="591">
        <v>36897</v>
      </c>
    </row>
    <row r="2789" spans="1:10" ht="15" customHeight="1">
      <c r="A2789" s="587"/>
      <c r="B2789" s="291">
        <v>9</v>
      </c>
      <c r="C2789" s="593" t="str">
        <f>_xlfn.CONCAT(Table1[[#This Row],[groupid]],Table1[[#This Row],[Thành phần hao phí]])</f>
        <v>9Tàu kéo 360CV</v>
      </c>
      <c r="D2789" s="594" t="s">
        <v>120</v>
      </c>
      <c r="E2789" s="589" t="s">
        <v>121</v>
      </c>
      <c r="F2789" s="588" t="s">
        <v>103</v>
      </c>
      <c r="G2789" s="595">
        <v>6.9000000000000006E-2</v>
      </c>
      <c r="H2789" s="590">
        <v>5854397</v>
      </c>
      <c r="I2789" s="596">
        <v>0.6</v>
      </c>
      <c r="J2789" s="591">
        <v>242372</v>
      </c>
    </row>
    <row r="2790" spans="1:10" ht="15" customHeight="1">
      <c r="A2790" s="587"/>
      <c r="B2790" s="291">
        <v>9</v>
      </c>
      <c r="C2790" s="593" t="str">
        <f>_xlfn.CONCAT(Table1[[#This Row],[groupid]],Table1[[#This Row],[Thành phần hao phí]])</f>
        <v>9Cộng</v>
      </c>
      <c r="D2790" s="594"/>
      <c r="E2790" s="589" t="s">
        <v>314</v>
      </c>
      <c r="F2790" s="588"/>
      <c r="G2790" s="595"/>
      <c r="H2790" s="590"/>
      <c r="I2790" s="596"/>
      <c r="J2790" s="591">
        <v>279269</v>
      </c>
    </row>
    <row r="2791" spans="1:10" ht="15" customHeight="1">
      <c r="A2791" s="587">
        <v>10</v>
      </c>
      <c r="B2791" s="291">
        <v>10</v>
      </c>
      <c r="C2791" s="593" t="str">
        <f>_xlfn.CONCAT(Table1[[#This Row],[groupid]],Table1[[#This Row],[Thành phần hao phí]])</f>
        <v>10Vận chuyển đất từ sà lan 400T lên bờ bằng máy đào gầu dây 1,2m3, chiều cao đổ đất &lt;= 3m, bùn đặc</v>
      </c>
      <c r="D2791" s="594" t="s">
        <v>63</v>
      </c>
      <c r="E2791" s="589" t="s">
        <v>77</v>
      </c>
      <c r="F2791" s="588" t="s">
        <v>54</v>
      </c>
      <c r="G2791" s="595">
        <v>1</v>
      </c>
      <c r="H2791" s="590"/>
      <c r="I2791" s="596"/>
      <c r="J2791" s="591"/>
    </row>
    <row r="2792" spans="1:10" ht="15" customHeight="1">
      <c r="A2792" s="587"/>
      <c r="B2792" s="291">
        <v>10</v>
      </c>
      <c r="C2792" s="593" t="str">
        <f>_xlfn.CONCAT(Table1[[#This Row],[groupid]],Table1[[#This Row],[Thành phần hao phí]])</f>
        <v>10b) Nhân công</v>
      </c>
      <c r="D2792" s="594"/>
      <c r="E2792" s="589" t="s">
        <v>229</v>
      </c>
      <c r="F2792" s="588"/>
      <c r="G2792" s="595"/>
      <c r="H2792" s="590"/>
      <c r="I2792" s="596"/>
      <c r="J2792" s="591">
        <v>88740</v>
      </c>
    </row>
    <row r="2793" spans="1:10" ht="15" customHeight="1">
      <c r="A2793" s="587"/>
      <c r="B2793" s="291">
        <v>10</v>
      </c>
      <c r="C2793" s="593" t="str">
        <f>_xlfn.CONCAT(Table1[[#This Row],[groupid]],Table1[[#This Row],[Thành phần hao phí]])</f>
        <v>10Nhân công 3,5/7, nhóm 1</v>
      </c>
      <c r="D2793" s="594" t="s">
        <v>96</v>
      </c>
      <c r="E2793" s="589" t="s">
        <v>97</v>
      </c>
      <c r="F2793" s="588" t="s">
        <v>93</v>
      </c>
      <c r="G2793" s="595">
        <v>0.36</v>
      </c>
      <c r="H2793" s="590">
        <v>246500</v>
      </c>
      <c r="I2793" s="596">
        <v>1</v>
      </c>
      <c r="J2793" s="591">
        <v>88740</v>
      </c>
    </row>
    <row r="2794" spans="1:10" ht="15" customHeight="1">
      <c r="A2794" s="587"/>
      <c r="B2794" s="291">
        <v>10</v>
      </c>
      <c r="C2794" s="593" t="str">
        <f>_xlfn.CONCAT(Table1[[#This Row],[groupid]],Table1[[#This Row],[Thành phần hao phí]])</f>
        <v>10c) Máy thi công</v>
      </c>
      <c r="D2794" s="594"/>
      <c r="E2794" s="589" t="s">
        <v>230</v>
      </c>
      <c r="F2794" s="588"/>
      <c r="G2794" s="595"/>
      <c r="H2794" s="590"/>
      <c r="I2794" s="596"/>
      <c r="J2794" s="591">
        <v>985844</v>
      </c>
    </row>
    <row r="2795" spans="1:10" ht="15" customHeight="1">
      <c r="A2795" s="587"/>
      <c r="B2795" s="291">
        <v>10</v>
      </c>
      <c r="C2795" s="593" t="str">
        <f>_xlfn.CONCAT(Table1[[#This Row],[groupid]],Table1[[#This Row],[Thành phần hao phí]])</f>
        <v>10Máy đào gầu dây 1,2m3</v>
      </c>
      <c r="D2795" s="594" t="s">
        <v>105</v>
      </c>
      <c r="E2795" s="589" t="s">
        <v>106</v>
      </c>
      <c r="F2795" s="588" t="s">
        <v>103</v>
      </c>
      <c r="G2795" s="595">
        <v>0.192</v>
      </c>
      <c r="H2795" s="590">
        <v>3565793</v>
      </c>
      <c r="I2795" s="596">
        <v>1</v>
      </c>
      <c r="J2795" s="591">
        <v>684632</v>
      </c>
    </row>
    <row r="2796" spans="1:10" ht="15" customHeight="1">
      <c r="A2796" s="587"/>
      <c r="B2796" s="291">
        <v>10</v>
      </c>
      <c r="C2796" s="593" t="str">
        <f>_xlfn.CONCAT(Table1[[#This Row],[groupid]],Table1[[#This Row],[Thành phần hao phí]])</f>
        <v>10Sà lan 250T</v>
      </c>
      <c r="D2796" s="594" t="s">
        <v>113</v>
      </c>
      <c r="E2796" s="589" t="s">
        <v>114</v>
      </c>
      <c r="F2796" s="588" t="s">
        <v>103</v>
      </c>
      <c r="G2796" s="595">
        <v>0.192</v>
      </c>
      <c r="H2796" s="590">
        <v>677592</v>
      </c>
      <c r="I2796" s="596">
        <v>1</v>
      </c>
      <c r="J2796" s="591">
        <v>130098</v>
      </c>
    </row>
    <row r="2797" spans="1:10" ht="15" customHeight="1">
      <c r="A2797" s="587"/>
      <c r="B2797" s="291">
        <v>10</v>
      </c>
      <c r="C2797" s="593" t="str">
        <f>_xlfn.CONCAT(Table1[[#This Row],[groupid]],Table1[[#This Row],[Thành phần hao phí]])</f>
        <v>10Sà lan 400T</v>
      </c>
      <c r="D2797" s="594" t="s">
        <v>116</v>
      </c>
      <c r="E2797" s="589" t="s">
        <v>117</v>
      </c>
      <c r="F2797" s="588" t="s">
        <v>103</v>
      </c>
      <c r="G2797" s="595">
        <v>0.192</v>
      </c>
      <c r="H2797" s="590">
        <v>891221</v>
      </c>
      <c r="I2797" s="596">
        <v>1</v>
      </c>
      <c r="J2797" s="591">
        <v>171114</v>
      </c>
    </row>
    <row r="2798" spans="1:10" ht="15" customHeight="1">
      <c r="A2798" s="587"/>
      <c r="B2798" s="291">
        <v>10</v>
      </c>
      <c r="C2798" s="593" t="str">
        <f>_xlfn.CONCAT(Table1[[#This Row],[groupid]],Table1[[#This Row],[Thành phần hao phí]])</f>
        <v>10Cộng</v>
      </c>
      <c r="D2798" s="594"/>
      <c r="E2798" s="589" t="s">
        <v>314</v>
      </c>
      <c r="F2798" s="588"/>
      <c r="G2798" s="595"/>
      <c r="H2798" s="590"/>
      <c r="I2798" s="596"/>
      <c r="J2798" s="591">
        <v>985844</v>
      </c>
    </row>
    <row r="2799" spans="1:10" ht="15" customHeight="1">
      <c r="A2799" s="587">
        <v>11</v>
      </c>
      <c r="B2799" s="291">
        <v>11</v>
      </c>
      <c r="C2799" s="593" t="str">
        <f>_xlfn.CONCAT(Table1[[#This Row],[groupid]],Table1[[#This Row],[Thành phần hao phí]])</f>
        <v>110</v>
      </c>
      <c r="D2799" s="594">
        <v>0</v>
      </c>
      <c r="E2799" s="589">
        <v>0</v>
      </c>
      <c r="F2799" s="588">
        <v>0</v>
      </c>
      <c r="G2799" s="595">
        <v>1</v>
      </c>
      <c r="H2799" s="590"/>
      <c r="I2799" s="596"/>
      <c r="J2799" s="591"/>
    </row>
    <row r="2800" spans="1:10" ht="15" customHeight="1">
      <c r="A2800" s="587"/>
      <c r="B2800" s="291">
        <v>11</v>
      </c>
      <c r="C2800" s="593" t="str">
        <f>_xlfn.CONCAT(Table1[[#This Row],[groupid]],Table1[[#This Row],[Thành phần hao phí]])</f>
        <v>11b) Nhân công</v>
      </c>
      <c r="D2800" s="594"/>
      <c r="E2800" s="589" t="s">
        <v>229</v>
      </c>
      <c r="F2800" s="588"/>
      <c r="G2800" s="595"/>
      <c r="H2800" s="590"/>
      <c r="I2800" s="596"/>
      <c r="J2800" s="591">
        <v>243933</v>
      </c>
    </row>
    <row r="2801" spans="1:10" ht="15" customHeight="1">
      <c r="A2801" s="587"/>
      <c r="B2801" s="291">
        <v>11</v>
      </c>
      <c r="C2801" s="593" t="str">
        <f>_xlfn.CONCAT(Table1[[#This Row],[groupid]],Table1[[#This Row],[Thành phần hao phí]])</f>
        <v>11Nhân công 3,5/7, nhóm 1</v>
      </c>
      <c r="D2801" s="594" t="s">
        <v>96</v>
      </c>
      <c r="E2801" s="589" t="s">
        <v>97</v>
      </c>
      <c r="F2801" s="588" t="s">
        <v>93</v>
      </c>
      <c r="G2801" s="595">
        <v>0.36</v>
      </c>
      <c r="H2801" s="590">
        <v>677592</v>
      </c>
      <c r="I2801" s="596">
        <v>1</v>
      </c>
      <c r="J2801" s="591">
        <v>243933</v>
      </c>
    </row>
    <row r="2802" spans="1:10" ht="15" customHeight="1">
      <c r="A2802" s="587"/>
      <c r="B2802" s="291">
        <v>11</v>
      </c>
      <c r="C2802" s="593" t="str">
        <f>_xlfn.CONCAT(Table1[[#This Row],[groupid]],Table1[[#This Row],[Thành phần hao phí]])</f>
        <v>11c) Máy thi công</v>
      </c>
      <c r="D2802" s="594"/>
      <c r="E2802" s="589" t="s">
        <v>230</v>
      </c>
      <c r="F2802" s="588"/>
      <c r="G2802" s="595"/>
      <c r="H2802" s="590"/>
      <c r="I2802" s="596"/>
      <c r="J2802" s="591">
        <v>679403</v>
      </c>
    </row>
    <row r="2803" spans="1:10" ht="15" customHeight="1">
      <c r="A2803" s="587"/>
      <c r="B2803" s="291">
        <v>11</v>
      </c>
      <c r="C2803" s="593" t="str">
        <f>_xlfn.CONCAT(Table1[[#This Row],[groupid]],Table1[[#This Row],[Thành phần hao phí]])</f>
        <v>11Máy đào gầu dây 1,2m3</v>
      </c>
      <c r="D2803" s="594" t="s">
        <v>105</v>
      </c>
      <c r="E2803" s="589" t="s">
        <v>106</v>
      </c>
      <c r="F2803" s="588" t="s">
        <v>103</v>
      </c>
      <c r="G2803" s="595">
        <v>0.192</v>
      </c>
      <c r="H2803" s="590">
        <v>3538558</v>
      </c>
      <c r="I2803" s="596">
        <v>1</v>
      </c>
      <c r="J2803" s="591">
        <v>679403</v>
      </c>
    </row>
    <row r="2804" spans="1:10" ht="15" customHeight="1">
      <c r="A2804" s="587"/>
      <c r="B2804" s="291">
        <v>11</v>
      </c>
      <c r="C2804" s="593" t="str">
        <f>_xlfn.CONCAT(Table1[[#This Row],[groupid]],Table1[[#This Row],[Thành phần hao phí]])</f>
        <v>11Sà lan 250T</v>
      </c>
      <c r="D2804" s="594" t="s">
        <v>113</v>
      </c>
      <c r="E2804" s="589" t="s">
        <v>114</v>
      </c>
      <c r="F2804" s="588" t="s">
        <v>103</v>
      </c>
      <c r="G2804" s="595">
        <v>0.192</v>
      </c>
      <c r="H2804" s="590">
        <v>0</v>
      </c>
      <c r="I2804" s="596">
        <v>1</v>
      </c>
      <c r="J2804" s="591">
        <v>0</v>
      </c>
    </row>
    <row r="2805" spans="1:10" ht="15" customHeight="1">
      <c r="A2805" s="587"/>
      <c r="B2805" s="291">
        <v>11</v>
      </c>
      <c r="C2805" s="593" t="str">
        <f>_xlfn.CONCAT(Table1[[#This Row],[groupid]],Table1[[#This Row],[Thành phần hao phí]])</f>
        <v>11Sà lan 400T</v>
      </c>
      <c r="D2805" s="594" t="s">
        <v>116</v>
      </c>
      <c r="E2805" s="589" t="s">
        <v>117</v>
      </c>
      <c r="F2805" s="588" t="s">
        <v>103</v>
      </c>
      <c r="G2805" s="595">
        <v>0.192</v>
      </c>
      <c r="H2805" s="590">
        <v>0</v>
      </c>
      <c r="I2805" s="596">
        <v>1</v>
      </c>
      <c r="J2805" s="591">
        <v>0</v>
      </c>
    </row>
    <row r="2806" spans="1:10" ht="15" customHeight="1">
      <c r="A2806" s="587"/>
      <c r="B2806" s="291">
        <v>11</v>
      </c>
      <c r="C2806" s="593" t="str">
        <f>_xlfn.CONCAT(Table1[[#This Row],[groupid]],Table1[[#This Row],[Thành phần hao phí]])</f>
        <v>11Cộng</v>
      </c>
      <c r="D2806" s="594"/>
      <c r="E2806" s="589" t="s">
        <v>314</v>
      </c>
      <c r="F2806" s="588"/>
      <c r="G2806" s="595"/>
      <c r="H2806" s="590"/>
      <c r="I2806" s="596"/>
      <c r="J2806" s="591">
        <v>679403</v>
      </c>
    </row>
    <row r="2807" spans="1:10" ht="15" customHeight="1">
      <c r="A2807" s="587">
        <v>12</v>
      </c>
      <c r="B2807" s="291">
        <v>12</v>
      </c>
      <c r="C2807" s="593" t="str">
        <f>_xlfn.CONCAT(Table1[[#This Row],[groupid]],Table1[[#This Row],[Thành phần hao phí]])</f>
        <v>120</v>
      </c>
      <c r="D2807" s="594">
        <v>0</v>
      </c>
      <c r="E2807" s="589">
        <v>0</v>
      </c>
      <c r="F2807" s="588">
        <v>0</v>
      </c>
      <c r="G2807" s="595">
        <v>1</v>
      </c>
      <c r="H2807" s="590"/>
      <c r="I2807" s="596"/>
      <c r="J2807" s="591"/>
    </row>
    <row r="2808" spans="1:10" ht="15" customHeight="1">
      <c r="A2808" s="587"/>
      <c r="B2808" s="291">
        <v>12</v>
      </c>
      <c r="C2808" s="593" t="str">
        <f>_xlfn.CONCAT(Table1[[#This Row],[groupid]],Table1[[#This Row],[Thành phần hao phí]])</f>
        <v>12b) Nhân công</v>
      </c>
      <c r="D2808" s="594"/>
      <c r="E2808" s="589" t="s">
        <v>229</v>
      </c>
      <c r="F2808" s="588"/>
      <c r="G2808" s="595"/>
      <c r="H2808" s="590"/>
      <c r="I2808" s="596"/>
      <c r="J2808" s="591">
        <v>0</v>
      </c>
    </row>
    <row r="2809" spans="1:10" ht="15" customHeight="1">
      <c r="A2809" s="587"/>
      <c r="B2809" s="291">
        <v>12</v>
      </c>
      <c r="C2809" s="593" t="str">
        <f>_xlfn.CONCAT(Table1[[#This Row],[groupid]],Table1[[#This Row],[Thành phần hao phí]])</f>
        <v>12Nhân công 3,5/7, nhóm 1</v>
      </c>
      <c r="D2809" s="594" t="s">
        <v>96</v>
      </c>
      <c r="E2809" s="589" t="s">
        <v>97</v>
      </c>
      <c r="F2809" s="588" t="s">
        <v>93</v>
      </c>
      <c r="G2809" s="595">
        <v>0.36</v>
      </c>
      <c r="H2809" s="590">
        <v>0</v>
      </c>
      <c r="I2809" s="596">
        <v>1</v>
      </c>
      <c r="J2809" s="591">
        <v>0</v>
      </c>
    </row>
    <row r="2810" spans="1:10" ht="15" customHeight="1">
      <c r="A2810" s="587"/>
      <c r="B2810" s="291">
        <v>12</v>
      </c>
      <c r="C2810" s="593" t="str">
        <f>_xlfn.CONCAT(Table1[[#This Row],[groupid]],Table1[[#This Row],[Thành phần hao phí]])</f>
        <v>12c) Máy thi công</v>
      </c>
      <c r="D2810" s="594"/>
      <c r="E2810" s="589" t="s">
        <v>230</v>
      </c>
      <c r="F2810" s="588"/>
      <c r="G2810" s="595"/>
      <c r="H2810" s="590"/>
      <c r="I2810" s="596"/>
      <c r="J2810" s="591">
        <v>0</v>
      </c>
    </row>
    <row r="2811" spans="1:10" ht="15" customHeight="1">
      <c r="A2811" s="587"/>
      <c r="B2811" s="291">
        <v>12</v>
      </c>
      <c r="C2811" s="593" t="str">
        <f>_xlfn.CONCAT(Table1[[#This Row],[groupid]],Table1[[#This Row],[Thành phần hao phí]])</f>
        <v>12Máy đào gầu dây 1,2m3</v>
      </c>
      <c r="D2811" s="594" t="s">
        <v>105</v>
      </c>
      <c r="E2811" s="589" t="s">
        <v>106</v>
      </c>
      <c r="F2811" s="588" t="s">
        <v>103</v>
      </c>
      <c r="G2811" s="595">
        <v>0.192</v>
      </c>
      <c r="H2811" s="590">
        <v>0</v>
      </c>
      <c r="I2811" s="596">
        <v>1</v>
      </c>
      <c r="J2811" s="591">
        <v>0</v>
      </c>
    </row>
    <row r="2812" spans="1:10" ht="15" customHeight="1">
      <c r="A2812" s="587"/>
      <c r="B2812" s="291">
        <v>12</v>
      </c>
      <c r="C2812" s="593" t="str">
        <f>_xlfn.CONCAT(Table1[[#This Row],[groupid]],Table1[[#This Row],[Thành phần hao phí]])</f>
        <v>12Sà lan 250T</v>
      </c>
      <c r="D2812" s="594" t="s">
        <v>113</v>
      </c>
      <c r="E2812" s="589" t="s">
        <v>114</v>
      </c>
      <c r="F2812" s="588" t="s">
        <v>103</v>
      </c>
      <c r="G2812" s="595">
        <v>0.192</v>
      </c>
      <c r="H2812" s="590">
        <v>0</v>
      </c>
      <c r="I2812" s="596">
        <v>1</v>
      </c>
      <c r="J2812" s="591">
        <v>0</v>
      </c>
    </row>
    <row r="2813" spans="1:10" ht="15" customHeight="1">
      <c r="A2813" s="587"/>
      <c r="B2813" s="291">
        <v>12</v>
      </c>
      <c r="C2813" s="593" t="str">
        <f>_xlfn.CONCAT(Table1[[#This Row],[groupid]],Table1[[#This Row],[Thành phần hao phí]])</f>
        <v>12Sà lan 400T</v>
      </c>
      <c r="D2813" s="594" t="s">
        <v>116</v>
      </c>
      <c r="E2813" s="589" t="s">
        <v>117</v>
      </c>
      <c r="F2813" s="588" t="s">
        <v>103</v>
      </c>
      <c r="G2813" s="595">
        <v>0.192</v>
      </c>
      <c r="H2813" s="590">
        <v>0</v>
      </c>
      <c r="I2813" s="596">
        <v>1</v>
      </c>
      <c r="J2813" s="591">
        <v>0</v>
      </c>
    </row>
    <row r="2814" spans="1:10" ht="15" customHeight="1">
      <c r="A2814" s="587"/>
      <c r="B2814" s="291">
        <v>12</v>
      </c>
      <c r="C2814" s="593" t="str">
        <f>_xlfn.CONCAT(Table1[[#This Row],[groupid]],Table1[[#This Row],[Thành phần hao phí]])</f>
        <v>12Cộng</v>
      </c>
      <c r="D2814" s="594"/>
      <c r="E2814" s="589" t="s">
        <v>314</v>
      </c>
      <c r="F2814" s="588"/>
      <c r="G2814" s="595"/>
      <c r="H2814" s="590"/>
      <c r="I2814" s="596"/>
      <c r="J2814" s="591">
        <v>0</v>
      </c>
    </row>
    <row r="2815" spans="1:10" ht="15" customHeight="1">
      <c r="A2815" s="587">
        <v>13</v>
      </c>
      <c r="B2815" s="291">
        <v>13</v>
      </c>
      <c r="C2815" s="593" t="str">
        <f>_xlfn.CONCAT(Table1[[#This Row],[groupid]],Table1[[#This Row],[Thành phần hao phí]])</f>
        <v>130</v>
      </c>
      <c r="D2815" s="594">
        <v>0</v>
      </c>
      <c r="E2815" s="589">
        <v>0</v>
      </c>
      <c r="F2815" s="588">
        <v>0</v>
      </c>
      <c r="G2815" s="595">
        <v>1</v>
      </c>
      <c r="H2815" s="590"/>
      <c r="I2815" s="596"/>
      <c r="J2815" s="591"/>
    </row>
    <row r="2816" spans="1:10" ht="15" customHeight="1">
      <c r="A2816" s="587"/>
      <c r="B2816" s="291">
        <v>13</v>
      </c>
      <c r="C2816" s="593" t="str">
        <f>_xlfn.CONCAT(Table1[[#This Row],[groupid]],Table1[[#This Row],[Thành phần hao phí]])</f>
        <v>13b) Nhân công</v>
      </c>
      <c r="D2816" s="594"/>
      <c r="E2816" s="589" t="s">
        <v>229</v>
      </c>
      <c r="F2816" s="588"/>
      <c r="G2816" s="595"/>
      <c r="H2816" s="590"/>
      <c r="I2816" s="596"/>
      <c r="J2816" s="591">
        <v>0</v>
      </c>
    </row>
    <row r="2817" spans="1:10" ht="15" customHeight="1">
      <c r="A2817" s="587"/>
      <c r="B2817" s="291">
        <v>13</v>
      </c>
      <c r="C2817" s="593" t="str">
        <f>_xlfn.CONCAT(Table1[[#This Row],[groupid]],Table1[[#This Row],[Thành phần hao phí]])</f>
        <v>13Nhân công 3,5/7, nhóm 1</v>
      </c>
      <c r="D2817" s="594" t="s">
        <v>96</v>
      </c>
      <c r="E2817" s="589" t="s">
        <v>97</v>
      </c>
      <c r="F2817" s="588" t="s">
        <v>93</v>
      </c>
      <c r="G2817" s="595">
        <v>0.36</v>
      </c>
      <c r="H2817" s="590">
        <v>0</v>
      </c>
      <c r="I2817" s="596">
        <v>1</v>
      </c>
      <c r="J2817" s="591">
        <v>0</v>
      </c>
    </row>
    <row r="2818" spans="1:10" ht="15" customHeight="1">
      <c r="A2818" s="587"/>
      <c r="B2818" s="291">
        <v>13</v>
      </c>
      <c r="C2818" s="593" t="str">
        <f>_xlfn.CONCAT(Table1[[#This Row],[groupid]],Table1[[#This Row],[Thành phần hao phí]])</f>
        <v>13c) Máy thi công</v>
      </c>
      <c r="D2818" s="594"/>
      <c r="E2818" s="589" t="s">
        <v>230</v>
      </c>
      <c r="F2818" s="588"/>
      <c r="G2818" s="595"/>
      <c r="H2818" s="590"/>
      <c r="I2818" s="596"/>
      <c r="J2818" s="591">
        <v>0</v>
      </c>
    </row>
    <row r="2819" spans="1:10" ht="15" customHeight="1">
      <c r="A2819" s="587"/>
      <c r="B2819" s="291">
        <v>13</v>
      </c>
      <c r="C2819" s="593" t="str">
        <f>_xlfn.CONCAT(Table1[[#This Row],[groupid]],Table1[[#This Row],[Thành phần hao phí]])</f>
        <v>13Máy đào gầu dây 1,2m3</v>
      </c>
      <c r="D2819" s="594" t="s">
        <v>105</v>
      </c>
      <c r="E2819" s="589" t="s">
        <v>106</v>
      </c>
      <c r="F2819" s="588" t="s">
        <v>103</v>
      </c>
      <c r="G2819" s="595">
        <v>0.192</v>
      </c>
      <c r="H2819" s="590">
        <v>0</v>
      </c>
      <c r="I2819" s="596">
        <v>1</v>
      </c>
      <c r="J2819" s="591">
        <v>0</v>
      </c>
    </row>
    <row r="2820" spans="1:10" ht="15" customHeight="1">
      <c r="A2820" s="587"/>
      <c r="B2820" s="291">
        <v>13</v>
      </c>
      <c r="C2820" s="593" t="str">
        <f>_xlfn.CONCAT(Table1[[#This Row],[groupid]],Table1[[#This Row],[Thành phần hao phí]])</f>
        <v>13Sà lan 250T</v>
      </c>
      <c r="D2820" s="594" t="s">
        <v>113</v>
      </c>
      <c r="E2820" s="589" t="s">
        <v>114</v>
      </c>
      <c r="F2820" s="588" t="s">
        <v>103</v>
      </c>
      <c r="G2820" s="595">
        <v>0.192</v>
      </c>
      <c r="H2820" s="590">
        <v>0</v>
      </c>
      <c r="I2820" s="596">
        <v>1</v>
      </c>
      <c r="J2820" s="591">
        <v>0</v>
      </c>
    </row>
    <row r="2821" spans="1:10" ht="15" customHeight="1">
      <c r="A2821" s="587"/>
      <c r="B2821" s="291">
        <v>13</v>
      </c>
      <c r="C2821" s="593" t="str">
        <f>_xlfn.CONCAT(Table1[[#This Row],[groupid]],Table1[[#This Row],[Thành phần hao phí]])</f>
        <v>13Sà lan 400T</v>
      </c>
      <c r="D2821" s="594" t="s">
        <v>116</v>
      </c>
      <c r="E2821" s="589" t="s">
        <v>117</v>
      </c>
      <c r="F2821" s="588" t="s">
        <v>103</v>
      </c>
      <c r="G2821" s="595">
        <v>0.192</v>
      </c>
      <c r="H2821" s="590">
        <v>0</v>
      </c>
      <c r="I2821" s="596">
        <v>1</v>
      </c>
      <c r="J2821" s="591">
        <v>0</v>
      </c>
    </row>
    <row r="2822" spans="1:10" ht="15" customHeight="1">
      <c r="A2822" s="587"/>
      <c r="B2822" s="291">
        <v>13</v>
      </c>
      <c r="C2822" s="593" t="str">
        <f>_xlfn.CONCAT(Table1[[#This Row],[groupid]],Table1[[#This Row],[Thành phần hao phí]])</f>
        <v>13Cộng</v>
      </c>
      <c r="D2822" s="594"/>
      <c r="E2822" s="589" t="s">
        <v>314</v>
      </c>
      <c r="F2822" s="588"/>
      <c r="G2822" s="595"/>
      <c r="H2822" s="590"/>
      <c r="I2822" s="596"/>
      <c r="J2822" s="591">
        <v>0</v>
      </c>
    </row>
    <row r="2823" spans="1:10" ht="15" customHeight="1">
      <c r="A2823" s="587">
        <v>14</v>
      </c>
      <c r="B2823" s="291">
        <v>14</v>
      </c>
      <c r="C2823" s="593" t="str">
        <f>_xlfn.CONCAT(Table1[[#This Row],[groupid]],Table1[[#This Row],[Thành phần hao phí]])</f>
        <v>140</v>
      </c>
      <c r="D2823" s="594">
        <v>0</v>
      </c>
      <c r="E2823" s="589">
        <v>0</v>
      </c>
      <c r="F2823" s="588">
        <v>0</v>
      </c>
      <c r="G2823" s="595">
        <v>1</v>
      </c>
      <c r="H2823" s="590"/>
      <c r="I2823" s="596"/>
      <c r="J2823" s="591"/>
    </row>
    <row r="2824" spans="1:10" ht="15" customHeight="1">
      <c r="A2824" s="587"/>
      <c r="B2824" s="291">
        <v>14</v>
      </c>
      <c r="C2824" s="593" t="str">
        <f>_xlfn.CONCAT(Table1[[#This Row],[groupid]],Table1[[#This Row],[Thành phần hao phí]])</f>
        <v>14b) Nhân công</v>
      </c>
      <c r="D2824" s="594"/>
      <c r="E2824" s="589" t="s">
        <v>229</v>
      </c>
      <c r="F2824" s="588"/>
      <c r="G2824" s="595"/>
      <c r="H2824" s="590"/>
      <c r="I2824" s="596"/>
      <c r="J2824" s="591">
        <v>0</v>
      </c>
    </row>
    <row r="2825" spans="1:10" ht="15" customHeight="1">
      <c r="A2825" s="587"/>
      <c r="B2825" s="291">
        <v>14</v>
      </c>
      <c r="C2825" s="593" t="str">
        <f>_xlfn.CONCAT(Table1[[#This Row],[groupid]],Table1[[#This Row],[Thành phần hao phí]])</f>
        <v>14Nhân công 3,5/7, nhóm 1</v>
      </c>
      <c r="D2825" s="594" t="s">
        <v>96</v>
      </c>
      <c r="E2825" s="589" t="s">
        <v>97</v>
      </c>
      <c r="F2825" s="588" t="s">
        <v>93</v>
      </c>
      <c r="G2825" s="595">
        <v>0.36</v>
      </c>
      <c r="H2825" s="590">
        <v>0</v>
      </c>
      <c r="I2825" s="596">
        <v>1</v>
      </c>
      <c r="J2825" s="591">
        <v>0</v>
      </c>
    </row>
    <row r="2826" spans="1:10" ht="15" customHeight="1">
      <c r="A2826" s="587"/>
      <c r="B2826" s="291">
        <v>14</v>
      </c>
      <c r="C2826" s="593" t="str">
        <f>_xlfn.CONCAT(Table1[[#This Row],[groupid]],Table1[[#This Row],[Thành phần hao phí]])</f>
        <v>14c) Máy thi công</v>
      </c>
      <c r="D2826" s="594"/>
      <c r="E2826" s="589" t="s">
        <v>230</v>
      </c>
      <c r="F2826" s="588"/>
      <c r="G2826" s="595"/>
      <c r="H2826" s="590"/>
      <c r="I2826" s="596"/>
      <c r="J2826" s="591">
        <v>0</v>
      </c>
    </row>
    <row r="2827" spans="1:10" ht="15" customHeight="1">
      <c r="A2827" s="587"/>
      <c r="B2827" s="291">
        <v>14</v>
      </c>
      <c r="C2827" s="593" t="str">
        <f>_xlfn.CONCAT(Table1[[#This Row],[groupid]],Table1[[#This Row],[Thành phần hao phí]])</f>
        <v>14Máy đào gầu dây 1,2m3</v>
      </c>
      <c r="D2827" s="594" t="s">
        <v>105</v>
      </c>
      <c r="E2827" s="589" t="s">
        <v>106</v>
      </c>
      <c r="F2827" s="588" t="s">
        <v>103</v>
      </c>
      <c r="G2827" s="595">
        <v>0.192</v>
      </c>
      <c r="H2827" s="590">
        <v>0</v>
      </c>
      <c r="I2827" s="596">
        <v>1</v>
      </c>
      <c r="J2827" s="591">
        <v>0</v>
      </c>
    </row>
    <row r="2828" spans="1:10" ht="15" customHeight="1">
      <c r="A2828" s="587"/>
      <c r="B2828" s="291">
        <v>14</v>
      </c>
      <c r="C2828" s="593" t="str">
        <f>_xlfn.CONCAT(Table1[[#This Row],[groupid]],Table1[[#This Row],[Thành phần hao phí]])</f>
        <v>14Sà lan 250T</v>
      </c>
      <c r="D2828" s="594" t="s">
        <v>113</v>
      </c>
      <c r="E2828" s="589" t="s">
        <v>114</v>
      </c>
      <c r="F2828" s="588" t="s">
        <v>103</v>
      </c>
      <c r="G2828" s="595">
        <v>0.192</v>
      </c>
      <c r="H2828" s="590">
        <v>0</v>
      </c>
      <c r="I2828" s="596">
        <v>1</v>
      </c>
      <c r="J2828" s="591">
        <v>0</v>
      </c>
    </row>
    <row r="2829" spans="1:10" ht="15" customHeight="1">
      <c r="A2829" s="587"/>
      <c r="B2829" s="291">
        <v>14</v>
      </c>
      <c r="C2829" s="593" t="str">
        <f>_xlfn.CONCAT(Table1[[#This Row],[groupid]],Table1[[#This Row],[Thành phần hao phí]])</f>
        <v>14Sà lan 400T</v>
      </c>
      <c r="D2829" s="594" t="s">
        <v>116</v>
      </c>
      <c r="E2829" s="589" t="s">
        <v>117</v>
      </c>
      <c r="F2829" s="588" t="s">
        <v>103</v>
      </c>
      <c r="G2829" s="595">
        <v>0.192</v>
      </c>
      <c r="H2829" s="590">
        <v>0</v>
      </c>
      <c r="I2829" s="596">
        <v>1</v>
      </c>
      <c r="J2829" s="591">
        <v>0</v>
      </c>
    </row>
    <row r="2830" spans="1:10" ht="15" customHeight="1">
      <c r="A2830" s="587"/>
      <c r="B2830" s="291">
        <v>14</v>
      </c>
      <c r="C2830" s="593" t="str">
        <f>_xlfn.CONCAT(Table1[[#This Row],[groupid]],Table1[[#This Row],[Thành phần hao phí]])</f>
        <v>14Cộng</v>
      </c>
      <c r="D2830" s="594"/>
      <c r="E2830" s="589" t="s">
        <v>314</v>
      </c>
      <c r="F2830" s="588"/>
      <c r="G2830" s="595"/>
      <c r="H2830" s="590"/>
      <c r="I2830" s="596"/>
      <c r="J2830" s="591">
        <v>0</v>
      </c>
    </row>
    <row r="2831" spans="1:10" ht="15" customHeight="1">
      <c r="A2831" s="587">
        <v>15</v>
      </c>
      <c r="B2831" s="291">
        <v>15</v>
      </c>
      <c r="C2831" s="593" t="str">
        <f>_xlfn.CONCAT(Table1[[#This Row],[groupid]],Table1[[#This Row],[Thành phần hao phí]])</f>
        <v>150</v>
      </c>
      <c r="D2831" s="594">
        <v>0</v>
      </c>
      <c r="E2831" s="589">
        <v>0</v>
      </c>
      <c r="F2831" s="588">
        <v>0</v>
      </c>
      <c r="G2831" s="595">
        <v>1</v>
      </c>
      <c r="H2831" s="590"/>
      <c r="I2831" s="596"/>
      <c r="J2831" s="591"/>
    </row>
    <row r="2832" spans="1:10" ht="15" customHeight="1">
      <c r="A2832" s="587"/>
      <c r="B2832" s="291">
        <v>15</v>
      </c>
      <c r="C2832" s="593" t="str">
        <f>_xlfn.CONCAT(Table1[[#This Row],[groupid]],Table1[[#This Row],[Thành phần hao phí]])</f>
        <v>15b) Nhân công</v>
      </c>
      <c r="D2832" s="594"/>
      <c r="E2832" s="589" t="s">
        <v>229</v>
      </c>
      <c r="F2832" s="588"/>
      <c r="G2832" s="595"/>
      <c r="H2832" s="590"/>
      <c r="I2832" s="596"/>
      <c r="J2832" s="591">
        <v>0</v>
      </c>
    </row>
    <row r="2833" spans="1:10" ht="15" customHeight="1">
      <c r="A2833" s="587"/>
      <c r="B2833" s="291">
        <v>15</v>
      </c>
      <c r="C2833" s="593" t="str">
        <f>_xlfn.CONCAT(Table1[[#This Row],[groupid]],Table1[[#This Row],[Thành phần hao phí]])</f>
        <v>15Nhân công 3,5/7, nhóm 1</v>
      </c>
      <c r="D2833" s="594" t="s">
        <v>96</v>
      </c>
      <c r="E2833" s="589" t="s">
        <v>97</v>
      </c>
      <c r="F2833" s="588" t="s">
        <v>93</v>
      </c>
      <c r="G2833" s="595">
        <v>0.36</v>
      </c>
      <c r="H2833" s="590">
        <v>0</v>
      </c>
      <c r="I2833" s="596">
        <v>1</v>
      </c>
      <c r="J2833" s="591">
        <v>0</v>
      </c>
    </row>
    <row r="2834" spans="1:10" ht="15" customHeight="1">
      <c r="A2834" s="587"/>
      <c r="B2834" s="291">
        <v>15</v>
      </c>
      <c r="C2834" s="593" t="str">
        <f>_xlfn.CONCAT(Table1[[#This Row],[groupid]],Table1[[#This Row],[Thành phần hao phí]])</f>
        <v>15c) Máy thi công</v>
      </c>
      <c r="D2834" s="594"/>
      <c r="E2834" s="589" t="s">
        <v>230</v>
      </c>
      <c r="F2834" s="588"/>
      <c r="G2834" s="595"/>
      <c r="H2834" s="590"/>
      <c r="I2834" s="596"/>
      <c r="J2834" s="591">
        <v>0</v>
      </c>
    </row>
    <row r="2835" spans="1:10" ht="15" customHeight="1">
      <c r="A2835" s="587"/>
      <c r="B2835" s="291">
        <v>15</v>
      </c>
      <c r="C2835" s="593" t="str">
        <f>_xlfn.CONCAT(Table1[[#This Row],[groupid]],Table1[[#This Row],[Thành phần hao phí]])</f>
        <v>15Máy đào gầu dây 1,2m3</v>
      </c>
      <c r="D2835" s="594" t="s">
        <v>105</v>
      </c>
      <c r="E2835" s="589" t="s">
        <v>106</v>
      </c>
      <c r="F2835" s="588" t="s">
        <v>103</v>
      </c>
      <c r="G2835" s="595">
        <v>0.192</v>
      </c>
      <c r="H2835" s="590">
        <v>0</v>
      </c>
      <c r="I2835" s="596">
        <v>1</v>
      </c>
      <c r="J2835" s="591">
        <v>0</v>
      </c>
    </row>
    <row r="2836" spans="1:10" ht="15" customHeight="1">
      <c r="A2836" s="587"/>
      <c r="B2836" s="291">
        <v>15</v>
      </c>
      <c r="C2836" s="593" t="str">
        <f>_xlfn.CONCAT(Table1[[#This Row],[groupid]],Table1[[#This Row],[Thành phần hao phí]])</f>
        <v>15Sà lan 250T</v>
      </c>
      <c r="D2836" s="594" t="s">
        <v>113</v>
      </c>
      <c r="E2836" s="589" t="s">
        <v>114</v>
      </c>
      <c r="F2836" s="588" t="s">
        <v>103</v>
      </c>
      <c r="G2836" s="595">
        <v>0.192</v>
      </c>
      <c r="H2836" s="590">
        <v>0</v>
      </c>
      <c r="I2836" s="596">
        <v>1</v>
      </c>
      <c r="J2836" s="591">
        <v>0</v>
      </c>
    </row>
    <row r="2837" spans="1:10" ht="15" customHeight="1">
      <c r="A2837" s="587"/>
      <c r="B2837" s="291">
        <v>15</v>
      </c>
      <c r="C2837" s="593" t="str">
        <f>_xlfn.CONCAT(Table1[[#This Row],[groupid]],Table1[[#This Row],[Thành phần hao phí]])</f>
        <v>15Sà lan 400T</v>
      </c>
      <c r="D2837" s="594" t="s">
        <v>116</v>
      </c>
      <c r="E2837" s="589" t="s">
        <v>117</v>
      </c>
      <c r="F2837" s="588" t="s">
        <v>103</v>
      </c>
      <c r="G2837" s="595">
        <v>0.192</v>
      </c>
      <c r="H2837" s="590">
        <v>0</v>
      </c>
      <c r="I2837" s="596">
        <v>1</v>
      </c>
      <c r="J2837" s="591">
        <v>0</v>
      </c>
    </row>
    <row r="2838" spans="1:10" ht="15" customHeight="1">
      <c r="A2838" s="587"/>
      <c r="B2838" s="291">
        <v>15</v>
      </c>
      <c r="C2838" s="593" t="str">
        <f>_xlfn.CONCAT(Table1[[#This Row],[groupid]],Table1[[#This Row],[Thành phần hao phí]])</f>
        <v>15Cộng</v>
      </c>
      <c r="D2838" s="594"/>
      <c r="E2838" s="589" t="s">
        <v>314</v>
      </c>
      <c r="F2838" s="588"/>
      <c r="G2838" s="595"/>
      <c r="H2838" s="590"/>
      <c r="I2838" s="596"/>
      <c r="J2838" s="591">
        <v>0</v>
      </c>
    </row>
    <row r="2839" spans="1:10" ht="15" customHeight="1">
      <c r="A2839" s="587">
        <v>16</v>
      </c>
      <c r="B2839" s="291">
        <v>16</v>
      </c>
      <c r="C2839" s="593" t="str">
        <f>_xlfn.CONCAT(Table1[[#This Row],[groupid]],Table1[[#This Row],[Thành phần hao phí]])</f>
        <v>160</v>
      </c>
      <c r="D2839" s="594">
        <v>0</v>
      </c>
      <c r="E2839" s="589">
        <v>0</v>
      </c>
      <c r="F2839" s="588">
        <v>0</v>
      </c>
      <c r="G2839" s="595">
        <v>1</v>
      </c>
      <c r="H2839" s="590"/>
      <c r="I2839" s="596"/>
      <c r="J2839" s="591"/>
    </row>
    <row r="2840" spans="1:10" ht="15" customHeight="1">
      <c r="A2840" s="587"/>
      <c r="B2840" s="291">
        <v>16</v>
      </c>
      <c r="C2840" s="593" t="str">
        <f>_xlfn.CONCAT(Table1[[#This Row],[groupid]],Table1[[#This Row],[Thành phần hao phí]])</f>
        <v>16b) Nhân công</v>
      </c>
      <c r="D2840" s="594"/>
      <c r="E2840" s="589" t="s">
        <v>229</v>
      </c>
      <c r="F2840" s="588"/>
      <c r="G2840" s="595"/>
      <c r="H2840" s="590"/>
      <c r="I2840" s="596"/>
      <c r="J2840" s="591">
        <v>0</v>
      </c>
    </row>
    <row r="2841" spans="1:10" ht="15" customHeight="1">
      <c r="A2841" s="587"/>
      <c r="B2841" s="291">
        <v>16</v>
      </c>
      <c r="C2841" s="593" t="str">
        <f>_xlfn.CONCAT(Table1[[#This Row],[groupid]],Table1[[#This Row],[Thành phần hao phí]])</f>
        <v>16Nhân công 3,5/7, nhóm 1</v>
      </c>
      <c r="D2841" s="594" t="s">
        <v>96</v>
      </c>
      <c r="E2841" s="589" t="s">
        <v>97</v>
      </c>
      <c r="F2841" s="588" t="s">
        <v>93</v>
      </c>
      <c r="G2841" s="595">
        <v>0.36</v>
      </c>
      <c r="H2841" s="590">
        <v>0</v>
      </c>
      <c r="I2841" s="596">
        <v>1</v>
      </c>
      <c r="J2841" s="591">
        <v>0</v>
      </c>
    </row>
    <row r="2842" spans="1:10" ht="15" customHeight="1">
      <c r="A2842" s="587"/>
      <c r="B2842" s="291">
        <v>16</v>
      </c>
      <c r="C2842" s="593" t="str">
        <f>_xlfn.CONCAT(Table1[[#This Row],[groupid]],Table1[[#This Row],[Thành phần hao phí]])</f>
        <v>16c) Máy thi công</v>
      </c>
      <c r="D2842" s="594"/>
      <c r="E2842" s="589" t="s">
        <v>230</v>
      </c>
      <c r="F2842" s="588"/>
      <c r="G2842" s="595"/>
      <c r="H2842" s="590"/>
      <c r="I2842" s="596"/>
      <c r="J2842" s="591">
        <v>0</v>
      </c>
    </row>
    <row r="2843" spans="1:10" ht="15" customHeight="1">
      <c r="A2843" s="587"/>
      <c r="B2843" s="291">
        <v>16</v>
      </c>
      <c r="C2843" s="593" t="str">
        <f>_xlfn.CONCAT(Table1[[#This Row],[groupid]],Table1[[#This Row],[Thành phần hao phí]])</f>
        <v>16Máy đào gầu dây 1,2m3</v>
      </c>
      <c r="D2843" s="594" t="s">
        <v>105</v>
      </c>
      <c r="E2843" s="589" t="s">
        <v>106</v>
      </c>
      <c r="F2843" s="588" t="s">
        <v>103</v>
      </c>
      <c r="G2843" s="595">
        <v>0.192</v>
      </c>
      <c r="H2843" s="590">
        <v>0</v>
      </c>
      <c r="I2843" s="596">
        <v>1</v>
      </c>
      <c r="J2843" s="591">
        <v>0</v>
      </c>
    </row>
    <row r="2844" spans="1:10" ht="15" customHeight="1">
      <c r="A2844" s="587"/>
      <c r="B2844" s="291">
        <v>16</v>
      </c>
      <c r="C2844" s="593" t="str">
        <f>_xlfn.CONCAT(Table1[[#This Row],[groupid]],Table1[[#This Row],[Thành phần hao phí]])</f>
        <v>16Sà lan 250T</v>
      </c>
      <c r="D2844" s="594" t="s">
        <v>113</v>
      </c>
      <c r="E2844" s="589" t="s">
        <v>114</v>
      </c>
      <c r="F2844" s="588" t="s">
        <v>103</v>
      </c>
      <c r="G2844" s="595">
        <v>0.192</v>
      </c>
      <c r="H2844" s="590">
        <v>0</v>
      </c>
      <c r="I2844" s="596">
        <v>1</v>
      </c>
      <c r="J2844" s="591">
        <v>0</v>
      </c>
    </row>
    <row r="2845" spans="1:10" ht="15" customHeight="1">
      <c r="A2845" s="587"/>
      <c r="B2845" s="291">
        <v>16</v>
      </c>
      <c r="C2845" s="593" t="str">
        <f>_xlfn.CONCAT(Table1[[#This Row],[groupid]],Table1[[#This Row],[Thành phần hao phí]])</f>
        <v>16Sà lan 400T</v>
      </c>
      <c r="D2845" s="594" t="s">
        <v>116</v>
      </c>
      <c r="E2845" s="589" t="s">
        <v>117</v>
      </c>
      <c r="F2845" s="588" t="s">
        <v>103</v>
      </c>
      <c r="G2845" s="595">
        <v>0.192</v>
      </c>
      <c r="H2845" s="590">
        <v>0</v>
      </c>
      <c r="I2845" s="596">
        <v>1</v>
      </c>
      <c r="J2845" s="591">
        <v>0</v>
      </c>
    </row>
    <row r="2846" spans="1:10" ht="15" customHeight="1">
      <c r="A2846" s="587"/>
      <c r="B2846" s="291">
        <v>16</v>
      </c>
      <c r="C2846" s="593" t="str">
        <f>_xlfn.CONCAT(Table1[[#This Row],[groupid]],Table1[[#This Row],[Thành phần hao phí]])</f>
        <v>16Cộng</v>
      </c>
      <c r="D2846" s="594"/>
      <c r="E2846" s="589" t="s">
        <v>314</v>
      </c>
      <c r="F2846" s="588"/>
      <c r="G2846" s="595"/>
      <c r="H2846" s="590"/>
      <c r="I2846" s="596"/>
      <c r="J2846" s="591">
        <v>0</v>
      </c>
    </row>
    <row r="2847" spans="1:10" ht="15" customHeight="1">
      <c r="A2847" s="587">
        <v>17</v>
      </c>
      <c r="B2847" s="291">
        <v>17</v>
      </c>
      <c r="C2847" s="593" t="str">
        <f>_xlfn.CONCAT(Table1[[#This Row],[groupid]],Table1[[#This Row],[Thành phần hao phí]])</f>
        <v>170</v>
      </c>
      <c r="D2847" s="594">
        <v>0</v>
      </c>
      <c r="E2847" s="589">
        <v>0</v>
      </c>
      <c r="F2847" s="588">
        <v>0</v>
      </c>
      <c r="G2847" s="595">
        <v>1</v>
      </c>
      <c r="H2847" s="590"/>
      <c r="I2847" s="596"/>
      <c r="J2847" s="591"/>
    </row>
    <row r="2848" spans="1:10" ht="15" customHeight="1">
      <c r="A2848" s="587"/>
      <c r="B2848" s="291">
        <v>17</v>
      </c>
      <c r="C2848" s="593" t="str">
        <f>_xlfn.CONCAT(Table1[[#This Row],[groupid]],Table1[[#This Row],[Thành phần hao phí]])</f>
        <v>17b) Nhân công</v>
      </c>
      <c r="D2848" s="594"/>
      <c r="E2848" s="589" t="s">
        <v>229</v>
      </c>
      <c r="F2848" s="588"/>
      <c r="G2848" s="595"/>
      <c r="H2848" s="590"/>
      <c r="I2848" s="596"/>
      <c r="J2848" s="591">
        <v>0</v>
      </c>
    </row>
    <row r="2849" spans="1:10" ht="15" customHeight="1">
      <c r="A2849" s="587"/>
      <c r="B2849" s="291">
        <v>17</v>
      </c>
      <c r="C2849" s="593" t="str">
        <f>_xlfn.CONCAT(Table1[[#This Row],[groupid]],Table1[[#This Row],[Thành phần hao phí]])</f>
        <v>17Nhân công 3,5/7, nhóm 1</v>
      </c>
      <c r="D2849" s="594" t="s">
        <v>96</v>
      </c>
      <c r="E2849" s="589" t="s">
        <v>97</v>
      </c>
      <c r="F2849" s="588" t="s">
        <v>93</v>
      </c>
      <c r="G2849" s="595">
        <v>0.36</v>
      </c>
      <c r="H2849" s="590">
        <v>0</v>
      </c>
      <c r="I2849" s="596">
        <v>1</v>
      </c>
      <c r="J2849" s="591">
        <v>0</v>
      </c>
    </row>
    <row r="2850" spans="1:10" ht="15" customHeight="1">
      <c r="A2850" s="587"/>
      <c r="B2850" s="291">
        <v>17</v>
      </c>
      <c r="C2850" s="593" t="str">
        <f>_xlfn.CONCAT(Table1[[#This Row],[groupid]],Table1[[#This Row],[Thành phần hao phí]])</f>
        <v>17c) Máy thi công</v>
      </c>
      <c r="D2850" s="594"/>
      <c r="E2850" s="589" t="s">
        <v>230</v>
      </c>
      <c r="F2850" s="588"/>
      <c r="G2850" s="595"/>
      <c r="H2850" s="590"/>
      <c r="I2850" s="596"/>
      <c r="J2850" s="591">
        <v>0</v>
      </c>
    </row>
    <row r="2851" spans="1:10" ht="15" customHeight="1">
      <c r="A2851" s="587"/>
      <c r="B2851" s="291">
        <v>17</v>
      </c>
      <c r="C2851" s="593" t="str">
        <f>_xlfn.CONCAT(Table1[[#This Row],[groupid]],Table1[[#This Row],[Thành phần hao phí]])</f>
        <v>17Máy đào gầu dây 1,2m3</v>
      </c>
      <c r="D2851" s="594" t="s">
        <v>105</v>
      </c>
      <c r="E2851" s="589" t="s">
        <v>106</v>
      </c>
      <c r="F2851" s="588" t="s">
        <v>103</v>
      </c>
      <c r="G2851" s="595">
        <v>0.192</v>
      </c>
      <c r="H2851" s="590">
        <v>0</v>
      </c>
      <c r="I2851" s="596">
        <v>1</v>
      </c>
      <c r="J2851" s="591">
        <v>0</v>
      </c>
    </row>
    <row r="2852" spans="1:10" ht="15" customHeight="1">
      <c r="A2852" s="587"/>
      <c r="B2852" s="291">
        <v>17</v>
      </c>
      <c r="C2852" s="593" t="str">
        <f>_xlfn.CONCAT(Table1[[#This Row],[groupid]],Table1[[#This Row],[Thành phần hao phí]])</f>
        <v>17Sà lan 250T</v>
      </c>
      <c r="D2852" s="594" t="s">
        <v>113</v>
      </c>
      <c r="E2852" s="589" t="s">
        <v>114</v>
      </c>
      <c r="F2852" s="588" t="s">
        <v>103</v>
      </c>
      <c r="G2852" s="595">
        <v>0.192</v>
      </c>
      <c r="H2852" s="590">
        <v>0</v>
      </c>
      <c r="I2852" s="596">
        <v>1</v>
      </c>
      <c r="J2852" s="591">
        <v>0</v>
      </c>
    </row>
    <row r="2853" spans="1:10" ht="15" customHeight="1">
      <c r="A2853" s="587"/>
      <c r="B2853" s="291">
        <v>17</v>
      </c>
      <c r="C2853" s="593" t="str">
        <f>_xlfn.CONCAT(Table1[[#This Row],[groupid]],Table1[[#This Row],[Thành phần hao phí]])</f>
        <v>17Sà lan 400T</v>
      </c>
      <c r="D2853" s="594" t="s">
        <v>116</v>
      </c>
      <c r="E2853" s="589" t="s">
        <v>117</v>
      </c>
      <c r="F2853" s="588" t="s">
        <v>103</v>
      </c>
      <c r="G2853" s="595">
        <v>0.192</v>
      </c>
      <c r="H2853" s="590">
        <v>0</v>
      </c>
      <c r="I2853" s="596">
        <v>1</v>
      </c>
      <c r="J2853" s="591">
        <v>0</v>
      </c>
    </row>
    <row r="2854" spans="1:10" ht="15" customHeight="1">
      <c r="A2854" s="587"/>
      <c r="B2854" s="291">
        <v>17</v>
      </c>
      <c r="C2854" s="593" t="str">
        <f>_xlfn.CONCAT(Table1[[#This Row],[groupid]],Table1[[#This Row],[Thành phần hao phí]])</f>
        <v>17Cộng</v>
      </c>
      <c r="D2854" s="594"/>
      <c r="E2854" s="589" t="s">
        <v>314</v>
      </c>
      <c r="F2854" s="588"/>
      <c r="G2854" s="595"/>
      <c r="H2854" s="590"/>
      <c r="I2854" s="596"/>
      <c r="J2854" s="591">
        <v>0</v>
      </c>
    </row>
    <row r="2855" spans="1:10" ht="15" customHeight="1">
      <c r="A2855" s="587">
        <v>1</v>
      </c>
      <c r="B2855" s="291">
        <v>1</v>
      </c>
      <c r="C2855" s="593" t="str">
        <f>_xlfn.CONCAT(Table1[[#This Row],[groupid]],Table1[[#This Row],[Thành phần hao phí]])</f>
        <v>1Nạo vét bùn bằng thủ công</v>
      </c>
      <c r="D2855" s="594" t="s">
        <v>44</v>
      </c>
      <c r="E2855" s="589" t="s">
        <v>45</v>
      </c>
      <c r="F2855" s="588" t="s">
        <v>46</v>
      </c>
      <c r="G2855" s="595">
        <v>1</v>
      </c>
      <c r="H2855" s="590"/>
      <c r="I2855" s="596"/>
      <c r="J2855" s="591"/>
    </row>
    <row r="2856" spans="1:10" ht="15" customHeight="1">
      <c r="A2856" s="587"/>
      <c r="B2856" s="291">
        <v>1</v>
      </c>
      <c r="C2856" s="593" t="str">
        <f>_xlfn.CONCAT(Table1[[#This Row],[groupid]],Table1[[#This Row],[Thành phần hao phí]])</f>
        <v>1b) Nhân công</v>
      </c>
      <c r="D2856" s="594"/>
      <c r="E2856" s="589" t="s">
        <v>229</v>
      </c>
      <c r="F2856" s="588"/>
      <c r="G2856" s="595"/>
      <c r="H2856" s="590"/>
      <c r="I2856" s="596"/>
      <c r="J2856" s="591">
        <v>211893</v>
      </c>
    </row>
    <row r="2857" spans="1:10" ht="15" customHeight="1">
      <c r="A2857" s="587"/>
      <c r="B2857" s="291">
        <v>1</v>
      </c>
      <c r="C2857" s="593" t="str">
        <f>_xlfn.CONCAT(Table1[[#This Row],[groupid]],Table1[[#This Row],[Thành phần hao phí]])</f>
        <v>1Nhân công 3,0/7, nhóm 1</v>
      </c>
      <c r="D2857" s="594" t="s">
        <v>91</v>
      </c>
      <c r="E2857" s="589" t="s">
        <v>92</v>
      </c>
      <c r="F2857" s="588" t="s">
        <v>93</v>
      </c>
      <c r="G2857" s="595">
        <v>0.94</v>
      </c>
      <c r="H2857" s="590">
        <v>225418</v>
      </c>
      <c r="I2857" s="596">
        <v>1</v>
      </c>
      <c r="J2857" s="591">
        <v>211893</v>
      </c>
    </row>
    <row r="2858" spans="1:10" ht="15" customHeight="1">
      <c r="A2858" s="587">
        <v>2</v>
      </c>
      <c r="B2858" s="291">
        <v>2</v>
      </c>
      <c r="C2858" s="593" t="str">
        <f>_xlfn.CONCAT(Table1[[#This Row],[groupid]],Table1[[#This Row],[Thành phần hao phí]])</f>
        <v>2Nạo vét kênh mương bằng máy đào gầu dây 0,4m3, chiều cao đổ đất &lt;= 3m, bùn đặc lắng đọng dưới 3 năm</v>
      </c>
      <c r="D2858" s="594" t="s">
        <v>52</v>
      </c>
      <c r="E2858" s="589" t="s">
        <v>53</v>
      </c>
      <c r="F2858" s="588" t="s">
        <v>54</v>
      </c>
      <c r="G2858" s="595">
        <v>1</v>
      </c>
      <c r="H2858" s="590"/>
      <c r="I2858" s="596"/>
      <c r="J2858" s="591"/>
    </row>
    <row r="2859" spans="1:10" ht="15" customHeight="1">
      <c r="A2859" s="587"/>
      <c r="B2859" s="291">
        <v>2</v>
      </c>
      <c r="C2859" s="593" t="str">
        <f>_xlfn.CONCAT(Table1[[#This Row],[groupid]],Table1[[#This Row],[Thành phần hao phí]])</f>
        <v>2b) Nhân công</v>
      </c>
      <c r="D2859" s="594"/>
      <c r="E2859" s="589" t="s">
        <v>229</v>
      </c>
      <c r="F2859" s="588"/>
      <c r="G2859" s="595"/>
      <c r="H2859" s="590"/>
      <c r="I2859" s="596"/>
      <c r="J2859" s="591">
        <v>202130</v>
      </c>
    </row>
    <row r="2860" spans="1:10" ht="15" customHeight="1">
      <c r="A2860" s="587"/>
      <c r="B2860" s="291">
        <v>2</v>
      </c>
      <c r="C2860" s="593" t="str">
        <f>_xlfn.CONCAT(Table1[[#This Row],[groupid]],Table1[[#This Row],[Thành phần hao phí]])</f>
        <v>2Nhân công 3,5/7, nhóm 1</v>
      </c>
      <c r="D2860" s="594" t="s">
        <v>96</v>
      </c>
      <c r="E2860" s="589" t="s">
        <v>97</v>
      </c>
      <c r="F2860" s="588" t="s">
        <v>93</v>
      </c>
      <c r="G2860" s="595">
        <v>0.82</v>
      </c>
      <c r="H2860" s="590">
        <v>246500</v>
      </c>
      <c r="I2860" s="596">
        <v>1</v>
      </c>
      <c r="J2860" s="591">
        <v>202130</v>
      </c>
    </row>
    <row r="2861" spans="1:10" ht="15" customHeight="1">
      <c r="A2861" s="587"/>
      <c r="B2861" s="291">
        <v>2</v>
      </c>
      <c r="C2861" s="593" t="str">
        <f>_xlfn.CONCAT(Table1[[#This Row],[groupid]],Table1[[#This Row],[Thành phần hao phí]])</f>
        <v>2c) Máy thi công</v>
      </c>
      <c r="D2861" s="594"/>
      <c r="E2861" s="589" t="s">
        <v>230</v>
      </c>
      <c r="F2861" s="588"/>
      <c r="G2861" s="595"/>
      <c r="H2861" s="590"/>
      <c r="I2861" s="596"/>
      <c r="J2861" s="591">
        <v>978209</v>
      </c>
    </row>
    <row r="2862" spans="1:10" ht="15" customHeight="1">
      <c r="A2862" s="587"/>
      <c r="B2862" s="291">
        <v>2</v>
      </c>
      <c r="C2862" s="593" t="str">
        <f>_xlfn.CONCAT(Table1[[#This Row],[groupid]],Table1[[#This Row],[Thành phần hao phí]])</f>
        <v>2Máy đào gầu dây 0,4m3</v>
      </c>
      <c r="D2862" s="594" t="s">
        <v>101</v>
      </c>
      <c r="E2862" s="589" t="s">
        <v>102</v>
      </c>
      <c r="F2862" s="588" t="s">
        <v>103</v>
      </c>
      <c r="G2862" s="595">
        <v>0.44</v>
      </c>
      <c r="H2862" s="590">
        <v>1992824</v>
      </c>
      <c r="I2862" s="596">
        <v>1</v>
      </c>
      <c r="J2862" s="591">
        <v>876843</v>
      </c>
    </row>
    <row r="2863" spans="1:10" ht="15" customHeight="1">
      <c r="A2863" s="587"/>
      <c r="B2863" s="291">
        <v>2</v>
      </c>
      <c r="C2863" s="593" t="str">
        <f>_xlfn.CONCAT(Table1[[#This Row],[groupid]],Table1[[#This Row],[Thành phần hao phí]])</f>
        <v>2Phao thép 60T đặt máy</v>
      </c>
      <c r="D2863" s="594" t="s">
        <v>108</v>
      </c>
      <c r="E2863" s="589" t="s">
        <v>112</v>
      </c>
      <c r="F2863" s="588" t="s">
        <v>103</v>
      </c>
      <c r="G2863" s="595">
        <v>0.44</v>
      </c>
      <c r="H2863" s="590">
        <v>115189</v>
      </c>
      <c r="I2863" s="596">
        <v>1</v>
      </c>
      <c r="J2863" s="591">
        <v>50683</v>
      </c>
    </row>
    <row r="2864" spans="1:10" ht="15" customHeight="1">
      <c r="A2864" s="587"/>
      <c r="B2864" s="291">
        <v>2</v>
      </c>
      <c r="C2864" s="593" t="str">
        <f>_xlfn.CONCAT(Table1[[#This Row],[groupid]],Table1[[#This Row],[Thành phần hao phí]])</f>
        <v>2Phao thép 60T chứa bùn</v>
      </c>
      <c r="D2864" s="594" t="s">
        <v>108</v>
      </c>
      <c r="E2864" s="589" t="s">
        <v>111</v>
      </c>
      <c r="F2864" s="588" t="s">
        <v>103</v>
      </c>
      <c r="G2864" s="595">
        <v>0.44</v>
      </c>
      <c r="H2864" s="590">
        <v>115189</v>
      </c>
      <c r="I2864" s="596">
        <v>1</v>
      </c>
      <c r="J2864" s="591">
        <v>50683</v>
      </c>
    </row>
    <row r="2865" spans="1:10" ht="15" customHeight="1">
      <c r="A2865" s="587"/>
      <c r="B2865" s="291">
        <v>2</v>
      </c>
      <c r="C2865" s="593" t="str">
        <f>_xlfn.CONCAT(Table1[[#This Row],[groupid]],Table1[[#This Row],[Thành phần hao phí]])</f>
        <v>2Cộng</v>
      </c>
      <c r="D2865" s="594"/>
      <c r="E2865" s="589" t="s">
        <v>314</v>
      </c>
      <c r="F2865" s="588"/>
      <c r="G2865" s="595"/>
      <c r="H2865" s="590"/>
      <c r="I2865" s="596"/>
      <c r="J2865" s="591">
        <v>978209</v>
      </c>
    </row>
    <row r="2866" spans="1:10" ht="15" customHeight="1">
      <c r="A2866" s="587">
        <v>3</v>
      </c>
      <c r="B2866" s="291">
        <v>3</v>
      </c>
      <c r="C2866" s="593" t="str">
        <f>_xlfn.CONCAT(Table1[[#This Row],[groupid]],Table1[[#This Row],[Thành phần hao phí]])</f>
        <v>3Vận chuyển 1km đầu, đi đổ bằng tàu kéo 75cv + phao thép 60T</v>
      </c>
      <c r="D2866" s="594" t="s">
        <v>57</v>
      </c>
      <c r="E2866" s="589" t="s">
        <v>58</v>
      </c>
      <c r="F2866" s="588" t="s">
        <v>54</v>
      </c>
      <c r="G2866" s="595">
        <v>1</v>
      </c>
      <c r="H2866" s="590"/>
      <c r="I2866" s="596"/>
      <c r="J2866" s="591"/>
    </row>
    <row r="2867" spans="1:10" ht="15" customHeight="1">
      <c r="A2867" s="587"/>
      <c r="B2867" s="291">
        <v>3</v>
      </c>
      <c r="C2867" s="593" t="str">
        <f>_xlfn.CONCAT(Table1[[#This Row],[groupid]],Table1[[#This Row],[Thành phần hao phí]])</f>
        <v>3c) Máy thi công</v>
      </c>
      <c r="D2867" s="594"/>
      <c r="E2867" s="589" t="s">
        <v>230</v>
      </c>
      <c r="F2867" s="588"/>
      <c r="G2867" s="595"/>
      <c r="H2867" s="590"/>
      <c r="I2867" s="596"/>
      <c r="J2867" s="591">
        <v>343452</v>
      </c>
    </row>
    <row r="2868" spans="1:10" ht="15" customHeight="1">
      <c r="A2868" s="587"/>
      <c r="B2868" s="291">
        <v>3</v>
      </c>
      <c r="C2868" s="593" t="str">
        <f>_xlfn.CONCAT(Table1[[#This Row],[groupid]],Table1[[#This Row],[Thành phần hao phí]])</f>
        <v>3Phao thép 60T</v>
      </c>
      <c r="D2868" s="594" t="s">
        <v>108</v>
      </c>
      <c r="E2868" s="589" t="s">
        <v>109</v>
      </c>
      <c r="F2868" s="588" t="s">
        <v>103</v>
      </c>
      <c r="G2868" s="595">
        <v>9.4E-2</v>
      </c>
      <c r="H2868" s="590">
        <v>115189</v>
      </c>
      <c r="I2868" s="596">
        <v>1</v>
      </c>
      <c r="J2868" s="591">
        <v>10828</v>
      </c>
    </row>
    <row r="2869" spans="1:10" ht="15" customHeight="1">
      <c r="A2869" s="587"/>
      <c r="B2869" s="291">
        <v>3</v>
      </c>
      <c r="C2869" s="593" t="str">
        <f>_xlfn.CONCAT(Table1[[#This Row],[groupid]],Table1[[#This Row],[Thành phần hao phí]])</f>
        <v>3Tàu kéo 75CV</v>
      </c>
      <c r="D2869" s="594" t="s">
        <v>123</v>
      </c>
      <c r="E2869" s="589" t="s">
        <v>124</v>
      </c>
      <c r="F2869" s="588" t="s">
        <v>103</v>
      </c>
      <c r="G2869" s="595">
        <v>9.4E-2</v>
      </c>
      <c r="H2869" s="590">
        <v>3538558</v>
      </c>
      <c r="I2869" s="596">
        <v>1</v>
      </c>
      <c r="J2869" s="591">
        <v>332624</v>
      </c>
    </row>
    <row r="2870" spans="1:10" ht="15" customHeight="1">
      <c r="A2870" s="587"/>
      <c r="B2870" s="291">
        <v>3</v>
      </c>
      <c r="C2870" s="593" t="str">
        <f>_xlfn.CONCAT(Table1[[#This Row],[groupid]],Table1[[#This Row],[Thành phần hao phí]])</f>
        <v>3Cộng</v>
      </c>
      <c r="D2870" s="594"/>
      <c r="E2870" s="589" t="s">
        <v>314</v>
      </c>
      <c r="F2870" s="588"/>
      <c r="G2870" s="595"/>
      <c r="H2870" s="590"/>
      <c r="I2870" s="596"/>
      <c r="J2870" s="591">
        <v>343452</v>
      </c>
    </row>
    <row r="2871" spans="1:10" ht="15" customHeight="1">
      <c r="A2871" s="587">
        <v>4</v>
      </c>
      <c r="B2871" s="291">
        <v>4</v>
      </c>
      <c r="C2871" s="593" t="str">
        <f>_xlfn.CONCAT(Table1[[#This Row],[groupid]],Table1[[#This Row],[Thành phần hao phí]])</f>
        <v>4Vận chuyển đất, cát đổ đi bằng tàu kéo 360CV, sà lan 400 tấn, vận chuyển 1 km tiếp theo, cự ly &lt;= 6km</v>
      </c>
      <c r="D2871" s="594" t="s">
        <v>60</v>
      </c>
      <c r="E2871" s="589" t="s">
        <v>61</v>
      </c>
      <c r="F2871" s="588" t="s">
        <v>54</v>
      </c>
      <c r="G2871" s="595">
        <v>1</v>
      </c>
      <c r="H2871" s="590"/>
      <c r="I2871" s="596"/>
      <c r="J2871" s="591"/>
    </row>
    <row r="2872" spans="1:10" ht="15" customHeight="1">
      <c r="A2872" s="587"/>
      <c r="B2872" s="291">
        <v>4</v>
      </c>
      <c r="C2872" s="593" t="str">
        <f>_xlfn.CONCAT(Table1[[#This Row],[groupid]],Table1[[#This Row],[Thành phần hao phí]])</f>
        <v>4c) Máy thi công</v>
      </c>
      <c r="D2872" s="594"/>
      <c r="E2872" s="589" t="s">
        <v>230</v>
      </c>
      <c r="F2872" s="588"/>
      <c r="G2872" s="595"/>
      <c r="H2872" s="590"/>
      <c r="I2872" s="596"/>
      <c r="J2872" s="591">
        <v>555370</v>
      </c>
    </row>
    <row r="2873" spans="1:10" ht="15" customHeight="1">
      <c r="A2873" s="587"/>
      <c r="B2873" s="291">
        <v>4</v>
      </c>
      <c r="C2873" s="593" t="str">
        <f>_xlfn.CONCAT(Table1[[#This Row],[groupid]],Table1[[#This Row],[Thành phần hao phí]])</f>
        <v>4Phao thép 60T</v>
      </c>
      <c r="D2873" s="594" t="s">
        <v>108</v>
      </c>
      <c r="E2873" s="589" t="s">
        <v>109</v>
      </c>
      <c r="F2873" s="588" t="s">
        <v>103</v>
      </c>
      <c r="G2873" s="595">
        <v>0.08</v>
      </c>
      <c r="H2873" s="590">
        <v>115189</v>
      </c>
      <c r="I2873" s="596">
        <v>1.9</v>
      </c>
      <c r="J2873" s="591">
        <v>17509</v>
      </c>
    </row>
    <row r="2874" spans="1:10" ht="15" customHeight="1">
      <c r="A2874" s="587"/>
      <c r="B2874" s="291">
        <v>4</v>
      </c>
      <c r="C2874" s="593" t="str">
        <f>_xlfn.CONCAT(Table1[[#This Row],[groupid]],Table1[[#This Row],[Thành phần hao phí]])</f>
        <v>4Tàu kéo 75CV</v>
      </c>
      <c r="D2874" s="594" t="s">
        <v>123</v>
      </c>
      <c r="E2874" s="589" t="s">
        <v>124</v>
      </c>
      <c r="F2874" s="588" t="s">
        <v>103</v>
      </c>
      <c r="G2874" s="595">
        <v>0.08</v>
      </c>
      <c r="H2874" s="590">
        <v>3538558</v>
      </c>
      <c r="I2874" s="596">
        <v>1.9</v>
      </c>
      <c r="J2874" s="591">
        <v>537861</v>
      </c>
    </row>
    <row r="2875" spans="1:10" ht="15" customHeight="1">
      <c r="A2875" s="587"/>
      <c r="B2875" s="291">
        <v>4</v>
      </c>
      <c r="C2875" s="593" t="str">
        <f>_xlfn.CONCAT(Table1[[#This Row],[groupid]],Table1[[#This Row],[Thành phần hao phí]])</f>
        <v>4Cộng</v>
      </c>
      <c r="D2875" s="594"/>
      <c r="E2875" s="589" t="s">
        <v>314</v>
      </c>
      <c r="F2875" s="588"/>
      <c r="G2875" s="595"/>
      <c r="H2875" s="590"/>
      <c r="I2875" s="596"/>
      <c r="J2875" s="591">
        <v>555370</v>
      </c>
    </row>
    <row r="2876" spans="1:10" ht="15" customHeight="1">
      <c r="A2876" s="587">
        <v>5</v>
      </c>
      <c r="B2876" s="291">
        <v>5</v>
      </c>
      <c r="C2876" s="593" t="str">
        <f>_xlfn.CONCAT(Table1[[#This Row],[groupid]],Table1[[#This Row],[Thành phần hao phí]])</f>
        <v>5Đào xúc bùn lên xà lan 400T bằng máy đào gầu dây &lt;1,25m3, (máy đào đứng trên phao thép trọng tải 60T)</v>
      </c>
      <c r="D2876" s="594" t="s">
        <v>63</v>
      </c>
      <c r="E2876" s="589" t="s">
        <v>64</v>
      </c>
      <c r="F2876" s="588" t="s">
        <v>54</v>
      </c>
      <c r="G2876" s="595">
        <v>1</v>
      </c>
      <c r="H2876" s="590"/>
      <c r="I2876" s="596"/>
      <c r="J2876" s="591"/>
    </row>
    <row r="2877" spans="1:10" ht="15" customHeight="1">
      <c r="A2877" s="587"/>
      <c r="B2877" s="291">
        <v>5</v>
      </c>
      <c r="C2877" s="593" t="str">
        <f>_xlfn.CONCAT(Table1[[#This Row],[groupid]],Table1[[#This Row],[Thành phần hao phí]])</f>
        <v>5b) Nhân công</v>
      </c>
      <c r="D2877" s="594"/>
      <c r="E2877" s="589" t="s">
        <v>229</v>
      </c>
      <c r="F2877" s="588"/>
      <c r="G2877" s="595"/>
      <c r="H2877" s="590"/>
      <c r="I2877" s="596"/>
      <c r="J2877" s="591">
        <v>88740</v>
      </c>
    </row>
    <row r="2878" spans="1:10" ht="15" customHeight="1">
      <c r="A2878" s="587"/>
      <c r="B2878" s="291">
        <v>5</v>
      </c>
      <c r="C2878" s="593" t="str">
        <f>_xlfn.CONCAT(Table1[[#This Row],[groupid]],Table1[[#This Row],[Thành phần hao phí]])</f>
        <v>5Nhân công 3,5/7, nhóm 1</v>
      </c>
      <c r="D2878" s="594" t="s">
        <v>96</v>
      </c>
      <c r="E2878" s="589" t="s">
        <v>97</v>
      </c>
      <c r="F2878" s="588" t="s">
        <v>93</v>
      </c>
      <c r="G2878" s="595">
        <v>0.36</v>
      </c>
      <c r="H2878" s="590">
        <v>246500</v>
      </c>
      <c r="I2878" s="596">
        <v>1</v>
      </c>
      <c r="J2878" s="591">
        <v>88740</v>
      </c>
    </row>
    <row r="2879" spans="1:10" ht="15" customHeight="1">
      <c r="A2879" s="587"/>
      <c r="B2879" s="291">
        <v>5</v>
      </c>
      <c r="C2879" s="593" t="str">
        <f>_xlfn.CONCAT(Table1[[#This Row],[groupid]],Table1[[#This Row],[Thành phần hao phí]])</f>
        <v>5c) Máy thi công</v>
      </c>
      <c r="D2879" s="594"/>
      <c r="E2879" s="589" t="s">
        <v>230</v>
      </c>
      <c r="F2879" s="588"/>
      <c r="G2879" s="595"/>
      <c r="H2879" s="590"/>
      <c r="I2879" s="596"/>
      <c r="J2879" s="591">
        <v>1007960</v>
      </c>
    </row>
    <row r="2880" spans="1:10" ht="15" customHeight="1">
      <c r="A2880" s="587"/>
      <c r="B2880" s="291">
        <v>5</v>
      </c>
      <c r="C2880" s="593" t="str">
        <f>_xlfn.CONCAT(Table1[[#This Row],[groupid]],Table1[[#This Row],[Thành phần hao phí]])</f>
        <v>5Máy đào gầu dây 1,2m3</v>
      </c>
      <c r="D2880" s="594" t="s">
        <v>105</v>
      </c>
      <c r="E2880" s="589" t="s">
        <v>106</v>
      </c>
      <c r="F2880" s="588" t="s">
        <v>103</v>
      </c>
      <c r="G2880" s="595">
        <v>0.192</v>
      </c>
      <c r="H2880" s="590">
        <v>3565793</v>
      </c>
      <c r="I2880" s="596">
        <v>1</v>
      </c>
      <c r="J2880" s="591">
        <v>684632</v>
      </c>
    </row>
    <row r="2881" spans="1:10" ht="15" customHeight="1">
      <c r="A2881" s="587"/>
      <c r="B2881" s="291">
        <v>5</v>
      </c>
      <c r="C2881" s="593" t="str">
        <f>_xlfn.CONCAT(Table1[[#This Row],[groupid]],Table1[[#This Row],[Thành phần hao phí]])</f>
        <v>5Sà lan 250T</v>
      </c>
      <c r="D2881" s="594" t="s">
        <v>113</v>
      </c>
      <c r="E2881" s="589" t="s">
        <v>114</v>
      </c>
      <c r="F2881" s="588" t="s">
        <v>103</v>
      </c>
      <c r="G2881" s="595">
        <v>0.192</v>
      </c>
      <c r="H2881" s="590">
        <v>677592</v>
      </c>
      <c r="I2881" s="596">
        <v>1</v>
      </c>
      <c r="J2881" s="591">
        <v>130098</v>
      </c>
    </row>
    <row r="2882" spans="1:10" ht="15" customHeight="1">
      <c r="A2882" s="587"/>
      <c r="B2882" s="291">
        <v>5</v>
      </c>
      <c r="C2882" s="593" t="str">
        <f>_xlfn.CONCAT(Table1[[#This Row],[groupid]],Table1[[#This Row],[Thành phần hao phí]])</f>
        <v>5Phao thép 60T chứa bùn</v>
      </c>
      <c r="D2882" s="594" t="s">
        <v>108</v>
      </c>
      <c r="E2882" s="589" t="s">
        <v>111</v>
      </c>
      <c r="F2882" s="588" t="s">
        <v>103</v>
      </c>
      <c r="G2882" s="595">
        <v>0.192</v>
      </c>
      <c r="H2882" s="590">
        <v>115189</v>
      </c>
      <c r="I2882" s="596">
        <v>1</v>
      </c>
      <c r="J2882" s="591">
        <v>22116</v>
      </c>
    </row>
    <row r="2883" spans="1:10" ht="15" customHeight="1">
      <c r="A2883" s="587"/>
      <c r="B2883" s="291">
        <v>5</v>
      </c>
      <c r="C2883" s="593" t="str">
        <f>_xlfn.CONCAT(Table1[[#This Row],[groupid]],Table1[[#This Row],[Thành phần hao phí]])</f>
        <v>5Sà lan 400T nhận bùn</v>
      </c>
      <c r="D2883" s="594" t="s">
        <v>116</v>
      </c>
      <c r="E2883" s="589" t="s">
        <v>119</v>
      </c>
      <c r="F2883" s="588" t="s">
        <v>103</v>
      </c>
      <c r="G2883" s="595">
        <v>0.192</v>
      </c>
      <c r="H2883" s="590">
        <v>891221</v>
      </c>
      <c r="I2883" s="596">
        <v>1</v>
      </c>
      <c r="J2883" s="591">
        <v>171114</v>
      </c>
    </row>
    <row r="2884" spans="1:10" ht="15" customHeight="1">
      <c r="A2884" s="587"/>
      <c r="B2884" s="291">
        <v>5</v>
      </c>
      <c r="C2884" s="593" t="str">
        <f>_xlfn.CONCAT(Table1[[#This Row],[groupid]],Table1[[#This Row],[Thành phần hao phí]])</f>
        <v>5Cộng</v>
      </c>
      <c r="D2884" s="594"/>
      <c r="E2884" s="589" t="s">
        <v>314</v>
      </c>
      <c r="F2884" s="588"/>
      <c r="G2884" s="595"/>
      <c r="H2884" s="590"/>
      <c r="I2884" s="596"/>
      <c r="J2884" s="591">
        <v>1007960</v>
      </c>
    </row>
    <row r="2885" spans="1:10" ht="15" customHeight="1">
      <c r="A2885" s="587">
        <v>6</v>
      </c>
      <c r="B2885" s="291">
        <v>6</v>
      </c>
      <c r="C2885" s="593" t="str">
        <f>_xlfn.CONCAT(Table1[[#This Row],[groupid]],Table1[[#This Row],[Thành phần hao phí]])</f>
        <v>6Vận chuyển đất, bùn đổ đi bằng tàu kéo 360CV, sà lan 400 tấn, vận chuyển 1 km đầu</v>
      </c>
      <c r="D2885" s="594" t="s">
        <v>57</v>
      </c>
      <c r="E2885" s="589" t="s">
        <v>67</v>
      </c>
      <c r="F2885" s="588" t="s">
        <v>54</v>
      </c>
      <c r="G2885" s="595">
        <v>1</v>
      </c>
      <c r="H2885" s="590"/>
      <c r="I2885" s="596"/>
      <c r="J2885" s="591"/>
    </row>
    <row r="2886" spans="1:10" ht="15" customHeight="1">
      <c r="A2886" s="587"/>
      <c r="B2886" s="291">
        <v>6</v>
      </c>
      <c r="C2886" s="593" t="str">
        <f>_xlfn.CONCAT(Table1[[#This Row],[groupid]],Table1[[#This Row],[Thành phần hao phí]])</f>
        <v>6c) Máy thi công</v>
      </c>
      <c r="D2886" s="594"/>
      <c r="E2886" s="589" t="s">
        <v>230</v>
      </c>
      <c r="F2886" s="588"/>
      <c r="G2886" s="595"/>
      <c r="H2886" s="590"/>
      <c r="I2886" s="596"/>
      <c r="J2886" s="591">
        <v>634088</v>
      </c>
    </row>
    <row r="2887" spans="1:10" ht="15" customHeight="1">
      <c r="A2887" s="587"/>
      <c r="B2887" s="291">
        <v>6</v>
      </c>
      <c r="C2887" s="593" t="str">
        <f>_xlfn.CONCAT(Table1[[#This Row],[groupid]],Table1[[#This Row],[Thành phần hao phí]])</f>
        <v>6Sà lan 400T</v>
      </c>
      <c r="D2887" s="594" t="s">
        <v>116</v>
      </c>
      <c r="E2887" s="589" t="s">
        <v>117</v>
      </c>
      <c r="F2887" s="588" t="s">
        <v>103</v>
      </c>
      <c r="G2887" s="595">
        <v>9.4E-2</v>
      </c>
      <c r="H2887" s="590">
        <v>891221</v>
      </c>
      <c r="I2887" s="596">
        <v>1</v>
      </c>
      <c r="J2887" s="591">
        <v>83775</v>
      </c>
    </row>
    <row r="2888" spans="1:10" ht="15" customHeight="1">
      <c r="A2888" s="587"/>
      <c r="B2888" s="291">
        <v>6</v>
      </c>
      <c r="C2888" s="593" t="str">
        <f>_xlfn.CONCAT(Table1[[#This Row],[groupid]],Table1[[#This Row],[Thành phần hao phí]])</f>
        <v>6Tàu kéo 360CV</v>
      </c>
      <c r="D2888" s="594" t="s">
        <v>120</v>
      </c>
      <c r="E2888" s="589" t="s">
        <v>121</v>
      </c>
      <c r="F2888" s="588" t="s">
        <v>103</v>
      </c>
      <c r="G2888" s="595">
        <v>9.4E-2</v>
      </c>
      <c r="H2888" s="590">
        <v>5854397</v>
      </c>
      <c r="I2888" s="596">
        <v>1</v>
      </c>
      <c r="J2888" s="591">
        <v>550313</v>
      </c>
    </row>
    <row r="2889" spans="1:10" ht="15" customHeight="1">
      <c r="A2889" s="587"/>
      <c r="B2889" s="291">
        <v>6</v>
      </c>
      <c r="C2889" s="593" t="str">
        <f>_xlfn.CONCAT(Table1[[#This Row],[groupid]],Table1[[#This Row],[Thành phần hao phí]])</f>
        <v>6Cộng</v>
      </c>
      <c r="D2889" s="594"/>
      <c r="E2889" s="589" t="s">
        <v>314</v>
      </c>
      <c r="F2889" s="588"/>
      <c r="G2889" s="595"/>
      <c r="H2889" s="590"/>
      <c r="I2889" s="596"/>
      <c r="J2889" s="591">
        <v>634088</v>
      </c>
    </row>
    <row r="2890" spans="1:10" ht="15" customHeight="1">
      <c r="A2890" s="587">
        <v>7</v>
      </c>
      <c r="B2890" s="291">
        <v>7</v>
      </c>
      <c r="C2890" s="593" t="str">
        <f>_xlfn.CONCAT(Table1[[#This Row],[groupid]],Table1[[#This Row],[Thành phần hao phí]])</f>
        <v>7Vận chuyển đất, bùn đổ đi bằng tàu kéo 360CV, sà lan 400 tấn, vận chuyển 1 km tiếp theo, cự ly &lt;= 6km</v>
      </c>
      <c r="D2890" s="594" t="s">
        <v>60</v>
      </c>
      <c r="E2890" s="589" t="s">
        <v>69</v>
      </c>
      <c r="F2890" s="588" t="s">
        <v>54</v>
      </c>
      <c r="G2890" s="595">
        <v>1</v>
      </c>
      <c r="H2890" s="590"/>
      <c r="I2890" s="596"/>
      <c r="J2890" s="591"/>
    </row>
    <row r="2891" spans="1:10" ht="15" customHeight="1">
      <c r="A2891" s="587"/>
      <c r="B2891" s="291">
        <v>7</v>
      </c>
      <c r="C2891" s="593" t="str">
        <f>_xlfn.CONCAT(Table1[[#This Row],[groupid]],Table1[[#This Row],[Thành phần hao phí]])</f>
        <v>7c) Máy thi công</v>
      </c>
      <c r="D2891" s="594"/>
      <c r="E2891" s="589" t="s">
        <v>230</v>
      </c>
      <c r="F2891" s="588"/>
      <c r="G2891" s="595"/>
      <c r="H2891" s="590"/>
      <c r="I2891" s="596"/>
      <c r="J2891" s="591">
        <v>2698247</v>
      </c>
    </row>
    <row r="2892" spans="1:10" ht="15" customHeight="1">
      <c r="A2892" s="587"/>
      <c r="B2892" s="291">
        <v>7</v>
      </c>
      <c r="C2892" s="593" t="str">
        <f>_xlfn.CONCAT(Table1[[#This Row],[groupid]],Table1[[#This Row],[Thành phần hao phí]])</f>
        <v>7Sà lan 400T</v>
      </c>
      <c r="D2892" s="594" t="s">
        <v>116</v>
      </c>
      <c r="E2892" s="589" t="s">
        <v>117</v>
      </c>
      <c r="F2892" s="588" t="s">
        <v>103</v>
      </c>
      <c r="G2892" s="595">
        <v>0.08</v>
      </c>
      <c r="H2892" s="590">
        <v>891221</v>
      </c>
      <c r="I2892" s="596">
        <v>5</v>
      </c>
      <c r="J2892" s="591">
        <v>356488</v>
      </c>
    </row>
    <row r="2893" spans="1:10" ht="15" customHeight="1">
      <c r="A2893" s="587"/>
      <c r="B2893" s="291">
        <v>7</v>
      </c>
      <c r="C2893" s="593" t="str">
        <f>_xlfn.CONCAT(Table1[[#This Row],[groupid]],Table1[[#This Row],[Thành phần hao phí]])</f>
        <v>7Tàu kéo 360CV</v>
      </c>
      <c r="D2893" s="594" t="s">
        <v>120</v>
      </c>
      <c r="E2893" s="589" t="s">
        <v>121</v>
      </c>
      <c r="F2893" s="588" t="s">
        <v>103</v>
      </c>
      <c r="G2893" s="595">
        <v>0.08</v>
      </c>
      <c r="H2893" s="590">
        <v>5854397</v>
      </c>
      <c r="I2893" s="596">
        <v>5</v>
      </c>
      <c r="J2893" s="591">
        <v>2341759</v>
      </c>
    </row>
    <row r="2894" spans="1:10" ht="15" customHeight="1">
      <c r="A2894" s="587"/>
      <c r="B2894" s="291">
        <v>7</v>
      </c>
      <c r="C2894" s="593" t="str">
        <f>_xlfn.CONCAT(Table1[[#This Row],[groupid]],Table1[[#This Row],[Thành phần hao phí]])</f>
        <v>7Cộng</v>
      </c>
      <c r="D2894" s="594"/>
      <c r="E2894" s="589" t="s">
        <v>314</v>
      </c>
      <c r="F2894" s="588"/>
      <c r="G2894" s="595"/>
      <c r="H2894" s="590"/>
      <c r="I2894" s="596"/>
      <c r="J2894" s="591">
        <v>2698247</v>
      </c>
    </row>
    <row r="2895" spans="1:10" ht="15" customHeight="1">
      <c r="A2895" s="587">
        <v>8</v>
      </c>
      <c r="B2895" s="291">
        <v>8</v>
      </c>
      <c r="C2895" s="593" t="str">
        <f>_xlfn.CONCAT(Table1[[#This Row],[groupid]],Table1[[#This Row],[Thành phần hao phí]])</f>
        <v>8Vận chuyển đất, bùn đổ đi bằng tàu kéo 360CV, sà lan 400 tấn, vận chuyển 1 km tiếp theo, cự ly từ 6 - 20km</v>
      </c>
      <c r="D2895" s="594" t="s">
        <v>71</v>
      </c>
      <c r="E2895" s="589" t="s">
        <v>72</v>
      </c>
      <c r="F2895" s="588" t="s">
        <v>54</v>
      </c>
      <c r="G2895" s="595">
        <v>1</v>
      </c>
      <c r="H2895" s="590"/>
      <c r="I2895" s="596"/>
      <c r="J2895" s="591"/>
    </row>
    <row r="2896" spans="1:10" ht="15" customHeight="1">
      <c r="A2896" s="587"/>
      <c r="B2896" s="291">
        <v>8</v>
      </c>
      <c r="C2896" s="593" t="str">
        <f>_xlfn.CONCAT(Table1[[#This Row],[groupid]],Table1[[#This Row],[Thành phần hao phí]])</f>
        <v>8c) Máy thi công</v>
      </c>
      <c r="D2896" s="594"/>
      <c r="E2896" s="589" t="s">
        <v>230</v>
      </c>
      <c r="F2896" s="588"/>
      <c r="G2896" s="595"/>
      <c r="H2896" s="590"/>
      <c r="I2896" s="596"/>
      <c r="J2896" s="591">
        <v>6705145</v>
      </c>
    </row>
    <row r="2897" spans="1:10" ht="15" customHeight="1">
      <c r="A2897" s="587"/>
      <c r="B2897" s="291">
        <v>8</v>
      </c>
      <c r="C2897" s="593" t="str">
        <f>_xlfn.CONCAT(Table1[[#This Row],[groupid]],Table1[[#This Row],[Thành phần hao phí]])</f>
        <v>8Sà lan 400T</v>
      </c>
      <c r="D2897" s="594" t="s">
        <v>116</v>
      </c>
      <c r="E2897" s="589" t="s">
        <v>117</v>
      </c>
      <c r="F2897" s="588" t="s">
        <v>103</v>
      </c>
      <c r="G2897" s="595">
        <v>7.0999999999999994E-2</v>
      </c>
      <c r="H2897" s="590">
        <v>891221</v>
      </c>
      <c r="I2897" s="596">
        <v>14</v>
      </c>
      <c r="J2897" s="591">
        <v>885874</v>
      </c>
    </row>
    <row r="2898" spans="1:10" ht="15" customHeight="1">
      <c r="A2898" s="587"/>
      <c r="B2898" s="291">
        <v>8</v>
      </c>
      <c r="C2898" s="593" t="str">
        <f>_xlfn.CONCAT(Table1[[#This Row],[groupid]],Table1[[#This Row],[Thành phần hao phí]])</f>
        <v>8Tàu kéo 360CV</v>
      </c>
      <c r="D2898" s="594" t="s">
        <v>120</v>
      </c>
      <c r="E2898" s="589" t="s">
        <v>121</v>
      </c>
      <c r="F2898" s="588" t="s">
        <v>103</v>
      </c>
      <c r="G2898" s="595">
        <v>7.0999999999999994E-2</v>
      </c>
      <c r="H2898" s="590">
        <v>5854397</v>
      </c>
      <c r="I2898" s="596">
        <v>14</v>
      </c>
      <c r="J2898" s="591">
        <v>5819271</v>
      </c>
    </row>
    <row r="2899" spans="1:10" ht="15" customHeight="1">
      <c r="A2899" s="587"/>
      <c r="B2899" s="291">
        <v>8</v>
      </c>
      <c r="C2899" s="593" t="str">
        <f>_xlfn.CONCAT(Table1[[#This Row],[groupid]],Table1[[#This Row],[Thành phần hao phí]])</f>
        <v>8Cộng</v>
      </c>
      <c r="D2899" s="594"/>
      <c r="E2899" s="589" t="s">
        <v>314</v>
      </c>
      <c r="F2899" s="588"/>
      <c r="G2899" s="595"/>
      <c r="H2899" s="590"/>
      <c r="I2899" s="596"/>
      <c r="J2899" s="591">
        <v>6705145</v>
      </c>
    </row>
    <row r="2900" spans="1:10" ht="15" customHeight="1">
      <c r="A2900" s="587">
        <v>9</v>
      </c>
      <c r="B2900" s="291">
        <v>9</v>
      </c>
      <c r="C2900" s="593" t="str">
        <f>_xlfn.CONCAT(Table1[[#This Row],[groupid]],Table1[[#This Row],[Thành phần hao phí]])</f>
        <v>9Vận chuyển đất, bùn đổ đi bằng tàu kéo 360CV, sà lan 400 tấn, vận chuyển 1 km tiếp theo, cự ly &gt; 20km</v>
      </c>
      <c r="D2900" s="594" t="s">
        <v>74</v>
      </c>
      <c r="E2900" s="589" t="s">
        <v>75</v>
      </c>
      <c r="F2900" s="588" t="s">
        <v>54</v>
      </c>
      <c r="G2900" s="595">
        <v>1</v>
      </c>
      <c r="H2900" s="590"/>
      <c r="I2900" s="596"/>
      <c r="J2900" s="591"/>
    </row>
    <row r="2901" spans="1:10" ht="15" customHeight="1">
      <c r="A2901" s="587"/>
      <c r="B2901" s="291">
        <v>9</v>
      </c>
      <c r="C2901" s="593" t="str">
        <f>_xlfn.CONCAT(Table1[[#This Row],[groupid]],Table1[[#This Row],[Thành phần hao phí]])</f>
        <v>9c) Máy thi công</v>
      </c>
      <c r="D2901" s="594"/>
      <c r="E2901" s="589" t="s">
        <v>230</v>
      </c>
      <c r="F2901" s="588"/>
      <c r="G2901" s="595"/>
      <c r="H2901" s="590"/>
      <c r="I2901" s="596"/>
      <c r="J2901" s="591">
        <v>279269</v>
      </c>
    </row>
    <row r="2902" spans="1:10" ht="15" customHeight="1">
      <c r="A2902" s="587"/>
      <c r="B2902" s="291">
        <v>9</v>
      </c>
      <c r="C2902" s="593" t="str">
        <f>_xlfn.CONCAT(Table1[[#This Row],[groupid]],Table1[[#This Row],[Thành phần hao phí]])</f>
        <v>9Sà lan 400T</v>
      </c>
      <c r="D2902" s="594" t="s">
        <v>116</v>
      </c>
      <c r="E2902" s="589" t="s">
        <v>117</v>
      </c>
      <c r="F2902" s="588" t="s">
        <v>103</v>
      </c>
      <c r="G2902" s="595">
        <v>6.9000000000000006E-2</v>
      </c>
      <c r="H2902" s="590">
        <v>891221</v>
      </c>
      <c r="I2902" s="596">
        <v>0.6</v>
      </c>
      <c r="J2902" s="591">
        <v>36897</v>
      </c>
    </row>
    <row r="2903" spans="1:10" ht="15" customHeight="1">
      <c r="A2903" s="587"/>
      <c r="B2903" s="291">
        <v>9</v>
      </c>
      <c r="C2903" s="593" t="str">
        <f>_xlfn.CONCAT(Table1[[#This Row],[groupid]],Table1[[#This Row],[Thành phần hao phí]])</f>
        <v>9Tàu kéo 360CV</v>
      </c>
      <c r="D2903" s="594" t="s">
        <v>120</v>
      </c>
      <c r="E2903" s="589" t="s">
        <v>121</v>
      </c>
      <c r="F2903" s="588" t="s">
        <v>103</v>
      </c>
      <c r="G2903" s="595">
        <v>6.9000000000000006E-2</v>
      </c>
      <c r="H2903" s="590">
        <v>5854397</v>
      </c>
      <c r="I2903" s="596">
        <v>0.6</v>
      </c>
      <c r="J2903" s="591">
        <v>242372</v>
      </c>
    </row>
    <row r="2904" spans="1:10" ht="15" customHeight="1">
      <c r="A2904" s="587"/>
      <c r="B2904" s="291">
        <v>9</v>
      </c>
      <c r="C2904" s="593" t="str">
        <f>_xlfn.CONCAT(Table1[[#This Row],[groupid]],Table1[[#This Row],[Thành phần hao phí]])</f>
        <v>9Cộng</v>
      </c>
      <c r="D2904" s="594"/>
      <c r="E2904" s="589" t="s">
        <v>314</v>
      </c>
      <c r="F2904" s="588"/>
      <c r="G2904" s="595"/>
      <c r="H2904" s="590"/>
      <c r="I2904" s="596"/>
      <c r="J2904" s="591">
        <v>279269</v>
      </c>
    </row>
    <row r="2905" spans="1:10" ht="15" customHeight="1">
      <c r="A2905" s="587">
        <v>10</v>
      </c>
      <c r="B2905" s="291">
        <v>10</v>
      </c>
      <c r="C2905" s="593" t="str">
        <f>_xlfn.CONCAT(Table1[[#This Row],[groupid]],Table1[[#This Row],[Thành phần hao phí]])</f>
        <v>10Vận chuyển đất từ sà lan 400T lên bờ bằng máy đào gầu dây 1,2m3, chiều cao đổ đất &lt;= 3m, bùn đặc</v>
      </c>
      <c r="D2905" s="594" t="s">
        <v>63</v>
      </c>
      <c r="E2905" s="589" t="s">
        <v>77</v>
      </c>
      <c r="F2905" s="588" t="s">
        <v>54</v>
      </c>
      <c r="G2905" s="595">
        <v>1</v>
      </c>
      <c r="H2905" s="590"/>
      <c r="I2905" s="596"/>
      <c r="J2905" s="591"/>
    </row>
    <row r="2906" spans="1:10" ht="15" customHeight="1">
      <c r="A2906" s="587"/>
      <c r="B2906" s="291">
        <v>10</v>
      </c>
      <c r="C2906" s="593" t="str">
        <f>_xlfn.CONCAT(Table1[[#This Row],[groupid]],Table1[[#This Row],[Thành phần hao phí]])</f>
        <v>10b) Nhân công</v>
      </c>
      <c r="D2906" s="594"/>
      <c r="E2906" s="589" t="s">
        <v>229</v>
      </c>
      <c r="F2906" s="588"/>
      <c r="G2906" s="595"/>
      <c r="H2906" s="590"/>
      <c r="I2906" s="596"/>
      <c r="J2906" s="591">
        <v>88740</v>
      </c>
    </row>
    <row r="2907" spans="1:10" ht="15" customHeight="1">
      <c r="A2907" s="587"/>
      <c r="B2907" s="291">
        <v>10</v>
      </c>
      <c r="C2907" s="593" t="str">
        <f>_xlfn.CONCAT(Table1[[#This Row],[groupid]],Table1[[#This Row],[Thành phần hao phí]])</f>
        <v>10Nhân công 3,5/7, nhóm 1</v>
      </c>
      <c r="D2907" s="594" t="s">
        <v>96</v>
      </c>
      <c r="E2907" s="589" t="s">
        <v>97</v>
      </c>
      <c r="F2907" s="588" t="s">
        <v>93</v>
      </c>
      <c r="G2907" s="595">
        <v>0.36</v>
      </c>
      <c r="H2907" s="590">
        <v>246500</v>
      </c>
      <c r="I2907" s="596">
        <v>1</v>
      </c>
      <c r="J2907" s="591">
        <v>88740</v>
      </c>
    </row>
    <row r="2908" spans="1:10" ht="15" customHeight="1">
      <c r="A2908" s="587"/>
      <c r="B2908" s="291">
        <v>10</v>
      </c>
      <c r="C2908" s="593" t="str">
        <f>_xlfn.CONCAT(Table1[[#This Row],[groupid]],Table1[[#This Row],[Thành phần hao phí]])</f>
        <v>10c) Máy thi công</v>
      </c>
      <c r="D2908" s="594"/>
      <c r="E2908" s="589" t="s">
        <v>230</v>
      </c>
      <c r="F2908" s="588"/>
      <c r="G2908" s="595"/>
      <c r="H2908" s="590"/>
      <c r="I2908" s="596"/>
      <c r="J2908" s="591">
        <v>985844</v>
      </c>
    </row>
    <row r="2909" spans="1:10" ht="15" customHeight="1">
      <c r="A2909" s="587"/>
      <c r="B2909" s="291">
        <v>10</v>
      </c>
      <c r="C2909" s="593" t="str">
        <f>_xlfn.CONCAT(Table1[[#This Row],[groupid]],Table1[[#This Row],[Thành phần hao phí]])</f>
        <v>10Máy đào gầu dây 1,2m3</v>
      </c>
      <c r="D2909" s="594" t="s">
        <v>105</v>
      </c>
      <c r="E2909" s="589" t="s">
        <v>106</v>
      </c>
      <c r="F2909" s="588" t="s">
        <v>103</v>
      </c>
      <c r="G2909" s="595">
        <v>0.192</v>
      </c>
      <c r="H2909" s="590">
        <v>3565793</v>
      </c>
      <c r="I2909" s="596">
        <v>1</v>
      </c>
      <c r="J2909" s="591">
        <v>684632</v>
      </c>
    </row>
    <row r="2910" spans="1:10" ht="15" customHeight="1">
      <c r="A2910" s="587"/>
      <c r="B2910" s="291">
        <v>10</v>
      </c>
      <c r="C2910" s="593" t="str">
        <f>_xlfn.CONCAT(Table1[[#This Row],[groupid]],Table1[[#This Row],[Thành phần hao phí]])</f>
        <v>10Sà lan 250T</v>
      </c>
      <c r="D2910" s="594" t="s">
        <v>113</v>
      </c>
      <c r="E2910" s="589" t="s">
        <v>114</v>
      </c>
      <c r="F2910" s="588" t="s">
        <v>103</v>
      </c>
      <c r="G2910" s="595">
        <v>0.192</v>
      </c>
      <c r="H2910" s="590">
        <v>677592</v>
      </c>
      <c r="I2910" s="596">
        <v>1</v>
      </c>
      <c r="J2910" s="591">
        <v>130098</v>
      </c>
    </row>
    <row r="2911" spans="1:10" ht="15" customHeight="1">
      <c r="A2911" s="587"/>
      <c r="B2911" s="291">
        <v>10</v>
      </c>
      <c r="C2911" s="593" t="str">
        <f>_xlfn.CONCAT(Table1[[#This Row],[groupid]],Table1[[#This Row],[Thành phần hao phí]])</f>
        <v>10Sà lan 400T</v>
      </c>
      <c r="D2911" s="594" t="s">
        <v>116</v>
      </c>
      <c r="E2911" s="589" t="s">
        <v>117</v>
      </c>
      <c r="F2911" s="588" t="s">
        <v>103</v>
      </c>
      <c r="G2911" s="595">
        <v>0.192</v>
      </c>
      <c r="H2911" s="590">
        <v>891221</v>
      </c>
      <c r="I2911" s="596">
        <v>1</v>
      </c>
      <c r="J2911" s="591">
        <v>171114</v>
      </c>
    </row>
    <row r="2912" spans="1:10" ht="15" customHeight="1">
      <c r="A2912" s="587"/>
      <c r="B2912" s="291">
        <v>10</v>
      </c>
      <c r="C2912" s="593" t="str">
        <f>_xlfn.CONCAT(Table1[[#This Row],[groupid]],Table1[[#This Row],[Thành phần hao phí]])</f>
        <v>10Cộng</v>
      </c>
      <c r="D2912" s="594"/>
      <c r="E2912" s="589" t="s">
        <v>314</v>
      </c>
      <c r="F2912" s="588"/>
      <c r="G2912" s="595"/>
      <c r="H2912" s="590"/>
      <c r="I2912" s="596"/>
      <c r="J2912" s="591">
        <v>985844</v>
      </c>
    </row>
    <row r="2913" spans="1:10" ht="15" customHeight="1">
      <c r="A2913" s="587">
        <v>11</v>
      </c>
      <c r="B2913" s="291">
        <v>11</v>
      </c>
      <c r="C2913" s="593" t="str">
        <f>_xlfn.CONCAT(Table1[[#This Row],[groupid]],Table1[[#This Row],[Thành phần hao phí]])</f>
        <v>110</v>
      </c>
      <c r="D2913" s="594">
        <v>0</v>
      </c>
      <c r="E2913" s="589">
        <v>0</v>
      </c>
      <c r="F2913" s="588">
        <v>0</v>
      </c>
      <c r="G2913" s="595">
        <v>1</v>
      </c>
      <c r="H2913" s="590"/>
      <c r="I2913" s="596"/>
      <c r="J2913" s="591"/>
    </row>
    <row r="2914" spans="1:10" ht="15" customHeight="1">
      <c r="A2914" s="587"/>
      <c r="B2914" s="291">
        <v>11</v>
      </c>
      <c r="C2914" s="593" t="str">
        <f>_xlfn.CONCAT(Table1[[#This Row],[groupid]],Table1[[#This Row],[Thành phần hao phí]])</f>
        <v>11b) Nhân công</v>
      </c>
      <c r="D2914" s="594"/>
      <c r="E2914" s="589" t="s">
        <v>229</v>
      </c>
      <c r="F2914" s="588"/>
      <c r="G2914" s="595"/>
      <c r="H2914" s="590"/>
      <c r="I2914" s="596"/>
      <c r="J2914" s="591">
        <v>243933</v>
      </c>
    </row>
    <row r="2915" spans="1:10" ht="15" customHeight="1">
      <c r="A2915" s="587"/>
      <c r="B2915" s="291">
        <v>11</v>
      </c>
      <c r="C2915" s="593" t="str">
        <f>_xlfn.CONCAT(Table1[[#This Row],[groupid]],Table1[[#This Row],[Thành phần hao phí]])</f>
        <v>11Nhân công 3,5/7, nhóm 1</v>
      </c>
      <c r="D2915" s="594" t="s">
        <v>96</v>
      </c>
      <c r="E2915" s="589" t="s">
        <v>97</v>
      </c>
      <c r="F2915" s="588" t="s">
        <v>93</v>
      </c>
      <c r="G2915" s="595">
        <v>0.36</v>
      </c>
      <c r="H2915" s="590">
        <v>677592</v>
      </c>
      <c r="I2915" s="596">
        <v>1</v>
      </c>
      <c r="J2915" s="591">
        <v>243933</v>
      </c>
    </row>
    <row r="2916" spans="1:10" ht="15" customHeight="1">
      <c r="A2916" s="587"/>
      <c r="B2916" s="291">
        <v>11</v>
      </c>
      <c r="C2916" s="593" t="str">
        <f>_xlfn.CONCAT(Table1[[#This Row],[groupid]],Table1[[#This Row],[Thành phần hao phí]])</f>
        <v>11c) Máy thi công</v>
      </c>
      <c r="D2916" s="594"/>
      <c r="E2916" s="589" t="s">
        <v>230</v>
      </c>
      <c r="F2916" s="588"/>
      <c r="G2916" s="595"/>
      <c r="H2916" s="590"/>
      <c r="I2916" s="596"/>
      <c r="J2916" s="591">
        <v>679403</v>
      </c>
    </row>
    <row r="2917" spans="1:10" ht="15" customHeight="1">
      <c r="A2917" s="587"/>
      <c r="B2917" s="291">
        <v>11</v>
      </c>
      <c r="C2917" s="593" t="str">
        <f>_xlfn.CONCAT(Table1[[#This Row],[groupid]],Table1[[#This Row],[Thành phần hao phí]])</f>
        <v>11Máy đào gầu dây 1,2m3</v>
      </c>
      <c r="D2917" s="594" t="s">
        <v>105</v>
      </c>
      <c r="E2917" s="589" t="s">
        <v>106</v>
      </c>
      <c r="F2917" s="588" t="s">
        <v>103</v>
      </c>
      <c r="G2917" s="595">
        <v>0.192</v>
      </c>
      <c r="H2917" s="590">
        <v>3538558</v>
      </c>
      <c r="I2917" s="596">
        <v>1</v>
      </c>
      <c r="J2917" s="591">
        <v>679403</v>
      </c>
    </row>
    <row r="2918" spans="1:10" ht="15" customHeight="1">
      <c r="A2918" s="587"/>
      <c r="B2918" s="291">
        <v>11</v>
      </c>
      <c r="C2918" s="593" t="str">
        <f>_xlfn.CONCAT(Table1[[#This Row],[groupid]],Table1[[#This Row],[Thành phần hao phí]])</f>
        <v>11Sà lan 250T</v>
      </c>
      <c r="D2918" s="594" t="s">
        <v>113</v>
      </c>
      <c r="E2918" s="589" t="s">
        <v>114</v>
      </c>
      <c r="F2918" s="588" t="s">
        <v>103</v>
      </c>
      <c r="G2918" s="595">
        <v>0.192</v>
      </c>
      <c r="H2918" s="590">
        <v>0</v>
      </c>
      <c r="I2918" s="596">
        <v>1</v>
      </c>
      <c r="J2918" s="591">
        <v>0</v>
      </c>
    </row>
    <row r="2919" spans="1:10" ht="15" customHeight="1">
      <c r="A2919" s="587"/>
      <c r="B2919" s="291">
        <v>11</v>
      </c>
      <c r="C2919" s="593" t="str">
        <f>_xlfn.CONCAT(Table1[[#This Row],[groupid]],Table1[[#This Row],[Thành phần hao phí]])</f>
        <v>11Sà lan 400T</v>
      </c>
      <c r="D2919" s="594" t="s">
        <v>116</v>
      </c>
      <c r="E2919" s="589" t="s">
        <v>117</v>
      </c>
      <c r="F2919" s="588" t="s">
        <v>103</v>
      </c>
      <c r="G2919" s="595">
        <v>0.192</v>
      </c>
      <c r="H2919" s="590">
        <v>0</v>
      </c>
      <c r="I2919" s="596">
        <v>1</v>
      </c>
      <c r="J2919" s="591">
        <v>0</v>
      </c>
    </row>
    <row r="2920" spans="1:10" ht="15" customHeight="1">
      <c r="A2920" s="587"/>
      <c r="B2920" s="291">
        <v>11</v>
      </c>
      <c r="C2920" s="593" t="str">
        <f>_xlfn.CONCAT(Table1[[#This Row],[groupid]],Table1[[#This Row],[Thành phần hao phí]])</f>
        <v>11Cộng</v>
      </c>
      <c r="D2920" s="594"/>
      <c r="E2920" s="589" t="s">
        <v>314</v>
      </c>
      <c r="F2920" s="588"/>
      <c r="G2920" s="595"/>
      <c r="H2920" s="590"/>
      <c r="I2920" s="596"/>
      <c r="J2920" s="591">
        <v>679403</v>
      </c>
    </row>
    <row r="2921" spans="1:10" ht="15" customHeight="1">
      <c r="A2921" s="587">
        <v>12</v>
      </c>
      <c r="B2921" s="291">
        <v>12</v>
      </c>
      <c r="C2921" s="593" t="str">
        <f>_xlfn.CONCAT(Table1[[#This Row],[groupid]],Table1[[#This Row],[Thành phần hao phí]])</f>
        <v>120</v>
      </c>
      <c r="D2921" s="594">
        <v>0</v>
      </c>
      <c r="E2921" s="589">
        <v>0</v>
      </c>
      <c r="F2921" s="588">
        <v>0</v>
      </c>
      <c r="G2921" s="595">
        <v>1</v>
      </c>
      <c r="H2921" s="590"/>
      <c r="I2921" s="596"/>
      <c r="J2921" s="591"/>
    </row>
    <row r="2922" spans="1:10" ht="15" customHeight="1">
      <c r="A2922" s="587"/>
      <c r="B2922" s="291">
        <v>12</v>
      </c>
      <c r="C2922" s="593" t="str">
        <f>_xlfn.CONCAT(Table1[[#This Row],[groupid]],Table1[[#This Row],[Thành phần hao phí]])</f>
        <v>12b) Nhân công</v>
      </c>
      <c r="D2922" s="594"/>
      <c r="E2922" s="589" t="s">
        <v>229</v>
      </c>
      <c r="F2922" s="588"/>
      <c r="G2922" s="595"/>
      <c r="H2922" s="590"/>
      <c r="I2922" s="596"/>
      <c r="J2922" s="591">
        <v>0</v>
      </c>
    </row>
    <row r="2923" spans="1:10" ht="15" customHeight="1">
      <c r="A2923" s="587"/>
      <c r="B2923" s="291">
        <v>12</v>
      </c>
      <c r="C2923" s="593" t="str">
        <f>_xlfn.CONCAT(Table1[[#This Row],[groupid]],Table1[[#This Row],[Thành phần hao phí]])</f>
        <v>12Nhân công 3,5/7, nhóm 1</v>
      </c>
      <c r="D2923" s="594" t="s">
        <v>96</v>
      </c>
      <c r="E2923" s="589" t="s">
        <v>97</v>
      </c>
      <c r="F2923" s="588" t="s">
        <v>93</v>
      </c>
      <c r="G2923" s="595">
        <v>0.36</v>
      </c>
      <c r="H2923" s="590">
        <v>0</v>
      </c>
      <c r="I2923" s="596">
        <v>1</v>
      </c>
      <c r="J2923" s="591">
        <v>0</v>
      </c>
    </row>
    <row r="2924" spans="1:10" ht="15" customHeight="1">
      <c r="A2924" s="587"/>
      <c r="B2924" s="291">
        <v>12</v>
      </c>
      <c r="C2924" s="593" t="str">
        <f>_xlfn.CONCAT(Table1[[#This Row],[groupid]],Table1[[#This Row],[Thành phần hao phí]])</f>
        <v>12c) Máy thi công</v>
      </c>
      <c r="D2924" s="594"/>
      <c r="E2924" s="589" t="s">
        <v>230</v>
      </c>
      <c r="F2924" s="588"/>
      <c r="G2924" s="595"/>
      <c r="H2924" s="590"/>
      <c r="I2924" s="596"/>
      <c r="J2924" s="591">
        <v>0</v>
      </c>
    </row>
    <row r="2925" spans="1:10" ht="15" customHeight="1">
      <c r="A2925" s="587"/>
      <c r="B2925" s="291">
        <v>12</v>
      </c>
      <c r="C2925" s="593" t="str">
        <f>_xlfn.CONCAT(Table1[[#This Row],[groupid]],Table1[[#This Row],[Thành phần hao phí]])</f>
        <v>12Máy đào gầu dây 1,2m3</v>
      </c>
      <c r="D2925" s="594" t="s">
        <v>105</v>
      </c>
      <c r="E2925" s="589" t="s">
        <v>106</v>
      </c>
      <c r="F2925" s="588" t="s">
        <v>103</v>
      </c>
      <c r="G2925" s="595">
        <v>0.192</v>
      </c>
      <c r="H2925" s="590">
        <v>0</v>
      </c>
      <c r="I2925" s="596">
        <v>1</v>
      </c>
      <c r="J2925" s="591">
        <v>0</v>
      </c>
    </row>
    <row r="2926" spans="1:10" ht="15" customHeight="1">
      <c r="A2926" s="587"/>
      <c r="B2926" s="291">
        <v>12</v>
      </c>
      <c r="C2926" s="593" t="str">
        <f>_xlfn.CONCAT(Table1[[#This Row],[groupid]],Table1[[#This Row],[Thành phần hao phí]])</f>
        <v>12Sà lan 250T</v>
      </c>
      <c r="D2926" s="594" t="s">
        <v>113</v>
      </c>
      <c r="E2926" s="589" t="s">
        <v>114</v>
      </c>
      <c r="F2926" s="588" t="s">
        <v>103</v>
      </c>
      <c r="G2926" s="595">
        <v>0.192</v>
      </c>
      <c r="H2926" s="590">
        <v>0</v>
      </c>
      <c r="I2926" s="596">
        <v>1</v>
      </c>
      <c r="J2926" s="591">
        <v>0</v>
      </c>
    </row>
    <row r="2927" spans="1:10" ht="15" customHeight="1">
      <c r="A2927" s="587"/>
      <c r="B2927" s="291">
        <v>12</v>
      </c>
      <c r="C2927" s="593" t="str">
        <f>_xlfn.CONCAT(Table1[[#This Row],[groupid]],Table1[[#This Row],[Thành phần hao phí]])</f>
        <v>12Sà lan 400T</v>
      </c>
      <c r="D2927" s="594" t="s">
        <v>116</v>
      </c>
      <c r="E2927" s="589" t="s">
        <v>117</v>
      </c>
      <c r="F2927" s="588" t="s">
        <v>103</v>
      </c>
      <c r="G2927" s="595">
        <v>0.192</v>
      </c>
      <c r="H2927" s="590">
        <v>0</v>
      </c>
      <c r="I2927" s="596">
        <v>1</v>
      </c>
      <c r="J2927" s="591">
        <v>0</v>
      </c>
    </row>
    <row r="2928" spans="1:10" ht="15" customHeight="1">
      <c r="A2928" s="587"/>
      <c r="B2928" s="291">
        <v>12</v>
      </c>
      <c r="C2928" s="593" t="str">
        <f>_xlfn.CONCAT(Table1[[#This Row],[groupid]],Table1[[#This Row],[Thành phần hao phí]])</f>
        <v>12Cộng</v>
      </c>
      <c r="D2928" s="594"/>
      <c r="E2928" s="589" t="s">
        <v>314</v>
      </c>
      <c r="F2928" s="588"/>
      <c r="G2928" s="595"/>
      <c r="H2928" s="590"/>
      <c r="I2928" s="596"/>
      <c r="J2928" s="591">
        <v>0</v>
      </c>
    </row>
    <row r="2929" spans="1:10" ht="15" customHeight="1">
      <c r="A2929" s="587">
        <v>13</v>
      </c>
      <c r="B2929" s="291">
        <v>13</v>
      </c>
      <c r="C2929" s="593" t="str">
        <f>_xlfn.CONCAT(Table1[[#This Row],[groupid]],Table1[[#This Row],[Thành phần hao phí]])</f>
        <v>130</v>
      </c>
      <c r="D2929" s="594">
        <v>0</v>
      </c>
      <c r="E2929" s="589">
        <v>0</v>
      </c>
      <c r="F2929" s="588">
        <v>0</v>
      </c>
      <c r="G2929" s="595">
        <v>1</v>
      </c>
      <c r="H2929" s="590"/>
      <c r="I2929" s="596"/>
      <c r="J2929" s="591"/>
    </row>
    <row r="2930" spans="1:10" ht="15" customHeight="1">
      <c r="A2930" s="587"/>
      <c r="B2930" s="291">
        <v>13</v>
      </c>
      <c r="C2930" s="593" t="str">
        <f>_xlfn.CONCAT(Table1[[#This Row],[groupid]],Table1[[#This Row],[Thành phần hao phí]])</f>
        <v>13b) Nhân công</v>
      </c>
      <c r="D2930" s="594"/>
      <c r="E2930" s="589" t="s">
        <v>229</v>
      </c>
      <c r="F2930" s="588"/>
      <c r="G2930" s="595"/>
      <c r="H2930" s="590"/>
      <c r="I2930" s="596"/>
      <c r="J2930" s="591">
        <v>0</v>
      </c>
    </row>
    <row r="2931" spans="1:10" ht="15" customHeight="1">
      <c r="A2931" s="587"/>
      <c r="B2931" s="291">
        <v>13</v>
      </c>
      <c r="C2931" s="593" t="str">
        <f>_xlfn.CONCAT(Table1[[#This Row],[groupid]],Table1[[#This Row],[Thành phần hao phí]])</f>
        <v>13Nhân công 3,5/7, nhóm 1</v>
      </c>
      <c r="D2931" s="594" t="s">
        <v>96</v>
      </c>
      <c r="E2931" s="589" t="s">
        <v>97</v>
      </c>
      <c r="F2931" s="588" t="s">
        <v>93</v>
      </c>
      <c r="G2931" s="595">
        <v>0.36</v>
      </c>
      <c r="H2931" s="590">
        <v>0</v>
      </c>
      <c r="I2931" s="596">
        <v>1</v>
      </c>
      <c r="J2931" s="591">
        <v>0</v>
      </c>
    </row>
    <row r="2932" spans="1:10" ht="15" customHeight="1">
      <c r="A2932" s="587"/>
      <c r="B2932" s="291">
        <v>13</v>
      </c>
      <c r="C2932" s="593" t="str">
        <f>_xlfn.CONCAT(Table1[[#This Row],[groupid]],Table1[[#This Row],[Thành phần hao phí]])</f>
        <v>13c) Máy thi công</v>
      </c>
      <c r="D2932" s="594"/>
      <c r="E2932" s="589" t="s">
        <v>230</v>
      </c>
      <c r="F2932" s="588"/>
      <c r="G2932" s="595"/>
      <c r="H2932" s="590"/>
      <c r="I2932" s="596"/>
      <c r="J2932" s="591">
        <v>0</v>
      </c>
    </row>
    <row r="2933" spans="1:10" ht="15" customHeight="1">
      <c r="A2933" s="587"/>
      <c r="B2933" s="291">
        <v>13</v>
      </c>
      <c r="C2933" s="593" t="str">
        <f>_xlfn.CONCAT(Table1[[#This Row],[groupid]],Table1[[#This Row],[Thành phần hao phí]])</f>
        <v>13Máy đào gầu dây 1,2m3</v>
      </c>
      <c r="D2933" s="594" t="s">
        <v>105</v>
      </c>
      <c r="E2933" s="589" t="s">
        <v>106</v>
      </c>
      <c r="F2933" s="588" t="s">
        <v>103</v>
      </c>
      <c r="G2933" s="595">
        <v>0.192</v>
      </c>
      <c r="H2933" s="590">
        <v>0</v>
      </c>
      <c r="I2933" s="596">
        <v>1</v>
      </c>
      <c r="J2933" s="591">
        <v>0</v>
      </c>
    </row>
    <row r="2934" spans="1:10" ht="15" customHeight="1">
      <c r="A2934" s="587"/>
      <c r="B2934" s="291">
        <v>13</v>
      </c>
      <c r="C2934" s="593" t="str">
        <f>_xlfn.CONCAT(Table1[[#This Row],[groupid]],Table1[[#This Row],[Thành phần hao phí]])</f>
        <v>13Sà lan 250T</v>
      </c>
      <c r="D2934" s="594" t="s">
        <v>113</v>
      </c>
      <c r="E2934" s="589" t="s">
        <v>114</v>
      </c>
      <c r="F2934" s="588" t="s">
        <v>103</v>
      </c>
      <c r="G2934" s="595">
        <v>0.192</v>
      </c>
      <c r="H2934" s="590">
        <v>0</v>
      </c>
      <c r="I2934" s="596">
        <v>1</v>
      </c>
      <c r="J2934" s="591">
        <v>0</v>
      </c>
    </row>
    <row r="2935" spans="1:10" ht="15" customHeight="1">
      <c r="A2935" s="587"/>
      <c r="B2935" s="291">
        <v>13</v>
      </c>
      <c r="C2935" s="593" t="str">
        <f>_xlfn.CONCAT(Table1[[#This Row],[groupid]],Table1[[#This Row],[Thành phần hao phí]])</f>
        <v>13Sà lan 400T</v>
      </c>
      <c r="D2935" s="594" t="s">
        <v>116</v>
      </c>
      <c r="E2935" s="589" t="s">
        <v>117</v>
      </c>
      <c r="F2935" s="588" t="s">
        <v>103</v>
      </c>
      <c r="G2935" s="595">
        <v>0.192</v>
      </c>
      <c r="H2935" s="590">
        <v>0</v>
      </c>
      <c r="I2935" s="596">
        <v>1</v>
      </c>
      <c r="J2935" s="591">
        <v>0</v>
      </c>
    </row>
    <row r="2936" spans="1:10" ht="15" customHeight="1">
      <c r="A2936" s="587"/>
      <c r="B2936" s="291">
        <v>13</v>
      </c>
      <c r="C2936" s="593" t="str">
        <f>_xlfn.CONCAT(Table1[[#This Row],[groupid]],Table1[[#This Row],[Thành phần hao phí]])</f>
        <v>13Cộng</v>
      </c>
      <c r="D2936" s="594"/>
      <c r="E2936" s="589" t="s">
        <v>314</v>
      </c>
      <c r="F2936" s="588"/>
      <c r="G2936" s="595"/>
      <c r="H2936" s="590"/>
      <c r="I2936" s="596"/>
      <c r="J2936" s="591">
        <v>0</v>
      </c>
    </row>
    <row r="2937" spans="1:10" ht="15" customHeight="1">
      <c r="A2937" s="587">
        <v>14</v>
      </c>
      <c r="B2937" s="291">
        <v>14</v>
      </c>
      <c r="C2937" s="593" t="str">
        <f>_xlfn.CONCAT(Table1[[#This Row],[groupid]],Table1[[#This Row],[Thành phần hao phí]])</f>
        <v>140</v>
      </c>
      <c r="D2937" s="594">
        <v>0</v>
      </c>
      <c r="E2937" s="589">
        <v>0</v>
      </c>
      <c r="F2937" s="588">
        <v>0</v>
      </c>
      <c r="G2937" s="595">
        <v>1</v>
      </c>
      <c r="H2937" s="590"/>
      <c r="I2937" s="596"/>
      <c r="J2937" s="591"/>
    </row>
    <row r="2938" spans="1:10" ht="15" customHeight="1">
      <c r="A2938" s="587"/>
      <c r="B2938" s="291">
        <v>14</v>
      </c>
      <c r="C2938" s="593" t="str">
        <f>_xlfn.CONCAT(Table1[[#This Row],[groupid]],Table1[[#This Row],[Thành phần hao phí]])</f>
        <v>14b) Nhân công</v>
      </c>
      <c r="D2938" s="594"/>
      <c r="E2938" s="589" t="s">
        <v>229</v>
      </c>
      <c r="F2938" s="588"/>
      <c r="G2938" s="595"/>
      <c r="H2938" s="590"/>
      <c r="I2938" s="596"/>
      <c r="J2938" s="591">
        <v>0</v>
      </c>
    </row>
    <row r="2939" spans="1:10" ht="15" customHeight="1">
      <c r="A2939" s="587"/>
      <c r="B2939" s="291">
        <v>14</v>
      </c>
      <c r="C2939" s="593" t="str">
        <f>_xlfn.CONCAT(Table1[[#This Row],[groupid]],Table1[[#This Row],[Thành phần hao phí]])</f>
        <v>14Nhân công 3,5/7, nhóm 1</v>
      </c>
      <c r="D2939" s="594" t="s">
        <v>96</v>
      </c>
      <c r="E2939" s="589" t="s">
        <v>97</v>
      </c>
      <c r="F2939" s="588" t="s">
        <v>93</v>
      </c>
      <c r="G2939" s="595">
        <v>0.36</v>
      </c>
      <c r="H2939" s="590">
        <v>0</v>
      </c>
      <c r="I2939" s="596">
        <v>1</v>
      </c>
      <c r="J2939" s="591">
        <v>0</v>
      </c>
    </row>
    <row r="2940" spans="1:10" ht="15" customHeight="1">
      <c r="A2940" s="587"/>
      <c r="B2940" s="291">
        <v>14</v>
      </c>
      <c r="C2940" s="593" t="str">
        <f>_xlfn.CONCAT(Table1[[#This Row],[groupid]],Table1[[#This Row],[Thành phần hao phí]])</f>
        <v>14c) Máy thi công</v>
      </c>
      <c r="D2940" s="594"/>
      <c r="E2940" s="589" t="s">
        <v>230</v>
      </c>
      <c r="F2940" s="588"/>
      <c r="G2940" s="595"/>
      <c r="H2940" s="590"/>
      <c r="I2940" s="596"/>
      <c r="J2940" s="591">
        <v>0</v>
      </c>
    </row>
    <row r="2941" spans="1:10" ht="15" customHeight="1">
      <c r="A2941" s="587"/>
      <c r="B2941" s="291">
        <v>14</v>
      </c>
      <c r="C2941" s="593" t="str">
        <f>_xlfn.CONCAT(Table1[[#This Row],[groupid]],Table1[[#This Row],[Thành phần hao phí]])</f>
        <v>14Máy đào gầu dây 1,2m3</v>
      </c>
      <c r="D2941" s="594" t="s">
        <v>105</v>
      </c>
      <c r="E2941" s="589" t="s">
        <v>106</v>
      </c>
      <c r="F2941" s="588" t="s">
        <v>103</v>
      </c>
      <c r="G2941" s="595">
        <v>0.192</v>
      </c>
      <c r="H2941" s="590">
        <v>0</v>
      </c>
      <c r="I2941" s="596">
        <v>1</v>
      </c>
      <c r="J2941" s="591">
        <v>0</v>
      </c>
    </row>
    <row r="2942" spans="1:10" ht="15" customHeight="1">
      <c r="A2942" s="587"/>
      <c r="B2942" s="291">
        <v>14</v>
      </c>
      <c r="C2942" s="593" t="str">
        <f>_xlfn.CONCAT(Table1[[#This Row],[groupid]],Table1[[#This Row],[Thành phần hao phí]])</f>
        <v>14Sà lan 250T</v>
      </c>
      <c r="D2942" s="594" t="s">
        <v>113</v>
      </c>
      <c r="E2942" s="589" t="s">
        <v>114</v>
      </c>
      <c r="F2942" s="588" t="s">
        <v>103</v>
      </c>
      <c r="G2942" s="595">
        <v>0.192</v>
      </c>
      <c r="H2942" s="590">
        <v>0</v>
      </c>
      <c r="I2942" s="596">
        <v>1</v>
      </c>
      <c r="J2942" s="591">
        <v>0</v>
      </c>
    </row>
    <row r="2943" spans="1:10" ht="15" customHeight="1">
      <c r="A2943" s="587"/>
      <c r="B2943" s="291">
        <v>14</v>
      </c>
      <c r="C2943" s="593" t="str">
        <f>_xlfn.CONCAT(Table1[[#This Row],[groupid]],Table1[[#This Row],[Thành phần hao phí]])</f>
        <v>14Sà lan 400T</v>
      </c>
      <c r="D2943" s="594" t="s">
        <v>116</v>
      </c>
      <c r="E2943" s="589" t="s">
        <v>117</v>
      </c>
      <c r="F2943" s="588" t="s">
        <v>103</v>
      </c>
      <c r="G2943" s="595">
        <v>0.192</v>
      </c>
      <c r="H2943" s="590">
        <v>0</v>
      </c>
      <c r="I2943" s="596">
        <v>1</v>
      </c>
      <c r="J2943" s="591">
        <v>0</v>
      </c>
    </row>
    <row r="2944" spans="1:10" ht="15" customHeight="1">
      <c r="A2944" s="587"/>
      <c r="B2944" s="291">
        <v>14</v>
      </c>
      <c r="C2944" s="593" t="str">
        <f>_xlfn.CONCAT(Table1[[#This Row],[groupid]],Table1[[#This Row],[Thành phần hao phí]])</f>
        <v>14Cộng</v>
      </c>
      <c r="D2944" s="594"/>
      <c r="E2944" s="589" t="s">
        <v>314</v>
      </c>
      <c r="F2944" s="588"/>
      <c r="G2944" s="595"/>
      <c r="H2944" s="590"/>
      <c r="I2944" s="596"/>
      <c r="J2944" s="591">
        <v>0</v>
      </c>
    </row>
    <row r="2945" spans="1:10" ht="15" customHeight="1">
      <c r="A2945" s="587">
        <v>15</v>
      </c>
      <c r="B2945" s="291">
        <v>15</v>
      </c>
      <c r="C2945" s="593" t="str">
        <f>_xlfn.CONCAT(Table1[[#This Row],[groupid]],Table1[[#This Row],[Thành phần hao phí]])</f>
        <v>150</v>
      </c>
      <c r="D2945" s="594">
        <v>0</v>
      </c>
      <c r="E2945" s="589">
        <v>0</v>
      </c>
      <c r="F2945" s="588">
        <v>0</v>
      </c>
      <c r="G2945" s="595">
        <v>1</v>
      </c>
      <c r="H2945" s="590"/>
      <c r="I2945" s="596"/>
      <c r="J2945" s="591"/>
    </row>
    <row r="2946" spans="1:10" ht="15" customHeight="1">
      <c r="A2946" s="587"/>
      <c r="B2946" s="291">
        <v>15</v>
      </c>
      <c r="C2946" s="593" t="str">
        <f>_xlfn.CONCAT(Table1[[#This Row],[groupid]],Table1[[#This Row],[Thành phần hao phí]])</f>
        <v>15b) Nhân công</v>
      </c>
      <c r="D2946" s="594"/>
      <c r="E2946" s="589" t="s">
        <v>229</v>
      </c>
      <c r="F2946" s="588"/>
      <c r="G2946" s="595"/>
      <c r="H2946" s="590"/>
      <c r="I2946" s="596"/>
      <c r="J2946" s="591">
        <v>0</v>
      </c>
    </row>
    <row r="2947" spans="1:10" ht="15" customHeight="1">
      <c r="A2947" s="587"/>
      <c r="B2947" s="291">
        <v>15</v>
      </c>
      <c r="C2947" s="593" t="str">
        <f>_xlfn.CONCAT(Table1[[#This Row],[groupid]],Table1[[#This Row],[Thành phần hao phí]])</f>
        <v>15Nhân công 3,5/7, nhóm 1</v>
      </c>
      <c r="D2947" s="594" t="s">
        <v>96</v>
      </c>
      <c r="E2947" s="589" t="s">
        <v>97</v>
      </c>
      <c r="F2947" s="588" t="s">
        <v>93</v>
      </c>
      <c r="G2947" s="595">
        <v>0.36</v>
      </c>
      <c r="H2947" s="590">
        <v>0</v>
      </c>
      <c r="I2947" s="596">
        <v>1</v>
      </c>
      <c r="J2947" s="591">
        <v>0</v>
      </c>
    </row>
    <row r="2948" spans="1:10" ht="15" customHeight="1">
      <c r="A2948" s="587"/>
      <c r="B2948" s="291">
        <v>15</v>
      </c>
      <c r="C2948" s="593" t="str">
        <f>_xlfn.CONCAT(Table1[[#This Row],[groupid]],Table1[[#This Row],[Thành phần hao phí]])</f>
        <v>15c) Máy thi công</v>
      </c>
      <c r="D2948" s="594"/>
      <c r="E2948" s="589" t="s">
        <v>230</v>
      </c>
      <c r="F2948" s="588"/>
      <c r="G2948" s="595"/>
      <c r="H2948" s="590"/>
      <c r="I2948" s="596"/>
      <c r="J2948" s="591">
        <v>0</v>
      </c>
    </row>
    <row r="2949" spans="1:10" ht="15" customHeight="1">
      <c r="A2949" s="587"/>
      <c r="B2949" s="291">
        <v>15</v>
      </c>
      <c r="C2949" s="593" t="str">
        <f>_xlfn.CONCAT(Table1[[#This Row],[groupid]],Table1[[#This Row],[Thành phần hao phí]])</f>
        <v>15Máy đào gầu dây 1,2m3</v>
      </c>
      <c r="D2949" s="594" t="s">
        <v>105</v>
      </c>
      <c r="E2949" s="589" t="s">
        <v>106</v>
      </c>
      <c r="F2949" s="588" t="s">
        <v>103</v>
      </c>
      <c r="G2949" s="595">
        <v>0.192</v>
      </c>
      <c r="H2949" s="590">
        <v>0</v>
      </c>
      <c r="I2949" s="596">
        <v>1</v>
      </c>
      <c r="J2949" s="591">
        <v>0</v>
      </c>
    </row>
    <row r="2950" spans="1:10" ht="15" customHeight="1">
      <c r="A2950" s="587"/>
      <c r="B2950" s="291">
        <v>15</v>
      </c>
      <c r="C2950" s="593" t="str">
        <f>_xlfn.CONCAT(Table1[[#This Row],[groupid]],Table1[[#This Row],[Thành phần hao phí]])</f>
        <v>15Sà lan 250T</v>
      </c>
      <c r="D2950" s="594" t="s">
        <v>113</v>
      </c>
      <c r="E2950" s="589" t="s">
        <v>114</v>
      </c>
      <c r="F2950" s="588" t="s">
        <v>103</v>
      </c>
      <c r="G2950" s="595">
        <v>0.192</v>
      </c>
      <c r="H2950" s="590">
        <v>0</v>
      </c>
      <c r="I2950" s="596">
        <v>1</v>
      </c>
      <c r="J2950" s="591">
        <v>0</v>
      </c>
    </row>
    <row r="2951" spans="1:10" ht="15" customHeight="1">
      <c r="A2951" s="587"/>
      <c r="B2951" s="291">
        <v>15</v>
      </c>
      <c r="C2951" s="593" t="str">
        <f>_xlfn.CONCAT(Table1[[#This Row],[groupid]],Table1[[#This Row],[Thành phần hao phí]])</f>
        <v>15Sà lan 400T</v>
      </c>
      <c r="D2951" s="594" t="s">
        <v>116</v>
      </c>
      <c r="E2951" s="589" t="s">
        <v>117</v>
      </c>
      <c r="F2951" s="588" t="s">
        <v>103</v>
      </c>
      <c r="G2951" s="595">
        <v>0.192</v>
      </c>
      <c r="H2951" s="590">
        <v>0</v>
      </c>
      <c r="I2951" s="596">
        <v>1</v>
      </c>
      <c r="J2951" s="591">
        <v>0</v>
      </c>
    </row>
    <row r="2952" spans="1:10" ht="15" customHeight="1">
      <c r="A2952" s="587"/>
      <c r="B2952" s="291">
        <v>15</v>
      </c>
      <c r="C2952" s="593" t="str">
        <f>_xlfn.CONCAT(Table1[[#This Row],[groupid]],Table1[[#This Row],[Thành phần hao phí]])</f>
        <v>15Cộng</v>
      </c>
      <c r="D2952" s="594"/>
      <c r="E2952" s="589" t="s">
        <v>314</v>
      </c>
      <c r="F2952" s="588"/>
      <c r="G2952" s="595"/>
      <c r="H2952" s="590"/>
      <c r="I2952" s="596"/>
      <c r="J2952" s="591">
        <v>0</v>
      </c>
    </row>
    <row r="2953" spans="1:10" ht="15" customHeight="1">
      <c r="A2953" s="587">
        <v>16</v>
      </c>
      <c r="B2953" s="291">
        <v>16</v>
      </c>
      <c r="C2953" s="593" t="str">
        <f>_xlfn.CONCAT(Table1[[#This Row],[groupid]],Table1[[#This Row],[Thành phần hao phí]])</f>
        <v>160</v>
      </c>
      <c r="D2953" s="594">
        <v>0</v>
      </c>
      <c r="E2953" s="589">
        <v>0</v>
      </c>
      <c r="F2953" s="588">
        <v>0</v>
      </c>
      <c r="G2953" s="595">
        <v>1</v>
      </c>
      <c r="H2953" s="590"/>
      <c r="I2953" s="596"/>
      <c r="J2953" s="591"/>
    </row>
    <row r="2954" spans="1:10" ht="15" customHeight="1">
      <c r="A2954" s="587"/>
      <c r="B2954" s="291">
        <v>16</v>
      </c>
      <c r="C2954" s="593" t="str">
        <f>_xlfn.CONCAT(Table1[[#This Row],[groupid]],Table1[[#This Row],[Thành phần hao phí]])</f>
        <v>16b) Nhân công</v>
      </c>
      <c r="D2954" s="594"/>
      <c r="E2954" s="589" t="s">
        <v>229</v>
      </c>
      <c r="F2954" s="588"/>
      <c r="G2954" s="595"/>
      <c r="H2954" s="590"/>
      <c r="I2954" s="596"/>
      <c r="J2954" s="591">
        <v>0</v>
      </c>
    </row>
    <row r="2955" spans="1:10" ht="15" customHeight="1">
      <c r="A2955" s="587"/>
      <c r="B2955" s="291">
        <v>16</v>
      </c>
      <c r="C2955" s="593" t="str">
        <f>_xlfn.CONCAT(Table1[[#This Row],[groupid]],Table1[[#This Row],[Thành phần hao phí]])</f>
        <v>16Nhân công 3,5/7, nhóm 1</v>
      </c>
      <c r="D2955" s="594" t="s">
        <v>96</v>
      </c>
      <c r="E2955" s="589" t="s">
        <v>97</v>
      </c>
      <c r="F2955" s="588" t="s">
        <v>93</v>
      </c>
      <c r="G2955" s="595">
        <v>0.36</v>
      </c>
      <c r="H2955" s="590">
        <v>0</v>
      </c>
      <c r="I2955" s="596">
        <v>1</v>
      </c>
      <c r="J2955" s="591">
        <v>0</v>
      </c>
    </row>
    <row r="2956" spans="1:10" ht="15" customHeight="1">
      <c r="A2956" s="587"/>
      <c r="B2956" s="291">
        <v>16</v>
      </c>
      <c r="C2956" s="593" t="str">
        <f>_xlfn.CONCAT(Table1[[#This Row],[groupid]],Table1[[#This Row],[Thành phần hao phí]])</f>
        <v>16c) Máy thi công</v>
      </c>
      <c r="D2956" s="594"/>
      <c r="E2956" s="589" t="s">
        <v>230</v>
      </c>
      <c r="F2956" s="588"/>
      <c r="G2956" s="595"/>
      <c r="H2956" s="590"/>
      <c r="I2956" s="596"/>
      <c r="J2956" s="591">
        <v>0</v>
      </c>
    </row>
    <row r="2957" spans="1:10" ht="15" customHeight="1">
      <c r="A2957" s="587"/>
      <c r="B2957" s="291">
        <v>16</v>
      </c>
      <c r="C2957" s="593" t="str">
        <f>_xlfn.CONCAT(Table1[[#This Row],[groupid]],Table1[[#This Row],[Thành phần hao phí]])</f>
        <v>16Máy đào gầu dây 1,2m3</v>
      </c>
      <c r="D2957" s="594" t="s">
        <v>105</v>
      </c>
      <c r="E2957" s="589" t="s">
        <v>106</v>
      </c>
      <c r="F2957" s="588" t="s">
        <v>103</v>
      </c>
      <c r="G2957" s="595">
        <v>0.192</v>
      </c>
      <c r="H2957" s="590">
        <v>0</v>
      </c>
      <c r="I2957" s="596">
        <v>1</v>
      </c>
      <c r="J2957" s="591">
        <v>0</v>
      </c>
    </row>
    <row r="2958" spans="1:10" ht="15" customHeight="1">
      <c r="A2958" s="587"/>
      <c r="B2958" s="291">
        <v>16</v>
      </c>
      <c r="C2958" s="593" t="str">
        <f>_xlfn.CONCAT(Table1[[#This Row],[groupid]],Table1[[#This Row],[Thành phần hao phí]])</f>
        <v>16Sà lan 250T</v>
      </c>
      <c r="D2958" s="594" t="s">
        <v>113</v>
      </c>
      <c r="E2958" s="589" t="s">
        <v>114</v>
      </c>
      <c r="F2958" s="588" t="s">
        <v>103</v>
      </c>
      <c r="G2958" s="595">
        <v>0.192</v>
      </c>
      <c r="H2958" s="590">
        <v>0</v>
      </c>
      <c r="I2958" s="596">
        <v>1</v>
      </c>
      <c r="J2958" s="591">
        <v>0</v>
      </c>
    </row>
    <row r="2959" spans="1:10" ht="15" customHeight="1">
      <c r="A2959" s="587"/>
      <c r="B2959" s="291">
        <v>16</v>
      </c>
      <c r="C2959" s="593" t="str">
        <f>_xlfn.CONCAT(Table1[[#This Row],[groupid]],Table1[[#This Row],[Thành phần hao phí]])</f>
        <v>16Sà lan 400T</v>
      </c>
      <c r="D2959" s="594" t="s">
        <v>116</v>
      </c>
      <c r="E2959" s="589" t="s">
        <v>117</v>
      </c>
      <c r="F2959" s="588" t="s">
        <v>103</v>
      </c>
      <c r="G2959" s="595">
        <v>0.192</v>
      </c>
      <c r="H2959" s="590">
        <v>0</v>
      </c>
      <c r="I2959" s="596">
        <v>1</v>
      </c>
      <c r="J2959" s="591">
        <v>0</v>
      </c>
    </row>
    <row r="2960" spans="1:10" ht="15" customHeight="1">
      <c r="A2960" s="587"/>
      <c r="B2960" s="291">
        <v>16</v>
      </c>
      <c r="C2960" s="593" t="str">
        <f>_xlfn.CONCAT(Table1[[#This Row],[groupid]],Table1[[#This Row],[Thành phần hao phí]])</f>
        <v>16Cộng</v>
      </c>
      <c r="D2960" s="594"/>
      <c r="E2960" s="589" t="s">
        <v>314</v>
      </c>
      <c r="F2960" s="588"/>
      <c r="G2960" s="595"/>
      <c r="H2960" s="590"/>
      <c r="I2960" s="596"/>
      <c r="J2960" s="591">
        <v>0</v>
      </c>
    </row>
    <row r="2961" spans="1:10" ht="15" customHeight="1">
      <c r="A2961" s="587">
        <v>17</v>
      </c>
      <c r="B2961" s="291">
        <v>17</v>
      </c>
      <c r="C2961" s="593" t="str">
        <f>_xlfn.CONCAT(Table1[[#This Row],[groupid]],Table1[[#This Row],[Thành phần hao phí]])</f>
        <v>170</v>
      </c>
      <c r="D2961" s="594">
        <v>0</v>
      </c>
      <c r="E2961" s="589">
        <v>0</v>
      </c>
      <c r="F2961" s="588">
        <v>0</v>
      </c>
      <c r="G2961" s="595">
        <v>1</v>
      </c>
      <c r="H2961" s="590"/>
      <c r="I2961" s="596"/>
      <c r="J2961" s="591"/>
    </row>
    <row r="2962" spans="1:10" ht="15" customHeight="1">
      <c r="A2962" s="587"/>
      <c r="B2962" s="291">
        <v>17</v>
      </c>
      <c r="C2962" s="593" t="str">
        <f>_xlfn.CONCAT(Table1[[#This Row],[groupid]],Table1[[#This Row],[Thành phần hao phí]])</f>
        <v>17b) Nhân công</v>
      </c>
      <c r="D2962" s="594"/>
      <c r="E2962" s="589" t="s">
        <v>229</v>
      </c>
      <c r="F2962" s="588"/>
      <c r="G2962" s="595"/>
      <c r="H2962" s="590"/>
      <c r="I2962" s="596"/>
      <c r="J2962" s="591">
        <v>0</v>
      </c>
    </row>
    <row r="2963" spans="1:10" ht="15" customHeight="1">
      <c r="A2963" s="587"/>
      <c r="B2963" s="291">
        <v>17</v>
      </c>
      <c r="C2963" s="593" t="str">
        <f>_xlfn.CONCAT(Table1[[#This Row],[groupid]],Table1[[#This Row],[Thành phần hao phí]])</f>
        <v>17Nhân công 3,5/7, nhóm 1</v>
      </c>
      <c r="D2963" s="594" t="s">
        <v>96</v>
      </c>
      <c r="E2963" s="589" t="s">
        <v>97</v>
      </c>
      <c r="F2963" s="588" t="s">
        <v>93</v>
      </c>
      <c r="G2963" s="595">
        <v>0.36</v>
      </c>
      <c r="H2963" s="590">
        <v>0</v>
      </c>
      <c r="I2963" s="596">
        <v>1</v>
      </c>
      <c r="J2963" s="591">
        <v>0</v>
      </c>
    </row>
    <row r="2964" spans="1:10" ht="15" customHeight="1">
      <c r="A2964" s="587"/>
      <c r="B2964" s="291">
        <v>17</v>
      </c>
      <c r="C2964" s="593" t="str">
        <f>_xlfn.CONCAT(Table1[[#This Row],[groupid]],Table1[[#This Row],[Thành phần hao phí]])</f>
        <v>17c) Máy thi công</v>
      </c>
      <c r="D2964" s="594"/>
      <c r="E2964" s="589" t="s">
        <v>230</v>
      </c>
      <c r="F2964" s="588"/>
      <c r="G2964" s="595"/>
      <c r="H2964" s="590"/>
      <c r="I2964" s="596"/>
      <c r="J2964" s="591">
        <v>0</v>
      </c>
    </row>
    <row r="2965" spans="1:10" ht="15" customHeight="1">
      <c r="A2965" s="587"/>
      <c r="B2965" s="291">
        <v>17</v>
      </c>
      <c r="C2965" s="593" t="str">
        <f>_xlfn.CONCAT(Table1[[#This Row],[groupid]],Table1[[#This Row],[Thành phần hao phí]])</f>
        <v>17Máy đào gầu dây 1,2m3</v>
      </c>
      <c r="D2965" s="594" t="s">
        <v>105</v>
      </c>
      <c r="E2965" s="589" t="s">
        <v>106</v>
      </c>
      <c r="F2965" s="588" t="s">
        <v>103</v>
      </c>
      <c r="G2965" s="595">
        <v>0.192</v>
      </c>
      <c r="H2965" s="590">
        <v>0</v>
      </c>
      <c r="I2965" s="596">
        <v>1</v>
      </c>
      <c r="J2965" s="591">
        <v>0</v>
      </c>
    </row>
    <row r="2966" spans="1:10" ht="15" customHeight="1">
      <c r="A2966" s="587"/>
      <c r="B2966" s="291">
        <v>17</v>
      </c>
      <c r="C2966" s="593" t="str">
        <f>_xlfn.CONCAT(Table1[[#This Row],[groupid]],Table1[[#This Row],[Thành phần hao phí]])</f>
        <v>17Sà lan 250T</v>
      </c>
      <c r="D2966" s="594" t="s">
        <v>113</v>
      </c>
      <c r="E2966" s="589" t="s">
        <v>114</v>
      </c>
      <c r="F2966" s="588" t="s">
        <v>103</v>
      </c>
      <c r="G2966" s="595">
        <v>0.192</v>
      </c>
      <c r="H2966" s="590">
        <v>0</v>
      </c>
      <c r="I2966" s="596">
        <v>1</v>
      </c>
      <c r="J2966" s="591">
        <v>0</v>
      </c>
    </row>
    <row r="2967" spans="1:10" ht="15" customHeight="1">
      <c r="A2967" s="587"/>
      <c r="B2967" s="291">
        <v>17</v>
      </c>
      <c r="C2967" s="593" t="str">
        <f>_xlfn.CONCAT(Table1[[#This Row],[groupid]],Table1[[#This Row],[Thành phần hao phí]])</f>
        <v>17Sà lan 400T</v>
      </c>
      <c r="D2967" s="594" t="s">
        <v>116</v>
      </c>
      <c r="E2967" s="589" t="s">
        <v>117</v>
      </c>
      <c r="F2967" s="588" t="s">
        <v>103</v>
      </c>
      <c r="G2967" s="595">
        <v>0.192</v>
      </c>
      <c r="H2967" s="590">
        <v>0</v>
      </c>
      <c r="I2967" s="596">
        <v>1</v>
      </c>
      <c r="J2967" s="591">
        <v>0</v>
      </c>
    </row>
    <row r="2968" spans="1:10" ht="15" customHeight="1">
      <c r="A2968" s="587"/>
      <c r="B2968" s="291">
        <v>17</v>
      </c>
      <c r="C2968" s="593" t="str">
        <f>_xlfn.CONCAT(Table1[[#This Row],[groupid]],Table1[[#This Row],[Thành phần hao phí]])</f>
        <v>17Cộng</v>
      </c>
      <c r="D2968" s="594"/>
      <c r="E2968" s="589" t="s">
        <v>314</v>
      </c>
      <c r="F2968" s="588"/>
      <c r="G2968" s="595"/>
      <c r="H2968" s="590"/>
      <c r="I2968" s="596"/>
      <c r="J2968" s="591">
        <v>0</v>
      </c>
    </row>
    <row r="2969" spans="1:10" ht="15" customHeight="1">
      <c r="A2969" s="587">
        <v>1</v>
      </c>
      <c r="B2969" s="291">
        <v>1</v>
      </c>
      <c r="C2969" s="593" t="str">
        <f>_xlfn.CONCAT(Table1[[#This Row],[groupid]],Table1[[#This Row],[Thành phần hao phí]])</f>
        <v>1Nạo vét bùn bằng thủ công</v>
      </c>
      <c r="D2969" s="594" t="s">
        <v>44</v>
      </c>
      <c r="E2969" s="589" t="s">
        <v>45</v>
      </c>
      <c r="F2969" s="588" t="s">
        <v>46</v>
      </c>
      <c r="G2969" s="595">
        <v>1</v>
      </c>
      <c r="H2969" s="590"/>
      <c r="I2969" s="596"/>
      <c r="J2969" s="591"/>
    </row>
    <row r="2970" spans="1:10" ht="15" customHeight="1">
      <c r="A2970" s="587"/>
      <c r="B2970" s="291">
        <v>1</v>
      </c>
      <c r="C2970" s="593" t="str">
        <f>_xlfn.CONCAT(Table1[[#This Row],[groupid]],Table1[[#This Row],[Thành phần hao phí]])</f>
        <v>1b) Nhân công</v>
      </c>
      <c r="D2970" s="594"/>
      <c r="E2970" s="589" t="s">
        <v>229</v>
      </c>
      <c r="F2970" s="588"/>
      <c r="G2970" s="595"/>
      <c r="H2970" s="590"/>
      <c r="I2970" s="596"/>
      <c r="J2970" s="591">
        <v>211893</v>
      </c>
    </row>
    <row r="2971" spans="1:10" ht="15" customHeight="1">
      <c r="A2971" s="587"/>
      <c r="B2971" s="291">
        <v>1</v>
      </c>
      <c r="C2971" s="593" t="str">
        <f>_xlfn.CONCAT(Table1[[#This Row],[groupid]],Table1[[#This Row],[Thành phần hao phí]])</f>
        <v>1Nhân công 3,0/7, nhóm 1</v>
      </c>
      <c r="D2971" s="594" t="s">
        <v>91</v>
      </c>
      <c r="E2971" s="589" t="s">
        <v>92</v>
      </c>
      <c r="F2971" s="588" t="s">
        <v>93</v>
      </c>
      <c r="G2971" s="595">
        <v>0.94</v>
      </c>
      <c r="H2971" s="590">
        <v>225418</v>
      </c>
      <c r="I2971" s="596">
        <v>1</v>
      </c>
      <c r="J2971" s="591">
        <v>211893</v>
      </c>
    </row>
    <row r="2972" spans="1:10" ht="15" customHeight="1">
      <c r="A2972" s="587">
        <v>2</v>
      </c>
      <c r="B2972" s="291">
        <v>2</v>
      </c>
      <c r="C2972" s="593" t="str">
        <f>_xlfn.CONCAT(Table1[[#This Row],[groupid]],Table1[[#This Row],[Thành phần hao phí]])</f>
        <v>2Nạo vét kênh mương bằng máy đào gầu dây 0,4m3, chiều cao đổ đất &lt;= 3m, bùn đặc lắng đọng dưới 3 năm</v>
      </c>
      <c r="D2972" s="594" t="s">
        <v>52</v>
      </c>
      <c r="E2972" s="589" t="s">
        <v>53</v>
      </c>
      <c r="F2972" s="588" t="s">
        <v>54</v>
      </c>
      <c r="G2972" s="595">
        <v>1</v>
      </c>
      <c r="H2972" s="590"/>
      <c r="I2972" s="596"/>
      <c r="J2972" s="591"/>
    </row>
    <row r="2973" spans="1:10" ht="15" customHeight="1">
      <c r="A2973" s="587"/>
      <c r="B2973" s="291">
        <v>2</v>
      </c>
      <c r="C2973" s="593" t="str">
        <f>_xlfn.CONCAT(Table1[[#This Row],[groupid]],Table1[[#This Row],[Thành phần hao phí]])</f>
        <v>2b) Nhân công</v>
      </c>
      <c r="D2973" s="594"/>
      <c r="E2973" s="589" t="s">
        <v>229</v>
      </c>
      <c r="F2973" s="588"/>
      <c r="G2973" s="595"/>
      <c r="H2973" s="590"/>
      <c r="I2973" s="596"/>
      <c r="J2973" s="591">
        <v>202130</v>
      </c>
    </row>
    <row r="2974" spans="1:10" ht="15" customHeight="1">
      <c r="A2974" s="587"/>
      <c r="B2974" s="291">
        <v>2</v>
      </c>
      <c r="C2974" s="593" t="str">
        <f>_xlfn.CONCAT(Table1[[#This Row],[groupid]],Table1[[#This Row],[Thành phần hao phí]])</f>
        <v>2Nhân công 3,5/7, nhóm 1</v>
      </c>
      <c r="D2974" s="594" t="s">
        <v>96</v>
      </c>
      <c r="E2974" s="589" t="s">
        <v>97</v>
      </c>
      <c r="F2974" s="588" t="s">
        <v>93</v>
      </c>
      <c r="G2974" s="595">
        <v>0.82</v>
      </c>
      <c r="H2974" s="590">
        <v>246500</v>
      </c>
      <c r="I2974" s="596">
        <v>1</v>
      </c>
      <c r="J2974" s="591">
        <v>202130</v>
      </c>
    </row>
    <row r="2975" spans="1:10" ht="15" customHeight="1">
      <c r="A2975" s="587"/>
      <c r="B2975" s="291">
        <v>2</v>
      </c>
      <c r="C2975" s="593" t="str">
        <f>_xlfn.CONCAT(Table1[[#This Row],[groupid]],Table1[[#This Row],[Thành phần hao phí]])</f>
        <v>2c) Máy thi công</v>
      </c>
      <c r="D2975" s="594"/>
      <c r="E2975" s="589" t="s">
        <v>230</v>
      </c>
      <c r="F2975" s="588"/>
      <c r="G2975" s="595"/>
      <c r="H2975" s="590"/>
      <c r="I2975" s="596"/>
      <c r="J2975" s="591">
        <v>978209</v>
      </c>
    </row>
    <row r="2976" spans="1:10" ht="15" customHeight="1">
      <c r="A2976" s="587"/>
      <c r="B2976" s="291">
        <v>2</v>
      </c>
      <c r="C2976" s="593" t="str">
        <f>_xlfn.CONCAT(Table1[[#This Row],[groupid]],Table1[[#This Row],[Thành phần hao phí]])</f>
        <v>2Máy đào gầu dây 0,4m3</v>
      </c>
      <c r="D2976" s="594" t="s">
        <v>101</v>
      </c>
      <c r="E2976" s="589" t="s">
        <v>102</v>
      </c>
      <c r="F2976" s="588" t="s">
        <v>103</v>
      </c>
      <c r="G2976" s="595">
        <v>0.44</v>
      </c>
      <c r="H2976" s="590">
        <v>1992824</v>
      </c>
      <c r="I2976" s="596">
        <v>1</v>
      </c>
      <c r="J2976" s="591">
        <v>876843</v>
      </c>
    </row>
    <row r="2977" spans="1:10" ht="15" customHeight="1">
      <c r="A2977" s="587"/>
      <c r="B2977" s="291">
        <v>2</v>
      </c>
      <c r="C2977" s="593" t="str">
        <f>_xlfn.CONCAT(Table1[[#This Row],[groupid]],Table1[[#This Row],[Thành phần hao phí]])</f>
        <v>2Phao thép 60T đặt máy</v>
      </c>
      <c r="D2977" s="594" t="s">
        <v>108</v>
      </c>
      <c r="E2977" s="589" t="s">
        <v>112</v>
      </c>
      <c r="F2977" s="588" t="s">
        <v>103</v>
      </c>
      <c r="G2977" s="595">
        <v>0.44</v>
      </c>
      <c r="H2977" s="590">
        <v>115189</v>
      </c>
      <c r="I2977" s="596">
        <v>1</v>
      </c>
      <c r="J2977" s="591">
        <v>50683</v>
      </c>
    </row>
    <row r="2978" spans="1:10" ht="15" customHeight="1">
      <c r="A2978" s="587"/>
      <c r="B2978" s="291">
        <v>2</v>
      </c>
      <c r="C2978" s="593" t="str">
        <f>_xlfn.CONCAT(Table1[[#This Row],[groupid]],Table1[[#This Row],[Thành phần hao phí]])</f>
        <v>2Phao thép 60T chứa bùn</v>
      </c>
      <c r="D2978" s="594" t="s">
        <v>108</v>
      </c>
      <c r="E2978" s="589" t="s">
        <v>111</v>
      </c>
      <c r="F2978" s="588" t="s">
        <v>103</v>
      </c>
      <c r="G2978" s="595">
        <v>0.44</v>
      </c>
      <c r="H2978" s="590">
        <v>115189</v>
      </c>
      <c r="I2978" s="596">
        <v>1</v>
      </c>
      <c r="J2978" s="591">
        <v>50683</v>
      </c>
    </row>
    <row r="2979" spans="1:10" ht="15" customHeight="1">
      <c r="A2979" s="587"/>
      <c r="B2979" s="291">
        <v>2</v>
      </c>
      <c r="C2979" s="593" t="str">
        <f>_xlfn.CONCAT(Table1[[#This Row],[groupid]],Table1[[#This Row],[Thành phần hao phí]])</f>
        <v>2Cộng</v>
      </c>
      <c r="D2979" s="594"/>
      <c r="E2979" s="589" t="s">
        <v>314</v>
      </c>
      <c r="F2979" s="588"/>
      <c r="G2979" s="595"/>
      <c r="H2979" s="590"/>
      <c r="I2979" s="596"/>
      <c r="J2979" s="591">
        <v>978209</v>
      </c>
    </row>
    <row r="2980" spans="1:10" ht="15" customHeight="1">
      <c r="A2980" s="587">
        <v>3</v>
      </c>
      <c r="B2980" s="291">
        <v>3</v>
      </c>
      <c r="C2980" s="593" t="str">
        <f>_xlfn.CONCAT(Table1[[#This Row],[groupid]],Table1[[#This Row],[Thành phần hao phí]])</f>
        <v>3Vận chuyển 1km đầu, đi đổ bằng tàu kéo 75cv + phao thép 60T</v>
      </c>
      <c r="D2980" s="594" t="s">
        <v>57</v>
      </c>
      <c r="E2980" s="589" t="s">
        <v>58</v>
      </c>
      <c r="F2980" s="588" t="s">
        <v>54</v>
      </c>
      <c r="G2980" s="595">
        <v>1</v>
      </c>
      <c r="H2980" s="590"/>
      <c r="I2980" s="596"/>
      <c r="J2980" s="591"/>
    </row>
    <row r="2981" spans="1:10" ht="15" customHeight="1">
      <c r="A2981" s="587"/>
      <c r="B2981" s="291">
        <v>3</v>
      </c>
      <c r="C2981" s="593" t="str">
        <f>_xlfn.CONCAT(Table1[[#This Row],[groupid]],Table1[[#This Row],[Thành phần hao phí]])</f>
        <v>3c) Máy thi công</v>
      </c>
      <c r="D2981" s="594"/>
      <c r="E2981" s="589" t="s">
        <v>230</v>
      </c>
      <c r="F2981" s="588"/>
      <c r="G2981" s="595"/>
      <c r="H2981" s="590"/>
      <c r="I2981" s="596"/>
      <c r="J2981" s="591">
        <v>343452</v>
      </c>
    </row>
    <row r="2982" spans="1:10" ht="15" customHeight="1">
      <c r="A2982" s="587"/>
      <c r="B2982" s="291">
        <v>3</v>
      </c>
      <c r="C2982" s="593" t="str">
        <f>_xlfn.CONCAT(Table1[[#This Row],[groupid]],Table1[[#This Row],[Thành phần hao phí]])</f>
        <v>3Phao thép 60T</v>
      </c>
      <c r="D2982" s="594" t="s">
        <v>108</v>
      </c>
      <c r="E2982" s="589" t="s">
        <v>109</v>
      </c>
      <c r="F2982" s="588" t="s">
        <v>103</v>
      </c>
      <c r="G2982" s="595">
        <v>9.4E-2</v>
      </c>
      <c r="H2982" s="590">
        <v>115189</v>
      </c>
      <c r="I2982" s="596">
        <v>1</v>
      </c>
      <c r="J2982" s="591">
        <v>10828</v>
      </c>
    </row>
    <row r="2983" spans="1:10" ht="15" customHeight="1">
      <c r="A2983" s="587"/>
      <c r="B2983" s="291">
        <v>3</v>
      </c>
      <c r="C2983" s="593" t="str">
        <f>_xlfn.CONCAT(Table1[[#This Row],[groupid]],Table1[[#This Row],[Thành phần hao phí]])</f>
        <v>3Tàu kéo 75CV</v>
      </c>
      <c r="D2983" s="594" t="s">
        <v>123</v>
      </c>
      <c r="E2983" s="589" t="s">
        <v>124</v>
      </c>
      <c r="F2983" s="588" t="s">
        <v>103</v>
      </c>
      <c r="G2983" s="595">
        <v>9.4E-2</v>
      </c>
      <c r="H2983" s="590">
        <v>3538558</v>
      </c>
      <c r="I2983" s="596">
        <v>1</v>
      </c>
      <c r="J2983" s="591">
        <v>332624</v>
      </c>
    </row>
    <row r="2984" spans="1:10" ht="15" customHeight="1">
      <c r="A2984" s="587"/>
      <c r="B2984" s="291">
        <v>3</v>
      </c>
      <c r="C2984" s="593" t="str">
        <f>_xlfn.CONCAT(Table1[[#This Row],[groupid]],Table1[[#This Row],[Thành phần hao phí]])</f>
        <v>3Cộng</v>
      </c>
      <c r="D2984" s="594"/>
      <c r="E2984" s="589" t="s">
        <v>314</v>
      </c>
      <c r="F2984" s="588"/>
      <c r="G2984" s="595"/>
      <c r="H2984" s="590"/>
      <c r="I2984" s="596"/>
      <c r="J2984" s="591">
        <v>343452</v>
      </c>
    </row>
    <row r="2985" spans="1:10" ht="15" customHeight="1">
      <c r="A2985" s="587">
        <v>4</v>
      </c>
      <c r="B2985" s="291">
        <v>4</v>
      </c>
      <c r="C2985" s="593" t="str">
        <f>_xlfn.CONCAT(Table1[[#This Row],[groupid]],Table1[[#This Row],[Thành phần hao phí]])</f>
        <v>4Vận chuyển đất, cát đổ đi bằng tàu kéo 360CV, sà lan 400 tấn, vận chuyển 1 km tiếp theo, cự ly &lt;= 6km</v>
      </c>
      <c r="D2985" s="594" t="s">
        <v>60</v>
      </c>
      <c r="E2985" s="589" t="s">
        <v>61</v>
      </c>
      <c r="F2985" s="588" t="s">
        <v>54</v>
      </c>
      <c r="G2985" s="595">
        <v>1</v>
      </c>
      <c r="H2985" s="590"/>
      <c r="I2985" s="596"/>
      <c r="J2985" s="591"/>
    </row>
    <row r="2986" spans="1:10" ht="15" customHeight="1">
      <c r="A2986" s="587"/>
      <c r="B2986" s="291">
        <v>4</v>
      </c>
      <c r="C2986" s="593" t="str">
        <f>_xlfn.CONCAT(Table1[[#This Row],[groupid]],Table1[[#This Row],[Thành phần hao phí]])</f>
        <v>4c) Máy thi công</v>
      </c>
      <c r="D2986" s="594"/>
      <c r="E2986" s="589" t="s">
        <v>230</v>
      </c>
      <c r="F2986" s="588"/>
      <c r="G2986" s="595"/>
      <c r="H2986" s="590"/>
      <c r="I2986" s="596"/>
      <c r="J2986" s="591">
        <v>555370</v>
      </c>
    </row>
    <row r="2987" spans="1:10" ht="15" customHeight="1">
      <c r="A2987" s="587"/>
      <c r="B2987" s="291">
        <v>4</v>
      </c>
      <c r="C2987" s="593" t="str">
        <f>_xlfn.CONCAT(Table1[[#This Row],[groupid]],Table1[[#This Row],[Thành phần hao phí]])</f>
        <v>4Phao thép 60T</v>
      </c>
      <c r="D2987" s="594" t="s">
        <v>108</v>
      </c>
      <c r="E2987" s="589" t="s">
        <v>109</v>
      </c>
      <c r="F2987" s="588" t="s">
        <v>103</v>
      </c>
      <c r="G2987" s="595">
        <v>0.08</v>
      </c>
      <c r="H2987" s="590">
        <v>115189</v>
      </c>
      <c r="I2987" s="596">
        <v>1.9</v>
      </c>
      <c r="J2987" s="591">
        <v>17509</v>
      </c>
    </row>
    <row r="2988" spans="1:10" ht="15" customHeight="1">
      <c r="A2988" s="587"/>
      <c r="B2988" s="291">
        <v>4</v>
      </c>
      <c r="C2988" s="593" t="str">
        <f>_xlfn.CONCAT(Table1[[#This Row],[groupid]],Table1[[#This Row],[Thành phần hao phí]])</f>
        <v>4Tàu kéo 75CV</v>
      </c>
      <c r="D2988" s="594" t="s">
        <v>123</v>
      </c>
      <c r="E2988" s="589" t="s">
        <v>124</v>
      </c>
      <c r="F2988" s="588" t="s">
        <v>103</v>
      </c>
      <c r="G2988" s="595">
        <v>0.08</v>
      </c>
      <c r="H2988" s="590">
        <v>3538558</v>
      </c>
      <c r="I2988" s="596">
        <v>1.9</v>
      </c>
      <c r="J2988" s="591">
        <v>537861</v>
      </c>
    </row>
    <row r="2989" spans="1:10" ht="15" customHeight="1">
      <c r="A2989" s="587"/>
      <c r="B2989" s="291">
        <v>4</v>
      </c>
      <c r="C2989" s="593" t="str">
        <f>_xlfn.CONCAT(Table1[[#This Row],[groupid]],Table1[[#This Row],[Thành phần hao phí]])</f>
        <v>4Cộng</v>
      </c>
      <c r="D2989" s="594"/>
      <c r="E2989" s="589" t="s">
        <v>314</v>
      </c>
      <c r="F2989" s="588"/>
      <c r="G2989" s="595"/>
      <c r="H2989" s="590"/>
      <c r="I2989" s="596"/>
      <c r="J2989" s="591">
        <v>555370</v>
      </c>
    </row>
    <row r="2990" spans="1:10" ht="15" customHeight="1">
      <c r="A2990" s="587">
        <v>5</v>
      </c>
      <c r="B2990" s="291">
        <v>5</v>
      </c>
      <c r="C2990" s="593" t="str">
        <f>_xlfn.CONCAT(Table1[[#This Row],[groupid]],Table1[[#This Row],[Thành phần hao phí]])</f>
        <v>5Đào xúc bùn lên xà lan 400T bằng máy đào gầu dây &lt;1,25m3, (máy đào đứng trên phao thép trọng tải 60T)</v>
      </c>
      <c r="D2990" s="594" t="s">
        <v>63</v>
      </c>
      <c r="E2990" s="589" t="s">
        <v>64</v>
      </c>
      <c r="F2990" s="588" t="s">
        <v>54</v>
      </c>
      <c r="G2990" s="595">
        <v>1</v>
      </c>
      <c r="H2990" s="590"/>
      <c r="I2990" s="596"/>
      <c r="J2990" s="591"/>
    </row>
    <row r="2991" spans="1:10" ht="15" customHeight="1">
      <c r="A2991" s="587"/>
      <c r="B2991" s="291">
        <v>5</v>
      </c>
      <c r="C2991" s="593" t="str">
        <f>_xlfn.CONCAT(Table1[[#This Row],[groupid]],Table1[[#This Row],[Thành phần hao phí]])</f>
        <v>5b) Nhân công</v>
      </c>
      <c r="D2991" s="594"/>
      <c r="E2991" s="589" t="s">
        <v>229</v>
      </c>
      <c r="F2991" s="588"/>
      <c r="G2991" s="595"/>
      <c r="H2991" s="590"/>
      <c r="I2991" s="596"/>
      <c r="J2991" s="591">
        <v>88740</v>
      </c>
    </row>
    <row r="2992" spans="1:10" ht="15" customHeight="1">
      <c r="A2992" s="587"/>
      <c r="B2992" s="291">
        <v>5</v>
      </c>
      <c r="C2992" s="593" t="str">
        <f>_xlfn.CONCAT(Table1[[#This Row],[groupid]],Table1[[#This Row],[Thành phần hao phí]])</f>
        <v>5Nhân công 3,5/7, nhóm 1</v>
      </c>
      <c r="D2992" s="594" t="s">
        <v>96</v>
      </c>
      <c r="E2992" s="589" t="s">
        <v>97</v>
      </c>
      <c r="F2992" s="588" t="s">
        <v>93</v>
      </c>
      <c r="G2992" s="595">
        <v>0.36</v>
      </c>
      <c r="H2992" s="590">
        <v>246500</v>
      </c>
      <c r="I2992" s="596">
        <v>1</v>
      </c>
      <c r="J2992" s="591">
        <v>88740</v>
      </c>
    </row>
    <row r="2993" spans="1:10" ht="15" customHeight="1">
      <c r="A2993" s="587"/>
      <c r="B2993" s="291">
        <v>5</v>
      </c>
      <c r="C2993" s="593" t="str">
        <f>_xlfn.CONCAT(Table1[[#This Row],[groupid]],Table1[[#This Row],[Thành phần hao phí]])</f>
        <v>5c) Máy thi công</v>
      </c>
      <c r="D2993" s="594"/>
      <c r="E2993" s="589" t="s">
        <v>230</v>
      </c>
      <c r="F2993" s="588"/>
      <c r="G2993" s="595"/>
      <c r="H2993" s="590"/>
      <c r="I2993" s="596"/>
      <c r="J2993" s="591">
        <v>1007960</v>
      </c>
    </row>
    <row r="2994" spans="1:10" ht="15" customHeight="1">
      <c r="A2994" s="587"/>
      <c r="B2994" s="291">
        <v>5</v>
      </c>
      <c r="C2994" s="593" t="str">
        <f>_xlfn.CONCAT(Table1[[#This Row],[groupid]],Table1[[#This Row],[Thành phần hao phí]])</f>
        <v>5Máy đào gầu dây 1,2m3</v>
      </c>
      <c r="D2994" s="594" t="s">
        <v>105</v>
      </c>
      <c r="E2994" s="589" t="s">
        <v>106</v>
      </c>
      <c r="F2994" s="588" t="s">
        <v>103</v>
      </c>
      <c r="G2994" s="595">
        <v>0.192</v>
      </c>
      <c r="H2994" s="590">
        <v>3565793</v>
      </c>
      <c r="I2994" s="596">
        <v>1</v>
      </c>
      <c r="J2994" s="591">
        <v>684632</v>
      </c>
    </row>
    <row r="2995" spans="1:10" ht="15" customHeight="1">
      <c r="A2995" s="587"/>
      <c r="B2995" s="291">
        <v>5</v>
      </c>
      <c r="C2995" s="593" t="str">
        <f>_xlfn.CONCAT(Table1[[#This Row],[groupid]],Table1[[#This Row],[Thành phần hao phí]])</f>
        <v>5Sà lan 250T</v>
      </c>
      <c r="D2995" s="594" t="s">
        <v>113</v>
      </c>
      <c r="E2995" s="589" t="s">
        <v>114</v>
      </c>
      <c r="F2995" s="588" t="s">
        <v>103</v>
      </c>
      <c r="G2995" s="595">
        <v>0.192</v>
      </c>
      <c r="H2995" s="590">
        <v>677592</v>
      </c>
      <c r="I2995" s="596">
        <v>1</v>
      </c>
      <c r="J2995" s="591">
        <v>130098</v>
      </c>
    </row>
    <row r="2996" spans="1:10" ht="15" customHeight="1">
      <c r="A2996" s="587"/>
      <c r="B2996" s="291">
        <v>5</v>
      </c>
      <c r="C2996" s="593" t="str">
        <f>_xlfn.CONCAT(Table1[[#This Row],[groupid]],Table1[[#This Row],[Thành phần hao phí]])</f>
        <v>5Phao thép 60T chứa bùn</v>
      </c>
      <c r="D2996" s="594" t="s">
        <v>108</v>
      </c>
      <c r="E2996" s="589" t="s">
        <v>111</v>
      </c>
      <c r="F2996" s="588" t="s">
        <v>103</v>
      </c>
      <c r="G2996" s="595">
        <v>0.192</v>
      </c>
      <c r="H2996" s="590">
        <v>115189</v>
      </c>
      <c r="I2996" s="596">
        <v>1</v>
      </c>
      <c r="J2996" s="591">
        <v>22116</v>
      </c>
    </row>
    <row r="2997" spans="1:10" ht="15" customHeight="1">
      <c r="A2997" s="587"/>
      <c r="B2997" s="291">
        <v>5</v>
      </c>
      <c r="C2997" s="593" t="str">
        <f>_xlfn.CONCAT(Table1[[#This Row],[groupid]],Table1[[#This Row],[Thành phần hao phí]])</f>
        <v>5Sà lan 400T nhận bùn</v>
      </c>
      <c r="D2997" s="594" t="s">
        <v>116</v>
      </c>
      <c r="E2997" s="589" t="s">
        <v>119</v>
      </c>
      <c r="F2997" s="588" t="s">
        <v>103</v>
      </c>
      <c r="G2997" s="595">
        <v>0.192</v>
      </c>
      <c r="H2997" s="590">
        <v>891221</v>
      </c>
      <c r="I2997" s="596">
        <v>1</v>
      </c>
      <c r="J2997" s="591">
        <v>171114</v>
      </c>
    </row>
    <row r="2998" spans="1:10" ht="15" customHeight="1">
      <c r="A2998" s="587"/>
      <c r="B2998" s="291">
        <v>5</v>
      </c>
      <c r="C2998" s="593" t="str">
        <f>_xlfn.CONCAT(Table1[[#This Row],[groupid]],Table1[[#This Row],[Thành phần hao phí]])</f>
        <v>5Cộng</v>
      </c>
      <c r="D2998" s="594"/>
      <c r="E2998" s="589" t="s">
        <v>314</v>
      </c>
      <c r="F2998" s="588"/>
      <c r="G2998" s="595"/>
      <c r="H2998" s="590"/>
      <c r="I2998" s="596"/>
      <c r="J2998" s="591">
        <v>1007960</v>
      </c>
    </row>
    <row r="2999" spans="1:10" ht="15" customHeight="1">
      <c r="A2999" s="587">
        <v>6</v>
      </c>
      <c r="B2999" s="291">
        <v>6</v>
      </c>
      <c r="C2999" s="593" t="str">
        <f>_xlfn.CONCAT(Table1[[#This Row],[groupid]],Table1[[#This Row],[Thành phần hao phí]])</f>
        <v>6Vận chuyển đất, bùn đổ đi bằng tàu kéo 360CV, sà lan 400 tấn, vận chuyển 1 km đầu</v>
      </c>
      <c r="D2999" s="594" t="s">
        <v>57</v>
      </c>
      <c r="E2999" s="589" t="s">
        <v>67</v>
      </c>
      <c r="F2999" s="588" t="s">
        <v>54</v>
      </c>
      <c r="G2999" s="595">
        <v>1</v>
      </c>
      <c r="H2999" s="590"/>
      <c r="I2999" s="596"/>
      <c r="J2999" s="591"/>
    </row>
    <row r="3000" spans="1:10" ht="15" customHeight="1">
      <c r="A3000" s="587"/>
      <c r="B3000" s="291">
        <v>6</v>
      </c>
      <c r="C3000" s="593" t="str">
        <f>_xlfn.CONCAT(Table1[[#This Row],[groupid]],Table1[[#This Row],[Thành phần hao phí]])</f>
        <v>6c) Máy thi công</v>
      </c>
      <c r="D3000" s="594"/>
      <c r="E3000" s="589" t="s">
        <v>230</v>
      </c>
      <c r="F3000" s="588"/>
      <c r="G3000" s="595"/>
      <c r="H3000" s="590"/>
      <c r="I3000" s="596"/>
      <c r="J3000" s="591">
        <v>634088</v>
      </c>
    </row>
    <row r="3001" spans="1:10" ht="15" customHeight="1">
      <c r="A3001" s="587"/>
      <c r="B3001" s="291">
        <v>6</v>
      </c>
      <c r="C3001" s="593" t="str">
        <f>_xlfn.CONCAT(Table1[[#This Row],[groupid]],Table1[[#This Row],[Thành phần hao phí]])</f>
        <v>6Sà lan 400T</v>
      </c>
      <c r="D3001" s="594" t="s">
        <v>116</v>
      </c>
      <c r="E3001" s="589" t="s">
        <v>117</v>
      </c>
      <c r="F3001" s="588" t="s">
        <v>103</v>
      </c>
      <c r="G3001" s="595">
        <v>9.4E-2</v>
      </c>
      <c r="H3001" s="590">
        <v>891221</v>
      </c>
      <c r="I3001" s="596">
        <v>1</v>
      </c>
      <c r="J3001" s="591">
        <v>83775</v>
      </c>
    </row>
    <row r="3002" spans="1:10" ht="15" customHeight="1">
      <c r="A3002" s="587"/>
      <c r="B3002" s="291">
        <v>6</v>
      </c>
      <c r="C3002" s="593" t="str">
        <f>_xlfn.CONCAT(Table1[[#This Row],[groupid]],Table1[[#This Row],[Thành phần hao phí]])</f>
        <v>6Tàu kéo 360CV</v>
      </c>
      <c r="D3002" s="594" t="s">
        <v>120</v>
      </c>
      <c r="E3002" s="589" t="s">
        <v>121</v>
      </c>
      <c r="F3002" s="588" t="s">
        <v>103</v>
      </c>
      <c r="G3002" s="595">
        <v>9.4E-2</v>
      </c>
      <c r="H3002" s="590">
        <v>5854397</v>
      </c>
      <c r="I3002" s="596">
        <v>1</v>
      </c>
      <c r="J3002" s="591">
        <v>550313</v>
      </c>
    </row>
    <row r="3003" spans="1:10" ht="15" customHeight="1">
      <c r="A3003" s="587"/>
      <c r="B3003" s="291">
        <v>6</v>
      </c>
      <c r="C3003" s="593" t="str">
        <f>_xlfn.CONCAT(Table1[[#This Row],[groupid]],Table1[[#This Row],[Thành phần hao phí]])</f>
        <v>6Cộng</v>
      </c>
      <c r="D3003" s="594"/>
      <c r="E3003" s="589" t="s">
        <v>314</v>
      </c>
      <c r="F3003" s="588"/>
      <c r="G3003" s="595"/>
      <c r="H3003" s="590"/>
      <c r="I3003" s="596"/>
      <c r="J3003" s="591">
        <v>634088</v>
      </c>
    </row>
    <row r="3004" spans="1:10" ht="15" customHeight="1">
      <c r="A3004" s="587">
        <v>7</v>
      </c>
      <c r="B3004" s="291">
        <v>7</v>
      </c>
      <c r="C3004" s="593" t="str">
        <f>_xlfn.CONCAT(Table1[[#This Row],[groupid]],Table1[[#This Row],[Thành phần hao phí]])</f>
        <v>7Vận chuyển đất, bùn đổ đi bằng tàu kéo 360CV, sà lan 400 tấn, vận chuyển 1 km tiếp theo, cự ly &lt;= 6km</v>
      </c>
      <c r="D3004" s="594" t="s">
        <v>60</v>
      </c>
      <c r="E3004" s="589" t="s">
        <v>69</v>
      </c>
      <c r="F3004" s="588" t="s">
        <v>54</v>
      </c>
      <c r="G3004" s="595">
        <v>1</v>
      </c>
      <c r="H3004" s="590"/>
      <c r="I3004" s="596"/>
      <c r="J3004" s="591"/>
    </row>
    <row r="3005" spans="1:10" ht="15" customHeight="1">
      <c r="A3005" s="587"/>
      <c r="B3005" s="291">
        <v>7</v>
      </c>
      <c r="C3005" s="593" t="str">
        <f>_xlfn.CONCAT(Table1[[#This Row],[groupid]],Table1[[#This Row],[Thành phần hao phí]])</f>
        <v>7c) Máy thi công</v>
      </c>
      <c r="D3005" s="594"/>
      <c r="E3005" s="589" t="s">
        <v>230</v>
      </c>
      <c r="F3005" s="588"/>
      <c r="G3005" s="595"/>
      <c r="H3005" s="590"/>
      <c r="I3005" s="596"/>
      <c r="J3005" s="591">
        <v>2698247</v>
      </c>
    </row>
    <row r="3006" spans="1:10" ht="15" customHeight="1">
      <c r="A3006" s="587"/>
      <c r="B3006" s="291">
        <v>7</v>
      </c>
      <c r="C3006" s="593" t="str">
        <f>_xlfn.CONCAT(Table1[[#This Row],[groupid]],Table1[[#This Row],[Thành phần hao phí]])</f>
        <v>7Sà lan 400T</v>
      </c>
      <c r="D3006" s="594" t="s">
        <v>116</v>
      </c>
      <c r="E3006" s="589" t="s">
        <v>117</v>
      </c>
      <c r="F3006" s="588" t="s">
        <v>103</v>
      </c>
      <c r="G3006" s="595">
        <v>0.08</v>
      </c>
      <c r="H3006" s="590">
        <v>891221</v>
      </c>
      <c r="I3006" s="596">
        <v>5</v>
      </c>
      <c r="J3006" s="591">
        <v>356488</v>
      </c>
    </row>
    <row r="3007" spans="1:10" ht="15" customHeight="1">
      <c r="A3007" s="587"/>
      <c r="B3007" s="291">
        <v>7</v>
      </c>
      <c r="C3007" s="593" t="str">
        <f>_xlfn.CONCAT(Table1[[#This Row],[groupid]],Table1[[#This Row],[Thành phần hao phí]])</f>
        <v>7Tàu kéo 360CV</v>
      </c>
      <c r="D3007" s="594" t="s">
        <v>120</v>
      </c>
      <c r="E3007" s="589" t="s">
        <v>121</v>
      </c>
      <c r="F3007" s="588" t="s">
        <v>103</v>
      </c>
      <c r="G3007" s="595">
        <v>0.08</v>
      </c>
      <c r="H3007" s="590">
        <v>5854397</v>
      </c>
      <c r="I3007" s="596">
        <v>5</v>
      </c>
      <c r="J3007" s="591">
        <v>2341759</v>
      </c>
    </row>
    <row r="3008" spans="1:10" ht="15" customHeight="1">
      <c r="A3008" s="587"/>
      <c r="B3008" s="291">
        <v>7</v>
      </c>
      <c r="C3008" s="593" t="str">
        <f>_xlfn.CONCAT(Table1[[#This Row],[groupid]],Table1[[#This Row],[Thành phần hao phí]])</f>
        <v>7Cộng</v>
      </c>
      <c r="D3008" s="594"/>
      <c r="E3008" s="589" t="s">
        <v>314</v>
      </c>
      <c r="F3008" s="588"/>
      <c r="G3008" s="595"/>
      <c r="H3008" s="590"/>
      <c r="I3008" s="596"/>
      <c r="J3008" s="591">
        <v>2698247</v>
      </c>
    </row>
    <row r="3009" spans="1:10" ht="15" customHeight="1">
      <c r="A3009" s="587">
        <v>8</v>
      </c>
      <c r="B3009" s="291">
        <v>8</v>
      </c>
      <c r="C3009" s="593" t="str">
        <f>_xlfn.CONCAT(Table1[[#This Row],[groupid]],Table1[[#This Row],[Thành phần hao phí]])</f>
        <v>8Vận chuyển đất, bùn đổ đi bằng tàu kéo 360CV, sà lan 400 tấn, vận chuyển 1 km tiếp theo, cự ly từ 6 - 20km</v>
      </c>
      <c r="D3009" s="594" t="s">
        <v>71</v>
      </c>
      <c r="E3009" s="589" t="s">
        <v>72</v>
      </c>
      <c r="F3009" s="588" t="s">
        <v>54</v>
      </c>
      <c r="G3009" s="595">
        <v>1</v>
      </c>
      <c r="H3009" s="590"/>
      <c r="I3009" s="596"/>
      <c r="J3009" s="591"/>
    </row>
    <row r="3010" spans="1:10" ht="15" customHeight="1">
      <c r="A3010" s="587"/>
      <c r="B3010" s="291">
        <v>8</v>
      </c>
      <c r="C3010" s="593" t="str">
        <f>_xlfn.CONCAT(Table1[[#This Row],[groupid]],Table1[[#This Row],[Thành phần hao phí]])</f>
        <v>8c) Máy thi công</v>
      </c>
      <c r="D3010" s="594"/>
      <c r="E3010" s="589" t="s">
        <v>230</v>
      </c>
      <c r="F3010" s="588"/>
      <c r="G3010" s="595"/>
      <c r="H3010" s="590"/>
      <c r="I3010" s="596"/>
      <c r="J3010" s="591">
        <v>6705145</v>
      </c>
    </row>
    <row r="3011" spans="1:10" ht="15" customHeight="1">
      <c r="A3011" s="587"/>
      <c r="B3011" s="291">
        <v>8</v>
      </c>
      <c r="C3011" s="593" t="str">
        <f>_xlfn.CONCAT(Table1[[#This Row],[groupid]],Table1[[#This Row],[Thành phần hao phí]])</f>
        <v>8Sà lan 400T</v>
      </c>
      <c r="D3011" s="594" t="s">
        <v>116</v>
      </c>
      <c r="E3011" s="589" t="s">
        <v>117</v>
      </c>
      <c r="F3011" s="588" t="s">
        <v>103</v>
      </c>
      <c r="G3011" s="595">
        <v>7.0999999999999994E-2</v>
      </c>
      <c r="H3011" s="590">
        <v>891221</v>
      </c>
      <c r="I3011" s="596">
        <v>14</v>
      </c>
      <c r="J3011" s="591">
        <v>885874</v>
      </c>
    </row>
    <row r="3012" spans="1:10" ht="15" customHeight="1">
      <c r="A3012" s="587"/>
      <c r="B3012" s="291">
        <v>8</v>
      </c>
      <c r="C3012" s="593" t="str">
        <f>_xlfn.CONCAT(Table1[[#This Row],[groupid]],Table1[[#This Row],[Thành phần hao phí]])</f>
        <v>8Tàu kéo 360CV</v>
      </c>
      <c r="D3012" s="594" t="s">
        <v>120</v>
      </c>
      <c r="E3012" s="589" t="s">
        <v>121</v>
      </c>
      <c r="F3012" s="588" t="s">
        <v>103</v>
      </c>
      <c r="G3012" s="595">
        <v>7.0999999999999994E-2</v>
      </c>
      <c r="H3012" s="590">
        <v>5854397</v>
      </c>
      <c r="I3012" s="596">
        <v>14</v>
      </c>
      <c r="J3012" s="591">
        <v>5819271</v>
      </c>
    </row>
    <row r="3013" spans="1:10" ht="15" customHeight="1">
      <c r="A3013" s="587"/>
      <c r="B3013" s="291">
        <v>8</v>
      </c>
      <c r="C3013" s="593" t="str">
        <f>_xlfn.CONCAT(Table1[[#This Row],[groupid]],Table1[[#This Row],[Thành phần hao phí]])</f>
        <v>8Cộng</v>
      </c>
      <c r="D3013" s="594"/>
      <c r="E3013" s="589" t="s">
        <v>314</v>
      </c>
      <c r="F3013" s="588"/>
      <c r="G3013" s="595"/>
      <c r="H3013" s="590"/>
      <c r="I3013" s="596"/>
      <c r="J3013" s="591">
        <v>6705145</v>
      </c>
    </row>
    <row r="3014" spans="1:10" ht="15" customHeight="1">
      <c r="A3014" s="587">
        <v>9</v>
      </c>
      <c r="B3014" s="291">
        <v>9</v>
      </c>
      <c r="C3014" s="593" t="str">
        <f>_xlfn.CONCAT(Table1[[#This Row],[groupid]],Table1[[#This Row],[Thành phần hao phí]])</f>
        <v>9Vận chuyển đất, bùn đổ đi bằng tàu kéo 360CV, sà lan 400 tấn, vận chuyển 1 km tiếp theo, cự ly &gt; 20km</v>
      </c>
      <c r="D3014" s="594" t="s">
        <v>74</v>
      </c>
      <c r="E3014" s="589" t="s">
        <v>75</v>
      </c>
      <c r="F3014" s="588" t="s">
        <v>54</v>
      </c>
      <c r="G3014" s="595">
        <v>1</v>
      </c>
      <c r="H3014" s="590"/>
      <c r="I3014" s="596"/>
      <c r="J3014" s="591"/>
    </row>
    <row r="3015" spans="1:10" ht="15" customHeight="1">
      <c r="A3015" s="587"/>
      <c r="B3015" s="291">
        <v>9</v>
      </c>
      <c r="C3015" s="593" t="str">
        <f>_xlfn.CONCAT(Table1[[#This Row],[groupid]],Table1[[#This Row],[Thành phần hao phí]])</f>
        <v>9c) Máy thi công</v>
      </c>
      <c r="D3015" s="594"/>
      <c r="E3015" s="589" t="s">
        <v>230</v>
      </c>
      <c r="F3015" s="588"/>
      <c r="G3015" s="595"/>
      <c r="H3015" s="590"/>
      <c r="I3015" s="596"/>
      <c r="J3015" s="591">
        <v>279269</v>
      </c>
    </row>
    <row r="3016" spans="1:10" ht="15" customHeight="1">
      <c r="A3016" s="587"/>
      <c r="B3016" s="291">
        <v>9</v>
      </c>
      <c r="C3016" s="593" t="str">
        <f>_xlfn.CONCAT(Table1[[#This Row],[groupid]],Table1[[#This Row],[Thành phần hao phí]])</f>
        <v>9Sà lan 400T</v>
      </c>
      <c r="D3016" s="594" t="s">
        <v>116</v>
      </c>
      <c r="E3016" s="589" t="s">
        <v>117</v>
      </c>
      <c r="F3016" s="588" t="s">
        <v>103</v>
      </c>
      <c r="G3016" s="595">
        <v>6.9000000000000006E-2</v>
      </c>
      <c r="H3016" s="590">
        <v>891221</v>
      </c>
      <c r="I3016" s="596">
        <v>0.6</v>
      </c>
      <c r="J3016" s="591">
        <v>36897</v>
      </c>
    </row>
    <row r="3017" spans="1:10" ht="15" customHeight="1">
      <c r="A3017" s="587"/>
      <c r="B3017" s="291">
        <v>9</v>
      </c>
      <c r="C3017" s="593" t="str">
        <f>_xlfn.CONCAT(Table1[[#This Row],[groupid]],Table1[[#This Row],[Thành phần hao phí]])</f>
        <v>9Tàu kéo 360CV</v>
      </c>
      <c r="D3017" s="594" t="s">
        <v>120</v>
      </c>
      <c r="E3017" s="589" t="s">
        <v>121</v>
      </c>
      <c r="F3017" s="588" t="s">
        <v>103</v>
      </c>
      <c r="G3017" s="595">
        <v>6.9000000000000006E-2</v>
      </c>
      <c r="H3017" s="590">
        <v>5854397</v>
      </c>
      <c r="I3017" s="596">
        <v>0.6</v>
      </c>
      <c r="J3017" s="591">
        <v>242372</v>
      </c>
    </row>
    <row r="3018" spans="1:10" ht="15" customHeight="1">
      <c r="A3018" s="587"/>
      <c r="B3018" s="291">
        <v>9</v>
      </c>
      <c r="C3018" s="593" t="str">
        <f>_xlfn.CONCAT(Table1[[#This Row],[groupid]],Table1[[#This Row],[Thành phần hao phí]])</f>
        <v>9Cộng</v>
      </c>
      <c r="D3018" s="594"/>
      <c r="E3018" s="589" t="s">
        <v>314</v>
      </c>
      <c r="F3018" s="588"/>
      <c r="G3018" s="595"/>
      <c r="H3018" s="590"/>
      <c r="I3018" s="596"/>
      <c r="J3018" s="591">
        <v>279269</v>
      </c>
    </row>
    <row r="3019" spans="1:10" ht="15" customHeight="1">
      <c r="A3019" s="587">
        <v>10</v>
      </c>
      <c r="B3019" s="291">
        <v>10</v>
      </c>
      <c r="C3019" s="593" t="str">
        <f>_xlfn.CONCAT(Table1[[#This Row],[groupid]],Table1[[#This Row],[Thành phần hao phí]])</f>
        <v>10Vận chuyển đất từ sà lan 400T lên bờ bằng máy đào gầu dây 1,2m3, chiều cao đổ đất &lt;= 3m, bùn đặc</v>
      </c>
      <c r="D3019" s="594" t="s">
        <v>63</v>
      </c>
      <c r="E3019" s="589" t="s">
        <v>77</v>
      </c>
      <c r="F3019" s="588" t="s">
        <v>54</v>
      </c>
      <c r="G3019" s="595">
        <v>1</v>
      </c>
      <c r="H3019" s="590"/>
      <c r="I3019" s="596"/>
      <c r="J3019" s="591"/>
    </row>
    <row r="3020" spans="1:10" ht="15" customHeight="1">
      <c r="A3020" s="587"/>
      <c r="B3020" s="291">
        <v>10</v>
      </c>
      <c r="C3020" s="593" t="str">
        <f>_xlfn.CONCAT(Table1[[#This Row],[groupid]],Table1[[#This Row],[Thành phần hao phí]])</f>
        <v>10b) Nhân công</v>
      </c>
      <c r="D3020" s="594"/>
      <c r="E3020" s="589" t="s">
        <v>229</v>
      </c>
      <c r="F3020" s="588"/>
      <c r="G3020" s="595"/>
      <c r="H3020" s="590"/>
      <c r="I3020" s="596"/>
      <c r="J3020" s="591">
        <v>88740</v>
      </c>
    </row>
    <row r="3021" spans="1:10" ht="15" customHeight="1">
      <c r="A3021" s="587"/>
      <c r="B3021" s="291">
        <v>10</v>
      </c>
      <c r="C3021" s="593" t="str">
        <f>_xlfn.CONCAT(Table1[[#This Row],[groupid]],Table1[[#This Row],[Thành phần hao phí]])</f>
        <v>10Nhân công 3,5/7, nhóm 1</v>
      </c>
      <c r="D3021" s="594" t="s">
        <v>96</v>
      </c>
      <c r="E3021" s="589" t="s">
        <v>97</v>
      </c>
      <c r="F3021" s="588" t="s">
        <v>93</v>
      </c>
      <c r="G3021" s="595">
        <v>0.36</v>
      </c>
      <c r="H3021" s="590">
        <v>246500</v>
      </c>
      <c r="I3021" s="596">
        <v>1</v>
      </c>
      <c r="J3021" s="591">
        <v>88740</v>
      </c>
    </row>
    <row r="3022" spans="1:10" ht="15" customHeight="1">
      <c r="A3022" s="587"/>
      <c r="B3022" s="291">
        <v>10</v>
      </c>
      <c r="C3022" s="593" t="str">
        <f>_xlfn.CONCAT(Table1[[#This Row],[groupid]],Table1[[#This Row],[Thành phần hao phí]])</f>
        <v>10c) Máy thi công</v>
      </c>
      <c r="D3022" s="594"/>
      <c r="E3022" s="589" t="s">
        <v>230</v>
      </c>
      <c r="F3022" s="588"/>
      <c r="G3022" s="595"/>
      <c r="H3022" s="590"/>
      <c r="I3022" s="596"/>
      <c r="J3022" s="591">
        <v>985844</v>
      </c>
    </row>
    <row r="3023" spans="1:10" ht="15" customHeight="1">
      <c r="A3023" s="587"/>
      <c r="B3023" s="291">
        <v>10</v>
      </c>
      <c r="C3023" s="593" t="str">
        <f>_xlfn.CONCAT(Table1[[#This Row],[groupid]],Table1[[#This Row],[Thành phần hao phí]])</f>
        <v>10Máy đào gầu dây 1,2m3</v>
      </c>
      <c r="D3023" s="594" t="s">
        <v>105</v>
      </c>
      <c r="E3023" s="589" t="s">
        <v>106</v>
      </c>
      <c r="F3023" s="588" t="s">
        <v>103</v>
      </c>
      <c r="G3023" s="595">
        <v>0.192</v>
      </c>
      <c r="H3023" s="590">
        <v>3565793</v>
      </c>
      <c r="I3023" s="596">
        <v>1</v>
      </c>
      <c r="J3023" s="591">
        <v>684632</v>
      </c>
    </row>
    <row r="3024" spans="1:10" ht="15" customHeight="1">
      <c r="A3024" s="587"/>
      <c r="B3024" s="291">
        <v>10</v>
      </c>
      <c r="C3024" s="593" t="str">
        <f>_xlfn.CONCAT(Table1[[#This Row],[groupid]],Table1[[#This Row],[Thành phần hao phí]])</f>
        <v>10Sà lan 250T</v>
      </c>
      <c r="D3024" s="594" t="s">
        <v>113</v>
      </c>
      <c r="E3024" s="589" t="s">
        <v>114</v>
      </c>
      <c r="F3024" s="588" t="s">
        <v>103</v>
      </c>
      <c r="G3024" s="595">
        <v>0.192</v>
      </c>
      <c r="H3024" s="590">
        <v>677592</v>
      </c>
      <c r="I3024" s="596">
        <v>1</v>
      </c>
      <c r="J3024" s="591">
        <v>130098</v>
      </c>
    </row>
    <row r="3025" spans="1:10" ht="15" customHeight="1">
      <c r="A3025" s="587"/>
      <c r="B3025" s="291">
        <v>10</v>
      </c>
      <c r="C3025" s="593" t="str">
        <f>_xlfn.CONCAT(Table1[[#This Row],[groupid]],Table1[[#This Row],[Thành phần hao phí]])</f>
        <v>10Sà lan 400T</v>
      </c>
      <c r="D3025" s="594" t="s">
        <v>116</v>
      </c>
      <c r="E3025" s="589" t="s">
        <v>117</v>
      </c>
      <c r="F3025" s="588" t="s">
        <v>103</v>
      </c>
      <c r="G3025" s="595">
        <v>0.192</v>
      </c>
      <c r="H3025" s="590">
        <v>891221</v>
      </c>
      <c r="I3025" s="596">
        <v>1</v>
      </c>
      <c r="J3025" s="591">
        <v>171114</v>
      </c>
    </row>
    <row r="3026" spans="1:10" ht="15" customHeight="1">
      <c r="A3026" s="587"/>
      <c r="B3026" s="291">
        <v>10</v>
      </c>
      <c r="C3026" s="593" t="str">
        <f>_xlfn.CONCAT(Table1[[#This Row],[groupid]],Table1[[#This Row],[Thành phần hao phí]])</f>
        <v>10Cộng</v>
      </c>
      <c r="D3026" s="594"/>
      <c r="E3026" s="589" t="s">
        <v>314</v>
      </c>
      <c r="F3026" s="588"/>
      <c r="G3026" s="595"/>
      <c r="H3026" s="590"/>
      <c r="I3026" s="596"/>
      <c r="J3026" s="591">
        <v>985844</v>
      </c>
    </row>
    <row r="3027" spans="1:10" ht="15" customHeight="1">
      <c r="A3027" s="587">
        <v>11</v>
      </c>
      <c r="B3027" s="291">
        <v>11</v>
      </c>
      <c r="C3027" s="593" t="str">
        <f>_xlfn.CONCAT(Table1[[#This Row],[groupid]],Table1[[#This Row],[Thành phần hao phí]])</f>
        <v>110</v>
      </c>
      <c r="D3027" s="594">
        <v>0</v>
      </c>
      <c r="E3027" s="589">
        <v>0</v>
      </c>
      <c r="F3027" s="588">
        <v>0</v>
      </c>
      <c r="G3027" s="595">
        <v>1</v>
      </c>
      <c r="H3027" s="590"/>
      <c r="I3027" s="596"/>
      <c r="J3027" s="591"/>
    </row>
    <row r="3028" spans="1:10" ht="15" customHeight="1">
      <c r="A3028" s="587"/>
      <c r="B3028" s="291">
        <v>11</v>
      </c>
      <c r="C3028" s="593" t="str">
        <f>_xlfn.CONCAT(Table1[[#This Row],[groupid]],Table1[[#This Row],[Thành phần hao phí]])</f>
        <v>11b) Nhân công</v>
      </c>
      <c r="D3028" s="594"/>
      <c r="E3028" s="589" t="s">
        <v>229</v>
      </c>
      <c r="F3028" s="588"/>
      <c r="G3028" s="595"/>
      <c r="H3028" s="590"/>
      <c r="I3028" s="596"/>
      <c r="J3028" s="591">
        <v>243933</v>
      </c>
    </row>
    <row r="3029" spans="1:10" ht="15" customHeight="1">
      <c r="A3029" s="587"/>
      <c r="B3029" s="291">
        <v>11</v>
      </c>
      <c r="C3029" s="593" t="str">
        <f>_xlfn.CONCAT(Table1[[#This Row],[groupid]],Table1[[#This Row],[Thành phần hao phí]])</f>
        <v>11Nhân công 3,5/7, nhóm 1</v>
      </c>
      <c r="D3029" s="594" t="s">
        <v>96</v>
      </c>
      <c r="E3029" s="589" t="s">
        <v>97</v>
      </c>
      <c r="F3029" s="588" t="s">
        <v>93</v>
      </c>
      <c r="G3029" s="595">
        <v>0.36</v>
      </c>
      <c r="H3029" s="590">
        <v>677592</v>
      </c>
      <c r="I3029" s="596">
        <v>1</v>
      </c>
      <c r="J3029" s="591">
        <v>243933</v>
      </c>
    </row>
    <row r="3030" spans="1:10" ht="15" customHeight="1">
      <c r="A3030" s="587"/>
      <c r="B3030" s="291">
        <v>11</v>
      </c>
      <c r="C3030" s="593" t="str">
        <f>_xlfn.CONCAT(Table1[[#This Row],[groupid]],Table1[[#This Row],[Thành phần hao phí]])</f>
        <v>11c) Máy thi công</v>
      </c>
      <c r="D3030" s="594"/>
      <c r="E3030" s="589" t="s">
        <v>230</v>
      </c>
      <c r="F3030" s="588"/>
      <c r="G3030" s="595"/>
      <c r="H3030" s="590"/>
      <c r="I3030" s="596"/>
      <c r="J3030" s="591">
        <v>679403</v>
      </c>
    </row>
    <row r="3031" spans="1:10" ht="15" customHeight="1">
      <c r="A3031" s="587"/>
      <c r="B3031" s="291">
        <v>11</v>
      </c>
      <c r="C3031" s="593" t="str">
        <f>_xlfn.CONCAT(Table1[[#This Row],[groupid]],Table1[[#This Row],[Thành phần hao phí]])</f>
        <v>11Máy đào gầu dây 1,2m3</v>
      </c>
      <c r="D3031" s="594" t="s">
        <v>105</v>
      </c>
      <c r="E3031" s="589" t="s">
        <v>106</v>
      </c>
      <c r="F3031" s="588" t="s">
        <v>103</v>
      </c>
      <c r="G3031" s="595">
        <v>0.192</v>
      </c>
      <c r="H3031" s="590">
        <v>3538558</v>
      </c>
      <c r="I3031" s="596">
        <v>1</v>
      </c>
      <c r="J3031" s="591">
        <v>679403</v>
      </c>
    </row>
    <row r="3032" spans="1:10" ht="15" customHeight="1">
      <c r="A3032" s="587"/>
      <c r="B3032" s="291">
        <v>11</v>
      </c>
      <c r="C3032" s="593" t="str">
        <f>_xlfn.CONCAT(Table1[[#This Row],[groupid]],Table1[[#This Row],[Thành phần hao phí]])</f>
        <v>11Sà lan 250T</v>
      </c>
      <c r="D3032" s="594" t="s">
        <v>113</v>
      </c>
      <c r="E3032" s="589" t="s">
        <v>114</v>
      </c>
      <c r="F3032" s="588" t="s">
        <v>103</v>
      </c>
      <c r="G3032" s="595">
        <v>0.192</v>
      </c>
      <c r="H3032" s="590">
        <v>0</v>
      </c>
      <c r="I3032" s="596">
        <v>1</v>
      </c>
      <c r="J3032" s="591">
        <v>0</v>
      </c>
    </row>
    <row r="3033" spans="1:10" ht="15" customHeight="1">
      <c r="A3033" s="587"/>
      <c r="B3033" s="291">
        <v>11</v>
      </c>
      <c r="C3033" s="593" t="str">
        <f>_xlfn.CONCAT(Table1[[#This Row],[groupid]],Table1[[#This Row],[Thành phần hao phí]])</f>
        <v>11Sà lan 400T</v>
      </c>
      <c r="D3033" s="594" t="s">
        <v>116</v>
      </c>
      <c r="E3033" s="589" t="s">
        <v>117</v>
      </c>
      <c r="F3033" s="588" t="s">
        <v>103</v>
      </c>
      <c r="G3033" s="595">
        <v>0.192</v>
      </c>
      <c r="H3033" s="590">
        <v>0</v>
      </c>
      <c r="I3033" s="596">
        <v>1</v>
      </c>
      <c r="J3033" s="591">
        <v>0</v>
      </c>
    </row>
    <row r="3034" spans="1:10" ht="15" customHeight="1">
      <c r="A3034" s="587"/>
      <c r="B3034" s="291">
        <v>11</v>
      </c>
      <c r="C3034" s="593" t="str">
        <f>_xlfn.CONCAT(Table1[[#This Row],[groupid]],Table1[[#This Row],[Thành phần hao phí]])</f>
        <v>11Cộng</v>
      </c>
      <c r="D3034" s="594"/>
      <c r="E3034" s="589" t="s">
        <v>314</v>
      </c>
      <c r="F3034" s="588"/>
      <c r="G3034" s="595"/>
      <c r="H3034" s="590"/>
      <c r="I3034" s="596"/>
      <c r="J3034" s="591">
        <v>679403</v>
      </c>
    </row>
    <row r="3035" spans="1:10" ht="15" customHeight="1">
      <c r="A3035" s="587">
        <v>12</v>
      </c>
      <c r="B3035" s="291">
        <v>12</v>
      </c>
      <c r="C3035" s="593" t="str">
        <f>_xlfn.CONCAT(Table1[[#This Row],[groupid]],Table1[[#This Row],[Thành phần hao phí]])</f>
        <v>120</v>
      </c>
      <c r="D3035" s="594">
        <v>0</v>
      </c>
      <c r="E3035" s="589">
        <v>0</v>
      </c>
      <c r="F3035" s="588">
        <v>0</v>
      </c>
      <c r="G3035" s="595">
        <v>1</v>
      </c>
      <c r="H3035" s="590"/>
      <c r="I3035" s="596"/>
      <c r="J3035" s="591"/>
    </row>
    <row r="3036" spans="1:10" ht="15" customHeight="1">
      <c r="A3036" s="587"/>
      <c r="B3036" s="291">
        <v>12</v>
      </c>
      <c r="C3036" s="593" t="str">
        <f>_xlfn.CONCAT(Table1[[#This Row],[groupid]],Table1[[#This Row],[Thành phần hao phí]])</f>
        <v>12b) Nhân công</v>
      </c>
      <c r="D3036" s="594"/>
      <c r="E3036" s="589" t="s">
        <v>229</v>
      </c>
      <c r="F3036" s="588"/>
      <c r="G3036" s="595"/>
      <c r="H3036" s="590"/>
      <c r="I3036" s="596"/>
      <c r="J3036" s="591">
        <v>0</v>
      </c>
    </row>
    <row r="3037" spans="1:10" ht="15" customHeight="1">
      <c r="A3037" s="587"/>
      <c r="B3037" s="291">
        <v>12</v>
      </c>
      <c r="C3037" s="593" t="str">
        <f>_xlfn.CONCAT(Table1[[#This Row],[groupid]],Table1[[#This Row],[Thành phần hao phí]])</f>
        <v>12Nhân công 3,5/7, nhóm 1</v>
      </c>
      <c r="D3037" s="594" t="s">
        <v>96</v>
      </c>
      <c r="E3037" s="589" t="s">
        <v>97</v>
      </c>
      <c r="F3037" s="588" t="s">
        <v>93</v>
      </c>
      <c r="G3037" s="595">
        <v>0.36</v>
      </c>
      <c r="H3037" s="590">
        <v>0</v>
      </c>
      <c r="I3037" s="596">
        <v>1</v>
      </c>
      <c r="J3037" s="591">
        <v>0</v>
      </c>
    </row>
    <row r="3038" spans="1:10" ht="15" customHeight="1">
      <c r="A3038" s="587"/>
      <c r="B3038" s="291">
        <v>12</v>
      </c>
      <c r="C3038" s="593" t="str">
        <f>_xlfn.CONCAT(Table1[[#This Row],[groupid]],Table1[[#This Row],[Thành phần hao phí]])</f>
        <v>12c) Máy thi công</v>
      </c>
      <c r="D3038" s="594"/>
      <c r="E3038" s="589" t="s">
        <v>230</v>
      </c>
      <c r="F3038" s="588"/>
      <c r="G3038" s="595"/>
      <c r="H3038" s="590"/>
      <c r="I3038" s="596"/>
      <c r="J3038" s="591">
        <v>0</v>
      </c>
    </row>
    <row r="3039" spans="1:10" ht="15" customHeight="1">
      <c r="A3039" s="587"/>
      <c r="B3039" s="291">
        <v>12</v>
      </c>
      <c r="C3039" s="593" t="str">
        <f>_xlfn.CONCAT(Table1[[#This Row],[groupid]],Table1[[#This Row],[Thành phần hao phí]])</f>
        <v>12Máy đào gầu dây 1,2m3</v>
      </c>
      <c r="D3039" s="594" t="s">
        <v>105</v>
      </c>
      <c r="E3039" s="589" t="s">
        <v>106</v>
      </c>
      <c r="F3039" s="588" t="s">
        <v>103</v>
      </c>
      <c r="G3039" s="595">
        <v>0.192</v>
      </c>
      <c r="H3039" s="590">
        <v>0</v>
      </c>
      <c r="I3039" s="596">
        <v>1</v>
      </c>
      <c r="J3039" s="591">
        <v>0</v>
      </c>
    </row>
    <row r="3040" spans="1:10" ht="15" customHeight="1">
      <c r="A3040" s="587"/>
      <c r="B3040" s="291">
        <v>12</v>
      </c>
      <c r="C3040" s="593" t="str">
        <f>_xlfn.CONCAT(Table1[[#This Row],[groupid]],Table1[[#This Row],[Thành phần hao phí]])</f>
        <v>12Sà lan 250T</v>
      </c>
      <c r="D3040" s="594" t="s">
        <v>113</v>
      </c>
      <c r="E3040" s="589" t="s">
        <v>114</v>
      </c>
      <c r="F3040" s="588" t="s">
        <v>103</v>
      </c>
      <c r="G3040" s="595">
        <v>0.192</v>
      </c>
      <c r="H3040" s="590">
        <v>0</v>
      </c>
      <c r="I3040" s="596">
        <v>1</v>
      </c>
      <c r="J3040" s="591">
        <v>0</v>
      </c>
    </row>
    <row r="3041" spans="1:10" ht="15" customHeight="1">
      <c r="A3041" s="587"/>
      <c r="B3041" s="291">
        <v>12</v>
      </c>
      <c r="C3041" s="593" t="str">
        <f>_xlfn.CONCAT(Table1[[#This Row],[groupid]],Table1[[#This Row],[Thành phần hao phí]])</f>
        <v>12Sà lan 400T</v>
      </c>
      <c r="D3041" s="594" t="s">
        <v>116</v>
      </c>
      <c r="E3041" s="589" t="s">
        <v>117</v>
      </c>
      <c r="F3041" s="588" t="s">
        <v>103</v>
      </c>
      <c r="G3041" s="595">
        <v>0.192</v>
      </c>
      <c r="H3041" s="590">
        <v>0</v>
      </c>
      <c r="I3041" s="596">
        <v>1</v>
      </c>
      <c r="J3041" s="591">
        <v>0</v>
      </c>
    </row>
    <row r="3042" spans="1:10" ht="15" customHeight="1">
      <c r="A3042" s="587"/>
      <c r="B3042" s="291">
        <v>12</v>
      </c>
      <c r="C3042" s="593" t="str">
        <f>_xlfn.CONCAT(Table1[[#This Row],[groupid]],Table1[[#This Row],[Thành phần hao phí]])</f>
        <v>12Cộng</v>
      </c>
      <c r="D3042" s="594"/>
      <c r="E3042" s="589" t="s">
        <v>314</v>
      </c>
      <c r="F3042" s="588"/>
      <c r="G3042" s="595"/>
      <c r="H3042" s="590"/>
      <c r="I3042" s="596"/>
      <c r="J3042" s="591">
        <v>0</v>
      </c>
    </row>
    <row r="3043" spans="1:10" ht="15" customHeight="1">
      <c r="A3043" s="587">
        <v>13</v>
      </c>
      <c r="B3043" s="291">
        <v>13</v>
      </c>
      <c r="C3043" s="593" t="str">
        <f>_xlfn.CONCAT(Table1[[#This Row],[groupid]],Table1[[#This Row],[Thành phần hao phí]])</f>
        <v>130</v>
      </c>
      <c r="D3043" s="594">
        <v>0</v>
      </c>
      <c r="E3043" s="589">
        <v>0</v>
      </c>
      <c r="F3043" s="588">
        <v>0</v>
      </c>
      <c r="G3043" s="595">
        <v>1</v>
      </c>
      <c r="H3043" s="590"/>
      <c r="I3043" s="596"/>
      <c r="J3043" s="591"/>
    </row>
    <row r="3044" spans="1:10" ht="15" customHeight="1">
      <c r="A3044" s="587"/>
      <c r="B3044" s="291">
        <v>13</v>
      </c>
      <c r="C3044" s="593" t="str">
        <f>_xlfn.CONCAT(Table1[[#This Row],[groupid]],Table1[[#This Row],[Thành phần hao phí]])</f>
        <v>13b) Nhân công</v>
      </c>
      <c r="D3044" s="594"/>
      <c r="E3044" s="589" t="s">
        <v>229</v>
      </c>
      <c r="F3044" s="588"/>
      <c r="G3044" s="595"/>
      <c r="H3044" s="590"/>
      <c r="I3044" s="596"/>
      <c r="J3044" s="591">
        <v>0</v>
      </c>
    </row>
    <row r="3045" spans="1:10" ht="15" customHeight="1">
      <c r="A3045" s="587"/>
      <c r="B3045" s="291">
        <v>13</v>
      </c>
      <c r="C3045" s="593" t="str">
        <f>_xlfn.CONCAT(Table1[[#This Row],[groupid]],Table1[[#This Row],[Thành phần hao phí]])</f>
        <v>13Nhân công 3,5/7, nhóm 1</v>
      </c>
      <c r="D3045" s="594" t="s">
        <v>96</v>
      </c>
      <c r="E3045" s="589" t="s">
        <v>97</v>
      </c>
      <c r="F3045" s="588" t="s">
        <v>93</v>
      </c>
      <c r="G3045" s="595">
        <v>0.36</v>
      </c>
      <c r="H3045" s="590">
        <v>0</v>
      </c>
      <c r="I3045" s="596">
        <v>1</v>
      </c>
      <c r="J3045" s="591">
        <v>0</v>
      </c>
    </row>
    <row r="3046" spans="1:10" ht="15" customHeight="1">
      <c r="A3046" s="587"/>
      <c r="B3046" s="291">
        <v>13</v>
      </c>
      <c r="C3046" s="593" t="str">
        <f>_xlfn.CONCAT(Table1[[#This Row],[groupid]],Table1[[#This Row],[Thành phần hao phí]])</f>
        <v>13c) Máy thi công</v>
      </c>
      <c r="D3046" s="594"/>
      <c r="E3046" s="589" t="s">
        <v>230</v>
      </c>
      <c r="F3046" s="588"/>
      <c r="G3046" s="595"/>
      <c r="H3046" s="590"/>
      <c r="I3046" s="596"/>
      <c r="J3046" s="591">
        <v>0</v>
      </c>
    </row>
    <row r="3047" spans="1:10" ht="15" customHeight="1">
      <c r="A3047" s="587"/>
      <c r="B3047" s="291">
        <v>13</v>
      </c>
      <c r="C3047" s="593" t="str">
        <f>_xlfn.CONCAT(Table1[[#This Row],[groupid]],Table1[[#This Row],[Thành phần hao phí]])</f>
        <v>13Máy đào gầu dây 1,2m3</v>
      </c>
      <c r="D3047" s="594" t="s">
        <v>105</v>
      </c>
      <c r="E3047" s="589" t="s">
        <v>106</v>
      </c>
      <c r="F3047" s="588" t="s">
        <v>103</v>
      </c>
      <c r="G3047" s="595">
        <v>0.192</v>
      </c>
      <c r="H3047" s="590">
        <v>0</v>
      </c>
      <c r="I3047" s="596">
        <v>1</v>
      </c>
      <c r="J3047" s="591">
        <v>0</v>
      </c>
    </row>
    <row r="3048" spans="1:10" ht="15" customHeight="1">
      <c r="A3048" s="587"/>
      <c r="B3048" s="291">
        <v>13</v>
      </c>
      <c r="C3048" s="593" t="str">
        <f>_xlfn.CONCAT(Table1[[#This Row],[groupid]],Table1[[#This Row],[Thành phần hao phí]])</f>
        <v>13Sà lan 250T</v>
      </c>
      <c r="D3048" s="594" t="s">
        <v>113</v>
      </c>
      <c r="E3048" s="589" t="s">
        <v>114</v>
      </c>
      <c r="F3048" s="588" t="s">
        <v>103</v>
      </c>
      <c r="G3048" s="595">
        <v>0.192</v>
      </c>
      <c r="H3048" s="590">
        <v>0</v>
      </c>
      <c r="I3048" s="596">
        <v>1</v>
      </c>
      <c r="J3048" s="591">
        <v>0</v>
      </c>
    </row>
    <row r="3049" spans="1:10" ht="15" customHeight="1">
      <c r="A3049" s="587"/>
      <c r="B3049" s="291">
        <v>13</v>
      </c>
      <c r="C3049" s="593" t="str">
        <f>_xlfn.CONCAT(Table1[[#This Row],[groupid]],Table1[[#This Row],[Thành phần hao phí]])</f>
        <v>13Sà lan 400T</v>
      </c>
      <c r="D3049" s="594" t="s">
        <v>116</v>
      </c>
      <c r="E3049" s="589" t="s">
        <v>117</v>
      </c>
      <c r="F3049" s="588" t="s">
        <v>103</v>
      </c>
      <c r="G3049" s="595">
        <v>0.192</v>
      </c>
      <c r="H3049" s="590">
        <v>0</v>
      </c>
      <c r="I3049" s="596">
        <v>1</v>
      </c>
      <c r="J3049" s="591">
        <v>0</v>
      </c>
    </row>
    <row r="3050" spans="1:10" ht="15" customHeight="1">
      <c r="A3050" s="587"/>
      <c r="B3050" s="291">
        <v>13</v>
      </c>
      <c r="C3050" s="593" t="str">
        <f>_xlfn.CONCAT(Table1[[#This Row],[groupid]],Table1[[#This Row],[Thành phần hao phí]])</f>
        <v>13Cộng</v>
      </c>
      <c r="D3050" s="594"/>
      <c r="E3050" s="589" t="s">
        <v>314</v>
      </c>
      <c r="F3050" s="588"/>
      <c r="G3050" s="595"/>
      <c r="H3050" s="590"/>
      <c r="I3050" s="596"/>
      <c r="J3050" s="591">
        <v>0</v>
      </c>
    </row>
    <row r="3051" spans="1:10" ht="15" customHeight="1">
      <c r="A3051" s="587">
        <v>14</v>
      </c>
      <c r="B3051" s="291">
        <v>14</v>
      </c>
      <c r="C3051" s="593" t="str">
        <f>_xlfn.CONCAT(Table1[[#This Row],[groupid]],Table1[[#This Row],[Thành phần hao phí]])</f>
        <v>140</v>
      </c>
      <c r="D3051" s="594">
        <v>0</v>
      </c>
      <c r="E3051" s="589">
        <v>0</v>
      </c>
      <c r="F3051" s="588">
        <v>0</v>
      </c>
      <c r="G3051" s="595">
        <v>1</v>
      </c>
      <c r="H3051" s="590"/>
      <c r="I3051" s="596"/>
      <c r="J3051" s="591"/>
    </row>
    <row r="3052" spans="1:10" ht="15" customHeight="1">
      <c r="A3052" s="587"/>
      <c r="B3052" s="291">
        <v>14</v>
      </c>
      <c r="C3052" s="593" t="str">
        <f>_xlfn.CONCAT(Table1[[#This Row],[groupid]],Table1[[#This Row],[Thành phần hao phí]])</f>
        <v>14b) Nhân công</v>
      </c>
      <c r="D3052" s="594"/>
      <c r="E3052" s="589" t="s">
        <v>229</v>
      </c>
      <c r="F3052" s="588"/>
      <c r="G3052" s="595"/>
      <c r="H3052" s="590"/>
      <c r="I3052" s="596"/>
      <c r="J3052" s="591">
        <v>0</v>
      </c>
    </row>
    <row r="3053" spans="1:10" ht="15" customHeight="1">
      <c r="A3053" s="587"/>
      <c r="B3053" s="291">
        <v>14</v>
      </c>
      <c r="C3053" s="593" t="str">
        <f>_xlfn.CONCAT(Table1[[#This Row],[groupid]],Table1[[#This Row],[Thành phần hao phí]])</f>
        <v>14Nhân công 3,5/7, nhóm 1</v>
      </c>
      <c r="D3053" s="594" t="s">
        <v>96</v>
      </c>
      <c r="E3053" s="589" t="s">
        <v>97</v>
      </c>
      <c r="F3053" s="588" t="s">
        <v>93</v>
      </c>
      <c r="G3053" s="595">
        <v>0.36</v>
      </c>
      <c r="H3053" s="590">
        <v>0</v>
      </c>
      <c r="I3053" s="596">
        <v>1</v>
      </c>
      <c r="J3053" s="591">
        <v>0</v>
      </c>
    </row>
    <row r="3054" spans="1:10" ht="15" customHeight="1">
      <c r="A3054" s="587"/>
      <c r="B3054" s="291">
        <v>14</v>
      </c>
      <c r="C3054" s="593" t="str">
        <f>_xlfn.CONCAT(Table1[[#This Row],[groupid]],Table1[[#This Row],[Thành phần hao phí]])</f>
        <v>14c) Máy thi công</v>
      </c>
      <c r="D3054" s="594"/>
      <c r="E3054" s="589" t="s">
        <v>230</v>
      </c>
      <c r="F3054" s="588"/>
      <c r="G3054" s="595"/>
      <c r="H3054" s="590"/>
      <c r="I3054" s="596"/>
      <c r="J3054" s="591">
        <v>0</v>
      </c>
    </row>
    <row r="3055" spans="1:10" ht="15" customHeight="1">
      <c r="A3055" s="587"/>
      <c r="B3055" s="291">
        <v>14</v>
      </c>
      <c r="C3055" s="593" t="str">
        <f>_xlfn.CONCAT(Table1[[#This Row],[groupid]],Table1[[#This Row],[Thành phần hao phí]])</f>
        <v>14Máy đào gầu dây 1,2m3</v>
      </c>
      <c r="D3055" s="594" t="s">
        <v>105</v>
      </c>
      <c r="E3055" s="589" t="s">
        <v>106</v>
      </c>
      <c r="F3055" s="588" t="s">
        <v>103</v>
      </c>
      <c r="G3055" s="595">
        <v>0.192</v>
      </c>
      <c r="H3055" s="590">
        <v>0</v>
      </c>
      <c r="I3055" s="596">
        <v>1</v>
      </c>
      <c r="J3055" s="591">
        <v>0</v>
      </c>
    </row>
    <row r="3056" spans="1:10" ht="15" customHeight="1">
      <c r="A3056" s="587"/>
      <c r="B3056" s="291">
        <v>14</v>
      </c>
      <c r="C3056" s="593" t="str">
        <f>_xlfn.CONCAT(Table1[[#This Row],[groupid]],Table1[[#This Row],[Thành phần hao phí]])</f>
        <v>14Sà lan 250T</v>
      </c>
      <c r="D3056" s="594" t="s">
        <v>113</v>
      </c>
      <c r="E3056" s="589" t="s">
        <v>114</v>
      </c>
      <c r="F3056" s="588" t="s">
        <v>103</v>
      </c>
      <c r="G3056" s="595">
        <v>0.192</v>
      </c>
      <c r="H3056" s="590">
        <v>0</v>
      </c>
      <c r="I3056" s="596">
        <v>1</v>
      </c>
      <c r="J3056" s="591">
        <v>0</v>
      </c>
    </row>
    <row r="3057" spans="1:10" ht="15" customHeight="1">
      <c r="A3057" s="587"/>
      <c r="B3057" s="291">
        <v>14</v>
      </c>
      <c r="C3057" s="593" t="str">
        <f>_xlfn.CONCAT(Table1[[#This Row],[groupid]],Table1[[#This Row],[Thành phần hao phí]])</f>
        <v>14Sà lan 400T</v>
      </c>
      <c r="D3057" s="594" t="s">
        <v>116</v>
      </c>
      <c r="E3057" s="589" t="s">
        <v>117</v>
      </c>
      <c r="F3057" s="588" t="s">
        <v>103</v>
      </c>
      <c r="G3057" s="595">
        <v>0.192</v>
      </c>
      <c r="H3057" s="590">
        <v>0</v>
      </c>
      <c r="I3057" s="596">
        <v>1</v>
      </c>
      <c r="J3057" s="591">
        <v>0</v>
      </c>
    </row>
    <row r="3058" spans="1:10" ht="15" customHeight="1">
      <c r="A3058" s="587"/>
      <c r="B3058" s="291">
        <v>14</v>
      </c>
      <c r="C3058" s="593" t="str">
        <f>_xlfn.CONCAT(Table1[[#This Row],[groupid]],Table1[[#This Row],[Thành phần hao phí]])</f>
        <v>14Cộng</v>
      </c>
      <c r="D3058" s="594"/>
      <c r="E3058" s="589" t="s">
        <v>314</v>
      </c>
      <c r="F3058" s="588"/>
      <c r="G3058" s="595"/>
      <c r="H3058" s="590"/>
      <c r="I3058" s="596"/>
      <c r="J3058" s="591">
        <v>0</v>
      </c>
    </row>
    <row r="3059" spans="1:10" ht="15" customHeight="1">
      <c r="A3059" s="587">
        <v>15</v>
      </c>
      <c r="B3059" s="291">
        <v>15</v>
      </c>
      <c r="C3059" s="593" t="str">
        <f>_xlfn.CONCAT(Table1[[#This Row],[groupid]],Table1[[#This Row],[Thành phần hao phí]])</f>
        <v>150</v>
      </c>
      <c r="D3059" s="594">
        <v>0</v>
      </c>
      <c r="E3059" s="589">
        <v>0</v>
      </c>
      <c r="F3059" s="588">
        <v>0</v>
      </c>
      <c r="G3059" s="595">
        <v>1</v>
      </c>
      <c r="H3059" s="590"/>
      <c r="I3059" s="596"/>
      <c r="J3059" s="591"/>
    </row>
    <row r="3060" spans="1:10" ht="15" customHeight="1">
      <c r="A3060" s="587"/>
      <c r="B3060" s="291">
        <v>15</v>
      </c>
      <c r="C3060" s="593" t="str">
        <f>_xlfn.CONCAT(Table1[[#This Row],[groupid]],Table1[[#This Row],[Thành phần hao phí]])</f>
        <v>15b) Nhân công</v>
      </c>
      <c r="D3060" s="594"/>
      <c r="E3060" s="589" t="s">
        <v>229</v>
      </c>
      <c r="F3060" s="588"/>
      <c r="G3060" s="595"/>
      <c r="H3060" s="590"/>
      <c r="I3060" s="596"/>
      <c r="J3060" s="591">
        <v>0</v>
      </c>
    </row>
    <row r="3061" spans="1:10" ht="15" customHeight="1">
      <c r="A3061" s="587"/>
      <c r="B3061" s="291">
        <v>15</v>
      </c>
      <c r="C3061" s="593" t="str">
        <f>_xlfn.CONCAT(Table1[[#This Row],[groupid]],Table1[[#This Row],[Thành phần hao phí]])</f>
        <v>15Nhân công 3,5/7, nhóm 1</v>
      </c>
      <c r="D3061" s="594" t="s">
        <v>96</v>
      </c>
      <c r="E3061" s="589" t="s">
        <v>97</v>
      </c>
      <c r="F3061" s="588" t="s">
        <v>93</v>
      </c>
      <c r="G3061" s="595">
        <v>0.36</v>
      </c>
      <c r="H3061" s="590">
        <v>0</v>
      </c>
      <c r="I3061" s="596">
        <v>1</v>
      </c>
      <c r="J3061" s="591">
        <v>0</v>
      </c>
    </row>
    <row r="3062" spans="1:10" ht="15" customHeight="1">
      <c r="A3062" s="587"/>
      <c r="B3062" s="291">
        <v>15</v>
      </c>
      <c r="C3062" s="593" t="str">
        <f>_xlfn.CONCAT(Table1[[#This Row],[groupid]],Table1[[#This Row],[Thành phần hao phí]])</f>
        <v>15c) Máy thi công</v>
      </c>
      <c r="D3062" s="594"/>
      <c r="E3062" s="589" t="s">
        <v>230</v>
      </c>
      <c r="F3062" s="588"/>
      <c r="G3062" s="595"/>
      <c r="H3062" s="590"/>
      <c r="I3062" s="596"/>
      <c r="J3062" s="591">
        <v>0</v>
      </c>
    </row>
    <row r="3063" spans="1:10" ht="15" customHeight="1">
      <c r="A3063" s="587"/>
      <c r="B3063" s="291">
        <v>15</v>
      </c>
      <c r="C3063" s="593" t="str">
        <f>_xlfn.CONCAT(Table1[[#This Row],[groupid]],Table1[[#This Row],[Thành phần hao phí]])</f>
        <v>15Máy đào gầu dây 1,2m3</v>
      </c>
      <c r="D3063" s="594" t="s">
        <v>105</v>
      </c>
      <c r="E3063" s="589" t="s">
        <v>106</v>
      </c>
      <c r="F3063" s="588" t="s">
        <v>103</v>
      </c>
      <c r="G3063" s="595">
        <v>0.192</v>
      </c>
      <c r="H3063" s="590">
        <v>0</v>
      </c>
      <c r="I3063" s="596">
        <v>1</v>
      </c>
      <c r="J3063" s="591">
        <v>0</v>
      </c>
    </row>
    <row r="3064" spans="1:10" ht="15" customHeight="1">
      <c r="A3064" s="587"/>
      <c r="B3064" s="291">
        <v>15</v>
      </c>
      <c r="C3064" s="593" t="str">
        <f>_xlfn.CONCAT(Table1[[#This Row],[groupid]],Table1[[#This Row],[Thành phần hao phí]])</f>
        <v>15Sà lan 250T</v>
      </c>
      <c r="D3064" s="594" t="s">
        <v>113</v>
      </c>
      <c r="E3064" s="589" t="s">
        <v>114</v>
      </c>
      <c r="F3064" s="588" t="s">
        <v>103</v>
      </c>
      <c r="G3064" s="595">
        <v>0.192</v>
      </c>
      <c r="H3064" s="590">
        <v>0</v>
      </c>
      <c r="I3064" s="596">
        <v>1</v>
      </c>
      <c r="J3064" s="591">
        <v>0</v>
      </c>
    </row>
    <row r="3065" spans="1:10" ht="15" customHeight="1">
      <c r="A3065" s="587"/>
      <c r="B3065" s="291">
        <v>15</v>
      </c>
      <c r="C3065" s="593" t="str">
        <f>_xlfn.CONCAT(Table1[[#This Row],[groupid]],Table1[[#This Row],[Thành phần hao phí]])</f>
        <v>15Sà lan 400T</v>
      </c>
      <c r="D3065" s="594" t="s">
        <v>116</v>
      </c>
      <c r="E3065" s="589" t="s">
        <v>117</v>
      </c>
      <c r="F3065" s="588" t="s">
        <v>103</v>
      </c>
      <c r="G3065" s="595">
        <v>0.192</v>
      </c>
      <c r="H3065" s="590">
        <v>0</v>
      </c>
      <c r="I3065" s="596">
        <v>1</v>
      </c>
      <c r="J3065" s="591">
        <v>0</v>
      </c>
    </row>
    <row r="3066" spans="1:10" ht="15" customHeight="1">
      <c r="A3066" s="587"/>
      <c r="B3066" s="291">
        <v>15</v>
      </c>
      <c r="C3066" s="593" t="str">
        <f>_xlfn.CONCAT(Table1[[#This Row],[groupid]],Table1[[#This Row],[Thành phần hao phí]])</f>
        <v>15Cộng</v>
      </c>
      <c r="D3066" s="594"/>
      <c r="E3066" s="589" t="s">
        <v>314</v>
      </c>
      <c r="F3066" s="588"/>
      <c r="G3066" s="595"/>
      <c r="H3066" s="590"/>
      <c r="I3066" s="596"/>
      <c r="J3066" s="591">
        <v>0</v>
      </c>
    </row>
    <row r="3067" spans="1:10" ht="15" customHeight="1">
      <c r="A3067" s="587">
        <v>16</v>
      </c>
      <c r="B3067" s="291">
        <v>16</v>
      </c>
      <c r="C3067" s="593" t="str">
        <f>_xlfn.CONCAT(Table1[[#This Row],[groupid]],Table1[[#This Row],[Thành phần hao phí]])</f>
        <v>160</v>
      </c>
      <c r="D3067" s="594">
        <v>0</v>
      </c>
      <c r="E3067" s="589">
        <v>0</v>
      </c>
      <c r="F3067" s="588">
        <v>0</v>
      </c>
      <c r="G3067" s="595">
        <v>1</v>
      </c>
      <c r="H3067" s="590"/>
      <c r="I3067" s="596"/>
      <c r="J3067" s="591"/>
    </row>
    <row r="3068" spans="1:10" ht="15" customHeight="1">
      <c r="A3068" s="587"/>
      <c r="B3068" s="291">
        <v>16</v>
      </c>
      <c r="C3068" s="593" t="str">
        <f>_xlfn.CONCAT(Table1[[#This Row],[groupid]],Table1[[#This Row],[Thành phần hao phí]])</f>
        <v>16b) Nhân công</v>
      </c>
      <c r="D3068" s="594"/>
      <c r="E3068" s="589" t="s">
        <v>229</v>
      </c>
      <c r="F3068" s="588"/>
      <c r="G3068" s="595"/>
      <c r="H3068" s="590"/>
      <c r="I3068" s="596"/>
      <c r="J3068" s="591">
        <v>0</v>
      </c>
    </row>
    <row r="3069" spans="1:10" ht="15" customHeight="1">
      <c r="A3069" s="587"/>
      <c r="B3069" s="291">
        <v>16</v>
      </c>
      <c r="C3069" s="593" t="str">
        <f>_xlfn.CONCAT(Table1[[#This Row],[groupid]],Table1[[#This Row],[Thành phần hao phí]])</f>
        <v>16Nhân công 3,5/7, nhóm 1</v>
      </c>
      <c r="D3069" s="594" t="s">
        <v>96</v>
      </c>
      <c r="E3069" s="589" t="s">
        <v>97</v>
      </c>
      <c r="F3069" s="588" t="s">
        <v>93</v>
      </c>
      <c r="G3069" s="595">
        <v>0.36</v>
      </c>
      <c r="H3069" s="590">
        <v>0</v>
      </c>
      <c r="I3069" s="596">
        <v>1</v>
      </c>
      <c r="J3069" s="591">
        <v>0</v>
      </c>
    </row>
    <row r="3070" spans="1:10" ht="15" customHeight="1">
      <c r="A3070" s="587"/>
      <c r="B3070" s="291">
        <v>16</v>
      </c>
      <c r="C3070" s="593" t="str">
        <f>_xlfn.CONCAT(Table1[[#This Row],[groupid]],Table1[[#This Row],[Thành phần hao phí]])</f>
        <v>16c) Máy thi công</v>
      </c>
      <c r="D3070" s="594"/>
      <c r="E3070" s="589" t="s">
        <v>230</v>
      </c>
      <c r="F3070" s="588"/>
      <c r="G3070" s="595"/>
      <c r="H3070" s="590"/>
      <c r="I3070" s="596"/>
      <c r="J3070" s="591">
        <v>0</v>
      </c>
    </row>
    <row r="3071" spans="1:10" ht="15" customHeight="1">
      <c r="A3071" s="587"/>
      <c r="B3071" s="291">
        <v>16</v>
      </c>
      <c r="C3071" s="593" t="str">
        <f>_xlfn.CONCAT(Table1[[#This Row],[groupid]],Table1[[#This Row],[Thành phần hao phí]])</f>
        <v>16Máy đào gầu dây 1,2m3</v>
      </c>
      <c r="D3071" s="594" t="s">
        <v>105</v>
      </c>
      <c r="E3071" s="589" t="s">
        <v>106</v>
      </c>
      <c r="F3071" s="588" t="s">
        <v>103</v>
      </c>
      <c r="G3071" s="595">
        <v>0.192</v>
      </c>
      <c r="H3071" s="590">
        <v>0</v>
      </c>
      <c r="I3071" s="596">
        <v>1</v>
      </c>
      <c r="J3071" s="591">
        <v>0</v>
      </c>
    </row>
    <row r="3072" spans="1:10" ht="15" customHeight="1">
      <c r="A3072" s="587"/>
      <c r="B3072" s="291">
        <v>16</v>
      </c>
      <c r="C3072" s="593" t="str">
        <f>_xlfn.CONCAT(Table1[[#This Row],[groupid]],Table1[[#This Row],[Thành phần hao phí]])</f>
        <v>16Sà lan 250T</v>
      </c>
      <c r="D3072" s="594" t="s">
        <v>113</v>
      </c>
      <c r="E3072" s="589" t="s">
        <v>114</v>
      </c>
      <c r="F3072" s="588" t="s">
        <v>103</v>
      </c>
      <c r="G3072" s="595">
        <v>0.192</v>
      </c>
      <c r="H3072" s="590">
        <v>0</v>
      </c>
      <c r="I3072" s="596">
        <v>1</v>
      </c>
      <c r="J3072" s="591">
        <v>0</v>
      </c>
    </row>
    <row r="3073" spans="1:10" ht="15" customHeight="1">
      <c r="A3073" s="587"/>
      <c r="B3073" s="291">
        <v>16</v>
      </c>
      <c r="C3073" s="593" t="str">
        <f>_xlfn.CONCAT(Table1[[#This Row],[groupid]],Table1[[#This Row],[Thành phần hao phí]])</f>
        <v>16Sà lan 400T</v>
      </c>
      <c r="D3073" s="594" t="s">
        <v>116</v>
      </c>
      <c r="E3073" s="589" t="s">
        <v>117</v>
      </c>
      <c r="F3073" s="588" t="s">
        <v>103</v>
      </c>
      <c r="G3073" s="595">
        <v>0.192</v>
      </c>
      <c r="H3073" s="590">
        <v>0</v>
      </c>
      <c r="I3073" s="596">
        <v>1</v>
      </c>
      <c r="J3073" s="591">
        <v>0</v>
      </c>
    </row>
    <row r="3074" spans="1:10" ht="15" customHeight="1">
      <c r="A3074" s="587"/>
      <c r="B3074" s="291">
        <v>16</v>
      </c>
      <c r="C3074" s="593" t="str">
        <f>_xlfn.CONCAT(Table1[[#This Row],[groupid]],Table1[[#This Row],[Thành phần hao phí]])</f>
        <v>16Cộng</v>
      </c>
      <c r="D3074" s="594"/>
      <c r="E3074" s="589" t="s">
        <v>314</v>
      </c>
      <c r="F3074" s="588"/>
      <c r="G3074" s="595"/>
      <c r="H3074" s="590"/>
      <c r="I3074" s="596"/>
      <c r="J3074" s="591">
        <v>0</v>
      </c>
    </row>
    <row r="3075" spans="1:10" ht="15" customHeight="1">
      <c r="A3075" s="587">
        <v>17</v>
      </c>
      <c r="B3075" s="291">
        <v>17</v>
      </c>
      <c r="C3075" s="593" t="str">
        <f>_xlfn.CONCAT(Table1[[#This Row],[groupid]],Table1[[#This Row],[Thành phần hao phí]])</f>
        <v>170</v>
      </c>
      <c r="D3075" s="594">
        <v>0</v>
      </c>
      <c r="E3075" s="589">
        <v>0</v>
      </c>
      <c r="F3075" s="588">
        <v>0</v>
      </c>
      <c r="G3075" s="595">
        <v>1</v>
      </c>
      <c r="H3075" s="590"/>
      <c r="I3075" s="596"/>
      <c r="J3075" s="591"/>
    </row>
    <row r="3076" spans="1:10" ht="15" customHeight="1">
      <c r="A3076" s="587"/>
      <c r="B3076" s="291">
        <v>17</v>
      </c>
      <c r="C3076" s="593" t="str">
        <f>_xlfn.CONCAT(Table1[[#This Row],[groupid]],Table1[[#This Row],[Thành phần hao phí]])</f>
        <v>17b) Nhân công</v>
      </c>
      <c r="D3076" s="594"/>
      <c r="E3076" s="589" t="s">
        <v>229</v>
      </c>
      <c r="F3076" s="588"/>
      <c r="G3076" s="595"/>
      <c r="H3076" s="590"/>
      <c r="I3076" s="596"/>
      <c r="J3076" s="591">
        <v>0</v>
      </c>
    </row>
    <row r="3077" spans="1:10" ht="15" customHeight="1">
      <c r="A3077" s="587"/>
      <c r="B3077" s="291">
        <v>17</v>
      </c>
      <c r="C3077" s="593" t="str">
        <f>_xlfn.CONCAT(Table1[[#This Row],[groupid]],Table1[[#This Row],[Thành phần hao phí]])</f>
        <v>17Nhân công 3,5/7, nhóm 1</v>
      </c>
      <c r="D3077" s="594" t="s">
        <v>96</v>
      </c>
      <c r="E3077" s="589" t="s">
        <v>97</v>
      </c>
      <c r="F3077" s="588" t="s">
        <v>93</v>
      </c>
      <c r="G3077" s="595">
        <v>0.36</v>
      </c>
      <c r="H3077" s="590">
        <v>0</v>
      </c>
      <c r="I3077" s="596">
        <v>1</v>
      </c>
      <c r="J3077" s="591">
        <v>0</v>
      </c>
    </row>
    <row r="3078" spans="1:10" ht="15" customHeight="1">
      <c r="A3078" s="587"/>
      <c r="B3078" s="291">
        <v>17</v>
      </c>
      <c r="C3078" s="593" t="str">
        <f>_xlfn.CONCAT(Table1[[#This Row],[groupid]],Table1[[#This Row],[Thành phần hao phí]])</f>
        <v>17c) Máy thi công</v>
      </c>
      <c r="D3078" s="594"/>
      <c r="E3078" s="589" t="s">
        <v>230</v>
      </c>
      <c r="F3078" s="588"/>
      <c r="G3078" s="595"/>
      <c r="H3078" s="590"/>
      <c r="I3078" s="596"/>
      <c r="J3078" s="591">
        <v>0</v>
      </c>
    </row>
    <row r="3079" spans="1:10" ht="15" customHeight="1">
      <c r="A3079" s="587"/>
      <c r="B3079" s="291">
        <v>17</v>
      </c>
      <c r="C3079" s="593" t="str">
        <f>_xlfn.CONCAT(Table1[[#This Row],[groupid]],Table1[[#This Row],[Thành phần hao phí]])</f>
        <v>17Máy đào gầu dây 1,2m3</v>
      </c>
      <c r="D3079" s="594" t="s">
        <v>105</v>
      </c>
      <c r="E3079" s="589" t="s">
        <v>106</v>
      </c>
      <c r="F3079" s="588" t="s">
        <v>103</v>
      </c>
      <c r="G3079" s="595">
        <v>0.192</v>
      </c>
      <c r="H3079" s="590">
        <v>0</v>
      </c>
      <c r="I3079" s="596">
        <v>1</v>
      </c>
      <c r="J3079" s="591">
        <v>0</v>
      </c>
    </row>
    <row r="3080" spans="1:10" ht="15" customHeight="1">
      <c r="A3080" s="587"/>
      <c r="B3080" s="291">
        <v>17</v>
      </c>
      <c r="C3080" s="593" t="str">
        <f>_xlfn.CONCAT(Table1[[#This Row],[groupid]],Table1[[#This Row],[Thành phần hao phí]])</f>
        <v>17Sà lan 250T</v>
      </c>
      <c r="D3080" s="594" t="s">
        <v>113</v>
      </c>
      <c r="E3080" s="589" t="s">
        <v>114</v>
      </c>
      <c r="F3080" s="588" t="s">
        <v>103</v>
      </c>
      <c r="G3080" s="595">
        <v>0.192</v>
      </c>
      <c r="H3080" s="590">
        <v>0</v>
      </c>
      <c r="I3080" s="596">
        <v>1</v>
      </c>
      <c r="J3080" s="591">
        <v>0</v>
      </c>
    </row>
    <row r="3081" spans="1:10" ht="15" customHeight="1">
      <c r="A3081" s="587"/>
      <c r="B3081" s="291">
        <v>17</v>
      </c>
      <c r="C3081" s="593" t="str">
        <f>_xlfn.CONCAT(Table1[[#This Row],[groupid]],Table1[[#This Row],[Thành phần hao phí]])</f>
        <v>17Sà lan 400T</v>
      </c>
      <c r="D3081" s="594" t="s">
        <v>116</v>
      </c>
      <c r="E3081" s="589" t="s">
        <v>117</v>
      </c>
      <c r="F3081" s="588" t="s">
        <v>103</v>
      </c>
      <c r="G3081" s="595">
        <v>0.192</v>
      </c>
      <c r="H3081" s="590">
        <v>0</v>
      </c>
      <c r="I3081" s="596">
        <v>1</v>
      </c>
      <c r="J3081" s="591">
        <v>0</v>
      </c>
    </row>
    <row r="3082" spans="1:10" ht="15" customHeight="1">
      <c r="A3082" s="587"/>
      <c r="B3082" s="291">
        <v>17</v>
      </c>
      <c r="C3082" s="593" t="str">
        <f>_xlfn.CONCAT(Table1[[#This Row],[groupid]],Table1[[#This Row],[Thành phần hao phí]])</f>
        <v>17Cộng</v>
      </c>
      <c r="D3082" s="594"/>
      <c r="E3082" s="589" t="s">
        <v>314</v>
      </c>
      <c r="F3082" s="588"/>
      <c r="G3082" s="595"/>
      <c r="H3082" s="590"/>
      <c r="I3082" s="596"/>
      <c r="J3082" s="591">
        <v>0</v>
      </c>
    </row>
    <row r="3083" spans="1:10" ht="15" customHeight="1">
      <c r="A3083" s="587">
        <v>1</v>
      </c>
      <c r="B3083" s="291">
        <v>1</v>
      </c>
      <c r="C3083" s="593" t="str">
        <f>_xlfn.CONCAT(Table1[[#This Row],[groupid]],Table1[[#This Row],[Thành phần hao phí]])</f>
        <v>1Nạo vét bùn bằng thủ công</v>
      </c>
      <c r="D3083" s="594" t="s">
        <v>44</v>
      </c>
      <c r="E3083" s="589" t="s">
        <v>45</v>
      </c>
      <c r="F3083" s="588" t="s">
        <v>46</v>
      </c>
      <c r="G3083" s="595">
        <v>1</v>
      </c>
      <c r="H3083" s="590"/>
      <c r="I3083" s="596"/>
      <c r="J3083" s="591"/>
    </row>
    <row r="3084" spans="1:10" ht="15" customHeight="1">
      <c r="A3084" s="587"/>
      <c r="B3084" s="291">
        <v>1</v>
      </c>
      <c r="C3084" s="593" t="str">
        <f>_xlfn.CONCAT(Table1[[#This Row],[groupid]],Table1[[#This Row],[Thành phần hao phí]])</f>
        <v>1b) Nhân công</v>
      </c>
      <c r="D3084" s="594"/>
      <c r="E3084" s="589" t="s">
        <v>229</v>
      </c>
      <c r="F3084" s="588"/>
      <c r="G3084" s="595"/>
      <c r="H3084" s="590"/>
      <c r="I3084" s="596"/>
      <c r="J3084" s="591">
        <v>211893</v>
      </c>
    </row>
    <row r="3085" spans="1:10" ht="15" customHeight="1">
      <c r="A3085" s="587"/>
      <c r="B3085" s="291">
        <v>1</v>
      </c>
      <c r="C3085" s="593" t="str">
        <f>_xlfn.CONCAT(Table1[[#This Row],[groupid]],Table1[[#This Row],[Thành phần hao phí]])</f>
        <v>1Nhân công 3,0/7, nhóm 1</v>
      </c>
      <c r="D3085" s="594" t="s">
        <v>91</v>
      </c>
      <c r="E3085" s="589" t="s">
        <v>92</v>
      </c>
      <c r="F3085" s="588" t="s">
        <v>93</v>
      </c>
      <c r="G3085" s="595">
        <v>0.94</v>
      </c>
      <c r="H3085" s="590">
        <v>225418</v>
      </c>
      <c r="I3085" s="596">
        <v>1</v>
      </c>
      <c r="J3085" s="591">
        <v>211893</v>
      </c>
    </row>
    <row r="3086" spans="1:10" ht="15" customHeight="1">
      <c r="A3086" s="587">
        <v>2</v>
      </c>
      <c r="B3086" s="291">
        <v>2</v>
      </c>
      <c r="C3086" s="593" t="str">
        <f>_xlfn.CONCAT(Table1[[#This Row],[groupid]],Table1[[#This Row],[Thành phần hao phí]])</f>
        <v>2Nạo vét kênh mương bằng máy đào gầu dây 0,4m3, chiều cao đổ đất &lt;= 3m, bùn đặc lắng đọng dưới 3 năm</v>
      </c>
      <c r="D3086" s="594" t="s">
        <v>52</v>
      </c>
      <c r="E3086" s="589" t="s">
        <v>53</v>
      </c>
      <c r="F3086" s="588" t="s">
        <v>54</v>
      </c>
      <c r="G3086" s="595">
        <v>1</v>
      </c>
      <c r="H3086" s="590"/>
      <c r="I3086" s="596"/>
      <c r="J3086" s="591"/>
    </row>
    <row r="3087" spans="1:10" ht="15" customHeight="1">
      <c r="A3087" s="587"/>
      <c r="B3087" s="291">
        <v>2</v>
      </c>
      <c r="C3087" s="593" t="str">
        <f>_xlfn.CONCAT(Table1[[#This Row],[groupid]],Table1[[#This Row],[Thành phần hao phí]])</f>
        <v>2b) Nhân công</v>
      </c>
      <c r="D3087" s="594"/>
      <c r="E3087" s="589" t="s">
        <v>229</v>
      </c>
      <c r="F3087" s="588"/>
      <c r="G3087" s="595"/>
      <c r="H3087" s="590"/>
      <c r="I3087" s="596"/>
      <c r="J3087" s="591">
        <v>202130</v>
      </c>
    </row>
    <row r="3088" spans="1:10" ht="15" customHeight="1">
      <c r="A3088" s="587"/>
      <c r="B3088" s="291">
        <v>2</v>
      </c>
      <c r="C3088" s="593" t="str">
        <f>_xlfn.CONCAT(Table1[[#This Row],[groupid]],Table1[[#This Row],[Thành phần hao phí]])</f>
        <v>2Nhân công 3,5/7, nhóm 1</v>
      </c>
      <c r="D3088" s="594" t="s">
        <v>96</v>
      </c>
      <c r="E3088" s="589" t="s">
        <v>97</v>
      </c>
      <c r="F3088" s="588" t="s">
        <v>93</v>
      </c>
      <c r="G3088" s="595">
        <v>0.82</v>
      </c>
      <c r="H3088" s="590">
        <v>246500</v>
      </c>
      <c r="I3088" s="596">
        <v>1</v>
      </c>
      <c r="J3088" s="591">
        <v>202130</v>
      </c>
    </row>
    <row r="3089" spans="1:10" ht="15" customHeight="1">
      <c r="A3089" s="587"/>
      <c r="B3089" s="291">
        <v>2</v>
      </c>
      <c r="C3089" s="593" t="str">
        <f>_xlfn.CONCAT(Table1[[#This Row],[groupid]],Table1[[#This Row],[Thành phần hao phí]])</f>
        <v>2c) Máy thi công</v>
      </c>
      <c r="D3089" s="594"/>
      <c r="E3089" s="589" t="s">
        <v>230</v>
      </c>
      <c r="F3089" s="588"/>
      <c r="G3089" s="595"/>
      <c r="H3089" s="590"/>
      <c r="I3089" s="596"/>
      <c r="J3089" s="591">
        <v>978209</v>
      </c>
    </row>
    <row r="3090" spans="1:10" ht="15" customHeight="1">
      <c r="A3090" s="587"/>
      <c r="B3090" s="291">
        <v>2</v>
      </c>
      <c r="C3090" s="593" t="str">
        <f>_xlfn.CONCAT(Table1[[#This Row],[groupid]],Table1[[#This Row],[Thành phần hao phí]])</f>
        <v>2Máy đào gầu dây 0,4m3</v>
      </c>
      <c r="D3090" s="594" t="s">
        <v>101</v>
      </c>
      <c r="E3090" s="589" t="s">
        <v>102</v>
      </c>
      <c r="F3090" s="588" t="s">
        <v>103</v>
      </c>
      <c r="G3090" s="595">
        <v>0.44</v>
      </c>
      <c r="H3090" s="590">
        <v>1992824</v>
      </c>
      <c r="I3090" s="596">
        <v>1</v>
      </c>
      <c r="J3090" s="591">
        <v>876843</v>
      </c>
    </row>
    <row r="3091" spans="1:10" ht="15" customHeight="1">
      <c r="A3091" s="587"/>
      <c r="B3091" s="291">
        <v>2</v>
      </c>
      <c r="C3091" s="593" t="str">
        <f>_xlfn.CONCAT(Table1[[#This Row],[groupid]],Table1[[#This Row],[Thành phần hao phí]])</f>
        <v>2Phao thép 60T đặt máy</v>
      </c>
      <c r="D3091" s="594" t="s">
        <v>108</v>
      </c>
      <c r="E3091" s="589" t="s">
        <v>112</v>
      </c>
      <c r="F3091" s="588" t="s">
        <v>103</v>
      </c>
      <c r="G3091" s="595">
        <v>0.44</v>
      </c>
      <c r="H3091" s="590">
        <v>115189</v>
      </c>
      <c r="I3091" s="596">
        <v>1</v>
      </c>
      <c r="J3091" s="591">
        <v>50683</v>
      </c>
    </row>
    <row r="3092" spans="1:10" ht="15" customHeight="1">
      <c r="A3092" s="587"/>
      <c r="B3092" s="291">
        <v>2</v>
      </c>
      <c r="C3092" s="593" t="str">
        <f>_xlfn.CONCAT(Table1[[#This Row],[groupid]],Table1[[#This Row],[Thành phần hao phí]])</f>
        <v>2Phao thép 60T chứa bùn</v>
      </c>
      <c r="D3092" s="594" t="s">
        <v>108</v>
      </c>
      <c r="E3092" s="589" t="s">
        <v>111</v>
      </c>
      <c r="F3092" s="588" t="s">
        <v>103</v>
      </c>
      <c r="G3092" s="595">
        <v>0.44</v>
      </c>
      <c r="H3092" s="590">
        <v>115189</v>
      </c>
      <c r="I3092" s="596">
        <v>1</v>
      </c>
      <c r="J3092" s="591">
        <v>50683</v>
      </c>
    </row>
    <row r="3093" spans="1:10" ht="15" customHeight="1">
      <c r="A3093" s="587"/>
      <c r="B3093" s="291">
        <v>2</v>
      </c>
      <c r="C3093" s="593" t="str">
        <f>_xlfn.CONCAT(Table1[[#This Row],[groupid]],Table1[[#This Row],[Thành phần hao phí]])</f>
        <v>2Cộng</v>
      </c>
      <c r="D3093" s="594"/>
      <c r="E3093" s="589" t="s">
        <v>314</v>
      </c>
      <c r="F3093" s="588"/>
      <c r="G3093" s="595"/>
      <c r="H3093" s="590"/>
      <c r="I3093" s="596"/>
      <c r="J3093" s="591">
        <v>978209</v>
      </c>
    </row>
    <row r="3094" spans="1:10" ht="15" customHeight="1">
      <c r="A3094" s="587">
        <v>3</v>
      </c>
      <c r="B3094" s="291">
        <v>3</v>
      </c>
      <c r="C3094" s="593" t="str">
        <f>_xlfn.CONCAT(Table1[[#This Row],[groupid]],Table1[[#This Row],[Thành phần hao phí]])</f>
        <v>3Vận chuyển 1km đầu, đi đổ bằng tàu kéo 75cv + phao thép 60T</v>
      </c>
      <c r="D3094" s="594" t="s">
        <v>57</v>
      </c>
      <c r="E3094" s="589" t="s">
        <v>58</v>
      </c>
      <c r="F3094" s="588" t="s">
        <v>54</v>
      </c>
      <c r="G3094" s="595">
        <v>1</v>
      </c>
      <c r="H3094" s="590"/>
      <c r="I3094" s="596"/>
      <c r="J3094" s="591"/>
    </row>
    <row r="3095" spans="1:10" ht="15" customHeight="1">
      <c r="A3095" s="587"/>
      <c r="B3095" s="291">
        <v>3</v>
      </c>
      <c r="C3095" s="593" t="str">
        <f>_xlfn.CONCAT(Table1[[#This Row],[groupid]],Table1[[#This Row],[Thành phần hao phí]])</f>
        <v>3c) Máy thi công</v>
      </c>
      <c r="D3095" s="594"/>
      <c r="E3095" s="589" t="s">
        <v>230</v>
      </c>
      <c r="F3095" s="588"/>
      <c r="G3095" s="595"/>
      <c r="H3095" s="590"/>
      <c r="I3095" s="596"/>
      <c r="J3095" s="591">
        <v>343452</v>
      </c>
    </row>
    <row r="3096" spans="1:10" ht="15" customHeight="1">
      <c r="A3096" s="587"/>
      <c r="B3096" s="291">
        <v>3</v>
      </c>
      <c r="C3096" s="593" t="str">
        <f>_xlfn.CONCAT(Table1[[#This Row],[groupid]],Table1[[#This Row],[Thành phần hao phí]])</f>
        <v>3Phao thép 60T</v>
      </c>
      <c r="D3096" s="594" t="s">
        <v>108</v>
      </c>
      <c r="E3096" s="589" t="s">
        <v>109</v>
      </c>
      <c r="F3096" s="588" t="s">
        <v>103</v>
      </c>
      <c r="G3096" s="595">
        <v>9.4E-2</v>
      </c>
      <c r="H3096" s="590">
        <v>115189</v>
      </c>
      <c r="I3096" s="596">
        <v>1</v>
      </c>
      <c r="J3096" s="591">
        <v>10828</v>
      </c>
    </row>
    <row r="3097" spans="1:10" ht="15" customHeight="1">
      <c r="A3097" s="587"/>
      <c r="B3097" s="291">
        <v>3</v>
      </c>
      <c r="C3097" s="593" t="str">
        <f>_xlfn.CONCAT(Table1[[#This Row],[groupid]],Table1[[#This Row],[Thành phần hao phí]])</f>
        <v>3Tàu kéo 75CV</v>
      </c>
      <c r="D3097" s="594" t="s">
        <v>123</v>
      </c>
      <c r="E3097" s="589" t="s">
        <v>124</v>
      </c>
      <c r="F3097" s="588" t="s">
        <v>103</v>
      </c>
      <c r="G3097" s="595">
        <v>9.4E-2</v>
      </c>
      <c r="H3097" s="590">
        <v>3538558</v>
      </c>
      <c r="I3097" s="596">
        <v>1</v>
      </c>
      <c r="J3097" s="591">
        <v>332624</v>
      </c>
    </row>
    <row r="3098" spans="1:10" ht="15" customHeight="1">
      <c r="A3098" s="587"/>
      <c r="B3098" s="291">
        <v>3</v>
      </c>
      <c r="C3098" s="593" t="str">
        <f>_xlfn.CONCAT(Table1[[#This Row],[groupid]],Table1[[#This Row],[Thành phần hao phí]])</f>
        <v>3Cộng</v>
      </c>
      <c r="D3098" s="594"/>
      <c r="E3098" s="589" t="s">
        <v>314</v>
      </c>
      <c r="F3098" s="588"/>
      <c r="G3098" s="595"/>
      <c r="H3098" s="590"/>
      <c r="I3098" s="596"/>
      <c r="J3098" s="591">
        <v>343452</v>
      </c>
    </row>
    <row r="3099" spans="1:10" ht="15" customHeight="1">
      <c r="A3099" s="587">
        <v>4</v>
      </c>
      <c r="B3099" s="291">
        <v>4</v>
      </c>
      <c r="C3099" s="593" t="str">
        <f>_xlfn.CONCAT(Table1[[#This Row],[groupid]],Table1[[#This Row],[Thành phần hao phí]])</f>
        <v>4Vận chuyển đất, cát đổ đi bằng tàu kéo 360CV, sà lan 400 tấn, vận chuyển 1 km tiếp theo, cự ly &lt;= 6km</v>
      </c>
      <c r="D3099" s="594" t="s">
        <v>60</v>
      </c>
      <c r="E3099" s="589" t="s">
        <v>61</v>
      </c>
      <c r="F3099" s="588" t="s">
        <v>54</v>
      </c>
      <c r="G3099" s="595">
        <v>1</v>
      </c>
      <c r="H3099" s="590"/>
      <c r="I3099" s="596"/>
      <c r="J3099" s="591"/>
    </row>
    <row r="3100" spans="1:10" ht="15" customHeight="1">
      <c r="A3100" s="587"/>
      <c r="B3100" s="291">
        <v>4</v>
      </c>
      <c r="C3100" s="593" t="str">
        <f>_xlfn.CONCAT(Table1[[#This Row],[groupid]],Table1[[#This Row],[Thành phần hao phí]])</f>
        <v>4c) Máy thi công</v>
      </c>
      <c r="D3100" s="594"/>
      <c r="E3100" s="589" t="s">
        <v>230</v>
      </c>
      <c r="F3100" s="588"/>
      <c r="G3100" s="595"/>
      <c r="H3100" s="590"/>
      <c r="I3100" s="596"/>
      <c r="J3100" s="591">
        <v>555370</v>
      </c>
    </row>
    <row r="3101" spans="1:10" ht="15" customHeight="1">
      <c r="A3101" s="587"/>
      <c r="B3101" s="291">
        <v>4</v>
      </c>
      <c r="C3101" s="593" t="str">
        <f>_xlfn.CONCAT(Table1[[#This Row],[groupid]],Table1[[#This Row],[Thành phần hao phí]])</f>
        <v>4Phao thép 60T</v>
      </c>
      <c r="D3101" s="594" t="s">
        <v>108</v>
      </c>
      <c r="E3101" s="589" t="s">
        <v>109</v>
      </c>
      <c r="F3101" s="588" t="s">
        <v>103</v>
      </c>
      <c r="G3101" s="595">
        <v>0.08</v>
      </c>
      <c r="H3101" s="590">
        <v>115189</v>
      </c>
      <c r="I3101" s="596">
        <v>1.9</v>
      </c>
      <c r="J3101" s="591">
        <v>17509</v>
      </c>
    </row>
    <row r="3102" spans="1:10" ht="15" customHeight="1">
      <c r="A3102" s="587"/>
      <c r="B3102" s="291">
        <v>4</v>
      </c>
      <c r="C3102" s="593" t="str">
        <f>_xlfn.CONCAT(Table1[[#This Row],[groupid]],Table1[[#This Row],[Thành phần hao phí]])</f>
        <v>4Tàu kéo 75CV</v>
      </c>
      <c r="D3102" s="594" t="s">
        <v>123</v>
      </c>
      <c r="E3102" s="589" t="s">
        <v>124</v>
      </c>
      <c r="F3102" s="588" t="s">
        <v>103</v>
      </c>
      <c r="G3102" s="595">
        <v>0.08</v>
      </c>
      <c r="H3102" s="590">
        <v>3538558</v>
      </c>
      <c r="I3102" s="596">
        <v>1.9</v>
      </c>
      <c r="J3102" s="591">
        <v>537861</v>
      </c>
    </row>
    <row r="3103" spans="1:10" ht="15" customHeight="1">
      <c r="A3103" s="587"/>
      <c r="B3103" s="291">
        <v>4</v>
      </c>
      <c r="C3103" s="593" t="str">
        <f>_xlfn.CONCAT(Table1[[#This Row],[groupid]],Table1[[#This Row],[Thành phần hao phí]])</f>
        <v>4Cộng</v>
      </c>
      <c r="D3103" s="594"/>
      <c r="E3103" s="589" t="s">
        <v>314</v>
      </c>
      <c r="F3103" s="588"/>
      <c r="G3103" s="595"/>
      <c r="H3103" s="590"/>
      <c r="I3103" s="596"/>
      <c r="J3103" s="591">
        <v>555370</v>
      </c>
    </row>
    <row r="3104" spans="1:10" ht="15" customHeight="1">
      <c r="A3104" s="587">
        <v>5</v>
      </c>
      <c r="B3104" s="291">
        <v>5</v>
      </c>
      <c r="C3104" s="593" t="str">
        <f>_xlfn.CONCAT(Table1[[#This Row],[groupid]],Table1[[#This Row],[Thành phần hao phí]])</f>
        <v>5Đào xúc bùn lên xà lan 400T bằng máy đào gầu dây &lt;1,25m3, (máy đào đứng trên phao thép trọng tải 60T)</v>
      </c>
      <c r="D3104" s="594" t="s">
        <v>63</v>
      </c>
      <c r="E3104" s="589" t="s">
        <v>64</v>
      </c>
      <c r="F3104" s="588" t="s">
        <v>54</v>
      </c>
      <c r="G3104" s="595">
        <v>1</v>
      </c>
      <c r="H3104" s="590"/>
      <c r="I3104" s="596"/>
      <c r="J3104" s="591"/>
    </row>
    <row r="3105" spans="1:10" ht="15" customHeight="1">
      <c r="A3105" s="587"/>
      <c r="B3105" s="291">
        <v>5</v>
      </c>
      <c r="C3105" s="593" t="str">
        <f>_xlfn.CONCAT(Table1[[#This Row],[groupid]],Table1[[#This Row],[Thành phần hao phí]])</f>
        <v>5b) Nhân công</v>
      </c>
      <c r="D3105" s="594"/>
      <c r="E3105" s="589" t="s">
        <v>229</v>
      </c>
      <c r="F3105" s="588"/>
      <c r="G3105" s="595"/>
      <c r="H3105" s="590"/>
      <c r="I3105" s="596"/>
      <c r="J3105" s="591">
        <v>88740</v>
      </c>
    </row>
    <row r="3106" spans="1:10" ht="15" customHeight="1">
      <c r="A3106" s="587"/>
      <c r="B3106" s="291">
        <v>5</v>
      </c>
      <c r="C3106" s="593" t="str">
        <f>_xlfn.CONCAT(Table1[[#This Row],[groupid]],Table1[[#This Row],[Thành phần hao phí]])</f>
        <v>5Nhân công 3,5/7, nhóm 1</v>
      </c>
      <c r="D3106" s="594" t="s">
        <v>96</v>
      </c>
      <c r="E3106" s="589" t="s">
        <v>97</v>
      </c>
      <c r="F3106" s="588" t="s">
        <v>93</v>
      </c>
      <c r="G3106" s="595">
        <v>0.36</v>
      </c>
      <c r="H3106" s="590">
        <v>246500</v>
      </c>
      <c r="I3106" s="596">
        <v>1</v>
      </c>
      <c r="J3106" s="591">
        <v>88740</v>
      </c>
    </row>
    <row r="3107" spans="1:10" ht="15" customHeight="1">
      <c r="A3107" s="587"/>
      <c r="B3107" s="291">
        <v>5</v>
      </c>
      <c r="C3107" s="593" t="str">
        <f>_xlfn.CONCAT(Table1[[#This Row],[groupid]],Table1[[#This Row],[Thành phần hao phí]])</f>
        <v>5c) Máy thi công</v>
      </c>
      <c r="D3107" s="594"/>
      <c r="E3107" s="589" t="s">
        <v>230</v>
      </c>
      <c r="F3107" s="588"/>
      <c r="G3107" s="595"/>
      <c r="H3107" s="590"/>
      <c r="I3107" s="596"/>
      <c r="J3107" s="591">
        <v>1007960</v>
      </c>
    </row>
    <row r="3108" spans="1:10" ht="15" customHeight="1">
      <c r="A3108" s="587"/>
      <c r="B3108" s="291">
        <v>5</v>
      </c>
      <c r="C3108" s="593" t="str">
        <f>_xlfn.CONCAT(Table1[[#This Row],[groupid]],Table1[[#This Row],[Thành phần hao phí]])</f>
        <v>5Máy đào gầu dây 1,2m3</v>
      </c>
      <c r="D3108" s="594" t="s">
        <v>105</v>
      </c>
      <c r="E3108" s="589" t="s">
        <v>106</v>
      </c>
      <c r="F3108" s="588" t="s">
        <v>103</v>
      </c>
      <c r="G3108" s="595">
        <v>0.192</v>
      </c>
      <c r="H3108" s="590">
        <v>3565793</v>
      </c>
      <c r="I3108" s="596">
        <v>1</v>
      </c>
      <c r="J3108" s="591">
        <v>684632</v>
      </c>
    </row>
    <row r="3109" spans="1:10" ht="15" customHeight="1">
      <c r="A3109" s="587"/>
      <c r="B3109" s="291">
        <v>5</v>
      </c>
      <c r="C3109" s="593" t="str">
        <f>_xlfn.CONCAT(Table1[[#This Row],[groupid]],Table1[[#This Row],[Thành phần hao phí]])</f>
        <v>5Sà lan 250T</v>
      </c>
      <c r="D3109" s="594" t="s">
        <v>113</v>
      </c>
      <c r="E3109" s="589" t="s">
        <v>114</v>
      </c>
      <c r="F3109" s="588" t="s">
        <v>103</v>
      </c>
      <c r="G3109" s="595">
        <v>0.192</v>
      </c>
      <c r="H3109" s="590">
        <v>677592</v>
      </c>
      <c r="I3109" s="596">
        <v>1</v>
      </c>
      <c r="J3109" s="591">
        <v>130098</v>
      </c>
    </row>
    <row r="3110" spans="1:10" ht="15" customHeight="1">
      <c r="A3110" s="587"/>
      <c r="B3110" s="291">
        <v>5</v>
      </c>
      <c r="C3110" s="593" t="str">
        <f>_xlfn.CONCAT(Table1[[#This Row],[groupid]],Table1[[#This Row],[Thành phần hao phí]])</f>
        <v>5Phao thép 60T chứa bùn</v>
      </c>
      <c r="D3110" s="594" t="s">
        <v>108</v>
      </c>
      <c r="E3110" s="589" t="s">
        <v>111</v>
      </c>
      <c r="F3110" s="588" t="s">
        <v>103</v>
      </c>
      <c r="G3110" s="595">
        <v>0.192</v>
      </c>
      <c r="H3110" s="590">
        <v>115189</v>
      </c>
      <c r="I3110" s="596">
        <v>1</v>
      </c>
      <c r="J3110" s="591">
        <v>22116</v>
      </c>
    </row>
    <row r="3111" spans="1:10" ht="15" customHeight="1">
      <c r="A3111" s="587"/>
      <c r="B3111" s="291">
        <v>5</v>
      </c>
      <c r="C3111" s="593" t="str">
        <f>_xlfn.CONCAT(Table1[[#This Row],[groupid]],Table1[[#This Row],[Thành phần hao phí]])</f>
        <v>5Sà lan 400T nhận bùn</v>
      </c>
      <c r="D3111" s="594" t="s">
        <v>116</v>
      </c>
      <c r="E3111" s="589" t="s">
        <v>119</v>
      </c>
      <c r="F3111" s="588" t="s">
        <v>103</v>
      </c>
      <c r="G3111" s="595">
        <v>0.192</v>
      </c>
      <c r="H3111" s="590">
        <v>891221</v>
      </c>
      <c r="I3111" s="596">
        <v>1</v>
      </c>
      <c r="J3111" s="591">
        <v>171114</v>
      </c>
    </row>
    <row r="3112" spans="1:10" ht="15" customHeight="1">
      <c r="A3112" s="587"/>
      <c r="B3112" s="291">
        <v>5</v>
      </c>
      <c r="C3112" s="593" t="str">
        <f>_xlfn.CONCAT(Table1[[#This Row],[groupid]],Table1[[#This Row],[Thành phần hao phí]])</f>
        <v>5Cộng</v>
      </c>
      <c r="D3112" s="594"/>
      <c r="E3112" s="589" t="s">
        <v>314</v>
      </c>
      <c r="F3112" s="588"/>
      <c r="G3112" s="595"/>
      <c r="H3112" s="590"/>
      <c r="I3112" s="596"/>
      <c r="J3112" s="591">
        <v>1007960</v>
      </c>
    </row>
    <row r="3113" spans="1:10" ht="15" customHeight="1">
      <c r="A3113" s="587">
        <v>6</v>
      </c>
      <c r="B3113" s="291">
        <v>6</v>
      </c>
      <c r="C3113" s="593" t="str">
        <f>_xlfn.CONCAT(Table1[[#This Row],[groupid]],Table1[[#This Row],[Thành phần hao phí]])</f>
        <v>6Vận chuyển đất, bùn đổ đi bằng tàu kéo 360CV, sà lan 400 tấn, vận chuyển 1 km đầu</v>
      </c>
      <c r="D3113" s="594" t="s">
        <v>57</v>
      </c>
      <c r="E3113" s="589" t="s">
        <v>67</v>
      </c>
      <c r="F3113" s="588" t="s">
        <v>54</v>
      </c>
      <c r="G3113" s="595">
        <v>1</v>
      </c>
      <c r="H3113" s="590"/>
      <c r="I3113" s="596"/>
      <c r="J3113" s="591"/>
    </row>
    <row r="3114" spans="1:10" ht="15" customHeight="1">
      <c r="A3114" s="587"/>
      <c r="B3114" s="291">
        <v>6</v>
      </c>
      <c r="C3114" s="593" t="str">
        <f>_xlfn.CONCAT(Table1[[#This Row],[groupid]],Table1[[#This Row],[Thành phần hao phí]])</f>
        <v>6c) Máy thi công</v>
      </c>
      <c r="D3114" s="594"/>
      <c r="E3114" s="589" t="s">
        <v>230</v>
      </c>
      <c r="F3114" s="588"/>
      <c r="G3114" s="595"/>
      <c r="H3114" s="590"/>
      <c r="I3114" s="596"/>
      <c r="J3114" s="591">
        <v>634088</v>
      </c>
    </row>
    <row r="3115" spans="1:10" ht="15" customHeight="1">
      <c r="A3115" s="587"/>
      <c r="B3115" s="291">
        <v>6</v>
      </c>
      <c r="C3115" s="593" t="str">
        <f>_xlfn.CONCAT(Table1[[#This Row],[groupid]],Table1[[#This Row],[Thành phần hao phí]])</f>
        <v>6Sà lan 400T</v>
      </c>
      <c r="D3115" s="594" t="s">
        <v>116</v>
      </c>
      <c r="E3115" s="589" t="s">
        <v>117</v>
      </c>
      <c r="F3115" s="588" t="s">
        <v>103</v>
      </c>
      <c r="G3115" s="595">
        <v>9.4E-2</v>
      </c>
      <c r="H3115" s="590">
        <v>891221</v>
      </c>
      <c r="I3115" s="596">
        <v>1</v>
      </c>
      <c r="J3115" s="591">
        <v>83775</v>
      </c>
    </row>
    <row r="3116" spans="1:10" ht="15" customHeight="1">
      <c r="A3116" s="587"/>
      <c r="B3116" s="291">
        <v>6</v>
      </c>
      <c r="C3116" s="593" t="str">
        <f>_xlfn.CONCAT(Table1[[#This Row],[groupid]],Table1[[#This Row],[Thành phần hao phí]])</f>
        <v>6Tàu kéo 360CV</v>
      </c>
      <c r="D3116" s="594" t="s">
        <v>120</v>
      </c>
      <c r="E3116" s="589" t="s">
        <v>121</v>
      </c>
      <c r="F3116" s="588" t="s">
        <v>103</v>
      </c>
      <c r="G3116" s="595">
        <v>9.4E-2</v>
      </c>
      <c r="H3116" s="590">
        <v>5854397</v>
      </c>
      <c r="I3116" s="596">
        <v>1</v>
      </c>
      <c r="J3116" s="591">
        <v>550313</v>
      </c>
    </row>
    <row r="3117" spans="1:10" ht="15" customHeight="1">
      <c r="A3117" s="587"/>
      <c r="B3117" s="291">
        <v>6</v>
      </c>
      <c r="C3117" s="593" t="str">
        <f>_xlfn.CONCAT(Table1[[#This Row],[groupid]],Table1[[#This Row],[Thành phần hao phí]])</f>
        <v>6Cộng</v>
      </c>
      <c r="D3117" s="594"/>
      <c r="E3117" s="589" t="s">
        <v>314</v>
      </c>
      <c r="F3117" s="588"/>
      <c r="G3117" s="595"/>
      <c r="H3117" s="590"/>
      <c r="I3117" s="596"/>
      <c r="J3117" s="591">
        <v>634088</v>
      </c>
    </row>
    <row r="3118" spans="1:10" ht="15" customHeight="1">
      <c r="A3118" s="587">
        <v>7</v>
      </c>
      <c r="B3118" s="291">
        <v>7</v>
      </c>
      <c r="C3118" s="593" t="str">
        <f>_xlfn.CONCAT(Table1[[#This Row],[groupid]],Table1[[#This Row],[Thành phần hao phí]])</f>
        <v>7Vận chuyển đất, bùn đổ đi bằng tàu kéo 360CV, sà lan 400 tấn, vận chuyển 1 km tiếp theo, cự ly &lt;= 6km</v>
      </c>
      <c r="D3118" s="594" t="s">
        <v>60</v>
      </c>
      <c r="E3118" s="589" t="s">
        <v>69</v>
      </c>
      <c r="F3118" s="588" t="s">
        <v>54</v>
      </c>
      <c r="G3118" s="595">
        <v>1</v>
      </c>
      <c r="H3118" s="590"/>
      <c r="I3118" s="596"/>
      <c r="J3118" s="591"/>
    </row>
    <row r="3119" spans="1:10" ht="15" customHeight="1">
      <c r="A3119" s="587"/>
      <c r="B3119" s="291">
        <v>7</v>
      </c>
      <c r="C3119" s="593" t="str">
        <f>_xlfn.CONCAT(Table1[[#This Row],[groupid]],Table1[[#This Row],[Thành phần hao phí]])</f>
        <v>7c) Máy thi công</v>
      </c>
      <c r="D3119" s="594"/>
      <c r="E3119" s="589" t="s">
        <v>230</v>
      </c>
      <c r="F3119" s="588"/>
      <c r="G3119" s="595"/>
      <c r="H3119" s="590"/>
      <c r="I3119" s="596"/>
      <c r="J3119" s="591">
        <v>2698247</v>
      </c>
    </row>
    <row r="3120" spans="1:10" ht="15" customHeight="1">
      <c r="A3120" s="587"/>
      <c r="B3120" s="291">
        <v>7</v>
      </c>
      <c r="C3120" s="593" t="str">
        <f>_xlfn.CONCAT(Table1[[#This Row],[groupid]],Table1[[#This Row],[Thành phần hao phí]])</f>
        <v>7Sà lan 400T</v>
      </c>
      <c r="D3120" s="594" t="s">
        <v>116</v>
      </c>
      <c r="E3120" s="589" t="s">
        <v>117</v>
      </c>
      <c r="F3120" s="588" t="s">
        <v>103</v>
      </c>
      <c r="G3120" s="595">
        <v>0.08</v>
      </c>
      <c r="H3120" s="590">
        <v>891221</v>
      </c>
      <c r="I3120" s="596">
        <v>5</v>
      </c>
      <c r="J3120" s="591">
        <v>356488</v>
      </c>
    </row>
    <row r="3121" spans="1:10" ht="15" customHeight="1">
      <c r="A3121" s="587"/>
      <c r="B3121" s="291">
        <v>7</v>
      </c>
      <c r="C3121" s="593" t="str">
        <f>_xlfn.CONCAT(Table1[[#This Row],[groupid]],Table1[[#This Row],[Thành phần hao phí]])</f>
        <v>7Tàu kéo 360CV</v>
      </c>
      <c r="D3121" s="594" t="s">
        <v>120</v>
      </c>
      <c r="E3121" s="589" t="s">
        <v>121</v>
      </c>
      <c r="F3121" s="588" t="s">
        <v>103</v>
      </c>
      <c r="G3121" s="595">
        <v>0.08</v>
      </c>
      <c r="H3121" s="590">
        <v>5854397</v>
      </c>
      <c r="I3121" s="596">
        <v>5</v>
      </c>
      <c r="J3121" s="591">
        <v>2341759</v>
      </c>
    </row>
    <row r="3122" spans="1:10" ht="15" customHeight="1">
      <c r="A3122" s="587"/>
      <c r="B3122" s="291">
        <v>7</v>
      </c>
      <c r="C3122" s="593" t="str">
        <f>_xlfn.CONCAT(Table1[[#This Row],[groupid]],Table1[[#This Row],[Thành phần hao phí]])</f>
        <v>7Cộng</v>
      </c>
      <c r="D3122" s="594"/>
      <c r="E3122" s="589" t="s">
        <v>314</v>
      </c>
      <c r="F3122" s="588"/>
      <c r="G3122" s="595"/>
      <c r="H3122" s="590"/>
      <c r="I3122" s="596"/>
      <c r="J3122" s="591">
        <v>2698247</v>
      </c>
    </row>
    <row r="3123" spans="1:10" ht="15" customHeight="1">
      <c r="A3123" s="587">
        <v>8</v>
      </c>
      <c r="B3123" s="291">
        <v>8</v>
      </c>
      <c r="C3123" s="593" t="str">
        <f>_xlfn.CONCAT(Table1[[#This Row],[groupid]],Table1[[#This Row],[Thành phần hao phí]])</f>
        <v>8Vận chuyển đất, bùn đổ đi bằng tàu kéo 360CV, sà lan 400 tấn, vận chuyển 1 km tiếp theo, cự ly từ 6 - 20km</v>
      </c>
      <c r="D3123" s="594" t="s">
        <v>71</v>
      </c>
      <c r="E3123" s="589" t="s">
        <v>72</v>
      </c>
      <c r="F3123" s="588" t="s">
        <v>54</v>
      </c>
      <c r="G3123" s="595">
        <v>1</v>
      </c>
      <c r="H3123" s="590"/>
      <c r="I3123" s="596"/>
      <c r="J3123" s="591"/>
    </row>
    <row r="3124" spans="1:10" ht="15" customHeight="1">
      <c r="A3124" s="587"/>
      <c r="B3124" s="291">
        <v>8</v>
      </c>
      <c r="C3124" s="593" t="str">
        <f>_xlfn.CONCAT(Table1[[#This Row],[groupid]],Table1[[#This Row],[Thành phần hao phí]])</f>
        <v>8c) Máy thi công</v>
      </c>
      <c r="D3124" s="594"/>
      <c r="E3124" s="589" t="s">
        <v>230</v>
      </c>
      <c r="F3124" s="588"/>
      <c r="G3124" s="595"/>
      <c r="H3124" s="590"/>
      <c r="I3124" s="596"/>
      <c r="J3124" s="591">
        <v>6705145</v>
      </c>
    </row>
    <row r="3125" spans="1:10" ht="15" customHeight="1">
      <c r="A3125" s="587"/>
      <c r="B3125" s="291">
        <v>8</v>
      </c>
      <c r="C3125" s="593" t="str">
        <f>_xlfn.CONCAT(Table1[[#This Row],[groupid]],Table1[[#This Row],[Thành phần hao phí]])</f>
        <v>8Sà lan 400T</v>
      </c>
      <c r="D3125" s="594" t="s">
        <v>116</v>
      </c>
      <c r="E3125" s="589" t="s">
        <v>117</v>
      </c>
      <c r="F3125" s="588" t="s">
        <v>103</v>
      </c>
      <c r="G3125" s="595">
        <v>7.0999999999999994E-2</v>
      </c>
      <c r="H3125" s="590">
        <v>891221</v>
      </c>
      <c r="I3125" s="596">
        <v>14</v>
      </c>
      <c r="J3125" s="591">
        <v>885874</v>
      </c>
    </row>
    <row r="3126" spans="1:10" ht="15" customHeight="1">
      <c r="A3126" s="587"/>
      <c r="B3126" s="291">
        <v>8</v>
      </c>
      <c r="C3126" s="593" t="str">
        <f>_xlfn.CONCAT(Table1[[#This Row],[groupid]],Table1[[#This Row],[Thành phần hao phí]])</f>
        <v>8Tàu kéo 360CV</v>
      </c>
      <c r="D3126" s="594" t="s">
        <v>120</v>
      </c>
      <c r="E3126" s="589" t="s">
        <v>121</v>
      </c>
      <c r="F3126" s="588" t="s">
        <v>103</v>
      </c>
      <c r="G3126" s="595">
        <v>7.0999999999999994E-2</v>
      </c>
      <c r="H3126" s="590">
        <v>5854397</v>
      </c>
      <c r="I3126" s="596">
        <v>14</v>
      </c>
      <c r="J3126" s="591">
        <v>5819271</v>
      </c>
    </row>
    <row r="3127" spans="1:10" ht="15" customHeight="1">
      <c r="A3127" s="587"/>
      <c r="B3127" s="291">
        <v>8</v>
      </c>
      <c r="C3127" s="593" t="str">
        <f>_xlfn.CONCAT(Table1[[#This Row],[groupid]],Table1[[#This Row],[Thành phần hao phí]])</f>
        <v>8Cộng</v>
      </c>
      <c r="D3127" s="594"/>
      <c r="E3127" s="589" t="s">
        <v>314</v>
      </c>
      <c r="F3127" s="588"/>
      <c r="G3127" s="595"/>
      <c r="H3127" s="590"/>
      <c r="I3127" s="596"/>
      <c r="J3127" s="591">
        <v>6705145</v>
      </c>
    </row>
    <row r="3128" spans="1:10" ht="15" customHeight="1">
      <c r="A3128" s="587">
        <v>9</v>
      </c>
      <c r="B3128" s="291">
        <v>9</v>
      </c>
      <c r="C3128" s="593" t="str">
        <f>_xlfn.CONCAT(Table1[[#This Row],[groupid]],Table1[[#This Row],[Thành phần hao phí]])</f>
        <v>9Vận chuyển đất, bùn đổ đi bằng tàu kéo 360CV, sà lan 400 tấn, vận chuyển 1 km tiếp theo, cự ly &gt; 20km</v>
      </c>
      <c r="D3128" s="594" t="s">
        <v>74</v>
      </c>
      <c r="E3128" s="589" t="s">
        <v>75</v>
      </c>
      <c r="F3128" s="588" t="s">
        <v>54</v>
      </c>
      <c r="G3128" s="595">
        <v>1</v>
      </c>
      <c r="H3128" s="590"/>
      <c r="I3128" s="596"/>
      <c r="J3128" s="591"/>
    </row>
    <row r="3129" spans="1:10" ht="15" customHeight="1">
      <c r="A3129" s="587"/>
      <c r="B3129" s="291">
        <v>9</v>
      </c>
      <c r="C3129" s="593" t="str">
        <f>_xlfn.CONCAT(Table1[[#This Row],[groupid]],Table1[[#This Row],[Thành phần hao phí]])</f>
        <v>9c) Máy thi công</v>
      </c>
      <c r="D3129" s="594"/>
      <c r="E3129" s="589" t="s">
        <v>230</v>
      </c>
      <c r="F3129" s="588"/>
      <c r="G3129" s="595"/>
      <c r="H3129" s="590"/>
      <c r="I3129" s="596"/>
      <c r="J3129" s="591">
        <v>279269</v>
      </c>
    </row>
    <row r="3130" spans="1:10" ht="15" customHeight="1">
      <c r="A3130" s="587"/>
      <c r="B3130" s="291">
        <v>9</v>
      </c>
      <c r="C3130" s="593" t="str">
        <f>_xlfn.CONCAT(Table1[[#This Row],[groupid]],Table1[[#This Row],[Thành phần hao phí]])</f>
        <v>9Sà lan 400T</v>
      </c>
      <c r="D3130" s="594" t="s">
        <v>116</v>
      </c>
      <c r="E3130" s="589" t="s">
        <v>117</v>
      </c>
      <c r="F3130" s="588" t="s">
        <v>103</v>
      </c>
      <c r="G3130" s="595">
        <v>6.9000000000000006E-2</v>
      </c>
      <c r="H3130" s="590">
        <v>891221</v>
      </c>
      <c r="I3130" s="596">
        <v>0.6</v>
      </c>
      <c r="J3130" s="591">
        <v>36897</v>
      </c>
    </row>
    <row r="3131" spans="1:10" ht="15" customHeight="1">
      <c r="A3131" s="587"/>
      <c r="B3131" s="291">
        <v>9</v>
      </c>
      <c r="C3131" s="593" t="str">
        <f>_xlfn.CONCAT(Table1[[#This Row],[groupid]],Table1[[#This Row],[Thành phần hao phí]])</f>
        <v>9Tàu kéo 360CV</v>
      </c>
      <c r="D3131" s="594" t="s">
        <v>120</v>
      </c>
      <c r="E3131" s="589" t="s">
        <v>121</v>
      </c>
      <c r="F3131" s="588" t="s">
        <v>103</v>
      </c>
      <c r="G3131" s="595">
        <v>6.9000000000000006E-2</v>
      </c>
      <c r="H3131" s="590">
        <v>5854397</v>
      </c>
      <c r="I3131" s="596">
        <v>0.6</v>
      </c>
      <c r="J3131" s="591">
        <v>242372</v>
      </c>
    </row>
    <row r="3132" spans="1:10" ht="15" customHeight="1">
      <c r="A3132" s="587"/>
      <c r="B3132" s="291">
        <v>9</v>
      </c>
      <c r="C3132" s="593" t="str">
        <f>_xlfn.CONCAT(Table1[[#This Row],[groupid]],Table1[[#This Row],[Thành phần hao phí]])</f>
        <v>9Cộng</v>
      </c>
      <c r="D3132" s="594"/>
      <c r="E3132" s="589" t="s">
        <v>314</v>
      </c>
      <c r="F3132" s="588"/>
      <c r="G3132" s="595"/>
      <c r="H3132" s="590"/>
      <c r="I3132" s="596"/>
      <c r="J3132" s="591">
        <v>279269</v>
      </c>
    </row>
    <row r="3133" spans="1:10" ht="15" customHeight="1">
      <c r="A3133" s="587">
        <v>10</v>
      </c>
      <c r="B3133" s="291">
        <v>10</v>
      </c>
      <c r="C3133" s="593" t="str">
        <f>_xlfn.CONCAT(Table1[[#This Row],[groupid]],Table1[[#This Row],[Thành phần hao phí]])</f>
        <v>10Vận chuyển đất từ sà lan 400T lên bờ bằng máy đào gầu dây 1,2m3, chiều cao đổ đất &lt;= 3m, bùn đặc</v>
      </c>
      <c r="D3133" s="594" t="s">
        <v>63</v>
      </c>
      <c r="E3133" s="589" t="s">
        <v>77</v>
      </c>
      <c r="F3133" s="588" t="s">
        <v>54</v>
      </c>
      <c r="G3133" s="595">
        <v>1</v>
      </c>
      <c r="H3133" s="590"/>
      <c r="I3133" s="596"/>
      <c r="J3133" s="591"/>
    </row>
    <row r="3134" spans="1:10" ht="15" customHeight="1">
      <c r="A3134" s="587"/>
      <c r="B3134" s="291">
        <v>10</v>
      </c>
      <c r="C3134" s="593" t="str">
        <f>_xlfn.CONCAT(Table1[[#This Row],[groupid]],Table1[[#This Row],[Thành phần hao phí]])</f>
        <v>10b) Nhân công</v>
      </c>
      <c r="D3134" s="594"/>
      <c r="E3134" s="589" t="s">
        <v>229</v>
      </c>
      <c r="F3134" s="588"/>
      <c r="G3134" s="595"/>
      <c r="H3134" s="590"/>
      <c r="I3134" s="596"/>
      <c r="J3134" s="591">
        <v>88740</v>
      </c>
    </row>
    <row r="3135" spans="1:10" ht="15" customHeight="1">
      <c r="A3135" s="587"/>
      <c r="B3135" s="291">
        <v>10</v>
      </c>
      <c r="C3135" s="593" t="str">
        <f>_xlfn.CONCAT(Table1[[#This Row],[groupid]],Table1[[#This Row],[Thành phần hao phí]])</f>
        <v>10Nhân công 3,5/7, nhóm 1</v>
      </c>
      <c r="D3135" s="594" t="s">
        <v>96</v>
      </c>
      <c r="E3135" s="589" t="s">
        <v>97</v>
      </c>
      <c r="F3135" s="588" t="s">
        <v>93</v>
      </c>
      <c r="G3135" s="595">
        <v>0.36</v>
      </c>
      <c r="H3135" s="590">
        <v>246500</v>
      </c>
      <c r="I3135" s="596">
        <v>1</v>
      </c>
      <c r="J3135" s="591">
        <v>88740</v>
      </c>
    </row>
    <row r="3136" spans="1:10" ht="15" customHeight="1">
      <c r="A3136" s="587"/>
      <c r="B3136" s="291">
        <v>10</v>
      </c>
      <c r="C3136" s="593" t="str">
        <f>_xlfn.CONCAT(Table1[[#This Row],[groupid]],Table1[[#This Row],[Thành phần hao phí]])</f>
        <v>10c) Máy thi công</v>
      </c>
      <c r="D3136" s="594"/>
      <c r="E3136" s="589" t="s">
        <v>230</v>
      </c>
      <c r="F3136" s="588"/>
      <c r="G3136" s="595"/>
      <c r="H3136" s="590"/>
      <c r="I3136" s="596"/>
      <c r="J3136" s="591">
        <v>985844</v>
      </c>
    </row>
    <row r="3137" spans="1:10" ht="15" customHeight="1">
      <c r="A3137" s="587"/>
      <c r="B3137" s="291">
        <v>10</v>
      </c>
      <c r="C3137" s="593" t="str">
        <f>_xlfn.CONCAT(Table1[[#This Row],[groupid]],Table1[[#This Row],[Thành phần hao phí]])</f>
        <v>10Máy đào gầu dây 1,2m3</v>
      </c>
      <c r="D3137" s="594" t="s">
        <v>105</v>
      </c>
      <c r="E3137" s="589" t="s">
        <v>106</v>
      </c>
      <c r="F3137" s="588" t="s">
        <v>103</v>
      </c>
      <c r="G3137" s="595">
        <v>0.192</v>
      </c>
      <c r="H3137" s="590">
        <v>3565793</v>
      </c>
      <c r="I3137" s="596">
        <v>1</v>
      </c>
      <c r="J3137" s="591">
        <v>684632</v>
      </c>
    </row>
    <row r="3138" spans="1:10" ht="15" customHeight="1">
      <c r="A3138" s="587"/>
      <c r="B3138" s="291">
        <v>10</v>
      </c>
      <c r="C3138" s="593" t="str">
        <f>_xlfn.CONCAT(Table1[[#This Row],[groupid]],Table1[[#This Row],[Thành phần hao phí]])</f>
        <v>10Sà lan 250T</v>
      </c>
      <c r="D3138" s="594" t="s">
        <v>113</v>
      </c>
      <c r="E3138" s="589" t="s">
        <v>114</v>
      </c>
      <c r="F3138" s="588" t="s">
        <v>103</v>
      </c>
      <c r="G3138" s="595">
        <v>0.192</v>
      </c>
      <c r="H3138" s="590">
        <v>677592</v>
      </c>
      <c r="I3138" s="596">
        <v>1</v>
      </c>
      <c r="J3138" s="591">
        <v>130098</v>
      </c>
    </row>
    <row r="3139" spans="1:10" ht="15" customHeight="1">
      <c r="A3139" s="587"/>
      <c r="B3139" s="291">
        <v>10</v>
      </c>
      <c r="C3139" s="593" t="str">
        <f>_xlfn.CONCAT(Table1[[#This Row],[groupid]],Table1[[#This Row],[Thành phần hao phí]])</f>
        <v>10Sà lan 400T</v>
      </c>
      <c r="D3139" s="594" t="s">
        <v>116</v>
      </c>
      <c r="E3139" s="589" t="s">
        <v>117</v>
      </c>
      <c r="F3139" s="588" t="s">
        <v>103</v>
      </c>
      <c r="G3139" s="595">
        <v>0.192</v>
      </c>
      <c r="H3139" s="590">
        <v>891221</v>
      </c>
      <c r="I3139" s="596">
        <v>1</v>
      </c>
      <c r="J3139" s="591">
        <v>171114</v>
      </c>
    </row>
    <row r="3140" spans="1:10" ht="15" customHeight="1">
      <c r="A3140" s="587"/>
      <c r="B3140" s="291">
        <v>10</v>
      </c>
      <c r="C3140" s="593" t="str">
        <f>_xlfn.CONCAT(Table1[[#This Row],[groupid]],Table1[[#This Row],[Thành phần hao phí]])</f>
        <v>10Cộng</v>
      </c>
      <c r="D3140" s="594"/>
      <c r="E3140" s="589" t="s">
        <v>314</v>
      </c>
      <c r="F3140" s="588"/>
      <c r="G3140" s="595"/>
      <c r="H3140" s="590"/>
      <c r="I3140" s="596"/>
      <c r="J3140" s="591">
        <v>985844</v>
      </c>
    </row>
    <row r="3141" spans="1:10" ht="15" customHeight="1">
      <c r="A3141" s="587">
        <v>11</v>
      </c>
      <c r="B3141" s="291">
        <v>11</v>
      </c>
      <c r="C3141" s="593" t="str">
        <f>_xlfn.CONCAT(Table1[[#This Row],[groupid]],Table1[[#This Row],[Thành phần hao phí]])</f>
        <v>110</v>
      </c>
      <c r="D3141" s="594">
        <v>0</v>
      </c>
      <c r="E3141" s="589">
        <v>0</v>
      </c>
      <c r="F3141" s="588">
        <v>0</v>
      </c>
      <c r="G3141" s="595">
        <v>1</v>
      </c>
      <c r="H3141" s="590"/>
      <c r="I3141" s="596"/>
      <c r="J3141" s="591"/>
    </row>
    <row r="3142" spans="1:10" ht="15" customHeight="1">
      <c r="A3142" s="587"/>
      <c r="B3142" s="291">
        <v>11</v>
      </c>
      <c r="C3142" s="593" t="str">
        <f>_xlfn.CONCAT(Table1[[#This Row],[groupid]],Table1[[#This Row],[Thành phần hao phí]])</f>
        <v>11b) Nhân công</v>
      </c>
      <c r="D3142" s="594"/>
      <c r="E3142" s="589" t="s">
        <v>229</v>
      </c>
      <c r="F3142" s="588"/>
      <c r="G3142" s="595"/>
      <c r="H3142" s="590"/>
      <c r="I3142" s="596"/>
      <c r="J3142" s="591">
        <v>243933</v>
      </c>
    </row>
    <row r="3143" spans="1:10" ht="15" customHeight="1">
      <c r="A3143" s="587"/>
      <c r="B3143" s="291">
        <v>11</v>
      </c>
      <c r="C3143" s="593" t="str">
        <f>_xlfn.CONCAT(Table1[[#This Row],[groupid]],Table1[[#This Row],[Thành phần hao phí]])</f>
        <v>11Nhân công 3,5/7, nhóm 1</v>
      </c>
      <c r="D3143" s="594" t="s">
        <v>96</v>
      </c>
      <c r="E3143" s="589" t="s">
        <v>97</v>
      </c>
      <c r="F3143" s="588" t="s">
        <v>93</v>
      </c>
      <c r="G3143" s="595">
        <v>0.36</v>
      </c>
      <c r="H3143" s="590">
        <v>677592</v>
      </c>
      <c r="I3143" s="596">
        <v>1</v>
      </c>
      <c r="J3143" s="591">
        <v>243933</v>
      </c>
    </row>
    <row r="3144" spans="1:10" ht="15" customHeight="1">
      <c r="A3144" s="587"/>
      <c r="B3144" s="291">
        <v>11</v>
      </c>
      <c r="C3144" s="593" t="str">
        <f>_xlfn.CONCAT(Table1[[#This Row],[groupid]],Table1[[#This Row],[Thành phần hao phí]])</f>
        <v>11c) Máy thi công</v>
      </c>
      <c r="D3144" s="594"/>
      <c r="E3144" s="589" t="s">
        <v>230</v>
      </c>
      <c r="F3144" s="588"/>
      <c r="G3144" s="595"/>
      <c r="H3144" s="590"/>
      <c r="I3144" s="596"/>
      <c r="J3144" s="591">
        <v>679403</v>
      </c>
    </row>
    <row r="3145" spans="1:10" ht="15" customHeight="1">
      <c r="A3145" s="587"/>
      <c r="B3145" s="291">
        <v>11</v>
      </c>
      <c r="C3145" s="593" t="str">
        <f>_xlfn.CONCAT(Table1[[#This Row],[groupid]],Table1[[#This Row],[Thành phần hao phí]])</f>
        <v>11Máy đào gầu dây 1,2m3</v>
      </c>
      <c r="D3145" s="594" t="s">
        <v>105</v>
      </c>
      <c r="E3145" s="589" t="s">
        <v>106</v>
      </c>
      <c r="F3145" s="588" t="s">
        <v>103</v>
      </c>
      <c r="G3145" s="595">
        <v>0.192</v>
      </c>
      <c r="H3145" s="590">
        <v>3538558</v>
      </c>
      <c r="I3145" s="596">
        <v>1</v>
      </c>
      <c r="J3145" s="591">
        <v>679403</v>
      </c>
    </row>
    <row r="3146" spans="1:10" ht="15" customHeight="1">
      <c r="A3146" s="587"/>
      <c r="B3146" s="291">
        <v>11</v>
      </c>
      <c r="C3146" s="593" t="str">
        <f>_xlfn.CONCAT(Table1[[#This Row],[groupid]],Table1[[#This Row],[Thành phần hao phí]])</f>
        <v>11Sà lan 250T</v>
      </c>
      <c r="D3146" s="594" t="s">
        <v>113</v>
      </c>
      <c r="E3146" s="589" t="s">
        <v>114</v>
      </c>
      <c r="F3146" s="588" t="s">
        <v>103</v>
      </c>
      <c r="G3146" s="595">
        <v>0.192</v>
      </c>
      <c r="H3146" s="590">
        <v>0</v>
      </c>
      <c r="I3146" s="596">
        <v>1</v>
      </c>
      <c r="J3146" s="591">
        <v>0</v>
      </c>
    </row>
    <row r="3147" spans="1:10" ht="15" customHeight="1">
      <c r="A3147" s="587"/>
      <c r="B3147" s="291">
        <v>11</v>
      </c>
      <c r="C3147" s="593" t="str">
        <f>_xlfn.CONCAT(Table1[[#This Row],[groupid]],Table1[[#This Row],[Thành phần hao phí]])</f>
        <v>11Sà lan 400T</v>
      </c>
      <c r="D3147" s="594" t="s">
        <v>116</v>
      </c>
      <c r="E3147" s="589" t="s">
        <v>117</v>
      </c>
      <c r="F3147" s="588" t="s">
        <v>103</v>
      </c>
      <c r="G3147" s="595">
        <v>0.192</v>
      </c>
      <c r="H3147" s="590">
        <v>0</v>
      </c>
      <c r="I3147" s="596">
        <v>1</v>
      </c>
      <c r="J3147" s="591">
        <v>0</v>
      </c>
    </row>
    <row r="3148" spans="1:10" ht="15" customHeight="1">
      <c r="A3148" s="587"/>
      <c r="B3148" s="291">
        <v>11</v>
      </c>
      <c r="C3148" s="593" t="str">
        <f>_xlfn.CONCAT(Table1[[#This Row],[groupid]],Table1[[#This Row],[Thành phần hao phí]])</f>
        <v>11Cộng</v>
      </c>
      <c r="D3148" s="594"/>
      <c r="E3148" s="589" t="s">
        <v>314</v>
      </c>
      <c r="F3148" s="588"/>
      <c r="G3148" s="595"/>
      <c r="H3148" s="590"/>
      <c r="I3148" s="596"/>
      <c r="J3148" s="591">
        <v>679403</v>
      </c>
    </row>
    <row r="3149" spans="1:10" ht="15" customHeight="1">
      <c r="A3149" s="587">
        <v>12</v>
      </c>
      <c r="B3149" s="291">
        <v>12</v>
      </c>
      <c r="C3149" s="593" t="str">
        <f>_xlfn.CONCAT(Table1[[#This Row],[groupid]],Table1[[#This Row],[Thành phần hao phí]])</f>
        <v>120</v>
      </c>
      <c r="D3149" s="594">
        <v>0</v>
      </c>
      <c r="E3149" s="589">
        <v>0</v>
      </c>
      <c r="F3149" s="588">
        <v>0</v>
      </c>
      <c r="G3149" s="595">
        <v>1</v>
      </c>
      <c r="H3149" s="590"/>
      <c r="I3149" s="596"/>
      <c r="J3149" s="591"/>
    </row>
    <row r="3150" spans="1:10" ht="15" customHeight="1">
      <c r="A3150" s="587"/>
      <c r="B3150" s="291">
        <v>12</v>
      </c>
      <c r="C3150" s="593" t="str">
        <f>_xlfn.CONCAT(Table1[[#This Row],[groupid]],Table1[[#This Row],[Thành phần hao phí]])</f>
        <v>12b) Nhân công</v>
      </c>
      <c r="D3150" s="594"/>
      <c r="E3150" s="589" t="s">
        <v>229</v>
      </c>
      <c r="F3150" s="588"/>
      <c r="G3150" s="595"/>
      <c r="H3150" s="590"/>
      <c r="I3150" s="596"/>
      <c r="J3150" s="591">
        <v>0</v>
      </c>
    </row>
    <row r="3151" spans="1:10" ht="15" customHeight="1">
      <c r="A3151" s="587"/>
      <c r="B3151" s="291">
        <v>12</v>
      </c>
      <c r="C3151" s="593" t="str">
        <f>_xlfn.CONCAT(Table1[[#This Row],[groupid]],Table1[[#This Row],[Thành phần hao phí]])</f>
        <v>12Nhân công 3,5/7, nhóm 1</v>
      </c>
      <c r="D3151" s="594" t="s">
        <v>96</v>
      </c>
      <c r="E3151" s="589" t="s">
        <v>97</v>
      </c>
      <c r="F3151" s="588" t="s">
        <v>93</v>
      </c>
      <c r="G3151" s="595">
        <v>0.36</v>
      </c>
      <c r="H3151" s="590">
        <v>0</v>
      </c>
      <c r="I3151" s="596">
        <v>1</v>
      </c>
      <c r="J3151" s="591">
        <v>0</v>
      </c>
    </row>
    <row r="3152" spans="1:10" ht="15" customHeight="1">
      <c r="A3152" s="587"/>
      <c r="B3152" s="291">
        <v>12</v>
      </c>
      <c r="C3152" s="593" t="str">
        <f>_xlfn.CONCAT(Table1[[#This Row],[groupid]],Table1[[#This Row],[Thành phần hao phí]])</f>
        <v>12c) Máy thi công</v>
      </c>
      <c r="D3152" s="594"/>
      <c r="E3152" s="589" t="s">
        <v>230</v>
      </c>
      <c r="F3152" s="588"/>
      <c r="G3152" s="595"/>
      <c r="H3152" s="590"/>
      <c r="I3152" s="596"/>
      <c r="J3152" s="591">
        <v>0</v>
      </c>
    </row>
    <row r="3153" spans="1:10" ht="15" customHeight="1">
      <c r="A3153" s="587"/>
      <c r="B3153" s="291">
        <v>12</v>
      </c>
      <c r="C3153" s="593" t="str">
        <f>_xlfn.CONCAT(Table1[[#This Row],[groupid]],Table1[[#This Row],[Thành phần hao phí]])</f>
        <v>12Máy đào gầu dây 1,2m3</v>
      </c>
      <c r="D3153" s="594" t="s">
        <v>105</v>
      </c>
      <c r="E3153" s="589" t="s">
        <v>106</v>
      </c>
      <c r="F3153" s="588" t="s">
        <v>103</v>
      </c>
      <c r="G3153" s="595">
        <v>0.192</v>
      </c>
      <c r="H3153" s="590">
        <v>0</v>
      </c>
      <c r="I3153" s="596">
        <v>1</v>
      </c>
      <c r="J3153" s="591">
        <v>0</v>
      </c>
    </row>
    <row r="3154" spans="1:10" ht="15" customHeight="1">
      <c r="A3154" s="587"/>
      <c r="B3154" s="291">
        <v>12</v>
      </c>
      <c r="C3154" s="593" t="str">
        <f>_xlfn.CONCAT(Table1[[#This Row],[groupid]],Table1[[#This Row],[Thành phần hao phí]])</f>
        <v>12Sà lan 250T</v>
      </c>
      <c r="D3154" s="594" t="s">
        <v>113</v>
      </c>
      <c r="E3154" s="589" t="s">
        <v>114</v>
      </c>
      <c r="F3154" s="588" t="s">
        <v>103</v>
      </c>
      <c r="G3154" s="595">
        <v>0.192</v>
      </c>
      <c r="H3154" s="590">
        <v>0</v>
      </c>
      <c r="I3154" s="596">
        <v>1</v>
      </c>
      <c r="J3154" s="591">
        <v>0</v>
      </c>
    </row>
    <row r="3155" spans="1:10" ht="15" customHeight="1">
      <c r="A3155" s="587"/>
      <c r="B3155" s="291">
        <v>12</v>
      </c>
      <c r="C3155" s="593" t="str">
        <f>_xlfn.CONCAT(Table1[[#This Row],[groupid]],Table1[[#This Row],[Thành phần hao phí]])</f>
        <v>12Sà lan 400T</v>
      </c>
      <c r="D3155" s="594" t="s">
        <v>116</v>
      </c>
      <c r="E3155" s="589" t="s">
        <v>117</v>
      </c>
      <c r="F3155" s="588" t="s">
        <v>103</v>
      </c>
      <c r="G3155" s="595">
        <v>0.192</v>
      </c>
      <c r="H3155" s="590">
        <v>0</v>
      </c>
      <c r="I3155" s="596">
        <v>1</v>
      </c>
      <c r="J3155" s="591">
        <v>0</v>
      </c>
    </row>
    <row r="3156" spans="1:10" ht="15" customHeight="1">
      <c r="A3156" s="587"/>
      <c r="B3156" s="291">
        <v>12</v>
      </c>
      <c r="C3156" s="593" t="str">
        <f>_xlfn.CONCAT(Table1[[#This Row],[groupid]],Table1[[#This Row],[Thành phần hao phí]])</f>
        <v>12Cộng</v>
      </c>
      <c r="D3156" s="594"/>
      <c r="E3156" s="589" t="s">
        <v>314</v>
      </c>
      <c r="F3156" s="588"/>
      <c r="G3156" s="595"/>
      <c r="H3156" s="590"/>
      <c r="I3156" s="596"/>
      <c r="J3156" s="591">
        <v>0</v>
      </c>
    </row>
    <row r="3157" spans="1:10" ht="15" customHeight="1">
      <c r="A3157" s="587">
        <v>13</v>
      </c>
      <c r="B3157" s="291">
        <v>13</v>
      </c>
      <c r="C3157" s="593" t="str">
        <f>_xlfn.CONCAT(Table1[[#This Row],[groupid]],Table1[[#This Row],[Thành phần hao phí]])</f>
        <v>130</v>
      </c>
      <c r="D3157" s="594">
        <v>0</v>
      </c>
      <c r="E3157" s="589">
        <v>0</v>
      </c>
      <c r="F3157" s="588">
        <v>0</v>
      </c>
      <c r="G3157" s="595">
        <v>1</v>
      </c>
      <c r="H3157" s="590"/>
      <c r="I3157" s="596"/>
      <c r="J3157" s="591"/>
    </row>
    <row r="3158" spans="1:10" ht="15" customHeight="1">
      <c r="A3158" s="587"/>
      <c r="B3158" s="291">
        <v>13</v>
      </c>
      <c r="C3158" s="593" t="str">
        <f>_xlfn.CONCAT(Table1[[#This Row],[groupid]],Table1[[#This Row],[Thành phần hao phí]])</f>
        <v>13b) Nhân công</v>
      </c>
      <c r="D3158" s="594"/>
      <c r="E3158" s="589" t="s">
        <v>229</v>
      </c>
      <c r="F3158" s="588"/>
      <c r="G3158" s="595"/>
      <c r="H3158" s="590"/>
      <c r="I3158" s="596"/>
      <c r="J3158" s="591">
        <v>0</v>
      </c>
    </row>
    <row r="3159" spans="1:10" ht="15" customHeight="1">
      <c r="A3159" s="587"/>
      <c r="B3159" s="291">
        <v>13</v>
      </c>
      <c r="C3159" s="593" t="str">
        <f>_xlfn.CONCAT(Table1[[#This Row],[groupid]],Table1[[#This Row],[Thành phần hao phí]])</f>
        <v>13Nhân công 3,5/7, nhóm 1</v>
      </c>
      <c r="D3159" s="594" t="s">
        <v>96</v>
      </c>
      <c r="E3159" s="589" t="s">
        <v>97</v>
      </c>
      <c r="F3159" s="588" t="s">
        <v>93</v>
      </c>
      <c r="G3159" s="595">
        <v>0.36</v>
      </c>
      <c r="H3159" s="590">
        <v>0</v>
      </c>
      <c r="I3159" s="596">
        <v>1</v>
      </c>
      <c r="J3159" s="591">
        <v>0</v>
      </c>
    </row>
    <row r="3160" spans="1:10" ht="15" customHeight="1">
      <c r="A3160" s="587"/>
      <c r="B3160" s="291">
        <v>13</v>
      </c>
      <c r="C3160" s="593" t="str">
        <f>_xlfn.CONCAT(Table1[[#This Row],[groupid]],Table1[[#This Row],[Thành phần hao phí]])</f>
        <v>13c) Máy thi công</v>
      </c>
      <c r="D3160" s="594"/>
      <c r="E3160" s="589" t="s">
        <v>230</v>
      </c>
      <c r="F3160" s="588"/>
      <c r="G3160" s="595"/>
      <c r="H3160" s="590"/>
      <c r="I3160" s="596"/>
      <c r="J3160" s="591">
        <v>0</v>
      </c>
    </row>
    <row r="3161" spans="1:10" ht="15" customHeight="1">
      <c r="A3161" s="587"/>
      <c r="B3161" s="291">
        <v>13</v>
      </c>
      <c r="C3161" s="593" t="str">
        <f>_xlfn.CONCAT(Table1[[#This Row],[groupid]],Table1[[#This Row],[Thành phần hao phí]])</f>
        <v>13Máy đào gầu dây 1,2m3</v>
      </c>
      <c r="D3161" s="594" t="s">
        <v>105</v>
      </c>
      <c r="E3161" s="589" t="s">
        <v>106</v>
      </c>
      <c r="F3161" s="588" t="s">
        <v>103</v>
      </c>
      <c r="G3161" s="595">
        <v>0.192</v>
      </c>
      <c r="H3161" s="590">
        <v>0</v>
      </c>
      <c r="I3161" s="596">
        <v>1</v>
      </c>
      <c r="J3161" s="591">
        <v>0</v>
      </c>
    </row>
    <row r="3162" spans="1:10" ht="15" customHeight="1">
      <c r="A3162" s="587"/>
      <c r="B3162" s="291">
        <v>13</v>
      </c>
      <c r="C3162" s="593" t="str">
        <f>_xlfn.CONCAT(Table1[[#This Row],[groupid]],Table1[[#This Row],[Thành phần hao phí]])</f>
        <v>13Sà lan 250T</v>
      </c>
      <c r="D3162" s="594" t="s">
        <v>113</v>
      </c>
      <c r="E3162" s="589" t="s">
        <v>114</v>
      </c>
      <c r="F3162" s="588" t="s">
        <v>103</v>
      </c>
      <c r="G3162" s="595">
        <v>0.192</v>
      </c>
      <c r="H3162" s="590">
        <v>0</v>
      </c>
      <c r="I3162" s="596">
        <v>1</v>
      </c>
      <c r="J3162" s="591">
        <v>0</v>
      </c>
    </row>
    <row r="3163" spans="1:10" ht="15" customHeight="1">
      <c r="A3163" s="587"/>
      <c r="B3163" s="291">
        <v>13</v>
      </c>
      <c r="C3163" s="593" t="str">
        <f>_xlfn.CONCAT(Table1[[#This Row],[groupid]],Table1[[#This Row],[Thành phần hao phí]])</f>
        <v>13Sà lan 400T</v>
      </c>
      <c r="D3163" s="594" t="s">
        <v>116</v>
      </c>
      <c r="E3163" s="589" t="s">
        <v>117</v>
      </c>
      <c r="F3163" s="588" t="s">
        <v>103</v>
      </c>
      <c r="G3163" s="595">
        <v>0.192</v>
      </c>
      <c r="H3163" s="590">
        <v>0</v>
      </c>
      <c r="I3163" s="596">
        <v>1</v>
      </c>
      <c r="J3163" s="591">
        <v>0</v>
      </c>
    </row>
    <row r="3164" spans="1:10" ht="15" customHeight="1">
      <c r="A3164" s="587"/>
      <c r="B3164" s="291">
        <v>13</v>
      </c>
      <c r="C3164" s="593" t="str">
        <f>_xlfn.CONCAT(Table1[[#This Row],[groupid]],Table1[[#This Row],[Thành phần hao phí]])</f>
        <v>13Cộng</v>
      </c>
      <c r="D3164" s="594"/>
      <c r="E3164" s="589" t="s">
        <v>314</v>
      </c>
      <c r="F3164" s="588"/>
      <c r="G3164" s="595"/>
      <c r="H3164" s="590"/>
      <c r="I3164" s="596"/>
      <c r="J3164" s="591">
        <v>0</v>
      </c>
    </row>
    <row r="3165" spans="1:10" ht="15" customHeight="1">
      <c r="A3165" s="587">
        <v>14</v>
      </c>
      <c r="B3165" s="291">
        <v>14</v>
      </c>
      <c r="C3165" s="593" t="str">
        <f>_xlfn.CONCAT(Table1[[#This Row],[groupid]],Table1[[#This Row],[Thành phần hao phí]])</f>
        <v>140</v>
      </c>
      <c r="D3165" s="594">
        <v>0</v>
      </c>
      <c r="E3165" s="589">
        <v>0</v>
      </c>
      <c r="F3165" s="588">
        <v>0</v>
      </c>
      <c r="G3165" s="595">
        <v>1</v>
      </c>
      <c r="H3165" s="590"/>
      <c r="I3165" s="596"/>
      <c r="J3165" s="591"/>
    </row>
    <row r="3166" spans="1:10" ht="15" customHeight="1">
      <c r="A3166" s="587"/>
      <c r="B3166" s="291">
        <v>14</v>
      </c>
      <c r="C3166" s="593" t="str">
        <f>_xlfn.CONCAT(Table1[[#This Row],[groupid]],Table1[[#This Row],[Thành phần hao phí]])</f>
        <v>14b) Nhân công</v>
      </c>
      <c r="D3166" s="594"/>
      <c r="E3166" s="589" t="s">
        <v>229</v>
      </c>
      <c r="F3166" s="588"/>
      <c r="G3166" s="595"/>
      <c r="H3166" s="590"/>
      <c r="I3166" s="596"/>
      <c r="J3166" s="591">
        <v>0</v>
      </c>
    </row>
    <row r="3167" spans="1:10" ht="15" customHeight="1">
      <c r="A3167" s="587"/>
      <c r="B3167" s="291">
        <v>14</v>
      </c>
      <c r="C3167" s="593" t="str">
        <f>_xlfn.CONCAT(Table1[[#This Row],[groupid]],Table1[[#This Row],[Thành phần hao phí]])</f>
        <v>14Nhân công 3,5/7, nhóm 1</v>
      </c>
      <c r="D3167" s="594" t="s">
        <v>96</v>
      </c>
      <c r="E3167" s="589" t="s">
        <v>97</v>
      </c>
      <c r="F3167" s="588" t="s">
        <v>93</v>
      </c>
      <c r="G3167" s="595">
        <v>0.36</v>
      </c>
      <c r="H3167" s="590">
        <v>0</v>
      </c>
      <c r="I3167" s="596">
        <v>1</v>
      </c>
      <c r="J3167" s="591">
        <v>0</v>
      </c>
    </row>
    <row r="3168" spans="1:10" ht="15" customHeight="1">
      <c r="A3168" s="587"/>
      <c r="B3168" s="291">
        <v>14</v>
      </c>
      <c r="C3168" s="593" t="str">
        <f>_xlfn.CONCAT(Table1[[#This Row],[groupid]],Table1[[#This Row],[Thành phần hao phí]])</f>
        <v>14c) Máy thi công</v>
      </c>
      <c r="D3168" s="594"/>
      <c r="E3168" s="589" t="s">
        <v>230</v>
      </c>
      <c r="F3168" s="588"/>
      <c r="G3168" s="595"/>
      <c r="H3168" s="590"/>
      <c r="I3168" s="596"/>
      <c r="J3168" s="591">
        <v>0</v>
      </c>
    </row>
    <row r="3169" spans="1:10" ht="15" customHeight="1">
      <c r="A3169" s="587"/>
      <c r="B3169" s="291">
        <v>14</v>
      </c>
      <c r="C3169" s="593" t="str">
        <f>_xlfn.CONCAT(Table1[[#This Row],[groupid]],Table1[[#This Row],[Thành phần hao phí]])</f>
        <v>14Máy đào gầu dây 1,2m3</v>
      </c>
      <c r="D3169" s="594" t="s">
        <v>105</v>
      </c>
      <c r="E3169" s="589" t="s">
        <v>106</v>
      </c>
      <c r="F3169" s="588" t="s">
        <v>103</v>
      </c>
      <c r="G3169" s="595">
        <v>0.192</v>
      </c>
      <c r="H3169" s="590">
        <v>0</v>
      </c>
      <c r="I3169" s="596">
        <v>1</v>
      </c>
      <c r="J3169" s="591">
        <v>0</v>
      </c>
    </row>
    <row r="3170" spans="1:10" ht="15" customHeight="1">
      <c r="A3170" s="587"/>
      <c r="B3170" s="291">
        <v>14</v>
      </c>
      <c r="C3170" s="593" t="str">
        <f>_xlfn.CONCAT(Table1[[#This Row],[groupid]],Table1[[#This Row],[Thành phần hao phí]])</f>
        <v>14Sà lan 250T</v>
      </c>
      <c r="D3170" s="594" t="s">
        <v>113</v>
      </c>
      <c r="E3170" s="589" t="s">
        <v>114</v>
      </c>
      <c r="F3170" s="588" t="s">
        <v>103</v>
      </c>
      <c r="G3170" s="595">
        <v>0.192</v>
      </c>
      <c r="H3170" s="590">
        <v>0</v>
      </c>
      <c r="I3170" s="596">
        <v>1</v>
      </c>
      <c r="J3170" s="591">
        <v>0</v>
      </c>
    </row>
    <row r="3171" spans="1:10" ht="15" customHeight="1">
      <c r="A3171" s="587"/>
      <c r="B3171" s="291">
        <v>14</v>
      </c>
      <c r="C3171" s="593" t="str">
        <f>_xlfn.CONCAT(Table1[[#This Row],[groupid]],Table1[[#This Row],[Thành phần hao phí]])</f>
        <v>14Sà lan 400T</v>
      </c>
      <c r="D3171" s="594" t="s">
        <v>116</v>
      </c>
      <c r="E3171" s="589" t="s">
        <v>117</v>
      </c>
      <c r="F3171" s="588" t="s">
        <v>103</v>
      </c>
      <c r="G3171" s="595">
        <v>0.192</v>
      </c>
      <c r="H3171" s="590">
        <v>0</v>
      </c>
      <c r="I3171" s="596">
        <v>1</v>
      </c>
      <c r="J3171" s="591">
        <v>0</v>
      </c>
    </row>
    <row r="3172" spans="1:10" ht="15" customHeight="1">
      <c r="A3172" s="587"/>
      <c r="B3172" s="291">
        <v>14</v>
      </c>
      <c r="C3172" s="593" t="str">
        <f>_xlfn.CONCAT(Table1[[#This Row],[groupid]],Table1[[#This Row],[Thành phần hao phí]])</f>
        <v>14Cộng</v>
      </c>
      <c r="D3172" s="594"/>
      <c r="E3172" s="589" t="s">
        <v>314</v>
      </c>
      <c r="F3172" s="588"/>
      <c r="G3172" s="595"/>
      <c r="H3172" s="590"/>
      <c r="I3172" s="596"/>
      <c r="J3172" s="591">
        <v>0</v>
      </c>
    </row>
    <row r="3173" spans="1:10" ht="15" customHeight="1">
      <c r="A3173" s="587">
        <v>15</v>
      </c>
      <c r="B3173" s="291">
        <v>15</v>
      </c>
      <c r="C3173" s="593" t="str">
        <f>_xlfn.CONCAT(Table1[[#This Row],[groupid]],Table1[[#This Row],[Thành phần hao phí]])</f>
        <v>150</v>
      </c>
      <c r="D3173" s="594">
        <v>0</v>
      </c>
      <c r="E3173" s="589">
        <v>0</v>
      </c>
      <c r="F3173" s="588">
        <v>0</v>
      </c>
      <c r="G3173" s="595">
        <v>1</v>
      </c>
      <c r="H3173" s="590"/>
      <c r="I3173" s="596"/>
      <c r="J3173" s="591"/>
    </row>
    <row r="3174" spans="1:10" ht="15" customHeight="1">
      <c r="A3174" s="587"/>
      <c r="B3174" s="291">
        <v>15</v>
      </c>
      <c r="C3174" s="593" t="str">
        <f>_xlfn.CONCAT(Table1[[#This Row],[groupid]],Table1[[#This Row],[Thành phần hao phí]])</f>
        <v>15b) Nhân công</v>
      </c>
      <c r="D3174" s="594"/>
      <c r="E3174" s="589" t="s">
        <v>229</v>
      </c>
      <c r="F3174" s="588"/>
      <c r="G3174" s="595"/>
      <c r="H3174" s="590"/>
      <c r="I3174" s="596"/>
      <c r="J3174" s="591">
        <v>0</v>
      </c>
    </row>
    <row r="3175" spans="1:10" ht="15" customHeight="1">
      <c r="A3175" s="587"/>
      <c r="B3175" s="291">
        <v>15</v>
      </c>
      <c r="C3175" s="593" t="str">
        <f>_xlfn.CONCAT(Table1[[#This Row],[groupid]],Table1[[#This Row],[Thành phần hao phí]])</f>
        <v>15Nhân công 3,5/7, nhóm 1</v>
      </c>
      <c r="D3175" s="594" t="s">
        <v>96</v>
      </c>
      <c r="E3175" s="589" t="s">
        <v>97</v>
      </c>
      <c r="F3175" s="588" t="s">
        <v>93</v>
      </c>
      <c r="G3175" s="595">
        <v>0.36</v>
      </c>
      <c r="H3175" s="590">
        <v>0</v>
      </c>
      <c r="I3175" s="596">
        <v>1</v>
      </c>
      <c r="J3175" s="591">
        <v>0</v>
      </c>
    </row>
    <row r="3176" spans="1:10" ht="15" customHeight="1">
      <c r="A3176" s="587"/>
      <c r="B3176" s="291">
        <v>15</v>
      </c>
      <c r="C3176" s="593" t="str">
        <f>_xlfn.CONCAT(Table1[[#This Row],[groupid]],Table1[[#This Row],[Thành phần hao phí]])</f>
        <v>15c) Máy thi công</v>
      </c>
      <c r="D3176" s="594"/>
      <c r="E3176" s="589" t="s">
        <v>230</v>
      </c>
      <c r="F3176" s="588"/>
      <c r="G3176" s="595"/>
      <c r="H3176" s="590"/>
      <c r="I3176" s="596"/>
      <c r="J3176" s="591">
        <v>0</v>
      </c>
    </row>
    <row r="3177" spans="1:10" ht="15" customHeight="1">
      <c r="A3177" s="587"/>
      <c r="B3177" s="291">
        <v>15</v>
      </c>
      <c r="C3177" s="593" t="str">
        <f>_xlfn.CONCAT(Table1[[#This Row],[groupid]],Table1[[#This Row],[Thành phần hao phí]])</f>
        <v>15Máy đào gầu dây 1,2m3</v>
      </c>
      <c r="D3177" s="594" t="s">
        <v>105</v>
      </c>
      <c r="E3177" s="589" t="s">
        <v>106</v>
      </c>
      <c r="F3177" s="588" t="s">
        <v>103</v>
      </c>
      <c r="G3177" s="595">
        <v>0.192</v>
      </c>
      <c r="H3177" s="590">
        <v>0</v>
      </c>
      <c r="I3177" s="596">
        <v>1</v>
      </c>
      <c r="J3177" s="591">
        <v>0</v>
      </c>
    </row>
    <row r="3178" spans="1:10" ht="15" customHeight="1">
      <c r="A3178" s="587"/>
      <c r="B3178" s="291">
        <v>15</v>
      </c>
      <c r="C3178" s="593" t="str">
        <f>_xlfn.CONCAT(Table1[[#This Row],[groupid]],Table1[[#This Row],[Thành phần hao phí]])</f>
        <v>15Sà lan 250T</v>
      </c>
      <c r="D3178" s="594" t="s">
        <v>113</v>
      </c>
      <c r="E3178" s="589" t="s">
        <v>114</v>
      </c>
      <c r="F3178" s="588" t="s">
        <v>103</v>
      </c>
      <c r="G3178" s="595">
        <v>0.192</v>
      </c>
      <c r="H3178" s="590">
        <v>0</v>
      </c>
      <c r="I3178" s="596">
        <v>1</v>
      </c>
      <c r="J3178" s="591">
        <v>0</v>
      </c>
    </row>
    <row r="3179" spans="1:10" ht="15" customHeight="1">
      <c r="A3179" s="587"/>
      <c r="B3179" s="291">
        <v>15</v>
      </c>
      <c r="C3179" s="593" t="str">
        <f>_xlfn.CONCAT(Table1[[#This Row],[groupid]],Table1[[#This Row],[Thành phần hao phí]])</f>
        <v>15Sà lan 400T</v>
      </c>
      <c r="D3179" s="594" t="s">
        <v>116</v>
      </c>
      <c r="E3179" s="589" t="s">
        <v>117</v>
      </c>
      <c r="F3179" s="588" t="s">
        <v>103</v>
      </c>
      <c r="G3179" s="595">
        <v>0.192</v>
      </c>
      <c r="H3179" s="590">
        <v>0</v>
      </c>
      <c r="I3179" s="596">
        <v>1</v>
      </c>
      <c r="J3179" s="591">
        <v>0</v>
      </c>
    </row>
    <row r="3180" spans="1:10" ht="15" customHeight="1">
      <c r="A3180" s="587"/>
      <c r="B3180" s="291">
        <v>15</v>
      </c>
      <c r="C3180" s="593" t="str">
        <f>_xlfn.CONCAT(Table1[[#This Row],[groupid]],Table1[[#This Row],[Thành phần hao phí]])</f>
        <v>15Cộng</v>
      </c>
      <c r="D3180" s="594"/>
      <c r="E3180" s="589" t="s">
        <v>314</v>
      </c>
      <c r="F3180" s="588"/>
      <c r="G3180" s="595"/>
      <c r="H3180" s="590"/>
      <c r="I3180" s="596"/>
      <c r="J3180" s="591">
        <v>0</v>
      </c>
    </row>
    <row r="3181" spans="1:10" ht="15" customHeight="1">
      <c r="A3181" s="587">
        <v>16</v>
      </c>
      <c r="B3181" s="291">
        <v>16</v>
      </c>
      <c r="C3181" s="593" t="str">
        <f>_xlfn.CONCAT(Table1[[#This Row],[groupid]],Table1[[#This Row],[Thành phần hao phí]])</f>
        <v>160</v>
      </c>
      <c r="D3181" s="594">
        <v>0</v>
      </c>
      <c r="E3181" s="589">
        <v>0</v>
      </c>
      <c r="F3181" s="588">
        <v>0</v>
      </c>
      <c r="G3181" s="595">
        <v>1</v>
      </c>
      <c r="H3181" s="590"/>
      <c r="I3181" s="596"/>
      <c r="J3181" s="591"/>
    </row>
    <row r="3182" spans="1:10" ht="15" customHeight="1">
      <c r="A3182" s="587"/>
      <c r="B3182" s="291">
        <v>16</v>
      </c>
      <c r="C3182" s="593" t="str">
        <f>_xlfn.CONCAT(Table1[[#This Row],[groupid]],Table1[[#This Row],[Thành phần hao phí]])</f>
        <v>16b) Nhân công</v>
      </c>
      <c r="D3182" s="594"/>
      <c r="E3182" s="589" t="s">
        <v>229</v>
      </c>
      <c r="F3182" s="588"/>
      <c r="G3182" s="595"/>
      <c r="H3182" s="590"/>
      <c r="I3182" s="596"/>
      <c r="J3182" s="591">
        <v>0</v>
      </c>
    </row>
    <row r="3183" spans="1:10" ht="15" customHeight="1">
      <c r="A3183" s="587"/>
      <c r="B3183" s="291">
        <v>16</v>
      </c>
      <c r="C3183" s="593" t="str">
        <f>_xlfn.CONCAT(Table1[[#This Row],[groupid]],Table1[[#This Row],[Thành phần hao phí]])</f>
        <v>16Nhân công 3,5/7, nhóm 1</v>
      </c>
      <c r="D3183" s="594" t="s">
        <v>96</v>
      </c>
      <c r="E3183" s="589" t="s">
        <v>97</v>
      </c>
      <c r="F3183" s="588" t="s">
        <v>93</v>
      </c>
      <c r="G3183" s="595">
        <v>0.36</v>
      </c>
      <c r="H3183" s="590">
        <v>0</v>
      </c>
      <c r="I3183" s="596">
        <v>1</v>
      </c>
      <c r="J3183" s="591">
        <v>0</v>
      </c>
    </row>
    <row r="3184" spans="1:10" ht="15" customHeight="1">
      <c r="A3184" s="587"/>
      <c r="B3184" s="291">
        <v>16</v>
      </c>
      <c r="C3184" s="593" t="str">
        <f>_xlfn.CONCAT(Table1[[#This Row],[groupid]],Table1[[#This Row],[Thành phần hao phí]])</f>
        <v>16c) Máy thi công</v>
      </c>
      <c r="D3184" s="594"/>
      <c r="E3184" s="589" t="s">
        <v>230</v>
      </c>
      <c r="F3184" s="588"/>
      <c r="G3184" s="595"/>
      <c r="H3184" s="590"/>
      <c r="I3184" s="596"/>
      <c r="J3184" s="591">
        <v>0</v>
      </c>
    </row>
    <row r="3185" spans="1:10" ht="15" customHeight="1">
      <c r="A3185" s="587"/>
      <c r="B3185" s="291">
        <v>16</v>
      </c>
      <c r="C3185" s="593" t="str">
        <f>_xlfn.CONCAT(Table1[[#This Row],[groupid]],Table1[[#This Row],[Thành phần hao phí]])</f>
        <v>16Máy đào gầu dây 1,2m3</v>
      </c>
      <c r="D3185" s="594" t="s">
        <v>105</v>
      </c>
      <c r="E3185" s="589" t="s">
        <v>106</v>
      </c>
      <c r="F3185" s="588" t="s">
        <v>103</v>
      </c>
      <c r="G3185" s="595">
        <v>0.192</v>
      </c>
      <c r="H3185" s="590">
        <v>0</v>
      </c>
      <c r="I3185" s="596">
        <v>1</v>
      </c>
      <c r="J3185" s="591">
        <v>0</v>
      </c>
    </row>
    <row r="3186" spans="1:10" ht="15" customHeight="1">
      <c r="A3186" s="587"/>
      <c r="B3186" s="291">
        <v>16</v>
      </c>
      <c r="C3186" s="593" t="str">
        <f>_xlfn.CONCAT(Table1[[#This Row],[groupid]],Table1[[#This Row],[Thành phần hao phí]])</f>
        <v>16Sà lan 250T</v>
      </c>
      <c r="D3186" s="594" t="s">
        <v>113</v>
      </c>
      <c r="E3186" s="589" t="s">
        <v>114</v>
      </c>
      <c r="F3186" s="588" t="s">
        <v>103</v>
      </c>
      <c r="G3186" s="595">
        <v>0.192</v>
      </c>
      <c r="H3186" s="590">
        <v>0</v>
      </c>
      <c r="I3186" s="596">
        <v>1</v>
      </c>
      <c r="J3186" s="591">
        <v>0</v>
      </c>
    </row>
    <row r="3187" spans="1:10" ht="15" customHeight="1">
      <c r="A3187" s="587"/>
      <c r="B3187" s="291">
        <v>16</v>
      </c>
      <c r="C3187" s="593" t="str">
        <f>_xlfn.CONCAT(Table1[[#This Row],[groupid]],Table1[[#This Row],[Thành phần hao phí]])</f>
        <v>16Sà lan 400T</v>
      </c>
      <c r="D3187" s="594" t="s">
        <v>116</v>
      </c>
      <c r="E3187" s="589" t="s">
        <v>117</v>
      </c>
      <c r="F3187" s="588" t="s">
        <v>103</v>
      </c>
      <c r="G3187" s="595">
        <v>0.192</v>
      </c>
      <c r="H3187" s="590">
        <v>0</v>
      </c>
      <c r="I3187" s="596">
        <v>1</v>
      </c>
      <c r="J3187" s="591">
        <v>0</v>
      </c>
    </row>
    <row r="3188" spans="1:10" ht="15" customHeight="1">
      <c r="A3188" s="587"/>
      <c r="B3188" s="291">
        <v>16</v>
      </c>
      <c r="C3188" s="593" t="str">
        <f>_xlfn.CONCAT(Table1[[#This Row],[groupid]],Table1[[#This Row],[Thành phần hao phí]])</f>
        <v>16Cộng</v>
      </c>
      <c r="D3188" s="594"/>
      <c r="E3188" s="589" t="s">
        <v>314</v>
      </c>
      <c r="F3188" s="588"/>
      <c r="G3188" s="595"/>
      <c r="H3188" s="590"/>
      <c r="I3188" s="596"/>
      <c r="J3188" s="591">
        <v>0</v>
      </c>
    </row>
    <row r="3189" spans="1:10" ht="15" customHeight="1">
      <c r="A3189" s="587">
        <v>17</v>
      </c>
      <c r="B3189" s="291">
        <v>17</v>
      </c>
      <c r="C3189" s="593" t="str">
        <f>_xlfn.CONCAT(Table1[[#This Row],[groupid]],Table1[[#This Row],[Thành phần hao phí]])</f>
        <v>170</v>
      </c>
      <c r="D3189" s="594">
        <v>0</v>
      </c>
      <c r="E3189" s="589">
        <v>0</v>
      </c>
      <c r="F3189" s="588">
        <v>0</v>
      </c>
      <c r="G3189" s="595">
        <v>1</v>
      </c>
      <c r="H3189" s="590"/>
      <c r="I3189" s="596"/>
      <c r="J3189" s="591"/>
    </row>
    <row r="3190" spans="1:10" ht="15" customHeight="1">
      <c r="A3190" s="587"/>
      <c r="B3190" s="291">
        <v>17</v>
      </c>
      <c r="C3190" s="593" t="str">
        <f>_xlfn.CONCAT(Table1[[#This Row],[groupid]],Table1[[#This Row],[Thành phần hao phí]])</f>
        <v>17b) Nhân công</v>
      </c>
      <c r="D3190" s="594"/>
      <c r="E3190" s="589" t="s">
        <v>229</v>
      </c>
      <c r="F3190" s="588"/>
      <c r="G3190" s="595"/>
      <c r="H3190" s="590"/>
      <c r="I3190" s="596"/>
      <c r="J3190" s="591">
        <v>0</v>
      </c>
    </row>
    <row r="3191" spans="1:10" ht="15" customHeight="1">
      <c r="A3191" s="587"/>
      <c r="B3191" s="291">
        <v>17</v>
      </c>
      <c r="C3191" s="593" t="str">
        <f>_xlfn.CONCAT(Table1[[#This Row],[groupid]],Table1[[#This Row],[Thành phần hao phí]])</f>
        <v>17Nhân công 3,5/7, nhóm 1</v>
      </c>
      <c r="D3191" s="594" t="s">
        <v>96</v>
      </c>
      <c r="E3191" s="589" t="s">
        <v>97</v>
      </c>
      <c r="F3191" s="588" t="s">
        <v>93</v>
      </c>
      <c r="G3191" s="595">
        <v>0.36</v>
      </c>
      <c r="H3191" s="590">
        <v>0</v>
      </c>
      <c r="I3191" s="596">
        <v>1</v>
      </c>
      <c r="J3191" s="591">
        <v>0</v>
      </c>
    </row>
    <row r="3192" spans="1:10" ht="15" customHeight="1">
      <c r="A3192" s="587"/>
      <c r="B3192" s="291">
        <v>17</v>
      </c>
      <c r="C3192" s="593" t="str">
        <f>_xlfn.CONCAT(Table1[[#This Row],[groupid]],Table1[[#This Row],[Thành phần hao phí]])</f>
        <v>17c) Máy thi công</v>
      </c>
      <c r="D3192" s="594"/>
      <c r="E3192" s="589" t="s">
        <v>230</v>
      </c>
      <c r="F3192" s="588"/>
      <c r="G3192" s="595"/>
      <c r="H3192" s="590"/>
      <c r="I3192" s="596"/>
      <c r="J3192" s="591">
        <v>0</v>
      </c>
    </row>
    <row r="3193" spans="1:10" ht="15" customHeight="1">
      <c r="A3193" s="587"/>
      <c r="B3193" s="291">
        <v>17</v>
      </c>
      <c r="C3193" s="593" t="str">
        <f>_xlfn.CONCAT(Table1[[#This Row],[groupid]],Table1[[#This Row],[Thành phần hao phí]])</f>
        <v>17Máy đào gầu dây 1,2m3</v>
      </c>
      <c r="D3193" s="594" t="s">
        <v>105</v>
      </c>
      <c r="E3193" s="589" t="s">
        <v>106</v>
      </c>
      <c r="F3193" s="588" t="s">
        <v>103</v>
      </c>
      <c r="G3193" s="595">
        <v>0.192</v>
      </c>
      <c r="H3193" s="590">
        <v>0</v>
      </c>
      <c r="I3193" s="596">
        <v>1</v>
      </c>
      <c r="J3193" s="591">
        <v>0</v>
      </c>
    </row>
    <row r="3194" spans="1:10" ht="15" customHeight="1">
      <c r="A3194" s="587"/>
      <c r="B3194" s="291">
        <v>17</v>
      </c>
      <c r="C3194" s="593" t="str">
        <f>_xlfn.CONCAT(Table1[[#This Row],[groupid]],Table1[[#This Row],[Thành phần hao phí]])</f>
        <v>17Sà lan 250T</v>
      </c>
      <c r="D3194" s="594" t="s">
        <v>113</v>
      </c>
      <c r="E3194" s="589" t="s">
        <v>114</v>
      </c>
      <c r="F3194" s="588" t="s">
        <v>103</v>
      </c>
      <c r="G3194" s="595">
        <v>0.192</v>
      </c>
      <c r="H3194" s="590">
        <v>0</v>
      </c>
      <c r="I3194" s="596">
        <v>1</v>
      </c>
      <c r="J3194" s="591">
        <v>0</v>
      </c>
    </row>
    <row r="3195" spans="1:10" ht="15" customHeight="1">
      <c r="A3195" s="587"/>
      <c r="B3195" s="291">
        <v>17</v>
      </c>
      <c r="C3195" s="593" t="str">
        <f>_xlfn.CONCAT(Table1[[#This Row],[groupid]],Table1[[#This Row],[Thành phần hao phí]])</f>
        <v>17Sà lan 400T</v>
      </c>
      <c r="D3195" s="594" t="s">
        <v>116</v>
      </c>
      <c r="E3195" s="589" t="s">
        <v>117</v>
      </c>
      <c r="F3195" s="588" t="s">
        <v>103</v>
      </c>
      <c r="G3195" s="595">
        <v>0.192</v>
      </c>
      <c r="H3195" s="590">
        <v>0</v>
      </c>
      <c r="I3195" s="596">
        <v>1</v>
      </c>
      <c r="J3195" s="591">
        <v>0</v>
      </c>
    </row>
    <row r="3196" spans="1:10" ht="15" customHeight="1">
      <c r="A3196" s="587"/>
      <c r="B3196" s="291">
        <v>17</v>
      </c>
      <c r="C3196" s="593" t="str">
        <f>_xlfn.CONCAT(Table1[[#This Row],[groupid]],Table1[[#This Row],[Thành phần hao phí]])</f>
        <v>17Cộng</v>
      </c>
      <c r="D3196" s="594"/>
      <c r="E3196" s="589" t="s">
        <v>314</v>
      </c>
      <c r="F3196" s="588"/>
      <c r="G3196" s="595"/>
      <c r="H3196" s="590"/>
      <c r="I3196" s="596"/>
      <c r="J3196" s="591">
        <v>0</v>
      </c>
    </row>
    <row r="3197" spans="1:10" ht="15" customHeight="1">
      <c r="A3197" s="587">
        <v>1</v>
      </c>
      <c r="B3197" s="291">
        <v>1</v>
      </c>
      <c r="C3197" s="593" t="str">
        <f>_xlfn.CONCAT(Table1[[#This Row],[groupid]],Table1[[#This Row],[Thành phần hao phí]])</f>
        <v>1Nạo vét bùn bằng thủ công</v>
      </c>
      <c r="D3197" s="594" t="s">
        <v>44</v>
      </c>
      <c r="E3197" s="589" t="s">
        <v>45</v>
      </c>
      <c r="F3197" s="588" t="s">
        <v>46</v>
      </c>
      <c r="G3197" s="595">
        <v>1</v>
      </c>
      <c r="H3197" s="590"/>
      <c r="I3197" s="596"/>
      <c r="J3197" s="591"/>
    </row>
    <row r="3198" spans="1:10" ht="15" customHeight="1">
      <c r="A3198" s="587"/>
      <c r="B3198" s="291">
        <v>1</v>
      </c>
      <c r="C3198" s="593" t="str">
        <f>_xlfn.CONCAT(Table1[[#This Row],[groupid]],Table1[[#This Row],[Thành phần hao phí]])</f>
        <v>1b) Nhân công</v>
      </c>
      <c r="D3198" s="594"/>
      <c r="E3198" s="589" t="s">
        <v>229</v>
      </c>
      <c r="F3198" s="588"/>
      <c r="G3198" s="595"/>
      <c r="H3198" s="590"/>
      <c r="I3198" s="596"/>
      <c r="J3198" s="591">
        <v>211893</v>
      </c>
    </row>
    <row r="3199" spans="1:10" ht="15" customHeight="1">
      <c r="A3199" s="587"/>
      <c r="B3199" s="291">
        <v>1</v>
      </c>
      <c r="C3199" s="593" t="str">
        <f>_xlfn.CONCAT(Table1[[#This Row],[groupid]],Table1[[#This Row],[Thành phần hao phí]])</f>
        <v>1Nhân công 3,0/7, nhóm 1</v>
      </c>
      <c r="D3199" s="594" t="s">
        <v>91</v>
      </c>
      <c r="E3199" s="589" t="s">
        <v>92</v>
      </c>
      <c r="F3199" s="588" t="s">
        <v>93</v>
      </c>
      <c r="G3199" s="595">
        <v>0.94</v>
      </c>
      <c r="H3199" s="590">
        <v>225418</v>
      </c>
      <c r="I3199" s="596">
        <v>1</v>
      </c>
      <c r="J3199" s="591">
        <v>211893</v>
      </c>
    </row>
    <row r="3200" spans="1:10" ht="15" customHeight="1">
      <c r="A3200" s="587">
        <v>2</v>
      </c>
      <c r="B3200" s="291">
        <v>2</v>
      </c>
      <c r="C3200" s="593" t="str">
        <f>_xlfn.CONCAT(Table1[[#This Row],[groupid]],Table1[[#This Row],[Thành phần hao phí]])</f>
        <v>2Nạo vét kênh mương bằng máy đào gầu dây 0,4m3, chiều cao đổ đất &lt;= 3m, bùn đặc lắng đọng dưới 3 năm</v>
      </c>
      <c r="D3200" s="594" t="s">
        <v>52</v>
      </c>
      <c r="E3200" s="589" t="s">
        <v>53</v>
      </c>
      <c r="F3200" s="588" t="s">
        <v>54</v>
      </c>
      <c r="G3200" s="595">
        <v>1</v>
      </c>
      <c r="H3200" s="590"/>
      <c r="I3200" s="596"/>
      <c r="J3200" s="591"/>
    </row>
    <row r="3201" spans="1:10" ht="15" customHeight="1">
      <c r="A3201" s="587"/>
      <c r="B3201" s="291">
        <v>2</v>
      </c>
      <c r="C3201" s="593" t="str">
        <f>_xlfn.CONCAT(Table1[[#This Row],[groupid]],Table1[[#This Row],[Thành phần hao phí]])</f>
        <v>2b) Nhân công</v>
      </c>
      <c r="D3201" s="594"/>
      <c r="E3201" s="589" t="s">
        <v>229</v>
      </c>
      <c r="F3201" s="588"/>
      <c r="G3201" s="595"/>
      <c r="H3201" s="590"/>
      <c r="I3201" s="596"/>
      <c r="J3201" s="591">
        <v>202130</v>
      </c>
    </row>
    <row r="3202" spans="1:10" ht="15" customHeight="1">
      <c r="A3202" s="587"/>
      <c r="B3202" s="291">
        <v>2</v>
      </c>
      <c r="C3202" s="593" t="str">
        <f>_xlfn.CONCAT(Table1[[#This Row],[groupid]],Table1[[#This Row],[Thành phần hao phí]])</f>
        <v>2Nhân công 3,5/7, nhóm 1</v>
      </c>
      <c r="D3202" s="594" t="s">
        <v>96</v>
      </c>
      <c r="E3202" s="589" t="s">
        <v>97</v>
      </c>
      <c r="F3202" s="588" t="s">
        <v>93</v>
      </c>
      <c r="G3202" s="595">
        <v>0.82</v>
      </c>
      <c r="H3202" s="590">
        <v>246500</v>
      </c>
      <c r="I3202" s="596">
        <v>1</v>
      </c>
      <c r="J3202" s="591">
        <v>202130</v>
      </c>
    </row>
    <row r="3203" spans="1:10" ht="15" customHeight="1">
      <c r="A3203" s="587"/>
      <c r="B3203" s="291">
        <v>2</v>
      </c>
      <c r="C3203" s="593" t="str">
        <f>_xlfn.CONCAT(Table1[[#This Row],[groupid]],Table1[[#This Row],[Thành phần hao phí]])</f>
        <v>2c) Máy thi công</v>
      </c>
      <c r="D3203" s="594"/>
      <c r="E3203" s="589" t="s">
        <v>230</v>
      </c>
      <c r="F3203" s="588"/>
      <c r="G3203" s="595"/>
      <c r="H3203" s="590"/>
      <c r="I3203" s="596"/>
      <c r="J3203" s="591">
        <v>978209</v>
      </c>
    </row>
    <row r="3204" spans="1:10" ht="15" customHeight="1">
      <c r="A3204" s="587"/>
      <c r="B3204" s="291">
        <v>2</v>
      </c>
      <c r="C3204" s="593" t="str">
        <f>_xlfn.CONCAT(Table1[[#This Row],[groupid]],Table1[[#This Row],[Thành phần hao phí]])</f>
        <v>2Máy đào gầu dây 0,4m3</v>
      </c>
      <c r="D3204" s="594" t="s">
        <v>101</v>
      </c>
      <c r="E3204" s="589" t="s">
        <v>102</v>
      </c>
      <c r="F3204" s="588" t="s">
        <v>103</v>
      </c>
      <c r="G3204" s="595">
        <v>0.44</v>
      </c>
      <c r="H3204" s="590">
        <v>1992824</v>
      </c>
      <c r="I3204" s="596">
        <v>1</v>
      </c>
      <c r="J3204" s="591">
        <v>876843</v>
      </c>
    </row>
    <row r="3205" spans="1:10" ht="15" customHeight="1">
      <c r="A3205" s="587"/>
      <c r="B3205" s="291">
        <v>2</v>
      </c>
      <c r="C3205" s="593" t="str">
        <f>_xlfn.CONCAT(Table1[[#This Row],[groupid]],Table1[[#This Row],[Thành phần hao phí]])</f>
        <v>2Phao thép 60T đặt máy</v>
      </c>
      <c r="D3205" s="594" t="s">
        <v>108</v>
      </c>
      <c r="E3205" s="589" t="s">
        <v>112</v>
      </c>
      <c r="F3205" s="588" t="s">
        <v>103</v>
      </c>
      <c r="G3205" s="595">
        <v>0.44</v>
      </c>
      <c r="H3205" s="590">
        <v>115189</v>
      </c>
      <c r="I3205" s="596">
        <v>1</v>
      </c>
      <c r="J3205" s="591">
        <v>50683</v>
      </c>
    </row>
    <row r="3206" spans="1:10" ht="15" customHeight="1">
      <c r="A3206" s="587"/>
      <c r="B3206" s="291">
        <v>2</v>
      </c>
      <c r="C3206" s="593" t="str">
        <f>_xlfn.CONCAT(Table1[[#This Row],[groupid]],Table1[[#This Row],[Thành phần hao phí]])</f>
        <v>2Phao thép 60T chứa bùn</v>
      </c>
      <c r="D3206" s="594" t="s">
        <v>108</v>
      </c>
      <c r="E3206" s="589" t="s">
        <v>111</v>
      </c>
      <c r="F3206" s="588" t="s">
        <v>103</v>
      </c>
      <c r="G3206" s="595">
        <v>0.44</v>
      </c>
      <c r="H3206" s="590">
        <v>115189</v>
      </c>
      <c r="I3206" s="596">
        <v>1</v>
      </c>
      <c r="J3206" s="591">
        <v>50683</v>
      </c>
    </row>
    <row r="3207" spans="1:10" ht="15" customHeight="1">
      <c r="A3207" s="587"/>
      <c r="B3207" s="291">
        <v>2</v>
      </c>
      <c r="C3207" s="593" t="str">
        <f>_xlfn.CONCAT(Table1[[#This Row],[groupid]],Table1[[#This Row],[Thành phần hao phí]])</f>
        <v>2Cộng</v>
      </c>
      <c r="D3207" s="594"/>
      <c r="E3207" s="589" t="s">
        <v>314</v>
      </c>
      <c r="F3207" s="588"/>
      <c r="G3207" s="595"/>
      <c r="H3207" s="590"/>
      <c r="I3207" s="596"/>
      <c r="J3207" s="591">
        <v>978209</v>
      </c>
    </row>
    <row r="3208" spans="1:10" ht="15" customHeight="1">
      <c r="A3208" s="587">
        <v>3</v>
      </c>
      <c r="B3208" s="291">
        <v>3</v>
      </c>
      <c r="C3208" s="593" t="str">
        <f>_xlfn.CONCAT(Table1[[#This Row],[groupid]],Table1[[#This Row],[Thành phần hao phí]])</f>
        <v>3Vận chuyển 1km đầu, đi đổ bằng tàu kéo 75cv + phao thép 60T</v>
      </c>
      <c r="D3208" s="594" t="s">
        <v>57</v>
      </c>
      <c r="E3208" s="589" t="s">
        <v>58</v>
      </c>
      <c r="F3208" s="588" t="s">
        <v>54</v>
      </c>
      <c r="G3208" s="595">
        <v>1</v>
      </c>
      <c r="H3208" s="590"/>
      <c r="I3208" s="596"/>
      <c r="J3208" s="591"/>
    </row>
    <row r="3209" spans="1:10" ht="15" customHeight="1">
      <c r="A3209" s="587"/>
      <c r="B3209" s="291">
        <v>3</v>
      </c>
      <c r="C3209" s="593" t="str">
        <f>_xlfn.CONCAT(Table1[[#This Row],[groupid]],Table1[[#This Row],[Thành phần hao phí]])</f>
        <v>3c) Máy thi công</v>
      </c>
      <c r="D3209" s="594"/>
      <c r="E3209" s="589" t="s">
        <v>230</v>
      </c>
      <c r="F3209" s="588"/>
      <c r="G3209" s="595"/>
      <c r="H3209" s="590"/>
      <c r="I3209" s="596"/>
      <c r="J3209" s="591">
        <v>343452</v>
      </c>
    </row>
    <row r="3210" spans="1:10" ht="15" customHeight="1">
      <c r="A3210" s="587"/>
      <c r="B3210" s="291">
        <v>3</v>
      </c>
      <c r="C3210" s="593" t="str">
        <f>_xlfn.CONCAT(Table1[[#This Row],[groupid]],Table1[[#This Row],[Thành phần hao phí]])</f>
        <v>3Phao thép 60T</v>
      </c>
      <c r="D3210" s="594" t="s">
        <v>108</v>
      </c>
      <c r="E3210" s="589" t="s">
        <v>109</v>
      </c>
      <c r="F3210" s="588" t="s">
        <v>103</v>
      </c>
      <c r="G3210" s="595">
        <v>9.4E-2</v>
      </c>
      <c r="H3210" s="590">
        <v>115189</v>
      </c>
      <c r="I3210" s="596">
        <v>1</v>
      </c>
      <c r="J3210" s="591">
        <v>10828</v>
      </c>
    </row>
    <row r="3211" spans="1:10" ht="15" customHeight="1">
      <c r="A3211" s="587"/>
      <c r="B3211" s="291">
        <v>3</v>
      </c>
      <c r="C3211" s="593" t="str">
        <f>_xlfn.CONCAT(Table1[[#This Row],[groupid]],Table1[[#This Row],[Thành phần hao phí]])</f>
        <v>3Tàu kéo 75CV</v>
      </c>
      <c r="D3211" s="594" t="s">
        <v>123</v>
      </c>
      <c r="E3211" s="589" t="s">
        <v>124</v>
      </c>
      <c r="F3211" s="588" t="s">
        <v>103</v>
      </c>
      <c r="G3211" s="595">
        <v>9.4E-2</v>
      </c>
      <c r="H3211" s="590">
        <v>3538558</v>
      </c>
      <c r="I3211" s="596">
        <v>1</v>
      </c>
      <c r="J3211" s="591">
        <v>332624</v>
      </c>
    </row>
    <row r="3212" spans="1:10" ht="15" customHeight="1">
      <c r="A3212" s="587"/>
      <c r="B3212" s="291">
        <v>3</v>
      </c>
      <c r="C3212" s="593" t="str">
        <f>_xlfn.CONCAT(Table1[[#This Row],[groupid]],Table1[[#This Row],[Thành phần hao phí]])</f>
        <v>3Cộng</v>
      </c>
      <c r="D3212" s="594"/>
      <c r="E3212" s="589" t="s">
        <v>314</v>
      </c>
      <c r="F3212" s="588"/>
      <c r="G3212" s="595"/>
      <c r="H3212" s="590"/>
      <c r="I3212" s="596"/>
      <c r="J3212" s="591">
        <v>343452</v>
      </c>
    </row>
    <row r="3213" spans="1:10" ht="15" customHeight="1">
      <c r="A3213" s="587">
        <v>4</v>
      </c>
      <c r="B3213" s="291">
        <v>4</v>
      </c>
      <c r="C3213" s="593" t="str">
        <f>_xlfn.CONCAT(Table1[[#This Row],[groupid]],Table1[[#This Row],[Thành phần hao phí]])</f>
        <v>4Vận chuyển đất, cát đổ đi bằng tàu kéo 360CV, sà lan 400 tấn, vận chuyển 1 km tiếp theo, cự ly &lt;= 6km</v>
      </c>
      <c r="D3213" s="594" t="s">
        <v>60</v>
      </c>
      <c r="E3213" s="589" t="s">
        <v>61</v>
      </c>
      <c r="F3213" s="588" t="s">
        <v>54</v>
      </c>
      <c r="G3213" s="595">
        <v>1</v>
      </c>
      <c r="H3213" s="590"/>
      <c r="I3213" s="596"/>
      <c r="J3213" s="591"/>
    </row>
    <row r="3214" spans="1:10" ht="15" customHeight="1">
      <c r="A3214" s="587"/>
      <c r="B3214" s="291">
        <v>4</v>
      </c>
      <c r="C3214" s="593" t="str">
        <f>_xlfn.CONCAT(Table1[[#This Row],[groupid]],Table1[[#This Row],[Thành phần hao phí]])</f>
        <v>4c) Máy thi công</v>
      </c>
      <c r="D3214" s="594"/>
      <c r="E3214" s="589" t="s">
        <v>230</v>
      </c>
      <c r="F3214" s="588"/>
      <c r="G3214" s="595"/>
      <c r="H3214" s="590"/>
      <c r="I3214" s="596"/>
      <c r="J3214" s="591">
        <v>555370</v>
      </c>
    </row>
    <row r="3215" spans="1:10" ht="15" customHeight="1">
      <c r="A3215" s="587"/>
      <c r="B3215" s="291">
        <v>4</v>
      </c>
      <c r="C3215" s="593" t="str">
        <f>_xlfn.CONCAT(Table1[[#This Row],[groupid]],Table1[[#This Row],[Thành phần hao phí]])</f>
        <v>4Phao thép 60T</v>
      </c>
      <c r="D3215" s="594" t="s">
        <v>108</v>
      </c>
      <c r="E3215" s="589" t="s">
        <v>109</v>
      </c>
      <c r="F3215" s="588" t="s">
        <v>103</v>
      </c>
      <c r="G3215" s="595">
        <v>0.08</v>
      </c>
      <c r="H3215" s="590">
        <v>115189</v>
      </c>
      <c r="I3215" s="596">
        <v>1.9</v>
      </c>
      <c r="J3215" s="591">
        <v>17509</v>
      </c>
    </row>
    <row r="3216" spans="1:10" ht="15" customHeight="1">
      <c r="A3216" s="587"/>
      <c r="B3216" s="291">
        <v>4</v>
      </c>
      <c r="C3216" s="593" t="str">
        <f>_xlfn.CONCAT(Table1[[#This Row],[groupid]],Table1[[#This Row],[Thành phần hao phí]])</f>
        <v>4Tàu kéo 75CV</v>
      </c>
      <c r="D3216" s="594" t="s">
        <v>123</v>
      </c>
      <c r="E3216" s="589" t="s">
        <v>124</v>
      </c>
      <c r="F3216" s="588" t="s">
        <v>103</v>
      </c>
      <c r="G3216" s="595">
        <v>0.08</v>
      </c>
      <c r="H3216" s="590">
        <v>3538558</v>
      </c>
      <c r="I3216" s="596">
        <v>1.9</v>
      </c>
      <c r="J3216" s="591">
        <v>537861</v>
      </c>
    </row>
    <row r="3217" spans="1:10" ht="15" customHeight="1">
      <c r="A3217" s="587"/>
      <c r="B3217" s="291">
        <v>4</v>
      </c>
      <c r="C3217" s="593" t="str">
        <f>_xlfn.CONCAT(Table1[[#This Row],[groupid]],Table1[[#This Row],[Thành phần hao phí]])</f>
        <v>4Cộng</v>
      </c>
      <c r="D3217" s="594"/>
      <c r="E3217" s="589" t="s">
        <v>314</v>
      </c>
      <c r="F3217" s="588"/>
      <c r="G3217" s="595"/>
      <c r="H3217" s="590"/>
      <c r="I3217" s="596"/>
      <c r="J3217" s="591">
        <v>555370</v>
      </c>
    </row>
    <row r="3218" spans="1:10" ht="15" customHeight="1">
      <c r="A3218" s="587">
        <v>5</v>
      </c>
      <c r="B3218" s="291">
        <v>5</v>
      </c>
      <c r="C3218" s="593" t="str">
        <f>_xlfn.CONCAT(Table1[[#This Row],[groupid]],Table1[[#This Row],[Thành phần hao phí]])</f>
        <v>5Đào xúc bùn lên xà lan 400T bằng máy đào gầu dây &lt;1,25m3, (máy đào đứng trên phao thép trọng tải 60T)</v>
      </c>
      <c r="D3218" s="594" t="s">
        <v>63</v>
      </c>
      <c r="E3218" s="589" t="s">
        <v>64</v>
      </c>
      <c r="F3218" s="588" t="s">
        <v>54</v>
      </c>
      <c r="G3218" s="595">
        <v>1</v>
      </c>
      <c r="H3218" s="590"/>
      <c r="I3218" s="596"/>
      <c r="J3218" s="591"/>
    </row>
    <row r="3219" spans="1:10" ht="15" customHeight="1">
      <c r="A3219" s="587"/>
      <c r="B3219" s="291">
        <v>5</v>
      </c>
      <c r="C3219" s="593" t="str">
        <f>_xlfn.CONCAT(Table1[[#This Row],[groupid]],Table1[[#This Row],[Thành phần hao phí]])</f>
        <v>5b) Nhân công</v>
      </c>
      <c r="D3219" s="594"/>
      <c r="E3219" s="589" t="s">
        <v>229</v>
      </c>
      <c r="F3219" s="588"/>
      <c r="G3219" s="595"/>
      <c r="H3219" s="590"/>
      <c r="I3219" s="596"/>
      <c r="J3219" s="591">
        <v>88740</v>
      </c>
    </row>
    <row r="3220" spans="1:10" ht="15" customHeight="1">
      <c r="A3220" s="587"/>
      <c r="B3220" s="291">
        <v>5</v>
      </c>
      <c r="C3220" s="593" t="str">
        <f>_xlfn.CONCAT(Table1[[#This Row],[groupid]],Table1[[#This Row],[Thành phần hao phí]])</f>
        <v>5Nhân công 3,5/7, nhóm 1</v>
      </c>
      <c r="D3220" s="594" t="s">
        <v>96</v>
      </c>
      <c r="E3220" s="589" t="s">
        <v>97</v>
      </c>
      <c r="F3220" s="588" t="s">
        <v>93</v>
      </c>
      <c r="G3220" s="595">
        <v>0.36</v>
      </c>
      <c r="H3220" s="590">
        <v>246500</v>
      </c>
      <c r="I3220" s="596">
        <v>1</v>
      </c>
      <c r="J3220" s="591">
        <v>88740</v>
      </c>
    </row>
    <row r="3221" spans="1:10" ht="15" customHeight="1">
      <c r="A3221" s="587"/>
      <c r="B3221" s="291">
        <v>5</v>
      </c>
      <c r="C3221" s="593" t="str">
        <f>_xlfn.CONCAT(Table1[[#This Row],[groupid]],Table1[[#This Row],[Thành phần hao phí]])</f>
        <v>5c) Máy thi công</v>
      </c>
      <c r="D3221" s="594"/>
      <c r="E3221" s="589" t="s">
        <v>230</v>
      </c>
      <c r="F3221" s="588"/>
      <c r="G3221" s="595"/>
      <c r="H3221" s="590"/>
      <c r="I3221" s="596"/>
      <c r="J3221" s="591">
        <v>1007960</v>
      </c>
    </row>
    <row r="3222" spans="1:10" ht="15" customHeight="1">
      <c r="A3222" s="587"/>
      <c r="B3222" s="291">
        <v>5</v>
      </c>
      <c r="C3222" s="593" t="str">
        <f>_xlfn.CONCAT(Table1[[#This Row],[groupid]],Table1[[#This Row],[Thành phần hao phí]])</f>
        <v>5Máy đào gầu dây 1,2m3</v>
      </c>
      <c r="D3222" s="594" t="s">
        <v>105</v>
      </c>
      <c r="E3222" s="589" t="s">
        <v>106</v>
      </c>
      <c r="F3222" s="588" t="s">
        <v>103</v>
      </c>
      <c r="G3222" s="595">
        <v>0.192</v>
      </c>
      <c r="H3222" s="590">
        <v>3565793</v>
      </c>
      <c r="I3222" s="596">
        <v>1</v>
      </c>
      <c r="J3222" s="591">
        <v>684632</v>
      </c>
    </row>
    <row r="3223" spans="1:10" ht="15" customHeight="1">
      <c r="A3223" s="587"/>
      <c r="B3223" s="291">
        <v>5</v>
      </c>
      <c r="C3223" s="593" t="str">
        <f>_xlfn.CONCAT(Table1[[#This Row],[groupid]],Table1[[#This Row],[Thành phần hao phí]])</f>
        <v>5Sà lan 250T</v>
      </c>
      <c r="D3223" s="594" t="s">
        <v>113</v>
      </c>
      <c r="E3223" s="589" t="s">
        <v>114</v>
      </c>
      <c r="F3223" s="588" t="s">
        <v>103</v>
      </c>
      <c r="G3223" s="595">
        <v>0.192</v>
      </c>
      <c r="H3223" s="590">
        <v>677592</v>
      </c>
      <c r="I3223" s="596">
        <v>1</v>
      </c>
      <c r="J3223" s="591">
        <v>130098</v>
      </c>
    </row>
    <row r="3224" spans="1:10" ht="15" customHeight="1">
      <c r="A3224" s="587"/>
      <c r="B3224" s="291">
        <v>5</v>
      </c>
      <c r="C3224" s="593" t="str">
        <f>_xlfn.CONCAT(Table1[[#This Row],[groupid]],Table1[[#This Row],[Thành phần hao phí]])</f>
        <v>5Phao thép 60T chứa bùn</v>
      </c>
      <c r="D3224" s="594" t="s">
        <v>108</v>
      </c>
      <c r="E3224" s="589" t="s">
        <v>111</v>
      </c>
      <c r="F3224" s="588" t="s">
        <v>103</v>
      </c>
      <c r="G3224" s="595">
        <v>0.192</v>
      </c>
      <c r="H3224" s="590">
        <v>115189</v>
      </c>
      <c r="I3224" s="596">
        <v>1</v>
      </c>
      <c r="J3224" s="591">
        <v>22116</v>
      </c>
    </row>
    <row r="3225" spans="1:10" ht="15" customHeight="1">
      <c r="A3225" s="587"/>
      <c r="B3225" s="291">
        <v>5</v>
      </c>
      <c r="C3225" s="593" t="str">
        <f>_xlfn.CONCAT(Table1[[#This Row],[groupid]],Table1[[#This Row],[Thành phần hao phí]])</f>
        <v>5Sà lan 400T nhận bùn</v>
      </c>
      <c r="D3225" s="594" t="s">
        <v>116</v>
      </c>
      <c r="E3225" s="589" t="s">
        <v>119</v>
      </c>
      <c r="F3225" s="588" t="s">
        <v>103</v>
      </c>
      <c r="G3225" s="595">
        <v>0.192</v>
      </c>
      <c r="H3225" s="590">
        <v>891221</v>
      </c>
      <c r="I3225" s="596">
        <v>1</v>
      </c>
      <c r="J3225" s="591">
        <v>171114</v>
      </c>
    </row>
    <row r="3226" spans="1:10" ht="15" customHeight="1">
      <c r="A3226" s="587"/>
      <c r="B3226" s="291">
        <v>5</v>
      </c>
      <c r="C3226" s="593" t="str">
        <f>_xlfn.CONCAT(Table1[[#This Row],[groupid]],Table1[[#This Row],[Thành phần hao phí]])</f>
        <v>5Cộng</v>
      </c>
      <c r="D3226" s="594"/>
      <c r="E3226" s="589" t="s">
        <v>314</v>
      </c>
      <c r="F3226" s="588"/>
      <c r="G3226" s="595"/>
      <c r="H3226" s="590"/>
      <c r="I3226" s="596"/>
      <c r="J3226" s="591">
        <v>1007960</v>
      </c>
    </row>
    <row r="3227" spans="1:10" ht="15" customHeight="1">
      <c r="A3227" s="587">
        <v>6</v>
      </c>
      <c r="B3227" s="291">
        <v>6</v>
      </c>
      <c r="C3227" s="593" t="str">
        <f>_xlfn.CONCAT(Table1[[#This Row],[groupid]],Table1[[#This Row],[Thành phần hao phí]])</f>
        <v>6Vận chuyển đất, bùn đổ đi bằng tàu kéo 360CV, sà lan 400 tấn, vận chuyển 1 km đầu</v>
      </c>
      <c r="D3227" s="594" t="s">
        <v>57</v>
      </c>
      <c r="E3227" s="589" t="s">
        <v>67</v>
      </c>
      <c r="F3227" s="588" t="s">
        <v>54</v>
      </c>
      <c r="G3227" s="595">
        <v>1</v>
      </c>
      <c r="H3227" s="590"/>
      <c r="I3227" s="596"/>
      <c r="J3227" s="591"/>
    </row>
    <row r="3228" spans="1:10" ht="15" customHeight="1">
      <c r="A3228" s="587"/>
      <c r="B3228" s="291">
        <v>6</v>
      </c>
      <c r="C3228" s="593" t="str">
        <f>_xlfn.CONCAT(Table1[[#This Row],[groupid]],Table1[[#This Row],[Thành phần hao phí]])</f>
        <v>6c) Máy thi công</v>
      </c>
      <c r="D3228" s="594"/>
      <c r="E3228" s="589" t="s">
        <v>230</v>
      </c>
      <c r="F3228" s="588"/>
      <c r="G3228" s="595"/>
      <c r="H3228" s="590"/>
      <c r="I3228" s="596"/>
      <c r="J3228" s="591">
        <v>634088</v>
      </c>
    </row>
    <row r="3229" spans="1:10" ht="15" customHeight="1">
      <c r="A3229" s="587"/>
      <c r="B3229" s="291">
        <v>6</v>
      </c>
      <c r="C3229" s="593" t="str">
        <f>_xlfn.CONCAT(Table1[[#This Row],[groupid]],Table1[[#This Row],[Thành phần hao phí]])</f>
        <v>6Sà lan 400T</v>
      </c>
      <c r="D3229" s="594" t="s">
        <v>116</v>
      </c>
      <c r="E3229" s="589" t="s">
        <v>117</v>
      </c>
      <c r="F3229" s="588" t="s">
        <v>103</v>
      </c>
      <c r="G3229" s="595">
        <v>9.4E-2</v>
      </c>
      <c r="H3229" s="590">
        <v>891221</v>
      </c>
      <c r="I3229" s="596">
        <v>1</v>
      </c>
      <c r="J3229" s="591">
        <v>83775</v>
      </c>
    </row>
    <row r="3230" spans="1:10" ht="15" customHeight="1">
      <c r="A3230" s="587"/>
      <c r="B3230" s="291">
        <v>6</v>
      </c>
      <c r="C3230" s="593" t="str">
        <f>_xlfn.CONCAT(Table1[[#This Row],[groupid]],Table1[[#This Row],[Thành phần hao phí]])</f>
        <v>6Tàu kéo 360CV</v>
      </c>
      <c r="D3230" s="594" t="s">
        <v>120</v>
      </c>
      <c r="E3230" s="589" t="s">
        <v>121</v>
      </c>
      <c r="F3230" s="588" t="s">
        <v>103</v>
      </c>
      <c r="G3230" s="595">
        <v>9.4E-2</v>
      </c>
      <c r="H3230" s="590">
        <v>5854397</v>
      </c>
      <c r="I3230" s="596">
        <v>1</v>
      </c>
      <c r="J3230" s="591">
        <v>550313</v>
      </c>
    </row>
    <row r="3231" spans="1:10" ht="15" customHeight="1">
      <c r="A3231" s="587"/>
      <c r="B3231" s="291">
        <v>6</v>
      </c>
      <c r="C3231" s="593" t="str">
        <f>_xlfn.CONCAT(Table1[[#This Row],[groupid]],Table1[[#This Row],[Thành phần hao phí]])</f>
        <v>6Cộng</v>
      </c>
      <c r="D3231" s="594"/>
      <c r="E3231" s="589" t="s">
        <v>314</v>
      </c>
      <c r="F3231" s="588"/>
      <c r="G3231" s="595"/>
      <c r="H3231" s="590"/>
      <c r="I3231" s="596"/>
      <c r="J3231" s="591">
        <v>634088</v>
      </c>
    </row>
    <row r="3232" spans="1:10" ht="15" customHeight="1">
      <c r="A3232" s="587">
        <v>7</v>
      </c>
      <c r="B3232" s="291">
        <v>7</v>
      </c>
      <c r="C3232" s="593" t="str">
        <f>_xlfn.CONCAT(Table1[[#This Row],[groupid]],Table1[[#This Row],[Thành phần hao phí]])</f>
        <v>7Vận chuyển đất, bùn đổ đi bằng tàu kéo 360CV, sà lan 400 tấn, vận chuyển 1 km tiếp theo, cự ly &lt;= 6km</v>
      </c>
      <c r="D3232" s="594" t="s">
        <v>60</v>
      </c>
      <c r="E3232" s="589" t="s">
        <v>69</v>
      </c>
      <c r="F3232" s="588" t="s">
        <v>54</v>
      </c>
      <c r="G3232" s="595">
        <v>1</v>
      </c>
      <c r="H3232" s="590"/>
      <c r="I3232" s="596"/>
      <c r="J3232" s="591"/>
    </row>
    <row r="3233" spans="1:10" ht="15" customHeight="1">
      <c r="A3233" s="587"/>
      <c r="B3233" s="291">
        <v>7</v>
      </c>
      <c r="C3233" s="593" t="str">
        <f>_xlfn.CONCAT(Table1[[#This Row],[groupid]],Table1[[#This Row],[Thành phần hao phí]])</f>
        <v>7c) Máy thi công</v>
      </c>
      <c r="D3233" s="594"/>
      <c r="E3233" s="589" t="s">
        <v>230</v>
      </c>
      <c r="F3233" s="588"/>
      <c r="G3233" s="595"/>
      <c r="H3233" s="590"/>
      <c r="I3233" s="596"/>
      <c r="J3233" s="591">
        <v>2698247</v>
      </c>
    </row>
    <row r="3234" spans="1:10" ht="15" customHeight="1">
      <c r="A3234" s="587"/>
      <c r="B3234" s="291">
        <v>7</v>
      </c>
      <c r="C3234" s="593" t="str">
        <f>_xlfn.CONCAT(Table1[[#This Row],[groupid]],Table1[[#This Row],[Thành phần hao phí]])</f>
        <v>7Sà lan 400T</v>
      </c>
      <c r="D3234" s="594" t="s">
        <v>116</v>
      </c>
      <c r="E3234" s="589" t="s">
        <v>117</v>
      </c>
      <c r="F3234" s="588" t="s">
        <v>103</v>
      </c>
      <c r="G3234" s="595">
        <v>0.08</v>
      </c>
      <c r="H3234" s="590">
        <v>891221</v>
      </c>
      <c r="I3234" s="596">
        <v>5</v>
      </c>
      <c r="J3234" s="591">
        <v>356488</v>
      </c>
    </row>
    <row r="3235" spans="1:10" ht="15" customHeight="1">
      <c r="A3235" s="587"/>
      <c r="B3235" s="291">
        <v>7</v>
      </c>
      <c r="C3235" s="593" t="str">
        <f>_xlfn.CONCAT(Table1[[#This Row],[groupid]],Table1[[#This Row],[Thành phần hao phí]])</f>
        <v>7Tàu kéo 360CV</v>
      </c>
      <c r="D3235" s="594" t="s">
        <v>120</v>
      </c>
      <c r="E3235" s="589" t="s">
        <v>121</v>
      </c>
      <c r="F3235" s="588" t="s">
        <v>103</v>
      </c>
      <c r="G3235" s="595">
        <v>0.08</v>
      </c>
      <c r="H3235" s="590">
        <v>5854397</v>
      </c>
      <c r="I3235" s="596">
        <v>5</v>
      </c>
      <c r="J3235" s="591">
        <v>2341759</v>
      </c>
    </row>
    <row r="3236" spans="1:10" ht="15" customHeight="1">
      <c r="A3236" s="587"/>
      <c r="B3236" s="291">
        <v>7</v>
      </c>
      <c r="C3236" s="593" t="str">
        <f>_xlfn.CONCAT(Table1[[#This Row],[groupid]],Table1[[#This Row],[Thành phần hao phí]])</f>
        <v>7Cộng</v>
      </c>
      <c r="D3236" s="594"/>
      <c r="E3236" s="589" t="s">
        <v>314</v>
      </c>
      <c r="F3236" s="588"/>
      <c r="G3236" s="595"/>
      <c r="H3236" s="590"/>
      <c r="I3236" s="596"/>
      <c r="J3236" s="591">
        <v>2698247</v>
      </c>
    </row>
    <row r="3237" spans="1:10" ht="15" customHeight="1">
      <c r="A3237" s="587">
        <v>8</v>
      </c>
      <c r="B3237" s="291">
        <v>8</v>
      </c>
      <c r="C3237" s="593" t="str">
        <f>_xlfn.CONCAT(Table1[[#This Row],[groupid]],Table1[[#This Row],[Thành phần hao phí]])</f>
        <v>8Vận chuyển đất, bùn đổ đi bằng tàu kéo 360CV, sà lan 400 tấn, vận chuyển 1 km tiếp theo, cự ly từ 6 - 20km</v>
      </c>
      <c r="D3237" s="594" t="s">
        <v>71</v>
      </c>
      <c r="E3237" s="589" t="s">
        <v>72</v>
      </c>
      <c r="F3237" s="588" t="s">
        <v>54</v>
      </c>
      <c r="G3237" s="595">
        <v>1</v>
      </c>
      <c r="H3237" s="590"/>
      <c r="I3237" s="596"/>
      <c r="J3237" s="591"/>
    </row>
    <row r="3238" spans="1:10" ht="15" customHeight="1">
      <c r="A3238" s="587"/>
      <c r="B3238" s="291">
        <v>8</v>
      </c>
      <c r="C3238" s="593" t="str">
        <f>_xlfn.CONCAT(Table1[[#This Row],[groupid]],Table1[[#This Row],[Thành phần hao phí]])</f>
        <v>8c) Máy thi công</v>
      </c>
      <c r="D3238" s="594"/>
      <c r="E3238" s="589" t="s">
        <v>230</v>
      </c>
      <c r="F3238" s="588"/>
      <c r="G3238" s="595"/>
      <c r="H3238" s="590"/>
      <c r="I3238" s="596"/>
      <c r="J3238" s="591">
        <v>6705145</v>
      </c>
    </row>
    <row r="3239" spans="1:10" ht="15" customHeight="1">
      <c r="A3239" s="587"/>
      <c r="B3239" s="291">
        <v>8</v>
      </c>
      <c r="C3239" s="593" t="str">
        <f>_xlfn.CONCAT(Table1[[#This Row],[groupid]],Table1[[#This Row],[Thành phần hao phí]])</f>
        <v>8Sà lan 400T</v>
      </c>
      <c r="D3239" s="594" t="s">
        <v>116</v>
      </c>
      <c r="E3239" s="589" t="s">
        <v>117</v>
      </c>
      <c r="F3239" s="588" t="s">
        <v>103</v>
      </c>
      <c r="G3239" s="595">
        <v>7.0999999999999994E-2</v>
      </c>
      <c r="H3239" s="590">
        <v>891221</v>
      </c>
      <c r="I3239" s="596">
        <v>14</v>
      </c>
      <c r="J3239" s="591">
        <v>885874</v>
      </c>
    </row>
    <row r="3240" spans="1:10" ht="15" customHeight="1">
      <c r="A3240" s="587"/>
      <c r="B3240" s="291">
        <v>8</v>
      </c>
      <c r="C3240" s="593" t="str">
        <f>_xlfn.CONCAT(Table1[[#This Row],[groupid]],Table1[[#This Row],[Thành phần hao phí]])</f>
        <v>8Tàu kéo 360CV</v>
      </c>
      <c r="D3240" s="594" t="s">
        <v>120</v>
      </c>
      <c r="E3240" s="589" t="s">
        <v>121</v>
      </c>
      <c r="F3240" s="588" t="s">
        <v>103</v>
      </c>
      <c r="G3240" s="595">
        <v>7.0999999999999994E-2</v>
      </c>
      <c r="H3240" s="590">
        <v>5854397</v>
      </c>
      <c r="I3240" s="596">
        <v>14</v>
      </c>
      <c r="J3240" s="591">
        <v>5819271</v>
      </c>
    </row>
    <row r="3241" spans="1:10" ht="15" customHeight="1">
      <c r="A3241" s="587"/>
      <c r="B3241" s="291">
        <v>8</v>
      </c>
      <c r="C3241" s="593" t="str">
        <f>_xlfn.CONCAT(Table1[[#This Row],[groupid]],Table1[[#This Row],[Thành phần hao phí]])</f>
        <v>8Cộng</v>
      </c>
      <c r="D3241" s="594"/>
      <c r="E3241" s="589" t="s">
        <v>314</v>
      </c>
      <c r="F3241" s="588"/>
      <c r="G3241" s="595"/>
      <c r="H3241" s="590"/>
      <c r="I3241" s="596"/>
      <c r="J3241" s="591">
        <v>6705145</v>
      </c>
    </row>
    <row r="3242" spans="1:10" ht="15" customHeight="1">
      <c r="A3242" s="587">
        <v>9</v>
      </c>
      <c r="B3242" s="291">
        <v>9</v>
      </c>
      <c r="C3242" s="593" t="str">
        <f>_xlfn.CONCAT(Table1[[#This Row],[groupid]],Table1[[#This Row],[Thành phần hao phí]])</f>
        <v>9Vận chuyển đất, bùn đổ đi bằng tàu kéo 360CV, sà lan 400 tấn, vận chuyển 1 km tiếp theo, cự ly &gt; 20km</v>
      </c>
      <c r="D3242" s="594" t="s">
        <v>74</v>
      </c>
      <c r="E3242" s="589" t="s">
        <v>75</v>
      </c>
      <c r="F3242" s="588" t="s">
        <v>54</v>
      </c>
      <c r="G3242" s="595">
        <v>1</v>
      </c>
      <c r="H3242" s="590"/>
      <c r="I3242" s="596"/>
      <c r="J3242" s="591"/>
    </row>
    <row r="3243" spans="1:10" ht="15" customHeight="1">
      <c r="A3243" s="587"/>
      <c r="B3243" s="291">
        <v>9</v>
      </c>
      <c r="C3243" s="593" t="str">
        <f>_xlfn.CONCAT(Table1[[#This Row],[groupid]],Table1[[#This Row],[Thành phần hao phí]])</f>
        <v>9c) Máy thi công</v>
      </c>
      <c r="D3243" s="594"/>
      <c r="E3243" s="589" t="s">
        <v>230</v>
      </c>
      <c r="F3243" s="588"/>
      <c r="G3243" s="595"/>
      <c r="H3243" s="590"/>
      <c r="I3243" s="596"/>
      <c r="J3243" s="591">
        <v>279269</v>
      </c>
    </row>
    <row r="3244" spans="1:10" ht="15" customHeight="1">
      <c r="A3244" s="587"/>
      <c r="B3244" s="291">
        <v>9</v>
      </c>
      <c r="C3244" s="593" t="str">
        <f>_xlfn.CONCAT(Table1[[#This Row],[groupid]],Table1[[#This Row],[Thành phần hao phí]])</f>
        <v>9Sà lan 400T</v>
      </c>
      <c r="D3244" s="594" t="s">
        <v>116</v>
      </c>
      <c r="E3244" s="589" t="s">
        <v>117</v>
      </c>
      <c r="F3244" s="588" t="s">
        <v>103</v>
      </c>
      <c r="G3244" s="595">
        <v>6.9000000000000006E-2</v>
      </c>
      <c r="H3244" s="590">
        <v>891221</v>
      </c>
      <c r="I3244" s="596">
        <v>0.6</v>
      </c>
      <c r="J3244" s="591">
        <v>36897</v>
      </c>
    </row>
    <row r="3245" spans="1:10" ht="15" customHeight="1">
      <c r="A3245" s="587"/>
      <c r="B3245" s="291">
        <v>9</v>
      </c>
      <c r="C3245" s="593" t="str">
        <f>_xlfn.CONCAT(Table1[[#This Row],[groupid]],Table1[[#This Row],[Thành phần hao phí]])</f>
        <v>9Tàu kéo 360CV</v>
      </c>
      <c r="D3245" s="594" t="s">
        <v>120</v>
      </c>
      <c r="E3245" s="589" t="s">
        <v>121</v>
      </c>
      <c r="F3245" s="588" t="s">
        <v>103</v>
      </c>
      <c r="G3245" s="595">
        <v>6.9000000000000006E-2</v>
      </c>
      <c r="H3245" s="590">
        <v>5854397</v>
      </c>
      <c r="I3245" s="596">
        <v>0.6</v>
      </c>
      <c r="J3245" s="591">
        <v>242372</v>
      </c>
    </row>
    <row r="3246" spans="1:10" ht="15" customHeight="1">
      <c r="A3246" s="587"/>
      <c r="B3246" s="291">
        <v>9</v>
      </c>
      <c r="C3246" s="593" t="str">
        <f>_xlfn.CONCAT(Table1[[#This Row],[groupid]],Table1[[#This Row],[Thành phần hao phí]])</f>
        <v>9Cộng</v>
      </c>
      <c r="D3246" s="594"/>
      <c r="E3246" s="589" t="s">
        <v>314</v>
      </c>
      <c r="F3246" s="588"/>
      <c r="G3246" s="595"/>
      <c r="H3246" s="590"/>
      <c r="I3246" s="596"/>
      <c r="J3246" s="591">
        <v>279269</v>
      </c>
    </row>
    <row r="3247" spans="1:10" ht="15" customHeight="1">
      <c r="A3247" s="587">
        <v>10</v>
      </c>
      <c r="B3247" s="291">
        <v>10</v>
      </c>
      <c r="C3247" s="593" t="str">
        <f>_xlfn.CONCAT(Table1[[#This Row],[groupid]],Table1[[#This Row],[Thành phần hao phí]])</f>
        <v>10Vận chuyển đất từ sà lan 400T lên bờ bằng máy đào gầu dây 1,2m3, chiều cao đổ đất &lt;= 3m, bùn đặc</v>
      </c>
      <c r="D3247" s="594" t="s">
        <v>63</v>
      </c>
      <c r="E3247" s="589" t="s">
        <v>77</v>
      </c>
      <c r="F3247" s="588" t="s">
        <v>54</v>
      </c>
      <c r="G3247" s="595">
        <v>1</v>
      </c>
      <c r="H3247" s="590"/>
      <c r="I3247" s="596"/>
      <c r="J3247" s="591"/>
    </row>
    <row r="3248" spans="1:10" ht="15" customHeight="1">
      <c r="A3248" s="587"/>
      <c r="B3248" s="291">
        <v>10</v>
      </c>
      <c r="C3248" s="593" t="str">
        <f>_xlfn.CONCAT(Table1[[#This Row],[groupid]],Table1[[#This Row],[Thành phần hao phí]])</f>
        <v>10b) Nhân công</v>
      </c>
      <c r="D3248" s="594"/>
      <c r="E3248" s="589" t="s">
        <v>229</v>
      </c>
      <c r="F3248" s="588"/>
      <c r="G3248" s="595"/>
      <c r="H3248" s="590"/>
      <c r="I3248" s="596"/>
      <c r="J3248" s="591">
        <v>88740</v>
      </c>
    </row>
    <row r="3249" spans="1:10" ht="15" customHeight="1">
      <c r="A3249" s="587"/>
      <c r="B3249" s="291">
        <v>10</v>
      </c>
      <c r="C3249" s="593" t="str">
        <f>_xlfn.CONCAT(Table1[[#This Row],[groupid]],Table1[[#This Row],[Thành phần hao phí]])</f>
        <v>10Nhân công 3,5/7, nhóm 1</v>
      </c>
      <c r="D3249" s="594" t="s">
        <v>96</v>
      </c>
      <c r="E3249" s="589" t="s">
        <v>97</v>
      </c>
      <c r="F3249" s="588" t="s">
        <v>93</v>
      </c>
      <c r="G3249" s="595">
        <v>0.36</v>
      </c>
      <c r="H3249" s="590">
        <v>246500</v>
      </c>
      <c r="I3249" s="596">
        <v>1</v>
      </c>
      <c r="J3249" s="591">
        <v>88740</v>
      </c>
    </row>
    <row r="3250" spans="1:10" ht="15" customHeight="1">
      <c r="A3250" s="587"/>
      <c r="B3250" s="291">
        <v>10</v>
      </c>
      <c r="C3250" s="593" t="str">
        <f>_xlfn.CONCAT(Table1[[#This Row],[groupid]],Table1[[#This Row],[Thành phần hao phí]])</f>
        <v>10c) Máy thi công</v>
      </c>
      <c r="D3250" s="594"/>
      <c r="E3250" s="589" t="s">
        <v>230</v>
      </c>
      <c r="F3250" s="588"/>
      <c r="G3250" s="595"/>
      <c r="H3250" s="590"/>
      <c r="I3250" s="596"/>
      <c r="J3250" s="591">
        <v>985844</v>
      </c>
    </row>
    <row r="3251" spans="1:10" ht="15" customHeight="1">
      <c r="A3251" s="587"/>
      <c r="B3251" s="291">
        <v>10</v>
      </c>
      <c r="C3251" s="593" t="str">
        <f>_xlfn.CONCAT(Table1[[#This Row],[groupid]],Table1[[#This Row],[Thành phần hao phí]])</f>
        <v>10Máy đào gầu dây 1,2m3</v>
      </c>
      <c r="D3251" s="594" t="s">
        <v>105</v>
      </c>
      <c r="E3251" s="589" t="s">
        <v>106</v>
      </c>
      <c r="F3251" s="588" t="s">
        <v>103</v>
      </c>
      <c r="G3251" s="595">
        <v>0.192</v>
      </c>
      <c r="H3251" s="590">
        <v>3565793</v>
      </c>
      <c r="I3251" s="596">
        <v>1</v>
      </c>
      <c r="J3251" s="591">
        <v>684632</v>
      </c>
    </row>
    <row r="3252" spans="1:10" ht="15" customHeight="1">
      <c r="A3252" s="587"/>
      <c r="B3252" s="291">
        <v>10</v>
      </c>
      <c r="C3252" s="593" t="str">
        <f>_xlfn.CONCAT(Table1[[#This Row],[groupid]],Table1[[#This Row],[Thành phần hao phí]])</f>
        <v>10Sà lan 250T</v>
      </c>
      <c r="D3252" s="594" t="s">
        <v>113</v>
      </c>
      <c r="E3252" s="589" t="s">
        <v>114</v>
      </c>
      <c r="F3252" s="588" t="s">
        <v>103</v>
      </c>
      <c r="G3252" s="595">
        <v>0.192</v>
      </c>
      <c r="H3252" s="590">
        <v>677592</v>
      </c>
      <c r="I3252" s="596">
        <v>1</v>
      </c>
      <c r="J3252" s="591">
        <v>130098</v>
      </c>
    </row>
    <row r="3253" spans="1:10" ht="15" customHeight="1">
      <c r="A3253" s="587"/>
      <c r="B3253" s="291">
        <v>10</v>
      </c>
      <c r="C3253" s="593" t="str">
        <f>_xlfn.CONCAT(Table1[[#This Row],[groupid]],Table1[[#This Row],[Thành phần hao phí]])</f>
        <v>10Sà lan 400T</v>
      </c>
      <c r="D3253" s="594" t="s">
        <v>116</v>
      </c>
      <c r="E3253" s="589" t="s">
        <v>117</v>
      </c>
      <c r="F3253" s="588" t="s">
        <v>103</v>
      </c>
      <c r="G3253" s="595">
        <v>0.192</v>
      </c>
      <c r="H3253" s="590">
        <v>891221</v>
      </c>
      <c r="I3253" s="596">
        <v>1</v>
      </c>
      <c r="J3253" s="591">
        <v>171114</v>
      </c>
    </row>
    <row r="3254" spans="1:10" ht="15" customHeight="1">
      <c r="A3254" s="587"/>
      <c r="B3254" s="291">
        <v>10</v>
      </c>
      <c r="C3254" s="593" t="str">
        <f>_xlfn.CONCAT(Table1[[#This Row],[groupid]],Table1[[#This Row],[Thành phần hao phí]])</f>
        <v>10Cộng</v>
      </c>
      <c r="D3254" s="594"/>
      <c r="E3254" s="589" t="s">
        <v>314</v>
      </c>
      <c r="F3254" s="588"/>
      <c r="G3254" s="595"/>
      <c r="H3254" s="590"/>
      <c r="I3254" s="596"/>
      <c r="J3254" s="591">
        <v>985844</v>
      </c>
    </row>
    <row r="3255" spans="1:10" ht="15" customHeight="1">
      <c r="A3255" s="587">
        <v>11</v>
      </c>
      <c r="B3255" s="291">
        <v>11</v>
      </c>
      <c r="C3255" s="593" t="str">
        <f>_xlfn.CONCAT(Table1[[#This Row],[groupid]],Table1[[#This Row],[Thành phần hao phí]])</f>
        <v>110</v>
      </c>
      <c r="D3255" s="594">
        <v>0</v>
      </c>
      <c r="E3255" s="589">
        <v>0</v>
      </c>
      <c r="F3255" s="588">
        <v>0</v>
      </c>
      <c r="G3255" s="595">
        <v>1</v>
      </c>
      <c r="H3255" s="590"/>
      <c r="I3255" s="596"/>
      <c r="J3255" s="591"/>
    </row>
    <row r="3256" spans="1:10" ht="15" customHeight="1">
      <c r="A3256" s="587"/>
      <c r="B3256" s="291">
        <v>11</v>
      </c>
      <c r="C3256" s="593" t="str">
        <f>_xlfn.CONCAT(Table1[[#This Row],[groupid]],Table1[[#This Row],[Thành phần hao phí]])</f>
        <v>11b) Nhân công</v>
      </c>
      <c r="D3256" s="594"/>
      <c r="E3256" s="589" t="s">
        <v>229</v>
      </c>
      <c r="F3256" s="588"/>
      <c r="G3256" s="595"/>
      <c r="H3256" s="590"/>
      <c r="I3256" s="596"/>
      <c r="J3256" s="591">
        <v>243933</v>
      </c>
    </row>
    <row r="3257" spans="1:10" ht="15" customHeight="1">
      <c r="A3257" s="587"/>
      <c r="B3257" s="291">
        <v>11</v>
      </c>
      <c r="C3257" s="593" t="str">
        <f>_xlfn.CONCAT(Table1[[#This Row],[groupid]],Table1[[#This Row],[Thành phần hao phí]])</f>
        <v>11Nhân công 3,5/7, nhóm 1</v>
      </c>
      <c r="D3257" s="594" t="s">
        <v>96</v>
      </c>
      <c r="E3257" s="589" t="s">
        <v>97</v>
      </c>
      <c r="F3257" s="588" t="s">
        <v>93</v>
      </c>
      <c r="G3257" s="595">
        <v>0.36</v>
      </c>
      <c r="H3257" s="590">
        <v>677592</v>
      </c>
      <c r="I3257" s="596">
        <v>1</v>
      </c>
      <c r="J3257" s="591">
        <v>243933</v>
      </c>
    </row>
    <row r="3258" spans="1:10" ht="15" customHeight="1">
      <c r="A3258" s="587"/>
      <c r="B3258" s="291">
        <v>11</v>
      </c>
      <c r="C3258" s="593" t="str">
        <f>_xlfn.CONCAT(Table1[[#This Row],[groupid]],Table1[[#This Row],[Thành phần hao phí]])</f>
        <v>11c) Máy thi công</v>
      </c>
      <c r="D3258" s="594"/>
      <c r="E3258" s="589" t="s">
        <v>230</v>
      </c>
      <c r="F3258" s="588"/>
      <c r="G3258" s="595"/>
      <c r="H3258" s="590"/>
      <c r="I3258" s="596"/>
      <c r="J3258" s="591">
        <v>679403</v>
      </c>
    </row>
    <row r="3259" spans="1:10" ht="15" customHeight="1">
      <c r="A3259" s="587"/>
      <c r="B3259" s="291">
        <v>11</v>
      </c>
      <c r="C3259" s="593" t="str">
        <f>_xlfn.CONCAT(Table1[[#This Row],[groupid]],Table1[[#This Row],[Thành phần hao phí]])</f>
        <v>11Máy đào gầu dây 1,2m3</v>
      </c>
      <c r="D3259" s="594" t="s">
        <v>105</v>
      </c>
      <c r="E3259" s="589" t="s">
        <v>106</v>
      </c>
      <c r="F3259" s="588" t="s">
        <v>103</v>
      </c>
      <c r="G3259" s="595">
        <v>0.192</v>
      </c>
      <c r="H3259" s="590">
        <v>3538558</v>
      </c>
      <c r="I3259" s="596">
        <v>1</v>
      </c>
      <c r="J3259" s="591">
        <v>679403</v>
      </c>
    </row>
    <row r="3260" spans="1:10" ht="15" customHeight="1">
      <c r="A3260" s="587"/>
      <c r="B3260" s="291">
        <v>11</v>
      </c>
      <c r="C3260" s="593" t="str">
        <f>_xlfn.CONCAT(Table1[[#This Row],[groupid]],Table1[[#This Row],[Thành phần hao phí]])</f>
        <v>11Sà lan 250T</v>
      </c>
      <c r="D3260" s="594" t="s">
        <v>113</v>
      </c>
      <c r="E3260" s="589" t="s">
        <v>114</v>
      </c>
      <c r="F3260" s="588" t="s">
        <v>103</v>
      </c>
      <c r="G3260" s="595">
        <v>0.192</v>
      </c>
      <c r="H3260" s="590">
        <v>0</v>
      </c>
      <c r="I3260" s="596">
        <v>1</v>
      </c>
      <c r="J3260" s="591">
        <v>0</v>
      </c>
    </row>
    <row r="3261" spans="1:10" ht="15" customHeight="1">
      <c r="A3261" s="587"/>
      <c r="B3261" s="291">
        <v>11</v>
      </c>
      <c r="C3261" s="593" t="str">
        <f>_xlfn.CONCAT(Table1[[#This Row],[groupid]],Table1[[#This Row],[Thành phần hao phí]])</f>
        <v>11Sà lan 400T</v>
      </c>
      <c r="D3261" s="594" t="s">
        <v>116</v>
      </c>
      <c r="E3261" s="589" t="s">
        <v>117</v>
      </c>
      <c r="F3261" s="588" t="s">
        <v>103</v>
      </c>
      <c r="G3261" s="595">
        <v>0.192</v>
      </c>
      <c r="H3261" s="590">
        <v>0</v>
      </c>
      <c r="I3261" s="596">
        <v>1</v>
      </c>
      <c r="J3261" s="591">
        <v>0</v>
      </c>
    </row>
    <row r="3262" spans="1:10" ht="15" customHeight="1">
      <c r="A3262" s="587"/>
      <c r="B3262" s="291">
        <v>11</v>
      </c>
      <c r="C3262" s="593" t="str">
        <f>_xlfn.CONCAT(Table1[[#This Row],[groupid]],Table1[[#This Row],[Thành phần hao phí]])</f>
        <v>11Cộng</v>
      </c>
      <c r="D3262" s="594"/>
      <c r="E3262" s="589" t="s">
        <v>314</v>
      </c>
      <c r="F3262" s="588"/>
      <c r="G3262" s="595"/>
      <c r="H3262" s="590"/>
      <c r="I3262" s="596"/>
      <c r="J3262" s="591">
        <v>679403</v>
      </c>
    </row>
    <row r="3263" spans="1:10" ht="15" customHeight="1">
      <c r="A3263" s="587">
        <v>12</v>
      </c>
      <c r="B3263" s="291">
        <v>12</v>
      </c>
      <c r="C3263" s="593" t="str">
        <f>_xlfn.CONCAT(Table1[[#This Row],[groupid]],Table1[[#This Row],[Thành phần hao phí]])</f>
        <v>120</v>
      </c>
      <c r="D3263" s="594">
        <v>0</v>
      </c>
      <c r="E3263" s="589">
        <v>0</v>
      </c>
      <c r="F3263" s="588">
        <v>0</v>
      </c>
      <c r="G3263" s="595">
        <v>1</v>
      </c>
      <c r="H3263" s="590"/>
      <c r="I3263" s="596"/>
      <c r="J3263" s="591"/>
    </row>
    <row r="3264" spans="1:10" ht="15" customHeight="1">
      <c r="A3264" s="587"/>
      <c r="B3264" s="291">
        <v>12</v>
      </c>
      <c r="C3264" s="593" t="str">
        <f>_xlfn.CONCAT(Table1[[#This Row],[groupid]],Table1[[#This Row],[Thành phần hao phí]])</f>
        <v>12b) Nhân công</v>
      </c>
      <c r="D3264" s="594"/>
      <c r="E3264" s="589" t="s">
        <v>229</v>
      </c>
      <c r="F3264" s="588"/>
      <c r="G3264" s="595"/>
      <c r="H3264" s="590"/>
      <c r="I3264" s="596"/>
      <c r="J3264" s="591">
        <v>0</v>
      </c>
    </row>
    <row r="3265" spans="1:10" ht="15" customHeight="1">
      <c r="A3265" s="587"/>
      <c r="B3265" s="291">
        <v>12</v>
      </c>
      <c r="C3265" s="593" t="str">
        <f>_xlfn.CONCAT(Table1[[#This Row],[groupid]],Table1[[#This Row],[Thành phần hao phí]])</f>
        <v>12Nhân công 3,5/7, nhóm 1</v>
      </c>
      <c r="D3265" s="594" t="s">
        <v>96</v>
      </c>
      <c r="E3265" s="589" t="s">
        <v>97</v>
      </c>
      <c r="F3265" s="588" t="s">
        <v>93</v>
      </c>
      <c r="G3265" s="595">
        <v>0.36</v>
      </c>
      <c r="H3265" s="590">
        <v>0</v>
      </c>
      <c r="I3265" s="596">
        <v>1</v>
      </c>
      <c r="J3265" s="591">
        <v>0</v>
      </c>
    </row>
    <row r="3266" spans="1:10" ht="15" customHeight="1">
      <c r="A3266" s="587"/>
      <c r="B3266" s="291">
        <v>12</v>
      </c>
      <c r="C3266" s="593" t="str">
        <f>_xlfn.CONCAT(Table1[[#This Row],[groupid]],Table1[[#This Row],[Thành phần hao phí]])</f>
        <v>12c) Máy thi công</v>
      </c>
      <c r="D3266" s="594"/>
      <c r="E3266" s="589" t="s">
        <v>230</v>
      </c>
      <c r="F3266" s="588"/>
      <c r="G3266" s="595"/>
      <c r="H3266" s="590"/>
      <c r="I3266" s="596"/>
      <c r="J3266" s="591">
        <v>0</v>
      </c>
    </row>
    <row r="3267" spans="1:10" ht="15" customHeight="1">
      <c r="A3267" s="587"/>
      <c r="B3267" s="291">
        <v>12</v>
      </c>
      <c r="C3267" s="593" t="str">
        <f>_xlfn.CONCAT(Table1[[#This Row],[groupid]],Table1[[#This Row],[Thành phần hao phí]])</f>
        <v>12Máy đào gầu dây 1,2m3</v>
      </c>
      <c r="D3267" s="594" t="s">
        <v>105</v>
      </c>
      <c r="E3267" s="589" t="s">
        <v>106</v>
      </c>
      <c r="F3267" s="588" t="s">
        <v>103</v>
      </c>
      <c r="G3267" s="595">
        <v>0.192</v>
      </c>
      <c r="H3267" s="590">
        <v>0</v>
      </c>
      <c r="I3267" s="596">
        <v>1</v>
      </c>
      <c r="J3267" s="591">
        <v>0</v>
      </c>
    </row>
    <row r="3268" spans="1:10" ht="15" customHeight="1">
      <c r="A3268" s="587"/>
      <c r="B3268" s="291">
        <v>12</v>
      </c>
      <c r="C3268" s="593" t="str">
        <f>_xlfn.CONCAT(Table1[[#This Row],[groupid]],Table1[[#This Row],[Thành phần hao phí]])</f>
        <v>12Sà lan 250T</v>
      </c>
      <c r="D3268" s="594" t="s">
        <v>113</v>
      </c>
      <c r="E3268" s="589" t="s">
        <v>114</v>
      </c>
      <c r="F3268" s="588" t="s">
        <v>103</v>
      </c>
      <c r="G3268" s="595">
        <v>0.192</v>
      </c>
      <c r="H3268" s="590">
        <v>0</v>
      </c>
      <c r="I3268" s="596">
        <v>1</v>
      </c>
      <c r="J3268" s="591">
        <v>0</v>
      </c>
    </row>
    <row r="3269" spans="1:10" ht="15" customHeight="1">
      <c r="A3269" s="587"/>
      <c r="B3269" s="291">
        <v>12</v>
      </c>
      <c r="C3269" s="593" t="str">
        <f>_xlfn.CONCAT(Table1[[#This Row],[groupid]],Table1[[#This Row],[Thành phần hao phí]])</f>
        <v>12Sà lan 400T</v>
      </c>
      <c r="D3269" s="594" t="s">
        <v>116</v>
      </c>
      <c r="E3269" s="589" t="s">
        <v>117</v>
      </c>
      <c r="F3269" s="588" t="s">
        <v>103</v>
      </c>
      <c r="G3269" s="595">
        <v>0.192</v>
      </c>
      <c r="H3269" s="590">
        <v>0</v>
      </c>
      <c r="I3269" s="596">
        <v>1</v>
      </c>
      <c r="J3269" s="591">
        <v>0</v>
      </c>
    </row>
    <row r="3270" spans="1:10" ht="15" customHeight="1">
      <c r="A3270" s="587"/>
      <c r="B3270" s="291">
        <v>12</v>
      </c>
      <c r="C3270" s="593" t="str">
        <f>_xlfn.CONCAT(Table1[[#This Row],[groupid]],Table1[[#This Row],[Thành phần hao phí]])</f>
        <v>12Cộng</v>
      </c>
      <c r="D3270" s="594"/>
      <c r="E3270" s="589" t="s">
        <v>314</v>
      </c>
      <c r="F3270" s="588"/>
      <c r="G3270" s="595"/>
      <c r="H3270" s="590"/>
      <c r="I3270" s="596"/>
      <c r="J3270" s="591">
        <v>0</v>
      </c>
    </row>
    <row r="3271" spans="1:10" ht="15" customHeight="1">
      <c r="A3271" s="587">
        <v>13</v>
      </c>
      <c r="B3271" s="291">
        <v>13</v>
      </c>
      <c r="C3271" s="593" t="str">
        <f>_xlfn.CONCAT(Table1[[#This Row],[groupid]],Table1[[#This Row],[Thành phần hao phí]])</f>
        <v>130</v>
      </c>
      <c r="D3271" s="594">
        <v>0</v>
      </c>
      <c r="E3271" s="589">
        <v>0</v>
      </c>
      <c r="F3271" s="588">
        <v>0</v>
      </c>
      <c r="G3271" s="595">
        <v>1</v>
      </c>
      <c r="H3271" s="590"/>
      <c r="I3271" s="596"/>
      <c r="J3271" s="591"/>
    </row>
    <row r="3272" spans="1:10" ht="15" customHeight="1">
      <c r="A3272" s="587"/>
      <c r="B3272" s="291">
        <v>13</v>
      </c>
      <c r="C3272" s="593" t="str">
        <f>_xlfn.CONCAT(Table1[[#This Row],[groupid]],Table1[[#This Row],[Thành phần hao phí]])</f>
        <v>13b) Nhân công</v>
      </c>
      <c r="D3272" s="594"/>
      <c r="E3272" s="589" t="s">
        <v>229</v>
      </c>
      <c r="F3272" s="588"/>
      <c r="G3272" s="595"/>
      <c r="H3272" s="590"/>
      <c r="I3272" s="596"/>
      <c r="J3272" s="591">
        <v>0</v>
      </c>
    </row>
    <row r="3273" spans="1:10" ht="15" customHeight="1">
      <c r="A3273" s="587"/>
      <c r="B3273" s="291">
        <v>13</v>
      </c>
      <c r="C3273" s="593" t="str">
        <f>_xlfn.CONCAT(Table1[[#This Row],[groupid]],Table1[[#This Row],[Thành phần hao phí]])</f>
        <v>13Nhân công 3,5/7, nhóm 1</v>
      </c>
      <c r="D3273" s="594" t="s">
        <v>96</v>
      </c>
      <c r="E3273" s="589" t="s">
        <v>97</v>
      </c>
      <c r="F3273" s="588" t="s">
        <v>93</v>
      </c>
      <c r="G3273" s="595">
        <v>0.36</v>
      </c>
      <c r="H3273" s="590">
        <v>0</v>
      </c>
      <c r="I3273" s="596">
        <v>1</v>
      </c>
      <c r="J3273" s="591">
        <v>0</v>
      </c>
    </row>
    <row r="3274" spans="1:10" ht="15" customHeight="1">
      <c r="A3274" s="587"/>
      <c r="B3274" s="291">
        <v>13</v>
      </c>
      <c r="C3274" s="593" t="str">
        <f>_xlfn.CONCAT(Table1[[#This Row],[groupid]],Table1[[#This Row],[Thành phần hao phí]])</f>
        <v>13c) Máy thi công</v>
      </c>
      <c r="D3274" s="594"/>
      <c r="E3274" s="589" t="s">
        <v>230</v>
      </c>
      <c r="F3274" s="588"/>
      <c r="G3274" s="595"/>
      <c r="H3274" s="590"/>
      <c r="I3274" s="596"/>
      <c r="J3274" s="591">
        <v>0</v>
      </c>
    </row>
    <row r="3275" spans="1:10" ht="15" customHeight="1">
      <c r="A3275" s="587"/>
      <c r="B3275" s="291">
        <v>13</v>
      </c>
      <c r="C3275" s="593" t="str">
        <f>_xlfn.CONCAT(Table1[[#This Row],[groupid]],Table1[[#This Row],[Thành phần hao phí]])</f>
        <v>13Máy đào gầu dây 1,2m3</v>
      </c>
      <c r="D3275" s="594" t="s">
        <v>105</v>
      </c>
      <c r="E3275" s="589" t="s">
        <v>106</v>
      </c>
      <c r="F3275" s="588" t="s">
        <v>103</v>
      </c>
      <c r="G3275" s="595">
        <v>0.192</v>
      </c>
      <c r="H3275" s="590">
        <v>0</v>
      </c>
      <c r="I3275" s="596">
        <v>1</v>
      </c>
      <c r="J3275" s="591">
        <v>0</v>
      </c>
    </row>
    <row r="3276" spans="1:10" ht="15" customHeight="1">
      <c r="A3276" s="587"/>
      <c r="B3276" s="291">
        <v>13</v>
      </c>
      <c r="C3276" s="593" t="str">
        <f>_xlfn.CONCAT(Table1[[#This Row],[groupid]],Table1[[#This Row],[Thành phần hao phí]])</f>
        <v>13Sà lan 250T</v>
      </c>
      <c r="D3276" s="594" t="s">
        <v>113</v>
      </c>
      <c r="E3276" s="589" t="s">
        <v>114</v>
      </c>
      <c r="F3276" s="588" t="s">
        <v>103</v>
      </c>
      <c r="G3276" s="595">
        <v>0.192</v>
      </c>
      <c r="H3276" s="590">
        <v>0</v>
      </c>
      <c r="I3276" s="596">
        <v>1</v>
      </c>
      <c r="J3276" s="591">
        <v>0</v>
      </c>
    </row>
    <row r="3277" spans="1:10" ht="15" customHeight="1">
      <c r="A3277" s="587"/>
      <c r="B3277" s="291">
        <v>13</v>
      </c>
      <c r="C3277" s="593" t="str">
        <f>_xlfn.CONCAT(Table1[[#This Row],[groupid]],Table1[[#This Row],[Thành phần hao phí]])</f>
        <v>13Sà lan 400T</v>
      </c>
      <c r="D3277" s="594" t="s">
        <v>116</v>
      </c>
      <c r="E3277" s="589" t="s">
        <v>117</v>
      </c>
      <c r="F3277" s="588" t="s">
        <v>103</v>
      </c>
      <c r="G3277" s="595">
        <v>0.192</v>
      </c>
      <c r="H3277" s="590">
        <v>0</v>
      </c>
      <c r="I3277" s="596">
        <v>1</v>
      </c>
      <c r="J3277" s="591">
        <v>0</v>
      </c>
    </row>
    <row r="3278" spans="1:10" ht="15" customHeight="1">
      <c r="A3278" s="587"/>
      <c r="B3278" s="291">
        <v>13</v>
      </c>
      <c r="C3278" s="593" t="str">
        <f>_xlfn.CONCAT(Table1[[#This Row],[groupid]],Table1[[#This Row],[Thành phần hao phí]])</f>
        <v>13Cộng</v>
      </c>
      <c r="D3278" s="594"/>
      <c r="E3278" s="589" t="s">
        <v>314</v>
      </c>
      <c r="F3278" s="588"/>
      <c r="G3278" s="595"/>
      <c r="H3278" s="590"/>
      <c r="I3278" s="596"/>
      <c r="J3278" s="591">
        <v>0</v>
      </c>
    </row>
    <row r="3279" spans="1:10" ht="15" customHeight="1">
      <c r="A3279" s="587">
        <v>14</v>
      </c>
      <c r="B3279" s="291">
        <v>14</v>
      </c>
      <c r="C3279" s="593" t="str">
        <f>_xlfn.CONCAT(Table1[[#This Row],[groupid]],Table1[[#This Row],[Thành phần hao phí]])</f>
        <v>140</v>
      </c>
      <c r="D3279" s="594">
        <v>0</v>
      </c>
      <c r="E3279" s="589">
        <v>0</v>
      </c>
      <c r="F3279" s="588">
        <v>0</v>
      </c>
      <c r="G3279" s="595">
        <v>1</v>
      </c>
      <c r="H3279" s="590"/>
      <c r="I3279" s="596"/>
      <c r="J3279" s="591"/>
    </row>
    <row r="3280" spans="1:10" ht="15" customHeight="1">
      <c r="A3280" s="587"/>
      <c r="B3280" s="291">
        <v>14</v>
      </c>
      <c r="C3280" s="593" t="str">
        <f>_xlfn.CONCAT(Table1[[#This Row],[groupid]],Table1[[#This Row],[Thành phần hao phí]])</f>
        <v>14b) Nhân công</v>
      </c>
      <c r="D3280" s="594"/>
      <c r="E3280" s="589" t="s">
        <v>229</v>
      </c>
      <c r="F3280" s="588"/>
      <c r="G3280" s="595"/>
      <c r="H3280" s="590"/>
      <c r="I3280" s="596"/>
      <c r="J3280" s="591">
        <v>0</v>
      </c>
    </row>
    <row r="3281" spans="1:10" ht="15" customHeight="1">
      <c r="A3281" s="587"/>
      <c r="B3281" s="291">
        <v>14</v>
      </c>
      <c r="C3281" s="593" t="str">
        <f>_xlfn.CONCAT(Table1[[#This Row],[groupid]],Table1[[#This Row],[Thành phần hao phí]])</f>
        <v>14Nhân công 3,5/7, nhóm 1</v>
      </c>
      <c r="D3281" s="594" t="s">
        <v>96</v>
      </c>
      <c r="E3281" s="589" t="s">
        <v>97</v>
      </c>
      <c r="F3281" s="588" t="s">
        <v>93</v>
      </c>
      <c r="G3281" s="595">
        <v>0.36</v>
      </c>
      <c r="H3281" s="590">
        <v>0</v>
      </c>
      <c r="I3281" s="596">
        <v>1</v>
      </c>
      <c r="J3281" s="591">
        <v>0</v>
      </c>
    </row>
    <row r="3282" spans="1:10" ht="15" customHeight="1">
      <c r="A3282" s="587"/>
      <c r="B3282" s="291">
        <v>14</v>
      </c>
      <c r="C3282" s="593" t="str">
        <f>_xlfn.CONCAT(Table1[[#This Row],[groupid]],Table1[[#This Row],[Thành phần hao phí]])</f>
        <v>14c) Máy thi công</v>
      </c>
      <c r="D3282" s="594"/>
      <c r="E3282" s="589" t="s">
        <v>230</v>
      </c>
      <c r="F3282" s="588"/>
      <c r="G3282" s="595"/>
      <c r="H3282" s="590"/>
      <c r="I3282" s="596"/>
      <c r="J3282" s="591">
        <v>0</v>
      </c>
    </row>
    <row r="3283" spans="1:10" ht="15" customHeight="1">
      <c r="A3283" s="587"/>
      <c r="B3283" s="291">
        <v>14</v>
      </c>
      <c r="C3283" s="593" t="str">
        <f>_xlfn.CONCAT(Table1[[#This Row],[groupid]],Table1[[#This Row],[Thành phần hao phí]])</f>
        <v>14Máy đào gầu dây 1,2m3</v>
      </c>
      <c r="D3283" s="594" t="s">
        <v>105</v>
      </c>
      <c r="E3283" s="589" t="s">
        <v>106</v>
      </c>
      <c r="F3283" s="588" t="s">
        <v>103</v>
      </c>
      <c r="G3283" s="595">
        <v>0.192</v>
      </c>
      <c r="H3283" s="590">
        <v>0</v>
      </c>
      <c r="I3283" s="596">
        <v>1</v>
      </c>
      <c r="J3283" s="591">
        <v>0</v>
      </c>
    </row>
    <row r="3284" spans="1:10" ht="15" customHeight="1">
      <c r="A3284" s="587"/>
      <c r="B3284" s="291">
        <v>14</v>
      </c>
      <c r="C3284" s="593" t="str">
        <f>_xlfn.CONCAT(Table1[[#This Row],[groupid]],Table1[[#This Row],[Thành phần hao phí]])</f>
        <v>14Sà lan 250T</v>
      </c>
      <c r="D3284" s="594" t="s">
        <v>113</v>
      </c>
      <c r="E3284" s="589" t="s">
        <v>114</v>
      </c>
      <c r="F3284" s="588" t="s">
        <v>103</v>
      </c>
      <c r="G3284" s="595">
        <v>0.192</v>
      </c>
      <c r="H3284" s="590">
        <v>0</v>
      </c>
      <c r="I3284" s="596">
        <v>1</v>
      </c>
      <c r="J3284" s="591">
        <v>0</v>
      </c>
    </row>
    <row r="3285" spans="1:10" ht="15" customHeight="1">
      <c r="A3285" s="587"/>
      <c r="B3285" s="291">
        <v>14</v>
      </c>
      <c r="C3285" s="593" t="str">
        <f>_xlfn.CONCAT(Table1[[#This Row],[groupid]],Table1[[#This Row],[Thành phần hao phí]])</f>
        <v>14Sà lan 400T</v>
      </c>
      <c r="D3285" s="594" t="s">
        <v>116</v>
      </c>
      <c r="E3285" s="589" t="s">
        <v>117</v>
      </c>
      <c r="F3285" s="588" t="s">
        <v>103</v>
      </c>
      <c r="G3285" s="595">
        <v>0.192</v>
      </c>
      <c r="H3285" s="590">
        <v>0</v>
      </c>
      <c r="I3285" s="596">
        <v>1</v>
      </c>
      <c r="J3285" s="591">
        <v>0</v>
      </c>
    </row>
    <row r="3286" spans="1:10" ht="15" customHeight="1">
      <c r="A3286" s="587"/>
      <c r="B3286" s="291">
        <v>14</v>
      </c>
      <c r="C3286" s="593" t="str">
        <f>_xlfn.CONCAT(Table1[[#This Row],[groupid]],Table1[[#This Row],[Thành phần hao phí]])</f>
        <v>14Cộng</v>
      </c>
      <c r="D3286" s="594"/>
      <c r="E3286" s="589" t="s">
        <v>314</v>
      </c>
      <c r="F3286" s="588"/>
      <c r="G3286" s="595"/>
      <c r="H3286" s="590"/>
      <c r="I3286" s="596"/>
      <c r="J3286" s="591">
        <v>0</v>
      </c>
    </row>
    <row r="3287" spans="1:10" ht="15" customHeight="1">
      <c r="A3287" s="587">
        <v>15</v>
      </c>
      <c r="B3287" s="291">
        <v>15</v>
      </c>
      <c r="C3287" s="593" t="str">
        <f>_xlfn.CONCAT(Table1[[#This Row],[groupid]],Table1[[#This Row],[Thành phần hao phí]])</f>
        <v>150</v>
      </c>
      <c r="D3287" s="594">
        <v>0</v>
      </c>
      <c r="E3287" s="589">
        <v>0</v>
      </c>
      <c r="F3287" s="588">
        <v>0</v>
      </c>
      <c r="G3287" s="595">
        <v>1</v>
      </c>
      <c r="H3287" s="590"/>
      <c r="I3287" s="596"/>
      <c r="J3287" s="591"/>
    </row>
    <row r="3288" spans="1:10" ht="15" customHeight="1">
      <c r="A3288" s="587"/>
      <c r="B3288" s="291">
        <v>15</v>
      </c>
      <c r="C3288" s="593" t="str">
        <f>_xlfn.CONCAT(Table1[[#This Row],[groupid]],Table1[[#This Row],[Thành phần hao phí]])</f>
        <v>15b) Nhân công</v>
      </c>
      <c r="D3288" s="594"/>
      <c r="E3288" s="589" t="s">
        <v>229</v>
      </c>
      <c r="F3288" s="588"/>
      <c r="G3288" s="595"/>
      <c r="H3288" s="590"/>
      <c r="I3288" s="596"/>
      <c r="J3288" s="591">
        <v>0</v>
      </c>
    </row>
    <row r="3289" spans="1:10" ht="15" customHeight="1">
      <c r="A3289" s="587"/>
      <c r="B3289" s="291">
        <v>15</v>
      </c>
      <c r="C3289" s="593" t="str">
        <f>_xlfn.CONCAT(Table1[[#This Row],[groupid]],Table1[[#This Row],[Thành phần hao phí]])</f>
        <v>15Nhân công 3,5/7, nhóm 1</v>
      </c>
      <c r="D3289" s="594" t="s">
        <v>96</v>
      </c>
      <c r="E3289" s="589" t="s">
        <v>97</v>
      </c>
      <c r="F3289" s="588" t="s">
        <v>93</v>
      </c>
      <c r="G3289" s="595">
        <v>0.36</v>
      </c>
      <c r="H3289" s="590">
        <v>0</v>
      </c>
      <c r="I3289" s="596">
        <v>1</v>
      </c>
      <c r="J3289" s="591">
        <v>0</v>
      </c>
    </row>
    <row r="3290" spans="1:10" ht="15" customHeight="1">
      <c r="A3290" s="587"/>
      <c r="B3290" s="291">
        <v>15</v>
      </c>
      <c r="C3290" s="593" t="str">
        <f>_xlfn.CONCAT(Table1[[#This Row],[groupid]],Table1[[#This Row],[Thành phần hao phí]])</f>
        <v>15c) Máy thi công</v>
      </c>
      <c r="D3290" s="594"/>
      <c r="E3290" s="589" t="s">
        <v>230</v>
      </c>
      <c r="F3290" s="588"/>
      <c r="G3290" s="595"/>
      <c r="H3290" s="590"/>
      <c r="I3290" s="596"/>
      <c r="J3290" s="591">
        <v>0</v>
      </c>
    </row>
    <row r="3291" spans="1:10" ht="15" customHeight="1">
      <c r="A3291" s="587"/>
      <c r="B3291" s="291">
        <v>15</v>
      </c>
      <c r="C3291" s="593" t="str">
        <f>_xlfn.CONCAT(Table1[[#This Row],[groupid]],Table1[[#This Row],[Thành phần hao phí]])</f>
        <v>15Máy đào gầu dây 1,2m3</v>
      </c>
      <c r="D3291" s="594" t="s">
        <v>105</v>
      </c>
      <c r="E3291" s="589" t="s">
        <v>106</v>
      </c>
      <c r="F3291" s="588" t="s">
        <v>103</v>
      </c>
      <c r="G3291" s="595">
        <v>0.192</v>
      </c>
      <c r="H3291" s="590">
        <v>0</v>
      </c>
      <c r="I3291" s="596">
        <v>1</v>
      </c>
      <c r="J3291" s="591">
        <v>0</v>
      </c>
    </row>
    <row r="3292" spans="1:10" ht="15" customHeight="1">
      <c r="A3292" s="587"/>
      <c r="B3292" s="291">
        <v>15</v>
      </c>
      <c r="C3292" s="593" t="str">
        <f>_xlfn.CONCAT(Table1[[#This Row],[groupid]],Table1[[#This Row],[Thành phần hao phí]])</f>
        <v>15Sà lan 250T</v>
      </c>
      <c r="D3292" s="594" t="s">
        <v>113</v>
      </c>
      <c r="E3292" s="589" t="s">
        <v>114</v>
      </c>
      <c r="F3292" s="588" t="s">
        <v>103</v>
      </c>
      <c r="G3292" s="595">
        <v>0.192</v>
      </c>
      <c r="H3292" s="590">
        <v>0</v>
      </c>
      <c r="I3292" s="596">
        <v>1</v>
      </c>
      <c r="J3292" s="591">
        <v>0</v>
      </c>
    </row>
    <row r="3293" spans="1:10" ht="15" customHeight="1">
      <c r="A3293" s="587"/>
      <c r="B3293" s="291">
        <v>15</v>
      </c>
      <c r="C3293" s="593" t="str">
        <f>_xlfn.CONCAT(Table1[[#This Row],[groupid]],Table1[[#This Row],[Thành phần hao phí]])</f>
        <v>15Sà lan 400T</v>
      </c>
      <c r="D3293" s="594" t="s">
        <v>116</v>
      </c>
      <c r="E3293" s="589" t="s">
        <v>117</v>
      </c>
      <c r="F3293" s="588" t="s">
        <v>103</v>
      </c>
      <c r="G3293" s="595">
        <v>0.192</v>
      </c>
      <c r="H3293" s="590">
        <v>0</v>
      </c>
      <c r="I3293" s="596">
        <v>1</v>
      </c>
      <c r="J3293" s="591">
        <v>0</v>
      </c>
    </row>
    <row r="3294" spans="1:10" ht="15" customHeight="1">
      <c r="A3294" s="587"/>
      <c r="B3294" s="291">
        <v>15</v>
      </c>
      <c r="C3294" s="593" t="str">
        <f>_xlfn.CONCAT(Table1[[#This Row],[groupid]],Table1[[#This Row],[Thành phần hao phí]])</f>
        <v>15Cộng</v>
      </c>
      <c r="D3294" s="594"/>
      <c r="E3294" s="589" t="s">
        <v>314</v>
      </c>
      <c r="F3294" s="588"/>
      <c r="G3294" s="595"/>
      <c r="H3294" s="590"/>
      <c r="I3294" s="596"/>
      <c r="J3294" s="591">
        <v>0</v>
      </c>
    </row>
    <row r="3295" spans="1:10" ht="15" customHeight="1">
      <c r="A3295" s="587">
        <v>16</v>
      </c>
      <c r="B3295" s="291">
        <v>16</v>
      </c>
      <c r="C3295" s="593" t="str">
        <f>_xlfn.CONCAT(Table1[[#This Row],[groupid]],Table1[[#This Row],[Thành phần hao phí]])</f>
        <v>160</v>
      </c>
      <c r="D3295" s="594">
        <v>0</v>
      </c>
      <c r="E3295" s="589">
        <v>0</v>
      </c>
      <c r="F3295" s="588">
        <v>0</v>
      </c>
      <c r="G3295" s="595">
        <v>1</v>
      </c>
      <c r="H3295" s="590"/>
      <c r="I3295" s="596"/>
      <c r="J3295" s="591"/>
    </row>
    <row r="3296" spans="1:10" ht="15" customHeight="1">
      <c r="A3296" s="587"/>
      <c r="B3296" s="291">
        <v>16</v>
      </c>
      <c r="C3296" s="593" t="str">
        <f>_xlfn.CONCAT(Table1[[#This Row],[groupid]],Table1[[#This Row],[Thành phần hao phí]])</f>
        <v>16b) Nhân công</v>
      </c>
      <c r="D3296" s="594"/>
      <c r="E3296" s="589" t="s">
        <v>229</v>
      </c>
      <c r="F3296" s="588"/>
      <c r="G3296" s="595"/>
      <c r="H3296" s="590"/>
      <c r="I3296" s="596"/>
      <c r="J3296" s="591">
        <v>0</v>
      </c>
    </row>
    <row r="3297" spans="1:10" ht="15" customHeight="1">
      <c r="A3297" s="587"/>
      <c r="B3297" s="291">
        <v>16</v>
      </c>
      <c r="C3297" s="593" t="str">
        <f>_xlfn.CONCAT(Table1[[#This Row],[groupid]],Table1[[#This Row],[Thành phần hao phí]])</f>
        <v>16Nhân công 3,5/7, nhóm 1</v>
      </c>
      <c r="D3297" s="594" t="s">
        <v>96</v>
      </c>
      <c r="E3297" s="589" t="s">
        <v>97</v>
      </c>
      <c r="F3297" s="588" t="s">
        <v>93</v>
      </c>
      <c r="G3297" s="595">
        <v>0.36</v>
      </c>
      <c r="H3297" s="590">
        <v>0</v>
      </c>
      <c r="I3297" s="596">
        <v>1</v>
      </c>
      <c r="J3297" s="591">
        <v>0</v>
      </c>
    </row>
    <row r="3298" spans="1:10" ht="15" customHeight="1">
      <c r="A3298" s="587"/>
      <c r="B3298" s="291">
        <v>16</v>
      </c>
      <c r="C3298" s="593" t="str">
        <f>_xlfn.CONCAT(Table1[[#This Row],[groupid]],Table1[[#This Row],[Thành phần hao phí]])</f>
        <v>16c) Máy thi công</v>
      </c>
      <c r="D3298" s="594"/>
      <c r="E3298" s="589" t="s">
        <v>230</v>
      </c>
      <c r="F3298" s="588"/>
      <c r="G3298" s="595"/>
      <c r="H3298" s="590"/>
      <c r="I3298" s="596"/>
      <c r="J3298" s="591">
        <v>0</v>
      </c>
    </row>
    <row r="3299" spans="1:10" ht="15" customHeight="1">
      <c r="A3299" s="587"/>
      <c r="B3299" s="291">
        <v>16</v>
      </c>
      <c r="C3299" s="593" t="str">
        <f>_xlfn.CONCAT(Table1[[#This Row],[groupid]],Table1[[#This Row],[Thành phần hao phí]])</f>
        <v>16Máy đào gầu dây 1,2m3</v>
      </c>
      <c r="D3299" s="594" t="s">
        <v>105</v>
      </c>
      <c r="E3299" s="589" t="s">
        <v>106</v>
      </c>
      <c r="F3299" s="588" t="s">
        <v>103</v>
      </c>
      <c r="G3299" s="595">
        <v>0.192</v>
      </c>
      <c r="H3299" s="590">
        <v>0</v>
      </c>
      <c r="I3299" s="596">
        <v>1</v>
      </c>
      <c r="J3299" s="591">
        <v>0</v>
      </c>
    </row>
    <row r="3300" spans="1:10" ht="15" customHeight="1">
      <c r="A3300" s="587"/>
      <c r="B3300" s="291">
        <v>16</v>
      </c>
      <c r="C3300" s="593" t="str">
        <f>_xlfn.CONCAT(Table1[[#This Row],[groupid]],Table1[[#This Row],[Thành phần hao phí]])</f>
        <v>16Sà lan 250T</v>
      </c>
      <c r="D3300" s="594" t="s">
        <v>113</v>
      </c>
      <c r="E3300" s="589" t="s">
        <v>114</v>
      </c>
      <c r="F3300" s="588" t="s">
        <v>103</v>
      </c>
      <c r="G3300" s="595">
        <v>0.192</v>
      </c>
      <c r="H3300" s="590">
        <v>0</v>
      </c>
      <c r="I3300" s="596">
        <v>1</v>
      </c>
      <c r="J3300" s="591">
        <v>0</v>
      </c>
    </row>
    <row r="3301" spans="1:10" ht="15" customHeight="1">
      <c r="A3301" s="587"/>
      <c r="B3301" s="291">
        <v>16</v>
      </c>
      <c r="C3301" s="593" t="str">
        <f>_xlfn.CONCAT(Table1[[#This Row],[groupid]],Table1[[#This Row],[Thành phần hao phí]])</f>
        <v>16Sà lan 400T</v>
      </c>
      <c r="D3301" s="594" t="s">
        <v>116</v>
      </c>
      <c r="E3301" s="589" t="s">
        <v>117</v>
      </c>
      <c r="F3301" s="588" t="s">
        <v>103</v>
      </c>
      <c r="G3301" s="595">
        <v>0.192</v>
      </c>
      <c r="H3301" s="590">
        <v>0</v>
      </c>
      <c r="I3301" s="596">
        <v>1</v>
      </c>
      <c r="J3301" s="591">
        <v>0</v>
      </c>
    </row>
    <row r="3302" spans="1:10" ht="15" customHeight="1">
      <c r="A3302" s="587"/>
      <c r="B3302" s="291">
        <v>16</v>
      </c>
      <c r="C3302" s="593" t="str">
        <f>_xlfn.CONCAT(Table1[[#This Row],[groupid]],Table1[[#This Row],[Thành phần hao phí]])</f>
        <v>16Cộng</v>
      </c>
      <c r="D3302" s="594"/>
      <c r="E3302" s="589" t="s">
        <v>314</v>
      </c>
      <c r="F3302" s="588"/>
      <c r="G3302" s="595"/>
      <c r="H3302" s="590"/>
      <c r="I3302" s="596"/>
      <c r="J3302" s="591">
        <v>0</v>
      </c>
    </row>
    <row r="3303" spans="1:10" ht="15" customHeight="1">
      <c r="A3303" s="587">
        <v>17</v>
      </c>
      <c r="B3303" s="291">
        <v>17</v>
      </c>
      <c r="C3303" s="593" t="str">
        <f>_xlfn.CONCAT(Table1[[#This Row],[groupid]],Table1[[#This Row],[Thành phần hao phí]])</f>
        <v>170</v>
      </c>
      <c r="D3303" s="594">
        <v>0</v>
      </c>
      <c r="E3303" s="589">
        <v>0</v>
      </c>
      <c r="F3303" s="588">
        <v>0</v>
      </c>
      <c r="G3303" s="595">
        <v>1</v>
      </c>
      <c r="H3303" s="590"/>
      <c r="I3303" s="596"/>
      <c r="J3303" s="591"/>
    </row>
    <row r="3304" spans="1:10" ht="15" customHeight="1">
      <c r="A3304" s="587"/>
      <c r="B3304" s="291">
        <v>17</v>
      </c>
      <c r="C3304" s="593" t="str">
        <f>_xlfn.CONCAT(Table1[[#This Row],[groupid]],Table1[[#This Row],[Thành phần hao phí]])</f>
        <v>17b) Nhân công</v>
      </c>
      <c r="D3304" s="594"/>
      <c r="E3304" s="589" t="s">
        <v>229</v>
      </c>
      <c r="F3304" s="588"/>
      <c r="G3304" s="595"/>
      <c r="H3304" s="590"/>
      <c r="I3304" s="596"/>
      <c r="J3304" s="591">
        <v>0</v>
      </c>
    </row>
    <row r="3305" spans="1:10" ht="15" customHeight="1">
      <c r="A3305" s="587"/>
      <c r="B3305" s="291">
        <v>17</v>
      </c>
      <c r="C3305" s="593" t="str">
        <f>_xlfn.CONCAT(Table1[[#This Row],[groupid]],Table1[[#This Row],[Thành phần hao phí]])</f>
        <v>17Nhân công 3,5/7, nhóm 1</v>
      </c>
      <c r="D3305" s="594" t="s">
        <v>96</v>
      </c>
      <c r="E3305" s="589" t="s">
        <v>97</v>
      </c>
      <c r="F3305" s="588" t="s">
        <v>93</v>
      </c>
      <c r="G3305" s="595">
        <v>0.36</v>
      </c>
      <c r="H3305" s="590">
        <v>0</v>
      </c>
      <c r="I3305" s="596">
        <v>1</v>
      </c>
      <c r="J3305" s="591">
        <v>0</v>
      </c>
    </row>
    <row r="3306" spans="1:10" ht="15" customHeight="1">
      <c r="A3306" s="587"/>
      <c r="B3306" s="291">
        <v>17</v>
      </c>
      <c r="C3306" s="593" t="str">
        <f>_xlfn.CONCAT(Table1[[#This Row],[groupid]],Table1[[#This Row],[Thành phần hao phí]])</f>
        <v>17c) Máy thi công</v>
      </c>
      <c r="D3306" s="594"/>
      <c r="E3306" s="589" t="s">
        <v>230</v>
      </c>
      <c r="F3306" s="588"/>
      <c r="G3306" s="595"/>
      <c r="H3306" s="590"/>
      <c r="I3306" s="596"/>
      <c r="J3306" s="591">
        <v>0</v>
      </c>
    </row>
    <row r="3307" spans="1:10" ht="15" customHeight="1">
      <c r="A3307" s="587"/>
      <c r="B3307" s="291">
        <v>17</v>
      </c>
      <c r="C3307" s="593" t="str">
        <f>_xlfn.CONCAT(Table1[[#This Row],[groupid]],Table1[[#This Row],[Thành phần hao phí]])</f>
        <v>17Máy đào gầu dây 1,2m3</v>
      </c>
      <c r="D3307" s="594" t="s">
        <v>105</v>
      </c>
      <c r="E3307" s="589" t="s">
        <v>106</v>
      </c>
      <c r="F3307" s="588" t="s">
        <v>103</v>
      </c>
      <c r="G3307" s="595">
        <v>0.192</v>
      </c>
      <c r="H3307" s="590">
        <v>0</v>
      </c>
      <c r="I3307" s="596">
        <v>1</v>
      </c>
      <c r="J3307" s="591">
        <v>0</v>
      </c>
    </row>
    <row r="3308" spans="1:10" ht="15" customHeight="1">
      <c r="A3308" s="587"/>
      <c r="B3308" s="291">
        <v>17</v>
      </c>
      <c r="C3308" s="593" t="str">
        <f>_xlfn.CONCAT(Table1[[#This Row],[groupid]],Table1[[#This Row],[Thành phần hao phí]])</f>
        <v>17Sà lan 250T</v>
      </c>
      <c r="D3308" s="594" t="s">
        <v>113</v>
      </c>
      <c r="E3308" s="589" t="s">
        <v>114</v>
      </c>
      <c r="F3308" s="588" t="s">
        <v>103</v>
      </c>
      <c r="G3308" s="595">
        <v>0.192</v>
      </c>
      <c r="H3308" s="590">
        <v>0</v>
      </c>
      <c r="I3308" s="596">
        <v>1</v>
      </c>
      <c r="J3308" s="591">
        <v>0</v>
      </c>
    </row>
    <row r="3309" spans="1:10" ht="15" customHeight="1">
      <c r="A3309" s="587"/>
      <c r="B3309" s="291">
        <v>17</v>
      </c>
      <c r="C3309" s="593" t="str">
        <f>_xlfn.CONCAT(Table1[[#This Row],[groupid]],Table1[[#This Row],[Thành phần hao phí]])</f>
        <v>17Sà lan 400T</v>
      </c>
      <c r="D3309" s="594" t="s">
        <v>116</v>
      </c>
      <c r="E3309" s="589" t="s">
        <v>117</v>
      </c>
      <c r="F3309" s="588" t="s">
        <v>103</v>
      </c>
      <c r="G3309" s="595">
        <v>0.192</v>
      </c>
      <c r="H3309" s="590">
        <v>0</v>
      </c>
      <c r="I3309" s="596">
        <v>1</v>
      </c>
      <c r="J3309" s="591">
        <v>0</v>
      </c>
    </row>
    <row r="3310" spans="1:10" ht="15" customHeight="1">
      <c r="A3310" s="587"/>
      <c r="B3310" s="291">
        <v>17</v>
      </c>
      <c r="C3310" s="593" t="str">
        <f>_xlfn.CONCAT(Table1[[#This Row],[groupid]],Table1[[#This Row],[Thành phần hao phí]])</f>
        <v>17Cộng</v>
      </c>
      <c r="D3310" s="594"/>
      <c r="E3310" s="589" t="s">
        <v>314</v>
      </c>
      <c r="F3310" s="588"/>
      <c r="G3310" s="595"/>
      <c r="H3310" s="590"/>
      <c r="I3310" s="596"/>
      <c r="J3310" s="591">
        <v>0</v>
      </c>
    </row>
    <row r="3311" spans="1:10" ht="15" customHeight="1">
      <c r="A3311" s="587">
        <v>1</v>
      </c>
      <c r="B3311" s="291">
        <v>1</v>
      </c>
      <c r="C3311" s="593" t="str">
        <f>_xlfn.CONCAT(Table1[[#This Row],[groupid]],Table1[[#This Row],[Thành phần hao phí]])</f>
        <v>1Nạo vét bùn bằng thủ công</v>
      </c>
      <c r="D3311" s="594" t="s">
        <v>44</v>
      </c>
      <c r="E3311" s="589" t="s">
        <v>45</v>
      </c>
      <c r="F3311" s="588" t="s">
        <v>46</v>
      </c>
      <c r="G3311" s="595">
        <v>1</v>
      </c>
      <c r="H3311" s="590"/>
      <c r="I3311" s="596"/>
      <c r="J3311" s="591"/>
    </row>
    <row r="3312" spans="1:10" ht="15" customHeight="1">
      <c r="A3312" s="587"/>
      <c r="B3312" s="291">
        <v>1</v>
      </c>
      <c r="C3312" s="593" t="str">
        <f>_xlfn.CONCAT(Table1[[#This Row],[groupid]],Table1[[#This Row],[Thành phần hao phí]])</f>
        <v>1b) Nhân công</v>
      </c>
      <c r="D3312" s="594"/>
      <c r="E3312" s="589" t="s">
        <v>229</v>
      </c>
      <c r="F3312" s="588"/>
      <c r="G3312" s="595"/>
      <c r="H3312" s="590"/>
      <c r="I3312" s="596"/>
      <c r="J3312" s="591">
        <v>211893</v>
      </c>
    </row>
    <row r="3313" spans="1:10" ht="15" customHeight="1">
      <c r="A3313" s="587"/>
      <c r="B3313" s="291">
        <v>1</v>
      </c>
      <c r="C3313" s="593" t="str">
        <f>_xlfn.CONCAT(Table1[[#This Row],[groupid]],Table1[[#This Row],[Thành phần hao phí]])</f>
        <v>1Nhân công 3,0/7, nhóm 1</v>
      </c>
      <c r="D3313" s="594" t="s">
        <v>91</v>
      </c>
      <c r="E3313" s="589" t="s">
        <v>92</v>
      </c>
      <c r="F3313" s="588" t="s">
        <v>93</v>
      </c>
      <c r="G3313" s="595">
        <v>0.94</v>
      </c>
      <c r="H3313" s="590">
        <v>225418</v>
      </c>
      <c r="I3313" s="596">
        <v>1</v>
      </c>
      <c r="J3313" s="591">
        <v>211893</v>
      </c>
    </row>
    <row r="3314" spans="1:10" ht="15" customHeight="1">
      <c r="A3314" s="587">
        <v>2</v>
      </c>
      <c r="B3314" s="291">
        <v>2</v>
      </c>
      <c r="C3314" s="593" t="str">
        <f>_xlfn.CONCAT(Table1[[#This Row],[groupid]],Table1[[#This Row],[Thành phần hao phí]])</f>
        <v>2Nạo vét kênh mương bằng máy đào gầu dây 0,4m3, chiều cao đổ đất &lt;= 3m, bùn đặc lắng đọng dưới 3 năm</v>
      </c>
      <c r="D3314" s="594" t="s">
        <v>52</v>
      </c>
      <c r="E3314" s="589" t="s">
        <v>53</v>
      </c>
      <c r="F3314" s="588" t="s">
        <v>54</v>
      </c>
      <c r="G3314" s="595">
        <v>1</v>
      </c>
      <c r="H3314" s="590"/>
      <c r="I3314" s="596"/>
      <c r="J3314" s="591"/>
    </row>
    <row r="3315" spans="1:10" ht="15" customHeight="1">
      <c r="A3315" s="587"/>
      <c r="B3315" s="291">
        <v>2</v>
      </c>
      <c r="C3315" s="593" t="str">
        <f>_xlfn.CONCAT(Table1[[#This Row],[groupid]],Table1[[#This Row],[Thành phần hao phí]])</f>
        <v>2b) Nhân công</v>
      </c>
      <c r="D3315" s="594"/>
      <c r="E3315" s="589" t="s">
        <v>229</v>
      </c>
      <c r="F3315" s="588"/>
      <c r="G3315" s="595"/>
      <c r="H3315" s="590"/>
      <c r="I3315" s="596"/>
      <c r="J3315" s="591">
        <v>202130</v>
      </c>
    </row>
    <row r="3316" spans="1:10" ht="15" customHeight="1">
      <c r="A3316" s="587"/>
      <c r="B3316" s="291">
        <v>2</v>
      </c>
      <c r="C3316" s="593" t="str">
        <f>_xlfn.CONCAT(Table1[[#This Row],[groupid]],Table1[[#This Row],[Thành phần hao phí]])</f>
        <v>2Nhân công 3,5/7, nhóm 1</v>
      </c>
      <c r="D3316" s="594" t="s">
        <v>96</v>
      </c>
      <c r="E3316" s="589" t="s">
        <v>97</v>
      </c>
      <c r="F3316" s="588" t="s">
        <v>93</v>
      </c>
      <c r="G3316" s="595">
        <v>0.82</v>
      </c>
      <c r="H3316" s="590">
        <v>246500</v>
      </c>
      <c r="I3316" s="596">
        <v>1</v>
      </c>
      <c r="J3316" s="591">
        <v>202130</v>
      </c>
    </row>
    <row r="3317" spans="1:10" ht="15" customHeight="1">
      <c r="A3317" s="587"/>
      <c r="B3317" s="291">
        <v>2</v>
      </c>
      <c r="C3317" s="593" t="str">
        <f>_xlfn.CONCAT(Table1[[#This Row],[groupid]],Table1[[#This Row],[Thành phần hao phí]])</f>
        <v>2c) Máy thi công</v>
      </c>
      <c r="D3317" s="594"/>
      <c r="E3317" s="589" t="s">
        <v>230</v>
      </c>
      <c r="F3317" s="588"/>
      <c r="G3317" s="595"/>
      <c r="H3317" s="590"/>
      <c r="I3317" s="596"/>
      <c r="J3317" s="591">
        <v>978209</v>
      </c>
    </row>
    <row r="3318" spans="1:10" ht="15" customHeight="1">
      <c r="A3318" s="587"/>
      <c r="B3318" s="291">
        <v>2</v>
      </c>
      <c r="C3318" s="593" t="str">
        <f>_xlfn.CONCAT(Table1[[#This Row],[groupid]],Table1[[#This Row],[Thành phần hao phí]])</f>
        <v>2Máy đào gầu dây 0,4m3</v>
      </c>
      <c r="D3318" s="594" t="s">
        <v>101</v>
      </c>
      <c r="E3318" s="589" t="s">
        <v>102</v>
      </c>
      <c r="F3318" s="588" t="s">
        <v>103</v>
      </c>
      <c r="G3318" s="595">
        <v>0.44</v>
      </c>
      <c r="H3318" s="590">
        <v>1992824</v>
      </c>
      <c r="I3318" s="596">
        <v>1</v>
      </c>
      <c r="J3318" s="591">
        <v>876843</v>
      </c>
    </row>
    <row r="3319" spans="1:10" ht="15" customHeight="1">
      <c r="A3319" s="587"/>
      <c r="B3319" s="291">
        <v>2</v>
      </c>
      <c r="C3319" s="593" t="str">
        <f>_xlfn.CONCAT(Table1[[#This Row],[groupid]],Table1[[#This Row],[Thành phần hao phí]])</f>
        <v>2Phao thép 60T đặt máy</v>
      </c>
      <c r="D3319" s="594" t="s">
        <v>108</v>
      </c>
      <c r="E3319" s="589" t="s">
        <v>112</v>
      </c>
      <c r="F3319" s="588" t="s">
        <v>103</v>
      </c>
      <c r="G3319" s="595">
        <v>0.44</v>
      </c>
      <c r="H3319" s="590">
        <v>115189</v>
      </c>
      <c r="I3319" s="596">
        <v>1</v>
      </c>
      <c r="J3319" s="591">
        <v>50683</v>
      </c>
    </row>
    <row r="3320" spans="1:10" ht="15" customHeight="1">
      <c r="A3320" s="587"/>
      <c r="B3320" s="291">
        <v>2</v>
      </c>
      <c r="C3320" s="593" t="str">
        <f>_xlfn.CONCAT(Table1[[#This Row],[groupid]],Table1[[#This Row],[Thành phần hao phí]])</f>
        <v>2Phao thép 60T chứa bùn</v>
      </c>
      <c r="D3320" s="594" t="s">
        <v>108</v>
      </c>
      <c r="E3320" s="589" t="s">
        <v>111</v>
      </c>
      <c r="F3320" s="588" t="s">
        <v>103</v>
      </c>
      <c r="G3320" s="595">
        <v>0.44</v>
      </c>
      <c r="H3320" s="590">
        <v>115189</v>
      </c>
      <c r="I3320" s="596">
        <v>1</v>
      </c>
      <c r="J3320" s="591">
        <v>50683</v>
      </c>
    </row>
    <row r="3321" spans="1:10" ht="15" customHeight="1">
      <c r="A3321" s="587"/>
      <c r="B3321" s="291">
        <v>2</v>
      </c>
      <c r="C3321" s="593" t="str">
        <f>_xlfn.CONCAT(Table1[[#This Row],[groupid]],Table1[[#This Row],[Thành phần hao phí]])</f>
        <v>2Cộng</v>
      </c>
      <c r="D3321" s="594"/>
      <c r="E3321" s="589" t="s">
        <v>314</v>
      </c>
      <c r="F3321" s="588"/>
      <c r="G3321" s="595"/>
      <c r="H3321" s="590"/>
      <c r="I3321" s="596"/>
      <c r="J3321" s="591">
        <v>978209</v>
      </c>
    </row>
    <row r="3322" spans="1:10" ht="15" customHeight="1">
      <c r="A3322" s="587">
        <v>3</v>
      </c>
      <c r="B3322" s="291">
        <v>3</v>
      </c>
      <c r="C3322" s="593" t="str">
        <f>_xlfn.CONCAT(Table1[[#This Row],[groupid]],Table1[[#This Row],[Thành phần hao phí]])</f>
        <v>3Vận chuyển 1km đầu, đi đổ bằng tàu kéo 75cv + phao thép 60T</v>
      </c>
      <c r="D3322" s="594" t="s">
        <v>57</v>
      </c>
      <c r="E3322" s="589" t="s">
        <v>58</v>
      </c>
      <c r="F3322" s="588" t="s">
        <v>54</v>
      </c>
      <c r="G3322" s="595">
        <v>1</v>
      </c>
      <c r="H3322" s="590"/>
      <c r="I3322" s="596"/>
      <c r="J3322" s="591"/>
    </row>
    <row r="3323" spans="1:10" ht="15" customHeight="1">
      <c r="A3323" s="587"/>
      <c r="B3323" s="291">
        <v>3</v>
      </c>
      <c r="C3323" s="593" t="str">
        <f>_xlfn.CONCAT(Table1[[#This Row],[groupid]],Table1[[#This Row],[Thành phần hao phí]])</f>
        <v>3c) Máy thi công</v>
      </c>
      <c r="D3323" s="594"/>
      <c r="E3323" s="589" t="s">
        <v>230</v>
      </c>
      <c r="F3323" s="588"/>
      <c r="G3323" s="595"/>
      <c r="H3323" s="590"/>
      <c r="I3323" s="596"/>
      <c r="J3323" s="591">
        <v>343452</v>
      </c>
    </row>
    <row r="3324" spans="1:10" ht="15" customHeight="1">
      <c r="A3324" s="587"/>
      <c r="B3324" s="291">
        <v>3</v>
      </c>
      <c r="C3324" s="593" t="str">
        <f>_xlfn.CONCAT(Table1[[#This Row],[groupid]],Table1[[#This Row],[Thành phần hao phí]])</f>
        <v>3Phao thép 60T</v>
      </c>
      <c r="D3324" s="594" t="s">
        <v>108</v>
      </c>
      <c r="E3324" s="589" t="s">
        <v>109</v>
      </c>
      <c r="F3324" s="588" t="s">
        <v>103</v>
      </c>
      <c r="G3324" s="595">
        <v>9.4E-2</v>
      </c>
      <c r="H3324" s="590">
        <v>115189</v>
      </c>
      <c r="I3324" s="596">
        <v>1</v>
      </c>
      <c r="J3324" s="591">
        <v>10828</v>
      </c>
    </row>
    <row r="3325" spans="1:10" ht="15" customHeight="1">
      <c r="A3325" s="587"/>
      <c r="B3325" s="291">
        <v>3</v>
      </c>
      <c r="C3325" s="593" t="str">
        <f>_xlfn.CONCAT(Table1[[#This Row],[groupid]],Table1[[#This Row],[Thành phần hao phí]])</f>
        <v>3Tàu kéo 75CV</v>
      </c>
      <c r="D3325" s="594" t="s">
        <v>123</v>
      </c>
      <c r="E3325" s="589" t="s">
        <v>124</v>
      </c>
      <c r="F3325" s="588" t="s">
        <v>103</v>
      </c>
      <c r="G3325" s="595">
        <v>9.4E-2</v>
      </c>
      <c r="H3325" s="590">
        <v>3538558</v>
      </c>
      <c r="I3325" s="596">
        <v>1</v>
      </c>
      <c r="J3325" s="591">
        <v>332624</v>
      </c>
    </row>
    <row r="3326" spans="1:10" ht="15" customHeight="1">
      <c r="A3326" s="587"/>
      <c r="B3326" s="291">
        <v>3</v>
      </c>
      <c r="C3326" s="593" t="str">
        <f>_xlfn.CONCAT(Table1[[#This Row],[groupid]],Table1[[#This Row],[Thành phần hao phí]])</f>
        <v>3Cộng</v>
      </c>
      <c r="D3326" s="594"/>
      <c r="E3326" s="589" t="s">
        <v>314</v>
      </c>
      <c r="F3326" s="588"/>
      <c r="G3326" s="595"/>
      <c r="H3326" s="590"/>
      <c r="I3326" s="596"/>
      <c r="J3326" s="591">
        <v>343452</v>
      </c>
    </row>
    <row r="3327" spans="1:10" ht="15" customHeight="1">
      <c r="A3327" s="587">
        <v>4</v>
      </c>
      <c r="B3327" s="291">
        <v>4</v>
      </c>
      <c r="C3327" s="593" t="str">
        <f>_xlfn.CONCAT(Table1[[#This Row],[groupid]],Table1[[#This Row],[Thành phần hao phí]])</f>
        <v>4Vận chuyển đất, cát đổ đi bằng tàu kéo 360CV, sà lan 400 tấn, vận chuyển 1 km tiếp theo, cự ly &lt;= 6km</v>
      </c>
      <c r="D3327" s="594" t="s">
        <v>60</v>
      </c>
      <c r="E3327" s="589" t="s">
        <v>61</v>
      </c>
      <c r="F3327" s="588" t="s">
        <v>54</v>
      </c>
      <c r="G3327" s="595">
        <v>1</v>
      </c>
      <c r="H3327" s="590"/>
      <c r="I3327" s="596"/>
      <c r="J3327" s="591"/>
    </row>
    <row r="3328" spans="1:10" ht="15" customHeight="1">
      <c r="A3328" s="587"/>
      <c r="B3328" s="291">
        <v>4</v>
      </c>
      <c r="C3328" s="593" t="str">
        <f>_xlfn.CONCAT(Table1[[#This Row],[groupid]],Table1[[#This Row],[Thành phần hao phí]])</f>
        <v>4c) Máy thi công</v>
      </c>
      <c r="D3328" s="594"/>
      <c r="E3328" s="589" t="s">
        <v>230</v>
      </c>
      <c r="F3328" s="588"/>
      <c r="G3328" s="595"/>
      <c r="H3328" s="590"/>
      <c r="I3328" s="596"/>
      <c r="J3328" s="591">
        <v>555370</v>
      </c>
    </row>
    <row r="3329" spans="1:10" ht="15" customHeight="1">
      <c r="A3329" s="587"/>
      <c r="B3329" s="291">
        <v>4</v>
      </c>
      <c r="C3329" s="593" t="str">
        <f>_xlfn.CONCAT(Table1[[#This Row],[groupid]],Table1[[#This Row],[Thành phần hao phí]])</f>
        <v>4Phao thép 60T</v>
      </c>
      <c r="D3329" s="594" t="s">
        <v>108</v>
      </c>
      <c r="E3329" s="589" t="s">
        <v>109</v>
      </c>
      <c r="F3329" s="588" t="s">
        <v>103</v>
      </c>
      <c r="G3329" s="595">
        <v>0.08</v>
      </c>
      <c r="H3329" s="590">
        <v>115189</v>
      </c>
      <c r="I3329" s="596">
        <v>1.9</v>
      </c>
      <c r="J3329" s="591">
        <v>17509</v>
      </c>
    </row>
    <row r="3330" spans="1:10" ht="15" customHeight="1">
      <c r="A3330" s="587"/>
      <c r="B3330" s="291">
        <v>4</v>
      </c>
      <c r="C3330" s="593" t="str">
        <f>_xlfn.CONCAT(Table1[[#This Row],[groupid]],Table1[[#This Row],[Thành phần hao phí]])</f>
        <v>4Tàu kéo 75CV</v>
      </c>
      <c r="D3330" s="594" t="s">
        <v>123</v>
      </c>
      <c r="E3330" s="589" t="s">
        <v>124</v>
      </c>
      <c r="F3330" s="588" t="s">
        <v>103</v>
      </c>
      <c r="G3330" s="595">
        <v>0.08</v>
      </c>
      <c r="H3330" s="590">
        <v>3538558</v>
      </c>
      <c r="I3330" s="596">
        <v>1.9</v>
      </c>
      <c r="J3330" s="591">
        <v>537861</v>
      </c>
    </row>
    <row r="3331" spans="1:10" ht="15" customHeight="1">
      <c r="A3331" s="587"/>
      <c r="B3331" s="291">
        <v>4</v>
      </c>
      <c r="C3331" s="593" t="str">
        <f>_xlfn.CONCAT(Table1[[#This Row],[groupid]],Table1[[#This Row],[Thành phần hao phí]])</f>
        <v>4Cộng</v>
      </c>
      <c r="D3331" s="594"/>
      <c r="E3331" s="589" t="s">
        <v>314</v>
      </c>
      <c r="F3331" s="588"/>
      <c r="G3331" s="595"/>
      <c r="H3331" s="590"/>
      <c r="I3331" s="596"/>
      <c r="J3331" s="591">
        <v>555370</v>
      </c>
    </row>
    <row r="3332" spans="1:10" ht="15" customHeight="1">
      <c r="A3332" s="587">
        <v>5</v>
      </c>
      <c r="B3332" s="291">
        <v>5</v>
      </c>
      <c r="C3332" s="593" t="str">
        <f>_xlfn.CONCAT(Table1[[#This Row],[groupid]],Table1[[#This Row],[Thành phần hao phí]])</f>
        <v>5Đào xúc bùn lên xà lan 400T bằng máy đào gầu dây &lt;1,25m3, (máy đào đứng trên phao thép trọng tải 60T)</v>
      </c>
      <c r="D3332" s="594" t="s">
        <v>63</v>
      </c>
      <c r="E3332" s="589" t="s">
        <v>64</v>
      </c>
      <c r="F3332" s="588" t="s">
        <v>54</v>
      </c>
      <c r="G3332" s="595">
        <v>1</v>
      </c>
      <c r="H3332" s="590"/>
      <c r="I3332" s="596"/>
      <c r="J3332" s="591"/>
    </row>
    <row r="3333" spans="1:10" ht="15" customHeight="1">
      <c r="A3333" s="587"/>
      <c r="B3333" s="291">
        <v>5</v>
      </c>
      <c r="C3333" s="593" t="str">
        <f>_xlfn.CONCAT(Table1[[#This Row],[groupid]],Table1[[#This Row],[Thành phần hao phí]])</f>
        <v>5b) Nhân công</v>
      </c>
      <c r="D3333" s="594"/>
      <c r="E3333" s="589" t="s">
        <v>229</v>
      </c>
      <c r="F3333" s="588"/>
      <c r="G3333" s="595"/>
      <c r="H3333" s="590"/>
      <c r="I3333" s="596"/>
      <c r="J3333" s="591">
        <v>88740</v>
      </c>
    </row>
    <row r="3334" spans="1:10" ht="15" customHeight="1">
      <c r="A3334" s="587"/>
      <c r="B3334" s="291">
        <v>5</v>
      </c>
      <c r="C3334" s="593" t="str">
        <f>_xlfn.CONCAT(Table1[[#This Row],[groupid]],Table1[[#This Row],[Thành phần hao phí]])</f>
        <v>5Nhân công 3,5/7, nhóm 1</v>
      </c>
      <c r="D3334" s="594" t="s">
        <v>96</v>
      </c>
      <c r="E3334" s="589" t="s">
        <v>97</v>
      </c>
      <c r="F3334" s="588" t="s">
        <v>93</v>
      </c>
      <c r="G3334" s="595">
        <v>0.36</v>
      </c>
      <c r="H3334" s="590">
        <v>246500</v>
      </c>
      <c r="I3334" s="596">
        <v>1</v>
      </c>
      <c r="J3334" s="591">
        <v>88740</v>
      </c>
    </row>
    <row r="3335" spans="1:10" ht="15" customHeight="1">
      <c r="A3335" s="587"/>
      <c r="B3335" s="291">
        <v>5</v>
      </c>
      <c r="C3335" s="593" t="str">
        <f>_xlfn.CONCAT(Table1[[#This Row],[groupid]],Table1[[#This Row],[Thành phần hao phí]])</f>
        <v>5c) Máy thi công</v>
      </c>
      <c r="D3335" s="594"/>
      <c r="E3335" s="589" t="s">
        <v>230</v>
      </c>
      <c r="F3335" s="588"/>
      <c r="G3335" s="595"/>
      <c r="H3335" s="590"/>
      <c r="I3335" s="596"/>
      <c r="J3335" s="591">
        <v>1007960</v>
      </c>
    </row>
    <row r="3336" spans="1:10" ht="15" customHeight="1">
      <c r="A3336" s="587"/>
      <c r="B3336" s="291">
        <v>5</v>
      </c>
      <c r="C3336" s="593" t="str">
        <f>_xlfn.CONCAT(Table1[[#This Row],[groupid]],Table1[[#This Row],[Thành phần hao phí]])</f>
        <v>5Máy đào gầu dây 1,2m3</v>
      </c>
      <c r="D3336" s="594" t="s">
        <v>105</v>
      </c>
      <c r="E3336" s="589" t="s">
        <v>106</v>
      </c>
      <c r="F3336" s="588" t="s">
        <v>103</v>
      </c>
      <c r="G3336" s="595">
        <v>0.192</v>
      </c>
      <c r="H3336" s="590">
        <v>3565793</v>
      </c>
      <c r="I3336" s="596">
        <v>1</v>
      </c>
      <c r="J3336" s="591">
        <v>684632</v>
      </c>
    </row>
    <row r="3337" spans="1:10" ht="15" customHeight="1">
      <c r="A3337" s="587"/>
      <c r="B3337" s="291">
        <v>5</v>
      </c>
      <c r="C3337" s="593" t="str">
        <f>_xlfn.CONCAT(Table1[[#This Row],[groupid]],Table1[[#This Row],[Thành phần hao phí]])</f>
        <v>5Sà lan 250T</v>
      </c>
      <c r="D3337" s="594" t="s">
        <v>113</v>
      </c>
      <c r="E3337" s="589" t="s">
        <v>114</v>
      </c>
      <c r="F3337" s="588" t="s">
        <v>103</v>
      </c>
      <c r="G3337" s="595">
        <v>0.192</v>
      </c>
      <c r="H3337" s="590">
        <v>677592</v>
      </c>
      <c r="I3337" s="596">
        <v>1</v>
      </c>
      <c r="J3337" s="591">
        <v>130098</v>
      </c>
    </row>
    <row r="3338" spans="1:10" ht="15" customHeight="1">
      <c r="A3338" s="587"/>
      <c r="B3338" s="291">
        <v>5</v>
      </c>
      <c r="C3338" s="593" t="str">
        <f>_xlfn.CONCAT(Table1[[#This Row],[groupid]],Table1[[#This Row],[Thành phần hao phí]])</f>
        <v>5Phao thép 60T chứa bùn</v>
      </c>
      <c r="D3338" s="594" t="s">
        <v>108</v>
      </c>
      <c r="E3338" s="589" t="s">
        <v>111</v>
      </c>
      <c r="F3338" s="588" t="s">
        <v>103</v>
      </c>
      <c r="G3338" s="595">
        <v>0.192</v>
      </c>
      <c r="H3338" s="590">
        <v>115189</v>
      </c>
      <c r="I3338" s="596">
        <v>1</v>
      </c>
      <c r="J3338" s="591">
        <v>22116</v>
      </c>
    </row>
    <row r="3339" spans="1:10" ht="15" customHeight="1">
      <c r="A3339" s="587"/>
      <c r="B3339" s="291">
        <v>5</v>
      </c>
      <c r="C3339" s="593" t="str">
        <f>_xlfn.CONCAT(Table1[[#This Row],[groupid]],Table1[[#This Row],[Thành phần hao phí]])</f>
        <v>5Sà lan 400T nhận bùn</v>
      </c>
      <c r="D3339" s="594" t="s">
        <v>116</v>
      </c>
      <c r="E3339" s="589" t="s">
        <v>119</v>
      </c>
      <c r="F3339" s="588" t="s">
        <v>103</v>
      </c>
      <c r="G3339" s="595">
        <v>0.192</v>
      </c>
      <c r="H3339" s="590">
        <v>891221</v>
      </c>
      <c r="I3339" s="596">
        <v>1</v>
      </c>
      <c r="J3339" s="591">
        <v>171114</v>
      </c>
    </row>
    <row r="3340" spans="1:10" ht="15" customHeight="1">
      <c r="A3340" s="587"/>
      <c r="B3340" s="291">
        <v>5</v>
      </c>
      <c r="C3340" s="593" t="str">
        <f>_xlfn.CONCAT(Table1[[#This Row],[groupid]],Table1[[#This Row],[Thành phần hao phí]])</f>
        <v>5Cộng</v>
      </c>
      <c r="D3340" s="594"/>
      <c r="E3340" s="589" t="s">
        <v>314</v>
      </c>
      <c r="F3340" s="588"/>
      <c r="G3340" s="595"/>
      <c r="H3340" s="590"/>
      <c r="I3340" s="596"/>
      <c r="J3340" s="591">
        <v>1007960</v>
      </c>
    </row>
    <row r="3341" spans="1:10" ht="15" customHeight="1">
      <c r="A3341" s="587">
        <v>6</v>
      </c>
      <c r="B3341" s="291">
        <v>6</v>
      </c>
      <c r="C3341" s="593" t="str">
        <f>_xlfn.CONCAT(Table1[[#This Row],[groupid]],Table1[[#This Row],[Thành phần hao phí]])</f>
        <v>6Vận chuyển đất, bùn đổ đi bằng tàu kéo 360CV, sà lan 400 tấn, vận chuyển 1 km đầu</v>
      </c>
      <c r="D3341" s="594" t="s">
        <v>57</v>
      </c>
      <c r="E3341" s="589" t="s">
        <v>67</v>
      </c>
      <c r="F3341" s="588" t="s">
        <v>54</v>
      </c>
      <c r="G3341" s="595">
        <v>1</v>
      </c>
      <c r="H3341" s="590"/>
      <c r="I3341" s="596"/>
      <c r="J3341" s="591"/>
    </row>
    <row r="3342" spans="1:10" ht="15" customHeight="1">
      <c r="A3342" s="587"/>
      <c r="B3342" s="291">
        <v>6</v>
      </c>
      <c r="C3342" s="593" t="str">
        <f>_xlfn.CONCAT(Table1[[#This Row],[groupid]],Table1[[#This Row],[Thành phần hao phí]])</f>
        <v>6c) Máy thi công</v>
      </c>
      <c r="D3342" s="594"/>
      <c r="E3342" s="589" t="s">
        <v>230</v>
      </c>
      <c r="F3342" s="588"/>
      <c r="G3342" s="595"/>
      <c r="H3342" s="590"/>
      <c r="I3342" s="596"/>
      <c r="J3342" s="591">
        <v>634088</v>
      </c>
    </row>
    <row r="3343" spans="1:10" ht="15" customHeight="1">
      <c r="A3343" s="587"/>
      <c r="B3343" s="291">
        <v>6</v>
      </c>
      <c r="C3343" s="593" t="str">
        <f>_xlfn.CONCAT(Table1[[#This Row],[groupid]],Table1[[#This Row],[Thành phần hao phí]])</f>
        <v>6Sà lan 400T</v>
      </c>
      <c r="D3343" s="594" t="s">
        <v>116</v>
      </c>
      <c r="E3343" s="589" t="s">
        <v>117</v>
      </c>
      <c r="F3343" s="588" t="s">
        <v>103</v>
      </c>
      <c r="G3343" s="595">
        <v>9.4E-2</v>
      </c>
      <c r="H3343" s="590">
        <v>891221</v>
      </c>
      <c r="I3343" s="596">
        <v>1</v>
      </c>
      <c r="J3343" s="591">
        <v>83775</v>
      </c>
    </row>
    <row r="3344" spans="1:10" ht="15" customHeight="1">
      <c r="A3344" s="587"/>
      <c r="B3344" s="291">
        <v>6</v>
      </c>
      <c r="C3344" s="593" t="str">
        <f>_xlfn.CONCAT(Table1[[#This Row],[groupid]],Table1[[#This Row],[Thành phần hao phí]])</f>
        <v>6Tàu kéo 360CV</v>
      </c>
      <c r="D3344" s="594" t="s">
        <v>120</v>
      </c>
      <c r="E3344" s="589" t="s">
        <v>121</v>
      </c>
      <c r="F3344" s="588" t="s">
        <v>103</v>
      </c>
      <c r="G3344" s="595">
        <v>9.4E-2</v>
      </c>
      <c r="H3344" s="590">
        <v>5854397</v>
      </c>
      <c r="I3344" s="596">
        <v>1</v>
      </c>
      <c r="J3344" s="591">
        <v>550313</v>
      </c>
    </row>
    <row r="3345" spans="1:10" ht="15" customHeight="1">
      <c r="A3345" s="587"/>
      <c r="B3345" s="291">
        <v>6</v>
      </c>
      <c r="C3345" s="593" t="str">
        <f>_xlfn.CONCAT(Table1[[#This Row],[groupid]],Table1[[#This Row],[Thành phần hao phí]])</f>
        <v>6Cộng</v>
      </c>
      <c r="D3345" s="594"/>
      <c r="E3345" s="589" t="s">
        <v>314</v>
      </c>
      <c r="F3345" s="588"/>
      <c r="G3345" s="595"/>
      <c r="H3345" s="590"/>
      <c r="I3345" s="596"/>
      <c r="J3345" s="591">
        <v>634088</v>
      </c>
    </row>
    <row r="3346" spans="1:10" ht="15" customHeight="1">
      <c r="A3346" s="587">
        <v>7</v>
      </c>
      <c r="B3346" s="291">
        <v>7</v>
      </c>
      <c r="C3346" s="593" t="str">
        <f>_xlfn.CONCAT(Table1[[#This Row],[groupid]],Table1[[#This Row],[Thành phần hao phí]])</f>
        <v>7Vận chuyển đất, bùn đổ đi bằng tàu kéo 360CV, sà lan 400 tấn, vận chuyển 1 km tiếp theo, cự ly &lt;= 6km</v>
      </c>
      <c r="D3346" s="594" t="s">
        <v>60</v>
      </c>
      <c r="E3346" s="589" t="s">
        <v>69</v>
      </c>
      <c r="F3346" s="588" t="s">
        <v>54</v>
      </c>
      <c r="G3346" s="595">
        <v>1</v>
      </c>
      <c r="H3346" s="590"/>
      <c r="I3346" s="596"/>
      <c r="J3346" s="591"/>
    </row>
    <row r="3347" spans="1:10" ht="15" customHeight="1">
      <c r="A3347" s="587"/>
      <c r="B3347" s="291">
        <v>7</v>
      </c>
      <c r="C3347" s="593" t="str">
        <f>_xlfn.CONCAT(Table1[[#This Row],[groupid]],Table1[[#This Row],[Thành phần hao phí]])</f>
        <v>7c) Máy thi công</v>
      </c>
      <c r="D3347" s="594"/>
      <c r="E3347" s="589" t="s">
        <v>230</v>
      </c>
      <c r="F3347" s="588"/>
      <c r="G3347" s="595"/>
      <c r="H3347" s="590"/>
      <c r="I3347" s="596"/>
      <c r="J3347" s="591">
        <v>2698247</v>
      </c>
    </row>
    <row r="3348" spans="1:10" ht="15" customHeight="1">
      <c r="A3348" s="587"/>
      <c r="B3348" s="291">
        <v>7</v>
      </c>
      <c r="C3348" s="593" t="str">
        <f>_xlfn.CONCAT(Table1[[#This Row],[groupid]],Table1[[#This Row],[Thành phần hao phí]])</f>
        <v>7Sà lan 400T</v>
      </c>
      <c r="D3348" s="594" t="s">
        <v>116</v>
      </c>
      <c r="E3348" s="589" t="s">
        <v>117</v>
      </c>
      <c r="F3348" s="588" t="s">
        <v>103</v>
      </c>
      <c r="G3348" s="595">
        <v>0.08</v>
      </c>
      <c r="H3348" s="590">
        <v>891221</v>
      </c>
      <c r="I3348" s="596">
        <v>5</v>
      </c>
      <c r="J3348" s="591">
        <v>356488</v>
      </c>
    </row>
    <row r="3349" spans="1:10" ht="15" customHeight="1">
      <c r="A3349" s="587"/>
      <c r="B3349" s="291">
        <v>7</v>
      </c>
      <c r="C3349" s="593" t="str">
        <f>_xlfn.CONCAT(Table1[[#This Row],[groupid]],Table1[[#This Row],[Thành phần hao phí]])</f>
        <v>7Tàu kéo 360CV</v>
      </c>
      <c r="D3349" s="594" t="s">
        <v>120</v>
      </c>
      <c r="E3349" s="589" t="s">
        <v>121</v>
      </c>
      <c r="F3349" s="588" t="s">
        <v>103</v>
      </c>
      <c r="G3349" s="595">
        <v>0.08</v>
      </c>
      <c r="H3349" s="590">
        <v>5854397</v>
      </c>
      <c r="I3349" s="596">
        <v>5</v>
      </c>
      <c r="J3349" s="591">
        <v>2341759</v>
      </c>
    </row>
    <row r="3350" spans="1:10" ht="15" customHeight="1">
      <c r="A3350" s="587"/>
      <c r="B3350" s="291">
        <v>7</v>
      </c>
      <c r="C3350" s="593" t="str">
        <f>_xlfn.CONCAT(Table1[[#This Row],[groupid]],Table1[[#This Row],[Thành phần hao phí]])</f>
        <v>7Cộng</v>
      </c>
      <c r="D3350" s="594"/>
      <c r="E3350" s="589" t="s">
        <v>314</v>
      </c>
      <c r="F3350" s="588"/>
      <c r="G3350" s="595"/>
      <c r="H3350" s="590"/>
      <c r="I3350" s="596"/>
      <c r="J3350" s="591">
        <v>2698247</v>
      </c>
    </row>
    <row r="3351" spans="1:10" ht="15" customHeight="1">
      <c r="A3351" s="587">
        <v>8</v>
      </c>
      <c r="B3351" s="291">
        <v>8</v>
      </c>
      <c r="C3351" s="593" t="str">
        <f>_xlfn.CONCAT(Table1[[#This Row],[groupid]],Table1[[#This Row],[Thành phần hao phí]])</f>
        <v>8Vận chuyển đất, bùn đổ đi bằng tàu kéo 360CV, sà lan 400 tấn, vận chuyển 1 km tiếp theo, cự ly từ 6 - 20km</v>
      </c>
      <c r="D3351" s="594" t="s">
        <v>71</v>
      </c>
      <c r="E3351" s="589" t="s">
        <v>72</v>
      </c>
      <c r="F3351" s="588" t="s">
        <v>54</v>
      </c>
      <c r="G3351" s="595">
        <v>1</v>
      </c>
      <c r="H3351" s="590"/>
      <c r="I3351" s="596"/>
      <c r="J3351" s="591"/>
    </row>
    <row r="3352" spans="1:10" ht="15" customHeight="1">
      <c r="A3352" s="587"/>
      <c r="B3352" s="291">
        <v>8</v>
      </c>
      <c r="C3352" s="593" t="str">
        <f>_xlfn.CONCAT(Table1[[#This Row],[groupid]],Table1[[#This Row],[Thành phần hao phí]])</f>
        <v>8c) Máy thi công</v>
      </c>
      <c r="D3352" s="594"/>
      <c r="E3352" s="589" t="s">
        <v>230</v>
      </c>
      <c r="F3352" s="588"/>
      <c r="G3352" s="595"/>
      <c r="H3352" s="590"/>
      <c r="I3352" s="596"/>
      <c r="J3352" s="591">
        <v>6705145</v>
      </c>
    </row>
    <row r="3353" spans="1:10" ht="15" customHeight="1">
      <c r="A3353" s="587"/>
      <c r="B3353" s="291">
        <v>8</v>
      </c>
      <c r="C3353" s="593" t="str">
        <f>_xlfn.CONCAT(Table1[[#This Row],[groupid]],Table1[[#This Row],[Thành phần hao phí]])</f>
        <v>8Sà lan 400T</v>
      </c>
      <c r="D3353" s="594" t="s">
        <v>116</v>
      </c>
      <c r="E3353" s="589" t="s">
        <v>117</v>
      </c>
      <c r="F3353" s="588" t="s">
        <v>103</v>
      </c>
      <c r="G3353" s="595">
        <v>7.0999999999999994E-2</v>
      </c>
      <c r="H3353" s="590">
        <v>891221</v>
      </c>
      <c r="I3353" s="596">
        <v>14</v>
      </c>
      <c r="J3353" s="591">
        <v>885874</v>
      </c>
    </row>
    <row r="3354" spans="1:10" ht="15" customHeight="1">
      <c r="A3354" s="587"/>
      <c r="B3354" s="291">
        <v>8</v>
      </c>
      <c r="C3354" s="593" t="str">
        <f>_xlfn.CONCAT(Table1[[#This Row],[groupid]],Table1[[#This Row],[Thành phần hao phí]])</f>
        <v>8Tàu kéo 360CV</v>
      </c>
      <c r="D3354" s="594" t="s">
        <v>120</v>
      </c>
      <c r="E3354" s="589" t="s">
        <v>121</v>
      </c>
      <c r="F3354" s="588" t="s">
        <v>103</v>
      </c>
      <c r="G3354" s="595">
        <v>7.0999999999999994E-2</v>
      </c>
      <c r="H3354" s="590">
        <v>5854397</v>
      </c>
      <c r="I3354" s="596">
        <v>14</v>
      </c>
      <c r="J3354" s="591">
        <v>5819271</v>
      </c>
    </row>
    <row r="3355" spans="1:10" ht="15" customHeight="1">
      <c r="A3355" s="587"/>
      <c r="B3355" s="291">
        <v>8</v>
      </c>
      <c r="C3355" s="593" t="str">
        <f>_xlfn.CONCAT(Table1[[#This Row],[groupid]],Table1[[#This Row],[Thành phần hao phí]])</f>
        <v>8Cộng</v>
      </c>
      <c r="D3355" s="594"/>
      <c r="E3355" s="589" t="s">
        <v>314</v>
      </c>
      <c r="F3355" s="588"/>
      <c r="G3355" s="595"/>
      <c r="H3355" s="590"/>
      <c r="I3355" s="596"/>
      <c r="J3355" s="591">
        <v>6705145</v>
      </c>
    </row>
    <row r="3356" spans="1:10" ht="15" customHeight="1">
      <c r="A3356" s="587">
        <v>9</v>
      </c>
      <c r="B3356" s="291">
        <v>9</v>
      </c>
      <c r="C3356" s="593" t="str">
        <f>_xlfn.CONCAT(Table1[[#This Row],[groupid]],Table1[[#This Row],[Thành phần hao phí]])</f>
        <v>9Vận chuyển đất, bùn đổ đi bằng tàu kéo 360CV, sà lan 400 tấn, vận chuyển 1 km tiếp theo, cự ly &gt; 20km</v>
      </c>
      <c r="D3356" s="594" t="s">
        <v>74</v>
      </c>
      <c r="E3356" s="589" t="s">
        <v>75</v>
      </c>
      <c r="F3356" s="588" t="s">
        <v>54</v>
      </c>
      <c r="G3356" s="595">
        <v>1</v>
      </c>
      <c r="H3356" s="590"/>
      <c r="I3356" s="596"/>
      <c r="J3356" s="591"/>
    </row>
    <row r="3357" spans="1:10" ht="15" customHeight="1">
      <c r="A3357" s="587"/>
      <c r="B3357" s="291">
        <v>9</v>
      </c>
      <c r="C3357" s="593" t="str">
        <f>_xlfn.CONCAT(Table1[[#This Row],[groupid]],Table1[[#This Row],[Thành phần hao phí]])</f>
        <v>9c) Máy thi công</v>
      </c>
      <c r="D3357" s="594"/>
      <c r="E3357" s="589" t="s">
        <v>230</v>
      </c>
      <c r="F3357" s="588"/>
      <c r="G3357" s="595"/>
      <c r="H3357" s="590"/>
      <c r="I3357" s="596"/>
      <c r="J3357" s="591">
        <v>279269</v>
      </c>
    </row>
    <row r="3358" spans="1:10" ht="15" customHeight="1">
      <c r="A3358" s="587"/>
      <c r="B3358" s="291">
        <v>9</v>
      </c>
      <c r="C3358" s="593" t="str">
        <f>_xlfn.CONCAT(Table1[[#This Row],[groupid]],Table1[[#This Row],[Thành phần hao phí]])</f>
        <v>9Sà lan 400T</v>
      </c>
      <c r="D3358" s="594" t="s">
        <v>116</v>
      </c>
      <c r="E3358" s="589" t="s">
        <v>117</v>
      </c>
      <c r="F3358" s="588" t="s">
        <v>103</v>
      </c>
      <c r="G3358" s="595">
        <v>6.9000000000000006E-2</v>
      </c>
      <c r="H3358" s="590">
        <v>891221</v>
      </c>
      <c r="I3358" s="596">
        <v>0.6</v>
      </c>
      <c r="J3358" s="591">
        <v>36897</v>
      </c>
    </row>
    <row r="3359" spans="1:10" ht="15" customHeight="1">
      <c r="A3359" s="587"/>
      <c r="B3359" s="291">
        <v>9</v>
      </c>
      <c r="C3359" s="593" t="str">
        <f>_xlfn.CONCAT(Table1[[#This Row],[groupid]],Table1[[#This Row],[Thành phần hao phí]])</f>
        <v>9Tàu kéo 360CV</v>
      </c>
      <c r="D3359" s="594" t="s">
        <v>120</v>
      </c>
      <c r="E3359" s="589" t="s">
        <v>121</v>
      </c>
      <c r="F3359" s="588" t="s">
        <v>103</v>
      </c>
      <c r="G3359" s="595">
        <v>6.9000000000000006E-2</v>
      </c>
      <c r="H3359" s="590">
        <v>5854397</v>
      </c>
      <c r="I3359" s="596">
        <v>0.6</v>
      </c>
      <c r="J3359" s="591">
        <v>242372</v>
      </c>
    </row>
    <row r="3360" spans="1:10" ht="15" customHeight="1">
      <c r="A3360" s="587"/>
      <c r="B3360" s="291">
        <v>9</v>
      </c>
      <c r="C3360" s="593" t="str">
        <f>_xlfn.CONCAT(Table1[[#This Row],[groupid]],Table1[[#This Row],[Thành phần hao phí]])</f>
        <v>9Cộng</v>
      </c>
      <c r="D3360" s="594"/>
      <c r="E3360" s="589" t="s">
        <v>314</v>
      </c>
      <c r="F3360" s="588"/>
      <c r="G3360" s="595"/>
      <c r="H3360" s="590"/>
      <c r="I3360" s="596"/>
      <c r="J3360" s="591">
        <v>279269</v>
      </c>
    </row>
    <row r="3361" spans="1:10" ht="15" customHeight="1">
      <c r="A3361" s="587">
        <v>10</v>
      </c>
      <c r="B3361" s="291">
        <v>10</v>
      </c>
      <c r="C3361" s="593" t="str">
        <f>_xlfn.CONCAT(Table1[[#This Row],[groupid]],Table1[[#This Row],[Thành phần hao phí]])</f>
        <v>10Vận chuyển đất từ sà lan 400T lên bờ bằng máy đào gầu dây 1,2m3, chiều cao đổ đất &lt;= 3m, bùn đặc</v>
      </c>
      <c r="D3361" s="594" t="s">
        <v>63</v>
      </c>
      <c r="E3361" s="589" t="s">
        <v>77</v>
      </c>
      <c r="F3361" s="588" t="s">
        <v>54</v>
      </c>
      <c r="G3361" s="595">
        <v>1</v>
      </c>
      <c r="H3361" s="590"/>
      <c r="I3361" s="596"/>
      <c r="J3361" s="591"/>
    </row>
    <row r="3362" spans="1:10" ht="15" customHeight="1">
      <c r="A3362" s="587"/>
      <c r="B3362" s="291">
        <v>10</v>
      </c>
      <c r="C3362" s="593" t="str">
        <f>_xlfn.CONCAT(Table1[[#This Row],[groupid]],Table1[[#This Row],[Thành phần hao phí]])</f>
        <v>10b) Nhân công</v>
      </c>
      <c r="D3362" s="594"/>
      <c r="E3362" s="589" t="s">
        <v>229</v>
      </c>
      <c r="F3362" s="588"/>
      <c r="G3362" s="595"/>
      <c r="H3362" s="590"/>
      <c r="I3362" s="596"/>
      <c r="J3362" s="591">
        <v>88740</v>
      </c>
    </row>
    <row r="3363" spans="1:10" ht="15" customHeight="1">
      <c r="A3363" s="587"/>
      <c r="B3363" s="291">
        <v>10</v>
      </c>
      <c r="C3363" s="593" t="str">
        <f>_xlfn.CONCAT(Table1[[#This Row],[groupid]],Table1[[#This Row],[Thành phần hao phí]])</f>
        <v>10Nhân công 3,5/7, nhóm 1</v>
      </c>
      <c r="D3363" s="594" t="s">
        <v>96</v>
      </c>
      <c r="E3363" s="589" t="s">
        <v>97</v>
      </c>
      <c r="F3363" s="588" t="s">
        <v>93</v>
      </c>
      <c r="G3363" s="595">
        <v>0.36</v>
      </c>
      <c r="H3363" s="590">
        <v>246500</v>
      </c>
      <c r="I3363" s="596">
        <v>1</v>
      </c>
      <c r="J3363" s="591">
        <v>88740</v>
      </c>
    </row>
    <row r="3364" spans="1:10" ht="15" customHeight="1">
      <c r="A3364" s="587"/>
      <c r="B3364" s="291">
        <v>10</v>
      </c>
      <c r="C3364" s="593" t="str">
        <f>_xlfn.CONCAT(Table1[[#This Row],[groupid]],Table1[[#This Row],[Thành phần hao phí]])</f>
        <v>10c) Máy thi công</v>
      </c>
      <c r="D3364" s="594"/>
      <c r="E3364" s="589" t="s">
        <v>230</v>
      </c>
      <c r="F3364" s="588"/>
      <c r="G3364" s="595"/>
      <c r="H3364" s="590"/>
      <c r="I3364" s="596"/>
      <c r="J3364" s="591">
        <v>985844</v>
      </c>
    </row>
    <row r="3365" spans="1:10" ht="15" customHeight="1">
      <c r="A3365" s="587"/>
      <c r="B3365" s="291">
        <v>10</v>
      </c>
      <c r="C3365" s="593" t="str">
        <f>_xlfn.CONCAT(Table1[[#This Row],[groupid]],Table1[[#This Row],[Thành phần hao phí]])</f>
        <v>10Máy đào gầu dây 1,2m3</v>
      </c>
      <c r="D3365" s="594" t="s">
        <v>105</v>
      </c>
      <c r="E3365" s="589" t="s">
        <v>106</v>
      </c>
      <c r="F3365" s="588" t="s">
        <v>103</v>
      </c>
      <c r="G3365" s="595">
        <v>0.192</v>
      </c>
      <c r="H3365" s="590">
        <v>3565793</v>
      </c>
      <c r="I3365" s="596">
        <v>1</v>
      </c>
      <c r="J3365" s="591">
        <v>684632</v>
      </c>
    </row>
    <row r="3366" spans="1:10" ht="15" customHeight="1">
      <c r="A3366" s="587"/>
      <c r="B3366" s="291">
        <v>10</v>
      </c>
      <c r="C3366" s="593" t="str">
        <f>_xlfn.CONCAT(Table1[[#This Row],[groupid]],Table1[[#This Row],[Thành phần hao phí]])</f>
        <v>10Sà lan 250T</v>
      </c>
      <c r="D3366" s="594" t="s">
        <v>113</v>
      </c>
      <c r="E3366" s="589" t="s">
        <v>114</v>
      </c>
      <c r="F3366" s="588" t="s">
        <v>103</v>
      </c>
      <c r="G3366" s="595">
        <v>0.192</v>
      </c>
      <c r="H3366" s="590">
        <v>677592</v>
      </c>
      <c r="I3366" s="596">
        <v>1</v>
      </c>
      <c r="J3366" s="591">
        <v>130098</v>
      </c>
    </row>
    <row r="3367" spans="1:10" ht="15" customHeight="1">
      <c r="A3367" s="587"/>
      <c r="B3367" s="291">
        <v>10</v>
      </c>
      <c r="C3367" s="593" t="str">
        <f>_xlfn.CONCAT(Table1[[#This Row],[groupid]],Table1[[#This Row],[Thành phần hao phí]])</f>
        <v>10Sà lan 400T</v>
      </c>
      <c r="D3367" s="594" t="s">
        <v>116</v>
      </c>
      <c r="E3367" s="589" t="s">
        <v>117</v>
      </c>
      <c r="F3367" s="588" t="s">
        <v>103</v>
      </c>
      <c r="G3367" s="595">
        <v>0.192</v>
      </c>
      <c r="H3367" s="590">
        <v>891221</v>
      </c>
      <c r="I3367" s="596">
        <v>1</v>
      </c>
      <c r="J3367" s="591">
        <v>171114</v>
      </c>
    </row>
    <row r="3368" spans="1:10" ht="15" customHeight="1">
      <c r="A3368" s="587"/>
      <c r="B3368" s="291">
        <v>10</v>
      </c>
      <c r="C3368" s="593" t="str">
        <f>_xlfn.CONCAT(Table1[[#This Row],[groupid]],Table1[[#This Row],[Thành phần hao phí]])</f>
        <v>10Cộng</v>
      </c>
      <c r="D3368" s="594"/>
      <c r="E3368" s="589" t="s">
        <v>314</v>
      </c>
      <c r="F3368" s="588"/>
      <c r="G3368" s="595"/>
      <c r="H3368" s="590"/>
      <c r="I3368" s="596"/>
      <c r="J3368" s="591">
        <v>985844</v>
      </c>
    </row>
    <row r="3369" spans="1:10" ht="15" customHeight="1">
      <c r="A3369" s="587">
        <v>11</v>
      </c>
      <c r="B3369" s="291">
        <v>11</v>
      </c>
      <c r="C3369" s="593" t="str">
        <f>_xlfn.CONCAT(Table1[[#This Row],[groupid]],Table1[[#This Row],[Thành phần hao phí]])</f>
        <v>110</v>
      </c>
      <c r="D3369" s="594">
        <v>0</v>
      </c>
      <c r="E3369" s="589">
        <v>0</v>
      </c>
      <c r="F3369" s="588">
        <v>0</v>
      </c>
      <c r="G3369" s="595">
        <v>1</v>
      </c>
      <c r="H3369" s="590"/>
      <c r="I3369" s="596"/>
      <c r="J3369" s="591"/>
    </row>
    <row r="3370" spans="1:10" ht="15" customHeight="1">
      <c r="A3370" s="587"/>
      <c r="B3370" s="291">
        <v>11</v>
      </c>
      <c r="C3370" s="593" t="str">
        <f>_xlfn.CONCAT(Table1[[#This Row],[groupid]],Table1[[#This Row],[Thành phần hao phí]])</f>
        <v>11b) Nhân công</v>
      </c>
      <c r="D3370" s="594"/>
      <c r="E3370" s="589" t="s">
        <v>229</v>
      </c>
      <c r="F3370" s="588"/>
      <c r="G3370" s="595"/>
      <c r="H3370" s="590"/>
      <c r="I3370" s="596"/>
      <c r="J3370" s="591">
        <v>243933</v>
      </c>
    </row>
    <row r="3371" spans="1:10" ht="15" customHeight="1">
      <c r="A3371" s="587"/>
      <c r="B3371" s="291">
        <v>11</v>
      </c>
      <c r="C3371" s="593" t="str">
        <f>_xlfn.CONCAT(Table1[[#This Row],[groupid]],Table1[[#This Row],[Thành phần hao phí]])</f>
        <v>11Nhân công 3,5/7, nhóm 1</v>
      </c>
      <c r="D3371" s="594" t="s">
        <v>96</v>
      </c>
      <c r="E3371" s="589" t="s">
        <v>97</v>
      </c>
      <c r="F3371" s="588" t="s">
        <v>93</v>
      </c>
      <c r="G3371" s="595">
        <v>0.36</v>
      </c>
      <c r="H3371" s="590">
        <v>677592</v>
      </c>
      <c r="I3371" s="596">
        <v>1</v>
      </c>
      <c r="J3371" s="591">
        <v>243933</v>
      </c>
    </row>
    <row r="3372" spans="1:10" ht="15" customHeight="1">
      <c r="A3372" s="587"/>
      <c r="B3372" s="291">
        <v>11</v>
      </c>
      <c r="C3372" s="593" t="str">
        <f>_xlfn.CONCAT(Table1[[#This Row],[groupid]],Table1[[#This Row],[Thành phần hao phí]])</f>
        <v>11c) Máy thi công</v>
      </c>
      <c r="D3372" s="594"/>
      <c r="E3372" s="589" t="s">
        <v>230</v>
      </c>
      <c r="F3372" s="588"/>
      <c r="G3372" s="595"/>
      <c r="H3372" s="590"/>
      <c r="I3372" s="596"/>
      <c r="J3372" s="591">
        <v>679403</v>
      </c>
    </row>
    <row r="3373" spans="1:10" ht="15" customHeight="1">
      <c r="A3373" s="587"/>
      <c r="B3373" s="291">
        <v>11</v>
      </c>
      <c r="C3373" s="593" t="str">
        <f>_xlfn.CONCAT(Table1[[#This Row],[groupid]],Table1[[#This Row],[Thành phần hao phí]])</f>
        <v>11Máy đào gầu dây 1,2m3</v>
      </c>
      <c r="D3373" s="594" t="s">
        <v>105</v>
      </c>
      <c r="E3373" s="589" t="s">
        <v>106</v>
      </c>
      <c r="F3373" s="588" t="s">
        <v>103</v>
      </c>
      <c r="G3373" s="595">
        <v>0.192</v>
      </c>
      <c r="H3373" s="590">
        <v>3538558</v>
      </c>
      <c r="I3373" s="596">
        <v>1</v>
      </c>
      <c r="J3373" s="591">
        <v>679403</v>
      </c>
    </row>
    <row r="3374" spans="1:10" ht="15" customHeight="1">
      <c r="A3374" s="587"/>
      <c r="B3374" s="291">
        <v>11</v>
      </c>
      <c r="C3374" s="593" t="str">
        <f>_xlfn.CONCAT(Table1[[#This Row],[groupid]],Table1[[#This Row],[Thành phần hao phí]])</f>
        <v>11Sà lan 250T</v>
      </c>
      <c r="D3374" s="594" t="s">
        <v>113</v>
      </c>
      <c r="E3374" s="589" t="s">
        <v>114</v>
      </c>
      <c r="F3374" s="588" t="s">
        <v>103</v>
      </c>
      <c r="G3374" s="595">
        <v>0.192</v>
      </c>
      <c r="H3374" s="590">
        <v>0</v>
      </c>
      <c r="I3374" s="596">
        <v>1</v>
      </c>
      <c r="J3374" s="591">
        <v>0</v>
      </c>
    </row>
    <row r="3375" spans="1:10" ht="15" customHeight="1">
      <c r="A3375" s="587"/>
      <c r="B3375" s="291">
        <v>11</v>
      </c>
      <c r="C3375" s="593" t="str">
        <f>_xlfn.CONCAT(Table1[[#This Row],[groupid]],Table1[[#This Row],[Thành phần hao phí]])</f>
        <v>11Sà lan 400T</v>
      </c>
      <c r="D3375" s="594" t="s">
        <v>116</v>
      </c>
      <c r="E3375" s="589" t="s">
        <v>117</v>
      </c>
      <c r="F3375" s="588" t="s">
        <v>103</v>
      </c>
      <c r="G3375" s="595">
        <v>0.192</v>
      </c>
      <c r="H3375" s="590">
        <v>0</v>
      </c>
      <c r="I3375" s="596">
        <v>1</v>
      </c>
      <c r="J3375" s="591">
        <v>0</v>
      </c>
    </row>
    <row r="3376" spans="1:10" ht="15" customHeight="1">
      <c r="A3376" s="587"/>
      <c r="B3376" s="291">
        <v>11</v>
      </c>
      <c r="C3376" s="593" t="str">
        <f>_xlfn.CONCAT(Table1[[#This Row],[groupid]],Table1[[#This Row],[Thành phần hao phí]])</f>
        <v>11Cộng</v>
      </c>
      <c r="D3376" s="594"/>
      <c r="E3376" s="589" t="s">
        <v>314</v>
      </c>
      <c r="F3376" s="588"/>
      <c r="G3376" s="595"/>
      <c r="H3376" s="590"/>
      <c r="I3376" s="596"/>
      <c r="J3376" s="591">
        <v>679403</v>
      </c>
    </row>
    <row r="3377" spans="1:10" ht="15" customHeight="1">
      <c r="A3377" s="587">
        <v>12</v>
      </c>
      <c r="B3377" s="291">
        <v>12</v>
      </c>
      <c r="C3377" s="593" t="str">
        <f>_xlfn.CONCAT(Table1[[#This Row],[groupid]],Table1[[#This Row],[Thành phần hao phí]])</f>
        <v>120</v>
      </c>
      <c r="D3377" s="594">
        <v>0</v>
      </c>
      <c r="E3377" s="589">
        <v>0</v>
      </c>
      <c r="F3377" s="588">
        <v>0</v>
      </c>
      <c r="G3377" s="595">
        <v>1</v>
      </c>
      <c r="H3377" s="590"/>
      <c r="I3377" s="596"/>
      <c r="J3377" s="591"/>
    </row>
    <row r="3378" spans="1:10" ht="15" customHeight="1">
      <c r="A3378" s="587"/>
      <c r="B3378" s="291">
        <v>12</v>
      </c>
      <c r="C3378" s="593" t="str">
        <f>_xlfn.CONCAT(Table1[[#This Row],[groupid]],Table1[[#This Row],[Thành phần hao phí]])</f>
        <v>12b) Nhân công</v>
      </c>
      <c r="D3378" s="594"/>
      <c r="E3378" s="589" t="s">
        <v>229</v>
      </c>
      <c r="F3378" s="588"/>
      <c r="G3378" s="595"/>
      <c r="H3378" s="590"/>
      <c r="I3378" s="596"/>
      <c r="J3378" s="591">
        <v>0</v>
      </c>
    </row>
    <row r="3379" spans="1:10" ht="15" customHeight="1">
      <c r="A3379" s="587"/>
      <c r="B3379" s="291">
        <v>12</v>
      </c>
      <c r="C3379" s="593" t="str">
        <f>_xlfn.CONCAT(Table1[[#This Row],[groupid]],Table1[[#This Row],[Thành phần hao phí]])</f>
        <v>12Nhân công 3,5/7, nhóm 1</v>
      </c>
      <c r="D3379" s="594" t="s">
        <v>96</v>
      </c>
      <c r="E3379" s="589" t="s">
        <v>97</v>
      </c>
      <c r="F3379" s="588" t="s">
        <v>93</v>
      </c>
      <c r="G3379" s="595">
        <v>0.36</v>
      </c>
      <c r="H3379" s="590">
        <v>0</v>
      </c>
      <c r="I3379" s="596">
        <v>1</v>
      </c>
      <c r="J3379" s="591">
        <v>0</v>
      </c>
    </row>
    <row r="3380" spans="1:10" ht="15" customHeight="1">
      <c r="A3380" s="587"/>
      <c r="B3380" s="291">
        <v>12</v>
      </c>
      <c r="C3380" s="593" t="str">
        <f>_xlfn.CONCAT(Table1[[#This Row],[groupid]],Table1[[#This Row],[Thành phần hao phí]])</f>
        <v>12c) Máy thi công</v>
      </c>
      <c r="D3380" s="594"/>
      <c r="E3380" s="589" t="s">
        <v>230</v>
      </c>
      <c r="F3380" s="588"/>
      <c r="G3380" s="595"/>
      <c r="H3380" s="590"/>
      <c r="I3380" s="596"/>
      <c r="J3380" s="591">
        <v>0</v>
      </c>
    </row>
    <row r="3381" spans="1:10" ht="15" customHeight="1">
      <c r="A3381" s="587"/>
      <c r="B3381" s="291">
        <v>12</v>
      </c>
      <c r="C3381" s="593" t="str">
        <f>_xlfn.CONCAT(Table1[[#This Row],[groupid]],Table1[[#This Row],[Thành phần hao phí]])</f>
        <v>12Máy đào gầu dây 1,2m3</v>
      </c>
      <c r="D3381" s="594" t="s">
        <v>105</v>
      </c>
      <c r="E3381" s="589" t="s">
        <v>106</v>
      </c>
      <c r="F3381" s="588" t="s">
        <v>103</v>
      </c>
      <c r="G3381" s="595">
        <v>0.192</v>
      </c>
      <c r="H3381" s="590">
        <v>0</v>
      </c>
      <c r="I3381" s="596">
        <v>1</v>
      </c>
      <c r="J3381" s="591">
        <v>0</v>
      </c>
    </row>
    <row r="3382" spans="1:10" ht="15" customHeight="1">
      <c r="A3382" s="587"/>
      <c r="B3382" s="291">
        <v>12</v>
      </c>
      <c r="C3382" s="593" t="str">
        <f>_xlfn.CONCAT(Table1[[#This Row],[groupid]],Table1[[#This Row],[Thành phần hao phí]])</f>
        <v>12Sà lan 250T</v>
      </c>
      <c r="D3382" s="594" t="s">
        <v>113</v>
      </c>
      <c r="E3382" s="589" t="s">
        <v>114</v>
      </c>
      <c r="F3382" s="588" t="s">
        <v>103</v>
      </c>
      <c r="G3382" s="595">
        <v>0.192</v>
      </c>
      <c r="H3382" s="590">
        <v>0</v>
      </c>
      <c r="I3382" s="596">
        <v>1</v>
      </c>
      <c r="J3382" s="591">
        <v>0</v>
      </c>
    </row>
    <row r="3383" spans="1:10" ht="15" customHeight="1">
      <c r="A3383" s="587"/>
      <c r="B3383" s="291">
        <v>12</v>
      </c>
      <c r="C3383" s="593" t="str">
        <f>_xlfn.CONCAT(Table1[[#This Row],[groupid]],Table1[[#This Row],[Thành phần hao phí]])</f>
        <v>12Sà lan 400T</v>
      </c>
      <c r="D3383" s="594" t="s">
        <v>116</v>
      </c>
      <c r="E3383" s="589" t="s">
        <v>117</v>
      </c>
      <c r="F3383" s="588" t="s">
        <v>103</v>
      </c>
      <c r="G3383" s="595">
        <v>0.192</v>
      </c>
      <c r="H3383" s="590">
        <v>0</v>
      </c>
      <c r="I3383" s="596">
        <v>1</v>
      </c>
      <c r="J3383" s="591">
        <v>0</v>
      </c>
    </row>
    <row r="3384" spans="1:10" ht="15" customHeight="1">
      <c r="A3384" s="587"/>
      <c r="B3384" s="291">
        <v>12</v>
      </c>
      <c r="C3384" s="593" t="str">
        <f>_xlfn.CONCAT(Table1[[#This Row],[groupid]],Table1[[#This Row],[Thành phần hao phí]])</f>
        <v>12Cộng</v>
      </c>
      <c r="D3384" s="594"/>
      <c r="E3384" s="589" t="s">
        <v>314</v>
      </c>
      <c r="F3384" s="588"/>
      <c r="G3384" s="595"/>
      <c r="H3384" s="590"/>
      <c r="I3384" s="596"/>
      <c r="J3384" s="591">
        <v>0</v>
      </c>
    </row>
    <row r="3385" spans="1:10" ht="15" customHeight="1">
      <c r="A3385" s="587">
        <v>13</v>
      </c>
      <c r="B3385" s="291">
        <v>13</v>
      </c>
      <c r="C3385" s="593" t="str">
        <f>_xlfn.CONCAT(Table1[[#This Row],[groupid]],Table1[[#This Row],[Thành phần hao phí]])</f>
        <v>130</v>
      </c>
      <c r="D3385" s="594">
        <v>0</v>
      </c>
      <c r="E3385" s="589">
        <v>0</v>
      </c>
      <c r="F3385" s="588">
        <v>0</v>
      </c>
      <c r="G3385" s="595">
        <v>1</v>
      </c>
      <c r="H3385" s="590"/>
      <c r="I3385" s="596"/>
      <c r="J3385" s="591"/>
    </row>
    <row r="3386" spans="1:10" ht="15" customHeight="1">
      <c r="A3386" s="587"/>
      <c r="B3386" s="291">
        <v>13</v>
      </c>
      <c r="C3386" s="593" t="str">
        <f>_xlfn.CONCAT(Table1[[#This Row],[groupid]],Table1[[#This Row],[Thành phần hao phí]])</f>
        <v>13b) Nhân công</v>
      </c>
      <c r="D3386" s="594"/>
      <c r="E3386" s="589" t="s">
        <v>229</v>
      </c>
      <c r="F3386" s="588"/>
      <c r="G3386" s="595"/>
      <c r="H3386" s="590"/>
      <c r="I3386" s="596"/>
      <c r="J3386" s="591">
        <v>0</v>
      </c>
    </row>
    <row r="3387" spans="1:10" ht="15" customHeight="1">
      <c r="A3387" s="587"/>
      <c r="B3387" s="291">
        <v>13</v>
      </c>
      <c r="C3387" s="593" t="str">
        <f>_xlfn.CONCAT(Table1[[#This Row],[groupid]],Table1[[#This Row],[Thành phần hao phí]])</f>
        <v>13Nhân công 3,5/7, nhóm 1</v>
      </c>
      <c r="D3387" s="594" t="s">
        <v>96</v>
      </c>
      <c r="E3387" s="589" t="s">
        <v>97</v>
      </c>
      <c r="F3387" s="588" t="s">
        <v>93</v>
      </c>
      <c r="G3387" s="595">
        <v>0.36</v>
      </c>
      <c r="H3387" s="590">
        <v>0</v>
      </c>
      <c r="I3387" s="596">
        <v>1</v>
      </c>
      <c r="J3387" s="591">
        <v>0</v>
      </c>
    </row>
    <row r="3388" spans="1:10" ht="15" customHeight="1">
      <c r="A3388" s="587"/>
      <c r="B3388" s="291">
        <v>13</v>
      </c>
      <c r="C3388" s="593" t="str">
        <f>_xlfn.CONCAT(Table1[[#This Row],[groupid]],Table1[[#This Row],[Thành phần hao phí]])</f>
        <v>13c) Máy thi công</v>
      </c>
      <c r="D3388" s="594"/>
      <c r="E3388" s="589" t="s">
        <v>230</v>
      </c>
      <c r="F3388" s="588"/>
      <c r="G3388" s="595"/>
      <c r="H3388" s="590"/>
      <c r="I3388" s="596"/>
      <c r="J3388" s="591">
        <v>0</v>
      </c>
    </row>
    <row r="3389" spans="1:10" ht="15" customHeight="1">
      <c r="A3389" s="587"/>
      <c r="B3389" s="291">
        <v>13</v>
      </c>
      <c r="C3389" s="593" t="str">
        <f>_xlfn.CONCAT(Table1[[#This Row],[groupid]],Table1[[#This Row],[Thành phần hao phí]])</f>
        <v>13Máy đào gầu dây 1,2m3</v>
      </c>
      <c r="D3389" s="594" t="s">
        <v>105</v>
      </c>
      <c r="E3389" s="589" t="s">
        <v>106</v>
      </c>
      <c r="F3389" s="588" t="s">
        <v>103</v>
      </c>
      <c r="G3389" s="595">
        <v>0.192</v>
      </c>
      <c r="H3389" s="590">
        <v>0</v>
      </c>
      <c r="I3389" s="596">
        <v>1</v>
      </c>
      <c r="J3389" s="591">
        <v>0</v>
      </c>
    </row>
    <row r="3390" spans="1:10" ht="15" customHeight="1">
      <c r="A3390" s="587"/>
      <c r="B3390" s="291">
        <v>13</v>
      </c>
      <c r="C3390" s="593" t="str">
        <f>_xlfn.CONCAT(Table1[[#This Row],[groupid]],Table1[[#This Row],[Thành phần hao phí]])</f>
        <v>13Sà lan 250T</v>
      </c>
      <c r="D3390" s="594" t="s">
        <v>113</v>
      </c>
      <c r="E3390" s="589" t="s">
        <v>114</v>
      </c>
      <c r="F3390" s="588" t="s">
        <v>103</v>
      </c>
      <c r="G3390" s="595">
        <v>0.192</v>
      </c>
      <c r="H3390" s="590">
        <v>0</v>
      </c>
      <c r="I3390" s="596">
        <v>1</v>
      </c>
      <c r="J3390" s="591">
        <v>0</v>
      </c>
    </row>
    <row r="3391" spans="1:10" ht="15" customHeight="1">
      <c r="A3391" s="587"/>
      <c r="B3391" s="291">
        <v>13</v>
      </c>
      <c r="C3391" s="593" t="str">
        <f>_xlfn.CONCAT(Table1[[#This Row],[groupid]],Table1[[#This Row],[Thành phần hao phí]])</f>
        <v>13Sà lan 400T</v>
      </c>
      <c r="D3391" s="594" t="s">
        <v>116</v>
      </c>
      <c r="E3391" s="589" t="s">
        <v>117</v>
      </c>
      <c r="F3391" s="588" t="s">
        <v>103</v>
      </c>
      <c r="G3391" s="595">
        <v>0.192</v>
      </c>
      <c r="H3391" s="590">
        <v>0</v>
      </c>
      <c r="I3391" s="596">
        <v>1</v>
      </c>
      <c r="J3391" s="591">
        <v>0</v>
      </c>
    </row>
    <row r="3392" spans="1:10" ht="15" customHeight="1">
      <c r="A3392" s="587"/>
      <c r="B3392" s="291">
        <v>13</v>
      </c>
      <c r="C3392" s="593" t="str">
        <f>_xlfn.CONCAT(Table1[[#This Row],[groupid]],Table1[[#This Row],[Thành phần hao phí]])</f>
        <v>13Cộng</v>
      </c>
      <c r="D3392" s="594"/>
      <c r="E3392" s="589" t="s">
        <v>314</v>
      </c>
      <c r="F3392" s="588"/>
      <c r="G3392" s="595"/>
      <c r="H3392" s="590"/>
      <c r="I3392" s="596"/>
      <c r="J3392" s="591">
        <v>0</v>
      </c>
    </row>
    <row r="3393" spans="1:10" ht="15" customHeight="1">
      <c r="A3393" s="587">
        <v>14</v>
      </c>
      <c r="B3393" s="291">
        <v>14</v>
      </c>
      <c r="C3393" s="593" t="str">
        <f>_xlfn.CONCAT(Table1[[#This Row],[groupid]],Table1[[#This Row],[Thành phần hao phí]])</f>
        <v>140</v>
      </c>
      <c r="D3393" s="594">
        <v>0</v>
      </c>
      <c r="E3393" s="589">
        <v>0</v>
      </c>
      <c r="F3393" s="588">
        <v>0</v>
      </c>
      <c r="G3393" s="595">
        <v>1</v>
      </c>
      <c r="H3393" s="590"/>
      <c r="I3393" s="596"/>
      <c r="J3393" s="591"/>
    </row>
    <row r="3394" spans="1:10" ht="15" customHeight="1">
      <c r="A3394" s="587"/>
      <c r="B3394" s="291">
        <v>14</v>
      </c>
      <c r="C3394" s="593" t="str">
        <f>_xlfn.CONCAT(Table1[[#This Row],[groupid]],Table1[[#This Row],[Thành phần hao phí]])</f>
        <v>14b) Nhân công</v>
      </c>
      <c r="D3394" s="594"/>
      <c r="E3394" s="589" t="s">
        <v>229</v>
      </c>
      <c r="F3394" s="588"/>
      <c r="G3394" s="595"/>
      <c r="H3394" s="590"/>
      <c r="I3394" s="596"/>
      <c r="J3394" s="591">
        <v>0</v>
      </c>
    </row>
    <row r="3395" spans="1:10" ht="15" customHeight="1">
      <c r="A3395" s="587"/>
      <c r="B3395" s="291">
        <v>14</v>
      </c>
      <c r="C3395" s="593" t="str">
        <f>_xlfn.CONCAT(Table1[[#This Row],[groupid]],Table1[[#This Row],[Thành phần hao phí]])</f>
        <v>14Nhân công 3,5/7, nhóm 1</v>
      </c>
      <c r="D3395" s="594" t="s">
        <v>96</v>
      </c>
      <c r="E3395" s="589" t="s">
        <v>97</v>
      </c>
      <c r="F3395" s="588" t="s">
        <v>93</v>
      </c>
      <c r="G3395" s="595">
        <v>0.36</v>
      </c>
      <c r="H3395" s="590">
        <v>0</v>
      </c>
      <c r="I3395" s="596">
        <v>1</v>
      </c>
      <c r="J3395" s="591">
        <v>0</v>
      </c>
    </row>
    <row r="3396" spans="1:10" ht="15" customHeight="1">
      <c r="A3396" s="587"/>
      <c r="B3396" s="291">
        <v>14</v>
      </c>
      <c r="C3396" s="593" t="str">
        <f>_xlfn.CONCAT(Table1[[#This Row],[groupid]],Table1[[#This Row],[Thành phần hao phí]])</f>
        <v>14c) Máy thi công</v>
      </c>
      <c r="D3396" s="594"/>
      <c r="E3396" s="589" t="s">
        <v>230</v>
      </c>
      <c r="F3396" s="588"/>
      <c r="G3396" s="595"/>
      <c r="H3396" s="590"/>
      <c r="I3396" s="596"/>
      <c r="J3396" s="591">
        <v>0</v>
      </c>
    </row>
    <row r="3397" spans="1:10" ht="15" customHeight="1">
      <c r="A3397" s="587"/>
      <c r="B3397" s="291">
        <v>14</v>
      </c>
      <c r="C3397" s="593" t="str">
        <f>_xlfn.CONCAT(Table1[[#This Row],[groupid]],Table1[[#This Row],[Thành phần hao phí]])</f>
        <v>14Máy đào gầu dây 1,2m3</v>
      </c>
      <c r="D3397" s="594" t="s">
        <v>105</v>
      </c>
      <c r="E3397" s="589" t="s">
        <v>106</v>
      </c>
      <c r="F3397" s="588" t="s">
        <v>103</v>
      </c>
      <c r="G3397" s="595">
        <v>0.192</v>
      </c>
      <c r="H3397" s="590">
        <v>0</v>
      </c>
      <c r="I3397" s="596">
        <v>1</v>
      </c>
      <c r="J3397" s="591">
        <v>0</v>
      </c>
    </row>
    <row r="3398" spans="1:10" ht="15" customHeight="1">
      <c r="A3398" s="587"/>
      <c r="B3398" s="291">
        <v>14</v>
      </c>
      <c r="C3398" s="593" t="str">
        <f>_xlfn.CONCAT(Table1[[#This Row],[groupid]],Table1[[#This Row],[Thành phần hao phí]])</f>
        <v>14Sà lan 250T</v>
      </c>
      <c r="D3398" s="594" t="s">
        <v>113</v>
      </c>
      <c r="E3398" s="589" t="s">
        <v>114</v>
      </c>
      <c r="F3398" s="588" t="s">
        <v>103</v>
      </c>
      <c r="G3398" s="595">
        <v>0.192</v>
      </c>
      <c r="H3398" s="590">
        <v>0</v>
      </c>
      <c r="I3398" s="596">
        <v>1</v>
      </c>
      <c r="J3398" s="591">
        <v>0</v>
      </c>
    </row>
    <row r="3399" spans="1:10" ht="15" customHeight="1">
      <c r="A3399" s="587"/>
      <c r="B3399" s="291">
        <v>14</v>
      </c>
      <c r="C3399" s="593" t="str">
        <f>_xlfn.CONCAT(Table1[[#This Row],[groupid]],Table1[[#This Row],[Thành phần hao phí]])</f>
        <v>14Sà lan 400T</v>
      </c>
      <c r="D3399" s="594" t="s">
        <v>116</v>
      </c>
      <c r="E3399" s="589" t="s">
        <v>117</v>
      </c>
      <c r="F3399" s="588" t="s">
        <v>103</v>
      </c>
      <c r="G3399" s="595">
        <v>0.192</v>
      </c>
      <c r="H3399" s="590">
        <v>0</v>
      </c>
      <c r="I3399" s="596">
        <v>1</v>
      </c>
      <c r="J3399" s="591">
        <v>0</v>
      </c>
    </row>
    <row r="3400" spans="1:10" ht="15" customHeight="1">
      <c r="A3400" s="587"/>
      <c r="B3400" s="291">
        <v>14</v>
      </c>
      <c r="C3400" s="593" t="str">
        <f>_xlfn.CONCAT(Table1[[#This Row],[groupid]],Table1[[#This Row],[Thành phần hao phí]])</f>
        <v>14Cộng</v>
      </c>
      <c r="D3400" s="594"/>
      <c r="E3400" s="589" t="s">
        <v>314</v>
      </c>
      <c r="F3400" s="588"/>
      <c r="G3400" s="595"/>
      <c r="H3400" s="590"/>
      <c r="I3400" s="596"/>
      <c r="J3400" s="591">
        <v>0</v>
      </c>
    </row>
    <row r="3401" spans="1:10" ht="15" customHeight="1">
      <c r="A3401" s="587">
        <v>15</v>
      </c>
      <c r="B3401" s="291">
        <v>15</v>
      </c>
      <c r="C3401" s="593" t="str">
        <f>_xlfn.CONCAT(Table1[[#This Row],[groupid]],Table1[[#This Row],[Thành phần hao phí]])</f>
        <v>150</v>
      </c>
      <c r="D3401" s="594">
        <v>0</v>
      </c>
      <c r="E3401" s="589">
        <v>0</v>
      </c>
      <c r="F3401" s="588">
        <v>0</v>
      </c>
      <c r="G3401" s="595">
        <v>1</v>
      </c>
      <c r="H3401" s="590"/>
      <c r="I3401" s="596"/>
      <c r="J3401" s="591"/>
    </row>
    <row r="3402" spans="1:10" ht="15" customHeight="1">
      <c r="A3402" s="587"/>
      <c r="B3402" s="291">
        <v>15</v>
      </c>
      <c r="C3402" s="593" t="str">
        <f>_xlfn.CONCAT(Table1[[#This Row],[groupid]],Table1[[#This Row],[Thành phần hao phí]])</f>
        <v>15b) Nhân công</v>
      </c>
      <c r="D3402" s="594"/>
      <c r="E3402" s="589" t="s">
        <v>229</v>
      </c>
      <c r="F3402" s="588"/>
      <c r="G3402" s="595"/>
      <c r="H3402" s="590"/>
      <c r="I3402" s="596"/>
      <c r="J3402" s="591">
        <v>0</v>
      </c>
    </row>
    <row r="3403" spans="1:10" ht="15" customHeight="1">
      <c r="A3403" s="587"/>
      <c r="B3403" s="291">
        <v>15</v>
      </c>
      <c r="C3403" s="593" t="str">
        <f>_xlfn.CONCAT(Table1[[#This Row],[groupid]],Table1[[#This Row],[Thành phần hao phí]])</f>
        <v>15Nhân công 3,5/7, nhóm 1</v>
      </c>
      <c r="D3403" s="594" t="s">
        <v>96</v>
      </c>
      <c r="E3403" s="589" t="s">
        <v>97</v>
      </c>
      <c r="F3403" s="588" t="s">
        <v>93</v>
      </c>
      <c r="G3403" s="595">
        <v>0.36</v>
      </c>
      <c r="H3403" s="590">
        <v>0</v>
      </c>
      <c r="I3403" s="596">
        <v>1</v>
      </c>
      <c r="J3403" s="591">
        <v>0</v>
      </c>
    </row>
    <row r="3404" spans="1:10" ht="15" customHeight="1">
      <c r="A3404" s="587"/>
      <c r="B3404" s="291">
        <v>15</v>
      </c>
      <c r="C3404" s="593" t="str">
        <f>_xlfn.CONCAT(Table1[[#This Row],[groupid]],Table1[[#This Row],[Thành phần hao phí]])</f>
        <v>15c) Máy thi công</v>
      </c>
      <c r="D3404" s="594"/>
      <c r="E3404" s="589" t="s">
        <v>230</v>
      </c>
      <c r="F3404" s="588"/>
      <c r="G3404" s="595"/>
      <c r="H3404" s="590"/>
      <c r="I3404" s="596"/>
      <c r="J3404" s="591">
        <v>0</v>
      </c>
    </row>
    <row r="3405" spans="1:10" ht="15" customHeight="1">
      <c r="A3405" s="587"/>
      <c r="B3405" s="291">
        <v>15</v>
      </c>
      <c r="C3405" s="593" t="str">
        <f>_xlfn.CONCAT(Table1[[#This Row],[groupid]],Table1[[#This Row],[Thành phần hao phí]])</f>
        <v>15Máy đào gầu dây 1,2m3</v>
      </c>
      <c r="D3405" s="594" t="s">
        <v>105</v>
      </c>
      <c r="E3405" s="589" t="s">
        <v>106</v>
      </c>
      <c r="F3405" s="588" t="s">
        <v>103</v>
      </c>
      <c r="G3405" s="595">
        <v>0.192</v>
      </c>
      <c r="H3405" s="590">
        <v>0</v>
      </c>
      <c r="I3405" s="596">
        <v>1</v>
      </c>
      <c r="J3405" s="591">
        <v>0</v>
      </c>
    </row>
    <row r="3406" spans="1:10" ht="15" customHeight="1">
      <c r="A3406" s="587"/>
      <c r="B3406" s="291">
        <v>15</v>
      </c>
      <c r="C3406" s="593" t="str">
        <f>_xlfn.CONCAT(Table1[[#This Row],[groupid]],Table1[[#This Row],[Thành phần hao phí]])</f>
        <v>15Sà lan 250T</v>
      </c>
      <c r="D3406" s="594" t="s">
        <v>113</v>
      </c>
      <c r="E3406" s="589" t="s">
        <v>114</v>
      </c>
      <c r="F3406" s="588" t="s">
        <v>103</v>
      </c>
      <c r="G3406" s="595">
        <v>0.192</v>
      </c>
      <c r="H3406" s="590">
        <v>0</v>
      </c>
      <c r="I3406" s="596">
        <v>1</v>
      </c>
      <c r="J3406" s="591">
        <v>0</v>
      </c>
    </row>
    <row r="3407" spans="1:10" ht="15" customHeight="1">
      <c r="A3407" s="587"/>
      <c r="B3407" s="291">
        <v>15</v>
      </c>
      <c r="C3407" s="593" t="str">
        <f>_xlfn.CONCAT(Table1[[#This Row],[groupid]],Table1[[#This Row],[Thành phần hao phí]])</f>
        <v>15Sà lan 400T</v>
      </c>
      <c r="D3407" s="594" t="s">
        <v>116</v>
      </c>
      <c r="E3407" s="589" t="s">
        <v>117</v>
      </c>
      <c r="F3407" s="588" t="s">
        <v>103</v>
      </c>
      <c r="G3407" s="595">
        <v>0.192</v>
      </c>
      <c r="H3407" s="590">
        <v>0</v>
      </c>
      <c r="I3407" s="596">
        <v>1</v>
      </c>
      <c r="J3407" s="591">
        <v>0</v>
      </c>
    </row>
    <row r="3408" spans="1:10" ht="15" customHeight="1">
      <c r="A3408" s="587"/>
      <c r="B3408" s="291">
        <v>15</v>
      </c>
      <c r="C3408" s="593" t="str">
        <f>_xlfn.CONCAT(Table1[[#This Row],[groupid]],Table1[[#This Row],[Thành phần hao phí]])</f>
        <v>15Cộng</v>
      </c>
      <c r="D3408" s="594"/>
      <c r="E3408" s="589" t="s">
        <v>314</v>
      </c>
      <c r="F3408" s="588"/>
      <c r="G3408" s="595"/>
      <c r="H3408" s="590"/>
      <c r="I3408" s="596"/>
      <c r="J3408" s="591">
        <v>0</v>
      </c>
    </row>
    <row r="3409" spans="1:10" ht="15" customHeight="1">
      <c r="A3409" s="587">
        <v>16</v>
      </c>
      <c r="B3409" s="291">
        <v>16</v>
      </c>
      <c r="C3409" s="593" t="str">
        <f>_xlfn.CONCAT(Table1[[#This Row],[groupid]],Table1[[#This Row],[Thành phần hao phí]])</f>
        <v>160</v>
      </c>
      <c r="D3409" s="594">
        <v>0</v>
      </c>
      <c r="E3409" s="589">
        <v>0</v>
      </c>
      <c r="F3409" s="588">
        <v>0</v>
      </c>
      <c r="G3409" s="595">
        <v>1</v>
      </c>
      <c r="H3409" s="590"/>
      <c r="I3409" s="596"/>
      <c r="J3409" s="591"/>
    </row>
    <row r="3410" spans="1:10" ht="15" customHeight="1">
      <c r="A3410" s="587"/>
      <c r="B3410" s="291">
        <v>16</v>
      </c>
      <c r="C3410" s="593" t="str">
        <f>_xlfn.CONCAT(Table1[[#This Row],[groupid]],Table1[[#This Row],[Thành phần hao phí]])</f>
        <v>16b) Nhân công</v>
      </c>
      <c r="D3410" s="594"/>
      <c r="E3410" s="589" t="s">
        <v>229</v>
      </c>
      <c r="F3410" s="588"/>
      <c r="G3410" s="595"/>
      <c r="H3410" s="590"/>
      <c r="I3410" s="596"/>
      <c r="J3410" s="591">
        <v>0</v>
      </c>
    </row>
    <row r="3411" spans="1:10" ht="15" customHeight="1">
      <c r="A3411" s="587"/>
      <c r="B3411" s="291">
        <v>16</v>
      </c>
      <c r="C3411" s="593" t="str">
        <f>_xlfn.CONCAT(Table1[[#This Row],[groupid]],Table1[[#This Row],[Thành phần hao phí]])</f>
        <v>16Nhân công 3,5/7, nhóm 1</v>
      </c>
      <c r="D3411" s="594" t="s">
        <v>96</v>
      </c>
      <c r="E3411" s="589" t="s">
        <v>97</v>
      </c>
      <c r="F3411" s="588" t="s">
        <v>93</v>
      </c>
      <c r="G3411" s="595">
        <v>0.36</v>
      </c>
      <c r="H3411" s="590">
        <v>0</v>
      </c>
      <c r="I3411" s="596">
        <v>1</v>
      </c>
      <c r="J3411" s="591">
        <v>0</v>
      </c>
    </row>
    <row r="3412" spans="1:10" ht="15" customHeight="1">
      <c r="A3412" s="587"/>
      <c r="B3412" s="291">
        <v>16</v>
      </c>
      <c r="C3412" s="593" t="str">
        <f>_xlfn.CONCAT(Table1[[#This Row],[groupid]],Table1[[#This Row],[Thành phần hao phí]])</f>
        <v>16c) Máy thi công</v>
      </c>
      <c r="D3412" s="594"/>
      <c r="E3412" s="589" t="s">
        <v>230</v>
      </c>
      <c r="F3412" s="588"/>
      <c r="G3412" s="595"/>
      <c r="H3412" s="590"/>
      <c r="I3412" s="596"/>
      <c r="J3412" s="591">
        <v>0</v>
      </c>
    </row>
    <row r="3413" spans="1:10" ht="15" customHeight="1">
      <c r="A3413" s="587"/>
      <c r="B3413" s="291">
        <v>16</v>
      </c>
      <c r="C3413" s="593" t="str">
        <f>_xlfn.CONCAT(Table1[[#This Row],[groupid]],Table1[[#This Row],[Thành phần hao phí]])</f>
        <v>16Máy đào gầu dây 1,2m3</v>
      </c>
      <c r="D3413" s="594" t="s">
        <v>105</v>
      </c>
      <c r="E3413" s="589" t="s">
        <v>106</v>
      </c>
      <c r="F3413" s="588" t="s">
        <v>103</v>
      </c>
      <c r="G3413" s="595">
        <v>0.192</v>
      </c>
      <c r="H3413" s="590">
        <v>0</v>
      </c>
      <c r="I3413" s="596">
        <v>1</v>
      </c>
      <c r="J3413" s="591">
        <v>0</v>
      </c>
    </row>
    <row r="3414" spans="1:10" ht="15" customHeight="1">
      <c r="A3414" s="587"/>
      <c r="B3414" s="291">
        <v>16</v>
      </c>
      <c r="C3414" s="593" t="str">
        <f>_xlfn.CONCAT(Table1[[#This Row],[groupid]],Table1[[#This Row],[Thành phần hao phí]])</f>
        <v>16Sà lan 250T</v>
      </c>
      <c r="D3414" s="594" t="s">
        <v>113</v>
      </c>
      <c r="E3414" s="589" t="s">
        <v>114</v>
      </c>
      <c r="F3414" s="588" t="s">
        <v>103</v>
      </c>
      <c r="G3414" s="595">
        <v>0.192</v>
      </c>
      <c r="H3414" s="590">
        <v>0</v>
      </c>
      <c r="I3414" s="596">
        <v>1</v>
      </c>
      <c r="J3414" s="591">
        <v>0</v>
      </c>
    </row>
    <row r="3415" spans="1:10" ht="15" customHeight="1">
      <c r="A3415" s="587"/>
      <c r="B3415" s="291">
        <v>16</v>
      </c>
      <c r="C3415" s="593" t="str">
        <f>_xlfn.CONCAT(Table1[[#This Row],[groupid]],Table1[[#This Row],[Thành phần hao phí]])</f>
        <v>16Sà lan 400T</v>
      </c>
      <c r="D3415" s="594" t="s">
        <v>116</v>
      </c>
      <c r="E3415" s="589" t="s">
        <v>117</v>
      </c>
      <c r="F3415" s="588" t="s">
        <v>103</v>
      </c>
      <c r="G3415" s="595">
        <v>0.192</v>
      </c>
      <c r="H3415" s="590">
        <v>0</v>
      </c>
      <c r="I3415" s="596">
        <v>1</v>
      </c>
      <c r="J3415" s="591">
        <v>0</v>
      </c>
    </row>
    <row r="3416" spans="1:10" ht="15" customHeight="1">
      <c r="A3416" s="587"/>
      <c r="B3416" s="291">
        <v>16</v>
      </c>
      <c r="C3416" s="593" t="str">
        <f>_xlfn.CONCAT(Table1[[#This Row],[groupid]],Table1[[#This Row],[Thành phần hao phí]])</f>
        <v>16Cộng</v>
      </c>
      <c r="D3416" s="594"/>
      <c r="E3416" s="589" t="s">
        <v>314</v>
      </c>
      <c r="F3416" s="588"/>
      <c r="G3416" s="595"/>
      <c r="H3416" s="590"/>
      <c r="I3416" s="596"/>
      <c r="J3416" s="591">
        <v>0</v>
      </c>
    </row>
    <row r="3417" spans="1:10" ht="15" customHeight="1">
      <c r="A3417" s="587">
        <v>17</v>
      </c>
      <c r="B3417" s="291">
        <v>17</v>
      </c>
      <c r="C3417" s="593" t="str">
        <f>_xlfn.CONCAT(Table1[[#This Row],[groupid]],Table1[[#This Row],[Thành phần hao phí]])</f>
        <v>170</v>
      </c>
      <c r="D3417" s="594">
        <v>0</v>
      </c>
      <c r="E3417" s="589">
        <v>0</v>
      </c>
      <c r="F3417" s="588">
        <v>0</v>
      </c>
      <c r="G3417" s="595">
        <v>1</v>
      </c>
      <c r="H3417" s="590"/>
      <c r="I3417" s="596"/>
      <c r="J3417" s="591"/>
    </row>
    <row r="3418" spans="1:10" ht="15" customHeight="1">
      <c r="A3418" s="587"/>
      <c r="B3418" s="291">
        <v>17</v>
      </c>
      <c r="C3418" s="593" t="str">
        <f>_xlfn.CONCAT(Table1[[#This Row],[groupid]],Table1[[#This Row],[Thành phần hao phí]])</f>
        <v>17b) Nhân công</v>
      </c>
      <c r="D3418" s="594"/>
      <c r="E3418" s="589" t="s">
        <v>229</v>
      </c>
      <c r="F3418" s="588"/>
      <c r="G3418" s="595"/>
      <c r="H3418" s="590"/>
      <c r="I3418" s="596"/>
      <c r="J3418" s="591">
        <v>0</v>
      </c>
    </row>
    <row r="3419" spans="1:10" ht="15" customHeight="1">
      <c r="A3419" s="587"/>
      <c r="B3419" s="291">
        <v>17</v>
      </c>
      <c r="C3419" s="593" t="str">
        <f>_xlfn.CONCAT(Table1[[#This Row],[groupid]],Table1[[#This Row],[Thành phần hao phí]])</f>
        <v>17Nhân công 3,5/7, nhóm 1</v>
      </c>
      <c r="D3419" s="594" t="s">
        <v>96</v>
      </c>
      <c r="E3419" s="589" t="s">
        <v>97</v>
      </c>
      <c r="F3419" s="588" t="s">
        <v>93</v>
      </c>
      <c r="G3419" s="595">
        <v>0.36</v>
      </c>
      <c r="H3419" s="590">
        <v>0</v>
      </c>
      <c r="I3419" s="596">
        <v>1</v>
      </c>
      <c r="J3419" s="591">
        <v>0</v>
      </c>
    </row>
    <row r="3420" spans="1:10" ht="15" customHeight="1">
      <c r="A3420" s="587"/>
      <c r="B3420" s="291">
        <v>17</v>
      </c>
      <c r="C3420" s="593" t="str">
        <f>_xlfn.CONCAT(Table1[[#This Row],[groupid]],Table1[[#This Row],[Thành phần hao phí]])</f>
        <v>17c) Máy thi công</v>
      </c>
      <c r="D3420" s="594"/>
      <c r="E3420" s="589" t="s">
        <v>230</v>
      </c>
      <c r="F3420" s="588"/>
      <c r="G3420" s="595"/>
      <c r="H3420" s="590"/>
      <c r="I3420" s="596"/>
      <c r="J3420" s="591">
        <v>0</v>
      </c>
    </row>
    <row r="3421" spans="1:10" ht="15" customHeight="1">
      <c r="A3421" s="587"/>
      <c r="B3421" s="291">
        <v>17</v>
      </c>
      <c r="C3421" s="593" t="str">
        <f>_xlfn.CONCAT(Table1[[#This Row],[groupid]],Table1[[#This Row],[Thành phần hao phí]])</f>
        <v>17Máy đào gầu dây 1,2m3</v>
      </c>
      <c r="D3421" s="594" t="s">
        <v>105</v>
      </c>
      <c r="E3421" s="589" t="s">
        <v>106</v>
      </c>
      <c r="F3421" s="588" t="s">
        <v>103</v>
      </c>
      <c r="G3421" s="595">
        <v>0.192</v>
      </c>
      <c r="H3421" s="590">
        <v>0</v>
      </c>
      <c r="I3421" s="596">
        <v>1</v>
      </c>
      <c r="J3421" s="591">
        <v>0</v>
      </c>
    </row>
    <row r="3422" spans="1:10" ht="15" customHeight="1">
      <c r="A3422" s="587"/>
      <c r="B3422" s="291">
        <v>17</v>
      </c>
      <c r="C3422" s="593" t="str">
        <f>_xlfn.CONCAT(Table1[[#This Row],[groupid]],Table1[[#This Row],[Thành phần hao phí]])</f>
        <v>17Sà lan 250T</v>
      </c>
      <c r="D3422" s="594" t="s">
        <v>113</v>
      </c>
      <c r="E3422" s="589" t="s">
        <v>114</v>
      </c>
      <c r="F3422" s="588" t="s">
        <v>103</v>
      </c>
      <c r="G3422" s="595">
        <v>0.192</v>
      </c>
      <c r="H3422" s="590">
        <v>0</v>
      </c>
      <c r="I3422" s="596">
        <v>1</v>
      </c>
      <c r="J3422" s="591">
        <v>0</v>
      </c>
    </row>
    <row r="3423" spans="1:10" ht="15" customHeight="1">
      <c r="A3423" s="587"/>
      <c r="B3423" s="291">
        <v>17</v>
      </c>
      <c r="C3423" s="593" t="str">
        <f>_xlfn.CONCAT(Table1[[#This Row],[groupid]],Table1[[#This Row],[Thành phần hao phí]])</f>
        <v>17Sà lan 400T</v>
      </c>
      <c r="D3423" s="594" t="s">
        <v>116</v>
      </c>
      <c r="E3423" s="589" t="s">
        <v>117</v>
      </c>
      <c r="F3423" s="588" t="s">
        <v>103</v>
      </c>
      <c r="G3423" s="595">
        <v>0.192</v>
      </c>
      <c r="H3423" s="590">
        <v>0</v>
      </c>
      <c r="I3423" s="596">
        <v>1</v>
      </c>
      <c r="J3423" s="591">
        <v>0</v>
      </c>
    </row>
    <row r="3424" spans="1:10" ht="15" customHeight="1">
      <c r="A3424" s="587"/>
      <c r="B3424" s="291">
        <v>17</v>
      </c>
      <c r="C3424" s="593" t="str">
        <f>_xlfn.CONCAT(Table1[[#This Row],[groupid]],Table1[[#This Row],[Thành phần hao phí]])</f>
        <v>17Cộng</v>
      </c>
      <c r="D3424" s="594"/>
      <c r="E3424" s="589" t="s">
        <v>314</v>
      </c>
      <c r="F3424" s="588"/>
      <c r="G3424" s="595"/>
      <c r="H3424" s="590"/>
      <c r="I3424" s="596"/>
      <c r="J3424" s="591">
        <v>0</v>
      </c>
    </row>
    <row r="3425" spans="1:10" ht="15" customHeight="1">
      <c r="A3425" s="587">
        <v>1</v>
      </c>
      <c r="B3425" s="291">
        <v>1</v>
      </c>
      <c r="C3425" s="593" t="str">
        <f>_xlfn.CONCAT(Table1[[#This Row],[groupid]],Table1[[#This Row],[Thành phần hao phí]])</f>
        <v>1Nạo vét bùn bằng thủ công</v>
      </c>
      <c r="D3425" s="594" t="s">
        <v>44</v>
      </c>
      <c r="E3425" s="589" t="s">
        <v>45</v>
      </c>
      <c r="F3425" s="588" t="s">
        <v>46</v>
      </c>
      <c r="G3425" s="595">
        <v>1</v>
      </c>
      <c r="H3425" s="590"/>
      <c r="I3425" s="596"/>
      <c r="J3425" s="591"/>
    </row>
    <row r="3426" spans="1:10" ht="15" customHeight="1">
      <c r="A3426" s="587"/>
      <c r="B3426" s="291">
        <v>1</v>
      </c>
      <c r="C3426" s="593" t="str">
        <f>_xlfn.CONCAT(Table1[[#This Row],[groupid]],Table1[[#This Row],[Thành phần hao phí]])</f>
        <v>1b) Nhân công</v>
      </c>
      <c r="D3426" s="594"/>
      <c r="E3426" s="589" t="s">
        <v>229</v>
      </c>
      <c r="F3426" s="588"/>
      <c r="G3426" s="595"/>
      <c r="H3426" s="590"/>
      <c r="I3426" s="596"/>
      <c r="J3426" s="591">
        <v>211893</v>
      </c>
    </row>
    <row r="3427" spans="1:10" ht="15" customHeight="1">
      <c r="A3427" s="587"/>
      <c r="B3427" s="291">
        <v>1</v>
      </c>
      <c r="C3427" s="593" t="str">
        <f>_xlfn.CONCAT(Table1[[#This Row],[groupid]],Table1[[#This Row],[Thành phần hao phí]])</f>
        <v>1Nhân công 3,0/7, nhóm 1</v>
      </c>
      <c r="D3427" s="594" t="s">
        <v>91</v>
      </c>
      <c r="E3427" s="589" t="s">
        <v>92</v>
      </c>
      <c r="F3427" s="588" t="s">
        <v>93</v>
      </c>
      <c r="G3427" s="595">
        <v>0.94</v>
      </c>
      <c r="H3427" s="590">
        <v>225418</v>
      </c>
      <c r="I3427" s="596">
        <v>1</v>
      </c>
      <c r="J3427" s="591">
        <v>211893</v>
      </c>
    </row>
    <row r="3428" spans="1:10" ht="15" customHeight="1">
      <c r="A3428" s="587">
        <v>2</v>
      </c>
      <c r="B3428" s="291">
        <v>2</v>
      </c>
      <c r="C3428" s="593" t="str">
        <f>_xlfn.CONCAT(Table1[[#This Row],[groupid]],Table1[[#This Row],[Thành phần hao phí]])</f>
        <v>2Nạo vét kênh mương bằng máy đào gầu dây 0,4m3, chiều cao đổ đất &lt;= 3m, bùn đặc lắng đọng dưới 3 năm</v>
      </c>
      <c r="D3428" s="594" t="s">
        <v>52</v>
      </c>
      <c r="E3428" s="589" t="s">
        <v>53</v>
      </c>
      <c r="F3428" s="588" t="s">
        <v>54</v>
      </c>
      <c r="G3428" s="595">
        <v>1</v>
      </c>
      <c r="H3428" s="590"/>
      <c r="I3428" s="596"/>
      <c r="J3428" s="591"/>
    </row>
    <row r="3429" spans="1:10" ht="15" customHeight="1">
      <c r="A3429" s="587"/>
      <c r="B3429" s="291">
        <v>2</v>
      </c>
      <c r="C3429" s="593" t="str">
        <f>_xlfn.CONCAT(Table1[[#This Row],[groupid]],Table1[[#This Row],[Thành phần hao phí]])</f>
        <v>2b) Nhân công</v>
      </c>
      <c r="D3429" s="594"/>
      <c r="E3429" s="589" t="s">
        <v>229</v>
      </c>
      <c r="F3429" s="588"/>
      <c r="G3429" s="595"/>
      <c r="H3429" s="590"/>
      <c r="I3429" s="596"/>
      <c r="J3429" s="591">
        <v>202130</v>
      </c>
    </row>
    <row r="3430" spans="1:10" ht="15" customHeight="1">
      <c r="A3430" s="587"/>
      <c r="B3430" s="291">
        <v>2</v>
      </c>
      <c r="C3430" s="593" t="str">
        <f>_xlfn.CONCAT(Table1[[#This Row],[groupid]],Table1[[#This Row],[Thành phần hao phí]])</f>
        <v>2Nhân công 3,5/7, nhóm 1</v>
      </c>
      <c r="D3430" s="594" t="s">
        <v>96</v>
      </c>
      <c r="E3430" s="589" t="s">
        <v>97</v>
      </c>
      <c r="F3430" s="588" t="s">
        <v>93</v>
      </c>
      <c r="G3430" s="595">
        <v>0.82</v>
      </c>
      <c r="H3430" s="590">
        <v>246500</v>
      </c>
      <c r="I3430" s="596">
        <v>1</v>
      </c>
      <c r="J3430" s="591">
        <v>202130</v>
      </c>
    </row>
    <row r="3431" spans="1:10" ht="15" customHeight="1">
      <c r="A3431" s="587"/>
      <c r="B3431" s="291">
        <v>2</v>
      </c>
      <c r="C3431" s="593" t="str">
        <f>_xlfn.CONCAT(Table1[[#This Row],[groupid]],Table1[[#This Row],[Thành phần hao phí]])</f>
        <v>2c) Máy thi công</v>
      </c>
      <c r="D3431" s="594"/>
      <c r="E3431" s="589" t="s">
        <v>230</v>
      </c>
      <c r="F3431" s="588"/>
      <c r="G3431" s="595"/>
      <c r="H3431" s="590"/>
      <c r="I3431" s="596"/>
      <c r="J3431" s="591">
        <v>978209</v>
      </c>
    </row>
    <row r="3432" spans="1:10" ht="15" customHeight="1">
      <c r="A3432" s="587"/>
      <c r="B3432" s="291">
        <v>2</v>
      </c>
      <c r="C3432" s="593" t="str">
        <f>_xlfn.CONCAT(Table1[[#This Row],[groupid]],Table1[[#This Row],[Thành phần hao phí]])</f>
        <v>2Máy đào gầu dây 0,4m3</v>
      </c>
      <c r="D3432" s="594" t="s">
        <v>101</v>
      </c>
      <c r="E3432" s="589" t="s">
        <v>102</v>
      </c>
      <c r="F3432" s="588" t="s">
        <v>103</v>
      </c>
      <c r="G3432" s="595">
        <v>0.44</v>
      </c>
      <c r="H3432" s="590">
        <v>1992824</v>
      </c>
      <c r="I3432" s="596">
        <v>1</v>
      </c>
      <c r="J3432" s="591">
        <v>876843</v>
      </c>
    </row>
    <row r="3433" spans="1:10" ht="15" customHeight="1">
      <c r="A3433" s="587"/>
      <c r="B3433" s="291">
        <v>2</v>
      </c>
      <c r="C3433" s="593" t="str">
        <f>_xlfn.CONCAT(Table1[[#This Row],[groupid]],Table1[[#This Row],[Thành phần hao phí]])</f>
        <v>2Phao thép 60T đặt máy</v>
      </c>
      <c r="D3433" s="594" t="s">
        <v>108</v>
      </c>
      <c r="E3433" s="589" t="s">
        <v>112</v>
      </c>
      <c r="F3433" s="588" t="s">
        <v>103</v>
      </c>
      <c r="G3433" s="595">
        <v>0.44</v>
      </c>
      <c r="H3433" s="590">
        <v>115189</v>
      </c>
      <c r="I3433" s="596">
        <v>1</v>
      </c>
      <c r="J3433" s="591">
        <v>50683</v>
      </c>
    </row>
    <row r="3434" spans="1:10" ht="15" customHeight="1">
      <c r="A3434" s="587"/>
      <c r="B3434" s="291">
        <v>2</v>
      </c>
      <c r="C3434" s="593" t="str">
        <f>_xlfn.CONCAT(Table1[[#This Row],[groupid]],Table1[[#This Row],[Thành phần hao phí]])</f>
        <v>2Phao thép 60T chứa bùn</v>
      </c>
      <c r="D3434" s="594" t="s">
        <v>108</v>
      </c>
      <c r="E3434" s="589" t="s">
        <v>111</v>
      </c>
      <c r="F3434" s="588" t="s">
        <v>103</v>
      </c>
      <c r="G3434" s="595">
        <v>0.44</v>
      </c>
      <c r="H3434" s="590">
        <v>115189</v>
      </c>
      <c r="I3434" s="596">
        <v>1</v>
      </c>
      <c r="J3434" s="591">
        <v>50683</v>
      </c>
    </row>
    <row r="3435" spans="1:10" ht="15" customHeight="1">
      <c r="A3435" s="587"/>
      <c r="B3435" s="291">
        <v>2</v>
      </c>
      <c r="C3435" s="593" t="str">
        <f>_xlfn.CONCAT(Table1[[#This Row],[groupid]],Table1[[#This Row],[Thành phần hao phí]])</f>
        <v>2Cộng</v>
      </c>
      <c r="D3435" s="594"/>
      <c r="E3435" s="589" t="s">
        <v>314</v>
      </c>
      <c r="F3435" s="588"/>
      <c r="G3435" s="595"/>
      <c r="H3435" s="590"/>
      <c r="I3435" s="596"/>
      <c r="J3435" s="591">
        <v>978209</v>
      </c>
    </row>
    <row r="3436" spans="1:10" ht="15" customHeight="1">
      <c r="A3436" s="587">
        <v>3</v>
      </c>
      <c r="B3436" s="291">
        <v>3</v>
      </c>
      <c r="C3436" s="593" t="str">
        <f>_xlfn.CONCAT(Table1[[#This Row],[groupid]],Table1[[#This Row],[Thành phần hao phí]])</f>
        <v>3Vận chuyển 1km đầu, đi đổ bằng tàu kéo 75cv + phao thép 60T</v>
      </c>
      <c r="D3436" s="594" t="s">
        <v>57</v>
      </c>
      <c r="E3436" s="589" t="s">
        <v>58</v>
      </c>
      <c r="F3436" s="588" t="s">
        <v>54</v>
      </c>
      <c r="G3436" s="595">
        <v>1</v>
      </c>
      <c r="H3436" s="590"/>
      <c r="I3436" s="596"/>
      <c r="J3436" s="591"/>
    </row>
    <row r="3437" spans="1:10" ht="15" customHeight="1">
      <c r="A3437" s="587"/>
      <c r="B3437" s="291">
        <v>3</v>
      </c>
      <c r="C3437" s="593" t="str">
        <f>_xlfn.CONCAT(Table1[[#This Row],[groupid]],Table1[[#This Row],[Thành phần hao phí]])</f>
        <v>3c) Máy thi công</v>
      </c>
      <c r="D3437" s="594"/>
      <c r="E3437" s="589" t="s">
        <v>230</v>
      </c>
      <c r="F3437" s="588"/>
      <c r="G3437" s="595"/>
      <c r="H3437" s="590"/>
      <c r="I3437" s="596"/>
      <c r="J3437" s="591">
        <v>343452</v>
      </c>
    </row>
    <row r="3438" spans="1:10" ht="15" customHeight="1">
      <c r="A3438" s="587"/>
      <c r="B3438" s="291">
        <v>3</v>
      </c>
      <c r="C3438" s="593" t="str">
        <f>_xlfn.CONCAT(Table1[[#This Row],[groupid]],Table1[[#This Row],[Thành phần hao phí]])</f>
        <v>3Phao thép 60T</v>
      </c>
      <c r="D3438" s="594" t="s">
        <v>108</v>
      </c>
      <c r="E3438" s="589" t="s">
        <v>109</v>
      </c>
      <c r="F3438" s="588" t="s">
        <v>103</v>
      </c>
      <c r="G3438" s="595">
        <v>9.4E-2</v>
      </c>
      <c r="H3438" s="590">
        <v>115189</v>
      </c>
      <c r="I3438" s="596">
        <v>1</v>
      </c>
      <c r="J3438" s="591">
        <v>10828</v>
      </c>
    </row>
    <row r="3439" spans="1:10" ht="15" customHeight="1">
      <c r="A3439" s="587"/>
      <c r="B3439" s="291">
        <v>3</v>
      </c>
      <c r="C3439" s="593" t="str">
        <f>_xlfn.CONCAT(Table1[[#This Row],[groupid]],Table1[[#This Row],[Thành phần hao phí]])</f>
        <v>3Tàu kéo 75CV</v>
      </c>
      <c r="D3439" s="594" t="s">
        <v>123</v>
      </c>
      <c r="E3439" s="589" t="s">
        <v>124</v>
      </c>
      <c r="F3439" s="588" t="s">
        <v>103</v>
      </c>
      <c r="G3439" s="595">
        <v>9.4E-2</v>
      </c>
      <c r="H3439" s="590">
        <v>3538558</v>
      </c>
      <c r="I3439" s="596">
        <v>1</v>
      </c>
      <c r="J3439" s="591">
        <v>332624</v>
      </c>
    </row>
    <row r="3440" spans="1:10" ht="15" customHeight="1">
      <c r="A3440" s="587"/>
      <c r="B3440" s="291">
        <v>3</v>
      </c>
      <c r="C3440" s="593" t="str">
        <f>_xlfn.CONCAT(Table1[[#This Row],[groupid]],Table1[[#This Row],[Thành phần hao phí]])</f>
        <v>3Cộng</v>
      </c>
      <c r="D3440" s="594"/>
      <c r="E3440" s="589" t="s">
        <v>314</v>
      </c>
      <c r="F3440" s="588"/>
      <c r="G3440" s="595"/>
      <c r="H3440" s="590"/>
      <c r="I3440" s="596"/>
      <c r="J3440" s="591">
        <v>343452</v>
      </c>
    </row>
    <row r="3441" spans="1:10" ht="15" customHeight="1">
      <c r="A3441" s="587">
        <v>4</v>
      </c>
      <c r="B3441" s="291">
        <v>4</v>
      </c>
      <c r="C3441" s="593" t="str">
        <f>_xlfn.CONCAT(Table1[[#This Row],[groupid]],Table1[[#This Row],[Thành phần hao phí]])</f>
        <v>4Vận chuyển đất, cát đổ đi bằng tàu kéo 360CV, sà lan 400 tấn, vận chuyển 1 km tiếp theo, cự ly &lt;= 6km</v>
      </c>
      <c r="D3441" s="594" t="s">
        <v>60</v>
      </c>
      <c r="E3441" s="589" t="s">
        <v>61</v>
      </c>
      <c r="F3441" s="588" t="s">
        <v>54</v>
      </c>
      <c r="G3441" s="595">
        <v>1</v>
      </c>
      <c r="H3441" s="590"/>
      <c r="I3441" s="596"/>
      <c r="J3441" s="591"/>
    </row>
    <row r="3442" spans="1:10" ht="15" customHeight="1">
      <c r="A3442" s="587"/>
      <c r="B3442" s="291">
        <v>4</v>
      </c>
      <c r="C3442" s="593" t="str">
        <f>_xlfn.CONCAT(Table1[[#This Row],[groupid]],Table1[[#This Row],[Thành phần hao phí]])</f>
        <v>4c) Máy thi công</v>
      </c>
      <c r="D3442" s="594"/>
      <c r="E3442" s="589" t="s">
        <v>230</v>
      </c>
      <c r="F3442" s="588"/>
      <c r="G3442" s="595"/>
      <c r="H3442" s="590"/>
      <c r="I3442" s="596"/>
      <c r="J3442" s="591">
        <v>555370</v>
      </c>
    </row>
    <row r="3443" spans="1:10" ht="15" customHeight="1">
      <c r="A3443" s="587"/>
      <c r="B3443" s="291">
        <v>4</v>
      </c>
      <c r="C3443" s="593" t="str">
        <f>_xlfn.CONCAT(Table1[[#This Row],[groupid]],Table1[[#This Row],[Thành phần hao phí]])</f>
        <v>4Phao thép 60T</v>
      </c>
      <c r="D3443" s="594" t="s">
        <v>108</v>
      </c>
      <c r="E3443" s="589" t="s">
        <v>109</v>
      </c>
      <c r="F3443" s="588" t="s">
        <v>103</v>
      </c>
      <c r="G3443" s="595">
        <v>0.08</v>
      </c>
      <c r="H3443" s="590">
        <v>115189</v>
      </c>
      <c r="I3443" s="596">
        <v>1.9</v>
      </c>
      <c r="J3443" s="591">
        <v>17509</v>
      </c>
    </row>
    <row r="3444" spans="1:10" ht="15" customHeight="1">
      <c r="A3444" s="587"/>
      <c r="B3444" s="291">
        <v>4</v>
      </c>
      <c r="C3444" s="593" t="str">
        <f>_xlfn.CONCAT(Table1[[#This Row],[groupid]],Table1[[#This Row],[Thành phần hao phí]])</f>
        <v>4Tàu kéo 75CV</v>
      </c>
      <c r="D3444" s="594" t="s">
        <v>123</v>
      </c>
      <c r="E3444" s="589" t="s">
        <v>124</v>
      </c>
      <c r="F3444" s="588" t="s">
        <v>103</v>
      </c>
      <c r="G3444" s="595">
        <v>0.08</v>
      </c>
      <c r="H3444" s="590">
        <v>3538558</v>
      </c>
      <c r="I3444" s="596">
        <v>1.9</v>
      </c>
      <c r="J3444" s="591">
        <v>537861</v>
      </c>
    </row>
    <row r="3445" spans="1:10" ht="15" customHeight="1">
      <c r="A3445" s="587"/>
      <c r="B3445" s="291">
        <v>4</v>
      </c>
      <c r="C3445" s="593" t="str">
        <f>_xlfn.CONCAT(Table1[[#This Row],[groupid]],Table1[[#This Row],[Thành phần hao phí]])</f>
        <v>4Cộng</v>
      </c>
      <c r="D3445" s="594"/>
      <c r="E3445" s="589" t="s">
        <v>314</v>
      </c>
      <c r="F3445" s="588"/>
      <c r="G3445" s="595"/>
      <c r="H3445" s="590"/>
      <c r="I3445" s="596"/>
      <c r="J3445" s="591">
        <v>555370</v>
      </c>
    </row>
    <row r="3446" spans="1:10" ht="15" customHeight="1">
      <c r="A3446" s="587">
        <v>5</v>
      </c>
      <c r="B3446" s="291">
        <v>5</v>
      </c>
      <c r="C3446" s="593" t="str">
        <f>_xlfn.CONCAT(Table1[[#This Row],[groupid]],Table1[[#This Row],[Thành phần hao phí]])</f>
        <v>5Đào xúc bùn lên xà lan 400T bằng máy đào gầu dây &lt;1,25m3, (máy đào đứng trên phao thép trọng tải 60T)</v>
      </c>
      <c r="D3446" s="594" t="s">
        <v>63</v>
      </c>
      <c r="E3446" s="589" t="s">
        <v>64</v>
      </c>
      <c r="F3446" s="588" t="s">
        <v>54</v>
      </c>
      <c r="G3446" s="595">
        <v>1</v>
      </c>
      <c r="H3446" s="590"/>
      <c r="I3446" s="596"/>
      <c r="J3446" s="591"/>
    </row>
    <row r="3447" spans="1:10" ht="15" customHeight="1">
      <c r="A3447" s="587"/>
      <c r="B3447" s="291">
        <v>5</v>
      </c>
      <c r="C3447" s="593" t="str">
        <f>_xlfn.CONCAT(Table1[[#This Row],[groupid]],Table1[[#This Row],[Thành phần hao phí]])</f>
        <v>5b) Nhân công</v>
      </c>
      <c r="D3447" s="594"/>
      <c r="E3447" s="589" t="s">
        <v>229</v>
      </c>
      <c r="F3447" s="588"/>
      <c r="G3447" s="595"/>
      <c r="H3447" s="590"/>
      <c r="I3447" s="596"/>
      <c r="J3447" s="591">
        <v>88740</v>
      </c>
    </row>
    <row r="3448" spans="1:10" ht="15" customHeight="1">
      <c r="A3448" s="587"/>
      <c r="B3448" s="291">
        <v>5</v>
      </c>
      <c r="C3448" s="593" t="str">
        <f>_xlfn.CONCAT(Table1[[#This Row],[groupid]],Table1[[#This Row],[Thành phần hao phí]])</f>
        <v>5Nhân công 3,5/7, nhóm 1</v>
      </c>
      <c r="D3448" s="594" t="s">
        <v>96</v>
      </c>
      <c r="E3448" s="589" t="s">
        <v>97</v>
      </c>
      <c r="F3448" s="588" t="s">
        <v>93</v>
      </c>
      <c r="G3448" s="595">
        <v>0.36</v>
      </c>
      <c r="H3448" s="590">
        <v>246500</v>
      </c>
      <c r="I3448" s="596">
        <v>1</v>
      </c>
      <c r="J3448" s="591">
        <v>88740</v>
      </c>
    </row>
    <row r="3449" spans="1:10" ht="15" customHeight="1">
      <c r="A3449" s="587"/>
      <c r="B3449" s="291">
        <v>5</v>
      </c>
      <c r="C3449" s="593" t="str">
        <f>_xlfn.CONCAT(Table1[[#This Row],[groupid]],Table1[[#This Row],[Thành phần hao phí]])</f>
        <v>5c) Máy thi công</v>
      </c>
      <c r="D3449" s="594"/>
      <c r="E3449" s="589" t="s">
        <v>230</v>
      </c>
      <c r="F3449" s="588"/>
      <c r="G3449" s="595"/>
      <c r="H3449" s="590"/>
      <c r="I3449" s="596"/>
      <c r="J3449" s="591">
        <v>1007960</v>
      </c>
    </row>
    <row r="3450" spans="1:10" ht="15" customHeight="1">
      <c r="A3450" s="587"/>
      <c r="B3450" s="291">
        <v>5</v>
      </c>
      <c r="C3450" s="593" t="str">
        <f>_xlfn.CONCAT(Table1[[#This Row],[groupid]],Table1[[#This Row],[Thành phần hao phí]])</f>
        <v>5Máy đào gầu dây 1,2m3</v>
      </c>
      <c r="D3450" s="594" t="s">
        <v>105</v>
      </c>
      <c r="E3450" s="589" t="s">
        <v>106</v>
      </c>
      <c r="F3450" s="588" t="s">
        <v>103</v>
      </c>
      <c r="G3450" s="595">
        <v>0.192</v>
      </c>
      <c r="H3450" s="590">
        <v>3565793</v>
      </c>
      <c r="I3450" s="596">
        <v>1</v>
      </c>
      <c r="J3450" s="591">
        <v>684632</v>
      </c>
    </row>
    <row r="3451" spans="1:10" ht="15" customHeight="1">
      <c r="A3451" s="587"/>
      <c r="B3451" s="291">
        <v>5</v>
      </c>
      <c r="C3451" s="593" t="str">
        <f>_xlfn.CONCAT(Table1[[#This Row],[groupid]],Table1[[#This Row],[Thành phần hao phí]])</f>
        <v>5Sà lan 250T</v>
      </c>
      <c r="D3451" s="594" t="s">
        <v>113</v>
      </c>
      <c r="E3451" s="589" t="s">
        <v>114</v>
      </c>
      <c r="F3451" s="588" t="s">
        <v>103</v>
      </c>
      <c r="G3451" s="595">
        <v>0.192</v>
      </c>
      <c r="H3451" s="590">
        <v>677592</v>
      </c>
      <c r="I3451" s="596">
        <v>1</v>
      </c>
      <c r="J3451" s="591">
        <v>130098</v>
      </c>
    </row>
    <row r="3452" spans="1:10" ht="15" customHeight="1">
      <c r="A3452" s="587"/>
      <c r="B3452" s="291">
        <v>5</v>
      </c>
      <c r="C3452" s="593" t="str">
        <f>_xlfn.CONCAT(Table1[[#This Row],[groupid]],Table1[[#This Row],[Thành phần hao phí]])</f>
        <v>5Phao thép 60T chứa bùn</v>
      </c>
      <c r="D3452" s="594" t="s">
        <v>108</v>
      </c>
      <c r="E3452" s="589" t="s">
        <v>111</v>
      </c>
      <c r="F3452" s="588" t="s">
        <v>103</v>
      </c>
      <c r="G3452" s="595">
        <v>0.192</v>
      </c>
      <c r="H3452" s="590">
        <v>115189</v>
      </c>
      <c r="I3452" s="596">
        <v>1</v>
      </c>
      <c r="J3452" s="591">
        <v>22116</v>
      </c>
    </row>
    <row r="3453" spans="1:10" ht="15" customHeight="1">
      <c r="A3453" s="587"/>
      <c r="B3453" s="291">
        <v>5</v>
      </c>
      <c r="C3453" s="593" t="str">
        <f>_xlfn.CONCAT(Table1[[#This Row],[groupid]],Table1[[#This Row],[Thành phần hao phí]])</f>
        <v>5Sà lan 400T nhận bùn</v>
      </c>
      <c r="D3453" s="594" t="s">
        <v>116</v>
      </c>
      <c r="E3453" s="589" t="s">
        <v>119</v>
      </c>
      <c r="F3453" s="588" t="s">
        <v>103</v>
      </c>
      <c r="G3453" s="595">
        <v>0.192</v>
      </c>
      <c r="H3453" s="590">
        <v>891221</v>
      </c>
      <c r="I3453" s="596">
        <v>1</v>
      </c>
      <c r="J3453" s="591">
        <v>171114</v>
      </c>
    </row>
    <row r="3454" spans="1:10" ht="15" customHeight="1">
      <c r="A3454" s="587"/>
      <c r="B3454" s="291">
        <v>5</v>
      </c>
      <c r="C3454" s="593" t="str">
        <f>_xlfn.CONCAT(Table1[[#This Row],[groupid]],Table1[[#This Row],[Thành phần hao phí]])</f>
        <v>5Cộng</v>
      </c>
      <c r="D3454" s="594"/>
      <c r="E3454" s="589" t="s">
        <v>314</v>
      </c>
      <c r="F3454" s="588"/>
      <c r="G3454" s="595"/>
      <c r="H3454" s="590"/>
      <c r="I3454" s="596"/>
      <c r="J3454" s="591">
        <v>1007960</v>
      </c>
    </row>
    <row r="3455" spans="1:10" ht="15" customHeight="1">
      <c r="A3455" s="587">
        <v>6</v>
      </c>
      <c r="B3455" s="291">
        <v>6</v>
      </c>
      <c r="C3455" s="593" t="str">
        <f>_xlfn.CONCAT(Table1[[#This Row],[groupid]],Table1[[#This Row],[Thành phần hao phí]])</f>
        <v>6Vận chuyển đất, bùn đổ đi bằng tàu kéo 360CV, sà lan 400 tấn, vận chuyển 1 km đầu</v>
      </c>
      <c r="D3455" s="594" t="s">
        <v>57</v>
      </c>
      <c r="E3455" s="589" t="s">
        <v>67</v>
      </c>
      <c r="F3455" s="588" t="s">
        <v>54</v>
      </c>
      <c r="G3455" s="595">
        <v>1</v>
      </c>
      <c r="H3455" s="590"/>
      <c r="I3455" s="596"/>
      <c r="J3455" s="591"/>
    </row>
    <row r="3456" spans="1:10" ht="15" customHeight="1">
      <c r="A3456" s="587"/>
      <c r="B3456" s="291">
        <v>6</v>
      </c>
      <c r="C3456" s="593" t="str">
        <f>_xlfn.CONCAT(Table1[[#This Row],[groupid]],Table1[[#This Row],[Thành phần hao phí]])</f>
        <v>6c) Máy thi công</v>
      </c>
      <c r="D3456" s="594"/>
      <c r="E3456" s="589" t="s">
        <v>230</v>
      </c>
      <c r="F3456" s="588"/>
      <c r="G3456" s="595"/>
      <c r="H3456" s="590"/>
      <c r="I3456" s="596"/>
      <c r="J3456" s="591">
        <v>634088</v>
      </c>
    </row>
    <row r="3457" spans="1:10" ht="15" customHeight="1">
      <c r="A3457" s="587"/>
      <c r="B3457" s="291">
        <v>6</v>
      </c>
      <c r="C3457" s="593" t="str">
        <f>_xlfn.CONCAT(Table1[[#This Row],[groupid]],Table1[[#This Row],[Thành phần hao phí]])</f>
        <v>6Sà lan 400T</v>
      </c>
      <c r="D3457" s="594" t="s">
        <v>116</v>
      </c>
      <c r="E3457" s="589" t="s">
        <v>117</v>
      </c>
      <c r="F3457" s="588" t="s">
        <v>103</v>
      </c>
      <c r="G3457" s="595">
        <v>9.4E-2</v>
      </c>
      <c r="H3457" s="590">
        <v>891221</v>
      </c>
      <c r="I3457" s="596">
        <v>1</v>
      </c>
      <c r="J3457" s="591">
        <v>83775</v>
      </c>
    </row>
    <row r="3458" spans="1:10" ht="15" customHeight="1">
      <c r="A3458" s="587"/>
      <c r="B3458" s="291">
        <v>6</v>
      </c>
      <c r="C3458" s="593" t="str">
        <f>_xlfn.CONCAT(Table1[[#This Row],[groupid]],Table1[[#This Row],[Thành phần hao phí]])</f>
        <v>6Tàu kéo 360CV</v>
      </c>
      <c r="D3458" s="594" t="s">
        <v>120</v>
      </c>
      <c r="E3458" s="589" t="s">
        <v>121</v>
      </c>
      <c r="F3458" s="588" t="s">
        <v>103</v>
      </c>
      <c r="G3458" s="595">
        <v>9.4E-2</v>
      </c>
      <c r="H3458" s="590">
        <v>5854397</v>
      </c>
      <c r="I3458" s="596">
        <v>1</v>
      </c>
      <c r="J3458" s="591">
        <v>550313</v>
      </c>
    </row>
    <row r="3459" spans="1:10" ht="15" customHeight="1">
      <c r="A3459" s="587"/>
      <c r="B3459" s="291">
        <v>6</v>
      </c>
      <c r="C3459" s="593" t="str">
        <f>_xlfn.CONCAT(Table1[[#This Row],[groupid]],Table1[[#This Row],[Thành phần hao phí]])</f>
        <v>6Cộng</v>
      </c>
      <c r="D3459" s="594"/>
      <c r="E3459" s="589" t="s">
        <v>314</v>
      </c>
      <c r="F3459" s="588"/>
      <c r="G3459" s="595"/>
      <c r="H3459" s="590"/>
      <c r="I3459" s="596"/>
      <c r="J3459" s="591">
        <v>634088</v>
      </c>
    </row>
    <row r="3460" spans="1:10" ht="15" customHeight="1">
      <c r="A3460" s="587">
        <v>7</v>
      </c>
      <c r="B3460" s="291">
        <v>7</v>
      </c>
      <c r="C3460" s="593" t="str">
        <f>_xlfn.CONCAT(Table1[[#This Row],[groupid]],Table1[[#This Row],[Thành phần hao phí]])</f>
        <v>7Vận chuyển đất, bùn đổ đi bằng tàu kéo 360CV, sà lan 400 tấn, vận chuyển 1 km tiếp theo, cự ly &lt;= 6km</v>
      </c>
      <c r="D3460" s="594" t="s">
        <v>60</v>
      </c>
      <c r="E3460" s="589" t="s">
        <v>69</v>
      </c>
      <c r="F3460" s="588" t="s">
        <v>54</v>
      </c>
      <c r="G3460" s="595">
        <v>1</v>
      </c>
      <c r="H3460" s="590"/>
      <c r="I3460" s="596"/>
      <c r="J3460" s="591"/>
    </row>
    <row r="3461" spans="1:10" ht="15" customHeight="1">
      <c r="A3461" s="587"/>
      <c r="B3461" s="291">
        <v>7</v>
      </c>
      <c r="C3461" s="593" t="str">
        <f>_xlfn.CONCAT(Table1[[#This Row],[groupid]],Table1[[#This Row],[Thành phần hao phí]])</f>
        <v>7c) Máy thi công</v>
      </c>
      <c r="D3461" s="594"/>
      <c r="E3461" s="589" t="s">
        <v>230</v>
      </c>
      <c r="F3461" s="588"/>
      <c r="G3461" s="595"/>
      <c r="H3461" s="590"/>
      <c r="I3461" s="596"/>
      <c r="J3461" s="591">
        <v>2698247</v>
      </c>
    </row>
    <row r="3462" spans="1:10" ht="15" customHeight="1">
      <c r="A3462" s="587"/>
      <c r="B3462" s="291">
        <v>7</v>
      </c>
      <c r="C3462" s="593" t="str">
        <f>_xlfn.CONCAT(Table1[[#This Row],[groupid]],Table1[[#This Row],[Thành phần hao phí]])</f>
        <v>7Sà lan 400T</v>
      </c>
      <c r="D3462" s="594" t="s">
        <v>116</v>
      </c>
      <c r="E3462" s="589" t="s">
        <v>117</v>
      </c>
      <c r="F3462" s="588" t="s">
        <v>103</v>
      </c>
      <c r="G3462" s="595">
        <v>0.08</v>
      </c>
      <c r="H3462" s="590">
        <v>891221</v>
      </c>
      <c r="I3462" s="596">
        <v>5</v>
      </c>
      <c r="J3462" s="591">
        <v>356488</v>
      </c>
    </row>
    <row r="3463" spans="1:10" ht="15" customHeight="1">
      <c r="A3463" s="587"/>
      <c r="B3463" s="291">
        <v>7</v>
      </c>
      <c r="C3463" s="593" t="str">
        <f>_xlfn.CONCAT(Table1[[#This Row],[groupid]],Table1[[#This Row],[Thành phần hao phí]])</f>
        <v>7Tàu kéo 360CV</v>
      </c>
      <c r="D3463" s="594" t="s">
        <v>120</v>
      </c>
      <c r="E3463" s="589" t="s">
        <v>121</v>
      </c>
      <c r="F3463" s="588" t="s">
        <v>103</v>
      </c>
      <c r="G3463" s="595">
        <v>0.08</v>
      </c>
      <c r="H3463" s="590">
        <v>5854397</v>
      </c>
      <c r="I3463" s="596">
        <v>5</v>
      </c>
      <c r="J3463" s="591">
        <v>2341759</v>
      </c>
    </row>
    <row r="3464" spans="1:10" ht="15" customHeight="1">
      <c r="A3464" s="587"/>
      <c r="B3464" s="291">
        <v>7</v>
      </c>
      <c r="C3464" s="593" t="str">
        <f>_xlfn.CONCAT(Table1[[#This Row],[groupid]],Table1[[#This Row],[Thành phần hao phí]])</f>
        <v>7Cộng</v>
      </c>
      <c r="D3464" s="594"/>
      <c r="E3464" s="589" t="s">
        <v>314</v>
      </c>
      <c r="F3464" s="588"/>
      <c r="G3464" s="595"/>
      <c r="H3464" s="590"/>
      <c r="I3464" s="596"/>
      <c r="J3464" s="591">
        <v>2698247</v>
      </c>
    </row>
    <row r="3465" spans="1:10" ht="15" customHeight="1">
      <c r="A3465" s="587">
        <v>8</v>
      </c>
      <c r="B3465" s="291">
        <v>8</v>
      </c>
      <c r="C3465" s="593" t="str">
        <f>_xlfn.CONCAT(Table1[[#This Row],[groupid]],Table1[[#This Row],[Thành phần hao phí]])</f>
        <v>8Vận chuyển đất, bùn đổ đi bằng tàu kéo 360CV, sà lan 400 tấn, vận chuyển 1 km tiếp theo, cự ly từ 6 - 20km</v>
      </c>
      <c r="D3465" s="594" t="s">
        <v>71</v>
      </c>
      <c r="E3465" s="589" t="s">
        <v>72</v>
      </c>
      <c r="F3465" s="588" t="s">
        <v>54</v>
      </c>
      <c r="G3465" s="595">
        <v>1</v>
      </c>
      <c r="H3465" s="590"/>
      <c r="I3465" s="596"/>
      <c r="J3465" s="591"/>
    </row>
    <row r="3466" spans="1:10" ht="15" customHeight="1">
      <c r="A3466" s="587"/>
      <c r="B3466" s="291">
        <v>8</v>
      </c>
      <c r="C3466" s="593" t="str">
        <f>_xlfn.CONCAT(Table1[[#This Row],[groupid]],Table1[[#This Row],[Thành phần hao phí]])</f>
        <v>8c) Máy thi công</v>
      </c>
      <c r="D3466" s="594"/>
      <c r="E3466" s="589" t="s">
        <v>230</v>
      </c>
      <c r="F3466" s="588"/>
      <c r="G3466" s="595"/>
      <c r="H3466" s="590"/>
      <c r="I3466" s="596"/>
      <c r="J3466" s="591">
        <v>6705145</v>
      </c>
    </row>
    <row r="3467" spans="1:10" ht="15" customHeight="1">
      <c r="A3467" s="587"/>
      <c r="B3467" s="291">
        <v>8</v>
      </c>
      <c r="C3467" s="593" t="str">
        <f>_xlfn.CONCAT(Table1[[#This Row],[groupid]],Table1[[#This Row],[Thành phần hao phí]])</f>
        <v>8Sà lan 400T</v>
      </c>
      <c r="D3467" s="594" t="s">
        <v>116</v>
      </c>
      <c r="E3467" s="589" t="s">
        <v>117</v>
      </c>
      <c r="F3467" s="588" t="s">
        <v>103</v>
      </c>
      <c r="G3467" s="595">
        <v>7.0999999999999994E-2</v>
      </c>
      <c r="H3467" s="590">
        <v>891221</v>
      </c>
      <c r="I3467" s="596">
        <v>14</v>
      </c>
      <c r="J3467" s="591">
        <v>885874</v>
      </c>
    </row>
    <row r="3468" spans="1:10" ht="15" customHeight="1">
      <c r="A3468" s="587"/>
      <c r="B3468" s="291">
        <v>8</v>
      </c>
      <c r="C3468" s="593" t="str">
        <f>_xlfn.CONCAT(Table1[[#This Row],[groupid]],Table1[[#This Row],[Thành phần hao phí]])</f>
        <v>8Tàu kéo 360CV</v>
      </c>
      <c r="D3468" s="594" t="s">
        <v>120</v>
      </c>
      <c r="E3468" s="589" t="s">
        <v>121</v>
      </c>
      <c r="F3468" s="588" t="s">
        <v>103</v>
      </c>
      <c r="G3468" s="595">
        <v>7.0999999999999994E-2</v>
      </c>
      <c r="H3468" s="590">
        <v>5854397</v>
      </c>
      <c r="I3468" s="596">
        <v>14</v>
      </c>
      <c r="J3468" s="591">
        <v>5819271</v>
      </c>
    </row>
    <row r="3469" spans="1:10" ht="15" customHeight="1">
      <c r="A3469" s="587"/>
      <c r="B3469" s="291">
        <v>8</v>
      </c>
      <c r="C3469" s="593" t="str">
        <f>_xlfn.CONCAT(Table1[[#This Row],[groupid]],Table1[[#This Row],[Thành phần hao phí]])</f>
        <v>8Cộng</v>
      </c>
      <c r="D3469" s="594"/>
      <c r="E3469" s="589" t="s">
        <v>314</v>
      </c>
      <c r="F3469" s="588"/>
      <c r="G3469" s="595"/>
      <c r="H3469" s="590"/>
      <c r="I3469" s="596"/>
      <c r="J3469" s="591">
        <v>6705145</v>
      </c>
    </row>
    <row r="3470" spans="1:10" ht="15" customHeight="1">
      <c r="A3470" s="587">
        <v>9</v>
      </c>
      <c r="B3470" s="291">
        <v>9</v>
      </c>
      <c r="C3470" s="593" t="str">
        <f>_xlfn.CONCAT(Table1[[#This Row],[groupid]],Table1[[#This Row],[Thành phần hao phí]])</f>
        <v>9Vận chuyển đất, bùn đổ đi bằng tàu kéo 360CV, sà lan 400 tấn, vận chuyển 1 km tiếp theo, cự ly &gt; 20km</v>
      </c>
      <c r="D3470" s="594" t="s">
        <v>74</v>
      </c>
      <c r="E3470" s="589" t="s">
        <v>75</v>
      </c>
      <c r="F3470" s="588" t="s">
        <v>54</v>
      </c>
      <c r="G3470" s="595">
        <v>1</v>
      </c>
      <c r="H3470" s="590"/>
      <c r="I3470" s="596"/>
      <c r="J3470" s="591"/>
    </row>
    <row r="3471" spans="1:10" ht="15" customHeight="1">
      <c r="A3471" s="587"/>
      <c r="B3471" s="291">
        <v>9</v>
      </c>
      <c r="C3471" s="593" t="str">
        <f>_xlfn.CONCAT(Table1[[#This Row],[groupid]],Table1[[#This Row],[Thành phần hao phí]])</f>
        <v>9c) Máy thi công</v>
      </c>
      <c r="D3471" s="594"/>
      <c r="E3471" s="589" t="s">
        <v>230</v>
      </c>
      <c r="F3471" s="588"/>
      <c r="G3471" s="595"/>
      <c r="H3471" s="590"/>
      <c r="I3471" s="596"/>
      <c r="J3471" s="591">
        <v>279269</v>
      </c>
    </row>
    <row r="3472" spans="1:10" ht="15" customHeight="1">
      <c r="A3472" s="587"/>
      <c r="B3472" s="291">
        <v>9</v>
      </c>
      <c r="C3472" s="593" t="str">
        <f>_xlfn.CONCAT(Table1[[#This Row],[groupid]],Table1[[#This Row],[Thành phần hao phí]])</f>
        <v>9Sà lan 400T</v>
      </c>
      <c r="D3472" s="594" t="s">
        <v>116</v>
      </c>
      <c r="E3472" s="589" t="s">
        <v>117</v>
      </c>
      <c r="F3472" s="588" t="s">
        <v>103</v>
      </c>
      <c r="G3472" s="595">
        <v>6.9000000000000006E-2</v>
      </c>
      <c r="H3472" s="590">
        <v>891221</v>
      </c>
      <c r="I3472" s="596">
        <v>0.6</v>
      </c>
      <c r="J3472" s="591">
        <v>36897</v>
      </c>
    </row>
    <row r="3473" spans="1:10" ht="15" customHeight="1">
      <c r="A3473" s="587"/>
      <c r="B3473" s="291">
        <v>9</v>
      </c>
      <c r="C3473" s="593" t="str">
        <f>_xlfn.CONCAT(Table1[[#This Row],[groupid]],Table1[[#This Row],[Thành phần hao phí]])</f>
        <v>9Tàu kéo 360CV</v>
      </c>
      <c r="D3473" s="594" t="s">
        <v>120</v>
      </c>
      <c r="E3473" s="589" t="s">
        <v>121</v>
      </c>
      <c r="F3473" s="588" t="s">
        <v>103</v>
      </c>
      <c r="G3473" s="595">
        <v>6.9000000000000006E-2</v>
      </c>
      <c r="H3473" s="590">
        <v>5854397</v>
      </c>
      <c r="I3473" s="596">
        <v>0.6</v>
      </c>
      <c r="J3473" s="591">
        <v>242372</v>
      </c>
    </row>
    <row r="3474" spans="1:10" ht="15" customHeight="1">
      <c r="A3474" s="587"/>
      <c r="B3474" s="291">
        <v>9</v>
      </c>
      <c r="C3474" s="593" t="str">
        <f>_xlfn.CONCAT(Table1[[#This Row],[groupid]],Table1[[#This Row],[Thành phần hao phí]])</f>
        <v>9Cộng</v>
      </c>
      <c r="D3474" s="594"/>
      <c r="E3474" s="589" t="s">
        <v>314</v>
      </c>
      <c r="F3474" s="588"/>
      <c r="G3474" s="595"/>
      <c r="H3474" s="590"/>
      <c r="I3474" s="596"/>
      <c r="J3474" s="591">
        <v>279269</v>
      </c>
    </row>
    <row r="3475" spans="1:10" ht="15" customHeight="1">
      <c r="A3475" s="587">
        <v>10</v>
      </c>
      <c r="B3475" s="291">
        <v>10</v>
      </c>
      <c r="C3475" s="593" t="str">
        <f>_xlfn.CONCAT(Table1[[#This Row],[groupid]],Table1[[#This Row],[Thành phần hao phí]])</f>
        <v>10Vận chuyển đất từ sà lan 400T lên bờ bằng máy đào gầu dây 1,2m3, chiều cao đổ đất &lt;= 3m, bùn đặc</v>
      </c>
      <c r="D3475" s="594" t="s">
        <v>63</v>
      </c>
      <c r="E3475" s="589" t="s">
        <v>77</v>
      </c>
      <c r="F3475" s="588" t="s">
        <v>54</v>
      </c>
      <c r="G3475" s="595">
        <v>1</v>
      </c>
      <c r="H3475" s="590"/>
      <c r="I3475" s="596"/>
      <c r="J3475" s="591"/>
    </row>
    <row r="3476" spans="1:10" ht="15" customHeight="1">
      <c r="A3476" s="587"/>
      <c r="B3476" s="291">
        <v>10</v>
      </c>
      <c r="C3476" s="593" t="str">
        <f>_xlfn.CONCAT(Table1[[#This Row],[groupid]],Table1[[#This Row],[Thành phần hao phí]])</f>
        <v>10b) Nhân công</v>
      </c>
      <c r="D3476" s="594"/>
      <c r="E3476" s="589" t="s">
        <v>229</v>
      </c>
      <c r="F3476" s="588"/>
      <c r="G3476" s="595"/>
      <c r="H3476" s="590"/>
      <c r="I3476" s="596"/>
      <c r="J3476" s="591">
        <v>88740</v>
      </c>
    </row>
    <row r="3477" spans="1:10" ht="15" customHeight="1">
      <c r="A3477" s="587"/>
      <c r="B3477" s="291">
        <v>10</v>
      </c>
      <c r="C3477" s="593" t="str">
        <f>_xlfn.CONCAT(Table1[[#This Row],[groupid]],Table1[[#This Row],[Thành phần hao phí]])</f>
        <v>10Nhân công 3,5/7, nhóm 1</v>
      </c>
      <c r="D3477" s="594" t="s">
        <v>96</v>
      </c>
      <c r="E3477" s="589" t="s">
        <v>97</v>
      </c>
      <c r="F3477" s="588" t="s">
        <v>93</v>
      </c>
      <c r="G3477" s="595">
        <v>0.36</v>
      </c>
      <c r="H3477" s="590">
        <v>246500</v>
      </c>
      <c r="I3477" s="596">
        <v>1</v>
      </c>
      <c r="J3477" s="591">
        <v>88740</v>
      </c>
    </row>
    <row r="3478" spans="1:10" ht="15" customHeight="1">
      <c r="A3478" s="587"/>
      <c r="B3478" s="291">
        <v>10</v>
      </c>
      <c r="C3478" s="593" t="str">
        <f>_xlfn.CONCAT(Table1[[#This Row],[groupid]],Table1[[#This Row],[Thành phần hao phí]])</f>
        <v>10c) Máy thi công</v>
      </c>
      <c r="D3478" s="594"/>
      <c r="E3478" s="589" t="s">
        <v>230</v>
      </c>
      <c r="F3478" s="588"/>
      <c r="G3478" s="595"/>
      <c r="H3478" s="590"/>
      <c r="I3478" s="596"/>
      <c r="J3478" s="591">
        <v>985844</v>
      </c>
    </row>
    <row r="3479" spans="1:10" ht="15" customHeight="1">
      <c r="A3479" s="587"/>
      <c r="B3479" s="291">
        <v>10</v>
      </c>
      <c r="C3479" s="593" t="str">
        <f>_xlfn.CONCAT(Table1[[#This Row],[groupid]],Table1[[#This Row],[Thành phần hao phí]])</f>
        <v>10Máy đào gầu dây 1,2m3</v>
      </c>
      <c r="D3479" s="594" t="s">
        <v>105</v>
      </c>
      <c r="E3479" s="589" t="s">
        <v>106</v>
      </c>
      <c r="F3479" s="588" t="s">
        <v>103</v>
      </c>
      <c r="G3479" s="595">
        <v>0.192</v>
      </c>
      <c r="H3479" s="590">
        <v>3565793</v>
      </c>
      <c r="I3479" s="596">
        <v>1</v>
      </c>
      <c r="J3479" s="591">
        <v>684632</v>
      </c>
    </row>
    <row r="3480" spans="1:10" ht="15" customHeight="1">
      <c r="A3480" s="587"/>
      <c r="B3480" s="291">
        <v>10</v>
      </c>
      <c r="C3480" s="593" t="str">
        <f>_xlfn.CONCAT(Table1[[#This Row],[groupid]],Table1[[#This Row],[Thành phần hao phí]])</f>
        <v>10Sà lan 250T</v>
      </c>
      <c r="D3480" s="594" t="s">
        <v>113</v>
      </c>
      <c r="E3480" s="589" t="s">
        <v>114</v>
      </c>
      <c r="F3480" s="588" t="s">
        <v>103</v>
      </c>
      <c r="G3480" s="595">
        <v>0.192</v>
      </c>
      <c r="H3480" s="590">
        <v>677592</v>
      </c>
      <c r="I3480" s="596">
        <v>1</v>
      </c>
      <c r="J3480" s="591">
        <v>130098</v>
      </c>
    </row>
    <row r="3481" spans="1:10" ht="15" customHeight="1">
      <c r="A3481" s="587"/>
      <c r="B3481" s="291">
        <v>10</v>
      </c>
      <c r="C3481" s="593" t="str">
        <f>_xlfn.CONCAT(Table1[[#This Row],[groupid]],Table1[[#This Row],[Thành phần hao phí]])</f>
        <v>10Sà lan 400T</v>
      </c>
      <c r="D3481" s="594" t="s">
        <v>116</v>
      </c>
      <c r="E3481" s="589" t="s">
        <v>117</v>
      </c>
      <c r="F3481" s="588" t="s">
        <v>103</v>
      </c>
      <c r="G3481" s="595">
        <v>0.192</v>
      </c>
      <c r="H3481" s="590">
        <v>891221</v>
      </c>
      <c r="I3481" s="596">
        <v>1</v>
      </c>
      <c r="J3481" s="591">
        <v>171114</v>
      </c>
    </row>
    <row r="3482" spans="1:10" ht="15" customHeight="1">
      <c r="A3482" s="587"/>
      <c r="B3482" s="291">
        <v>10</v>
      </c>
      <c r="C3482" s="593" t="str">
        <f>_xlfn.CONCAT(Table1[[#This Row],[groupid]],Table1[[#This Row],[Thành phần hao phí]])</f>
        <v>10Cộng</v>
      </c>
      <c r="D3482" s="594"/>
      <c r="E3482" s="589" t="s">
        <v>314</v>
      </c>
      <c r="F3482" s="588"/>
      <c r="G3482" s="595"/>
      <c r="H3482" s="590"/>
      <c r="I3482" s="596"/>
      <c r="J3482" s="591">
        <v>985844</v>
      </c>
    </row>
    <row r="3483" spans="1:10" ht="15" customHeight="1">
      <c r="A3483" s="587">
        <v>11</v>
      </c>
      <c r="B3483" s="291">
        <v>11</v>
      </c>
      <c r="C3483" s="593" t="str">
        <f>_xlfn.CONCAT(Table1[[#This Row],[groupid]],Table1[[#This Row],[Thành phần hao phí]])</f>
        <v>110</v>
      </c>
      <c r="D3483" s="594">
        <v>0</v>
      </c>
      <c r="E3483" s="589">
        <v>0</v>
      </c>
      <c r="F3483" s="588">
        <v>0</v>
      </c>
      <c r="G3483" s="595">
        <v>1</v>
      </c>
      <c r="H3483" s="590"/>
      <c r="I3483" s="596"/>
      <c r="J3483" s="591"/>
    </row>
    <row r="3484" spans="1:10" ht="15" customHeight="1">
      <c r="A3484" s="587"/>
      <c r="B3484" s="291">
        <v>11</v>
      </c>
      <c r="C3484" s="593" t="str">
        <f>_xlfn.CONCAT(Table1[[#This Row],[groupid]],Table1[[#This Row],[Thành phần hao phí]])</f>
        <v>11b) Nhân công</v>
      </c>
      <c r="D3484" s="594"/>
      <c r="E3484" s="589" t="s">
        <v>229</v>
      </c>
      <c r="F3484" s="588"/>
      <c r="G3484" s="595"/>
      <c r="H3484" s="590"/>
      <c r="I3484" s="596"/>
      <c r="J3484" s="591">
        <v>243933</v>
      </c>
    </row>
    <row r="3485" spans="1:10" ht="15" customHeight="1">
      <c r="A3485" s="587"/>
      <c r="B3485" s="291">
        <v>11</v>
      </c>
      <c r="C3485" s="593" t="str">
        <f>_xlfn.CONCAT(Table1[[#This Row],[groupid]],Table1[[#This Row],[Thành phần hao phí]])</f>
        <v>11Nhân công 3,5/7, nhóm 1</v>
      </c>
      <c r="D3485" s="594" t="s">
        <v>96</v>
      </c>
      <c r="E3485" s="589" t="s">
        <v>97</v>
      </c>
      <c r="F3485" s="588" t="s">
        <v>93</v>
      </c>
      <c r="G3485" s="595">
        <v>0.36</v>
      </c>
      <c r="H3485" s="590">
        <v>677592</v>
      </c>
      <c r="I3485" s="596">
        <v>1</v>
      </c>
      <c r="J3485" s="591">
        <v>243933</v>
      </c>
    </row>
    <row r="3486" spans="1:10" ht="15" customHeight="1">
      <c r="A3486" s="587"/>
      <c r="B3486" s="291">
        <v>11</v>
      </c>
      <c r="C3486" s="593" t="str">
        <f>_xlfn.CONCAT(Table1[[#This Row],[groupid]],Table1[[#This Row],[Thành phần hao phí]])</f>
        <v>11c) Máy thi công</v>
      </c>
      <c r="D3486" s="594"/>
      <c r="E3486" s="589" t="s">
        <v>230</v>
      </c>
      <c r="F3486" s="588"/>
      <c r="G3486" s="595"/>
      <c r="H3486" s="590"/>
      <c r="I3486" s="596"/>
      <c r="J3486" s="591">
        <v>679403</v>
      </c>
    </row>
    <row r="3487" spans="1:10" ht="15" customHeight="1">
      <c r="A3487" s="587"/>
      <c r="B3487" s="291">
        <v>11</v>
      </c>
      <c r="C3487" s="593" t="str">
        <f>_xlfn.CONCAT(Table1[[#This Row],[groupid]],Table1[[#This Row],[Thành phần hao phí]])</f>
        <v>11Máy đào gầu dây 1,2m3</v>
      </c>
      <c r="D3487" s="594" t="s">
        <v>105</v>
      </c>
      <c r="E3487" s="589" t="s">
        <v>106</v>
      </c>
      <c r="F3487" s="588" t="s">
        <v>103</v>
      </c>
      <c r="G3487" s="595">
        <v>0.192</v>
      </c>
      <c r="H3487" s="590">
        <v>3538558</v>
      </c>
      <c r="I3487" s="596">
        <v>1</v>
      </c>
      <c r="J3487" s="591">
        <v>679403</v>
      </c>
    </row>
    <row r="3488" spans="1:10" ht="15" customHeight="1">
      <c r="A3488" s="587"/>
      <c r="B3488" s="291">
        <v>11</v>
      </c>
      <c r="C3488" s="593" t="str">
        <f>_xlfn.CONCAT(Table1[[#This Row],[groupid]],Table1[[#This Row],[Thành phần hao phí]])</f>
        <v>11Sà lan 250T</v>
      </c>
      <c r="D3488" s="594" t="s">
        <v>113</v>
      </c>
      <c r="E3488" s="589" t="s">
        <v>114</v>
      </c>
      <c r="F3488" s="588" t="s">
        <v>103</v>
      </c>
      <c r="G3488" s="595">
        <v>0.192</v>
      </c>
      <c r="H3488" s="590">
        <v>0</v>
      </c>
      <c r="I3488" s="596">
        <v>1</v>
      </c>
      <c r="J3488" s="591">
        <v>0</v>
      </c>
    </row>
    <row r="3489" spans="1:10" ht="15" customHeight="1">
      <c r="A3489" s="587"/>
      <c r="B3489" s="291">
        <v>11</v>
      </c>
      <c r="C3489" s="593" t="str">
        <f>_xlfn.CONCAT(Table1[[#This Row],[groupid]],Table1[[#This Row],[Thành phần hao phí]])</f>
        <v>11Sà lan 400T</v>
      </c>
      <c r="D3489" s="594" t="s">
        <v>116</v>
      </c>
      <c r="E3489" s="589" t="s">
        <v>117</v>
      </c>
      <c r="F3489" s="588" t="s">
        <v>103</v>
      </c>
      <c r="G3489" s="595">
        <v>0.192</v>
      </c>
      <c r="H3489" s="590">
        <v>0</v>
      </c>
      <c r="I3489" s="596">
        <v>1</v>
      </c>
      <c r="J3489" s="591">
        <v>0</v>
      </c>
    </row>
    <row r="3490" spans="1:10" ht="15" customHeight="1">
      <c r="A3490" s="587"/>
      <c r="B3490" s="291">
        <v>11</v>
      </c>
      <c r="C3490" s="593" t="str">
        <f>_xlfn.CONCAT(Table1[[#This Row],[groupid]],Table1[[#This Row],[Thành phần hao phí]])</f>
        <v>11Cộng</v>
      </c>
      <c r="D3490" s="594"/>
      <c r="E3490" s="589" t="s">
        <v>314</v>
      </c>
      <c r="F3490" s="588"/>
      <c r="G3490" s="595"/>
      <c r="H3490" s="590"/>
      <c r="I3490" s="596"/>
      <c r="J3490" s="591">
        <v>679403</v>
      </c>
    </row>
    <row r="3491" spans="1:10" ht="15" customHeight="1">
      <c r="A3491" s="587">
        <v>12</v>
      </c>
      <c r="B3491" s="291">
        <v>12</v>
      </c>
      <c r="C3491" s="593" t="str">
        <f>_xlfn.CONCAT(Table1[[#This Row],[groupid]],Table1[[#This Row],[Thành phần hao phí]])</f>
        <v>120</v>
      </c>
      <c r="D3491" s="594">
        <v>0</v>
      </c>
      <c r="E3491" s="589">
        <v>0</v>
      </c>
      <c r="F3491" s="588">
        <v>0</v>
      </c>
      <c r="G3491" s="595">
        <v>1</v>
      </c>
      <c r="H3491" s="590"/>
      <c r="I3491" s="596"/>
      <c r="J3491" s="591"/>
    </row>
    <row r="3492" spans="1:10" ht="15" customHeight="1">
      <c r="A3492" s="587"/>
      <c r="B3492" s="291">
        <v>12</v>
      </c>
      <c r="C3492" s="593" t="str">
        <f>_xlfn.CONCAT(Table1[[#This Row],[groupid]],Table1[[#This Row],[Thành phần hao phí]])</f>
        <v>12b) Nhân công</v>
      </c>
      <c r="D3492" s="594"/>
      <c r="E3492" s="589" t="s">
        <v>229</v>
      </c>
      <c r="F3492" s="588"/>
      <c r="G3492" s="595"/>
      <c r="H3492" s="590"/>
      <c r="I3492" s="596"/>
      <c r="J3492" s="591">
        <v>0</v>
      </c>
    </row>
    <row r="3493" spans="1:10" ht="15" customHeight="1">
      <c r="A3493" s="587"/>
      <c r="B3493" s="291">
        <v>12</v>
      </c>
      <c r="C3493" s="593" t="str">
        <f>_xlfn.CONCAT(Table1[[#This Row],[groupid]],Table1[[#This Row],[Thành phần hao phí]])</f>
        <v>12Nhân công 3,5/7, nhóm 1</v>
      </c>
      <c r="D3493" s="594" t="s">
        <v>96</v>
      </c>
      <c r="E3493" s="589" t="s">
        <v>97</v>
      </c>
      <c r="F3493" s="588" t="s">
        <v>93</v>
      </c>
      <c r="G3493" s="595">
        <v>0.36</v>
      </c>
      <c r="H3493" s="590">
        <v>0</v>
      </c>
      <c r="I3493" s="596">
        <v>1</v>
      </c>
      <c r="J3493" s="591">
        <v>0</v>
      </c>
    </row>
    <row r="3494" spans="1:10" ht="15" customHeight="1">
      <c r="A3494" s="587"/>
      <c r="B3494" s="291">
        <v>12</v>
      </c>
      <c r="C3494" s="593" t="str">
        <f>_xlfn.CONCAT(Table1[[#This Row],[groupid]],Table1[[#This Row],[Thành phần hao phí]])</f>
        <v>12c) Máy thi công</v>
      </c>
      <c r="D3494" s="594"/>
      <c r="E3494" s="589" t="s">
        <v>230</v>
      </c>
      <c r="F3494" s="588"/>
      <c r="G3494" s="595"/>
      <c r="H3494" s="590"/>
      <c r="I3494" s="596"/>
      <c r="J3494" s="591">
        <v>0</v>
      </c>
    </row>
    <row r="3495" spans="1:10" ht="15" customHeight="1">
      <c r="A3495" s="587"/>
      <c r="B3495" s="291">
        <v>12</v>
      </c>
      <c r="C3495" s="593" t="str">
        <f>_xlfn.CONCAT(Table1[[#This Row],[groupid]],Table1[[#This Row],[Thành phần hao phí]])</f>
        <v>12Máy đào gầu dây 1,2m3</v>
      </c>
      <c r="D3495" s="594" t="s">
        <v>105</v>
      </c>
      <c r="E3495" s="589" t="s">
        <v>106</v>
      </c>
      <c r="F3495" s="588" t="s">
        <v>103</v>
      </c>
      <c r="G3495" s="595">
        <v>0.192</v>
      </c>
      <c r="H3495" s="590">
        <v>0</v>
      </c>
      <c r="I3495" s="596">
        <v>1</v>
      </c>
      <c r="J3495" s="591">
        <v>0</v>
      </c>
    </row>
    <row r="3496" spans="1:10" ht="15" customHeight="1">
      <c r="A3496" s="587"/>
      <c r="B3496" s="291">
        <v>12</v>
      </c>
      <c r="C3496" s="593" t="str">
        <f>_xlfn.CONCAT(Table1[[#This Row],[groupid]],Table1[[#This Row],[Thành phần hao phí]])</f>
        <v>12Sà lan 250T</v>
      </c>
      <c r="D3496" s="594" t="s">
        <v>113</v>
      </c>
      <c r="E3496" s="589" t="s">
        <v>114</v>
      </c>
      <c r="F3496" s="588" t="s">
        <v>103</v>
      </c>
      <c r="G3496" s="595">
        <v>0.192</v>
      </c>
      <c r="H3496" s="590">
        <v>0</v>
      </c>
      <c r="I3496" s="596">
        <v>1</v>
      </c>
      <c r="J3496" s="591">
        <v>0</v>
      </c>
    </row>
    <row r="3497" spans="1:10" ht="15" customHeight="1">
      <c r="A3497" s="587"/>
      <c r="B3497" s="291">
        <v>12</v>
      </c>
      <c r="C3497" s="593" t="str">
        <f>_xlfn.CONCAT(Table1[[#This Row],[groupid]],Table1[[#This Row],[Thành phần hao phí]])</f>
        <v>12Sà lan 400T</v>
      </c>
      <c r="D3497" s="594" t="s">
        <v>116</v>
      </c>
      <c r="E3497" s="589" t="s">
        <v>117</v>
      </c>
      <c r="F3497" s="588" t="s">
        <v>103</v>
      </c>
      <c r="G3497" s="595">
        <v>0.192</v>
      </c>
      <c r="H3497" s="590">
        <v>0</v>
      </c>
      <c r="I3497" s="596">
        <v>1</v>
      </c>
      <c r="J3497" s="591">
        <v>0</v>
      </c>
    </row>
    <row r="3498" spans="1:10" ht="15" customHeight="1">
      <c r="A3498" s="587"/>
      <c r="B3498" s="291">
        <v>12</v>
      </c>
      <c r="C3498" s="593" t="str">
        <f>_xlfn.CONCAT(Table1[[#This Row],[groupid]],Table1[[#This Row],[Thành phần hao phí]])</f>
        <v>12Cộng</v>
      </c>
      <c r="D3498" s="594"/>
      <c r="E3498" s="589" t="s">
        <v>314</v>
      </c>
      <c r="F3498" s="588"/>
      <c r="G3498" s="595"/>
      <c r="H3498" s="590"/>
      <c r="I3498" s="596"/>
      <c r="J3498" s="591">
        <v>0</v>
      </c>
    </row>
    <row r="3499" spans="1:10" ht="15" customHeight="1">
      <c r="A3499" s="587">
        <v>13</v>
      </c>
      <c r="B3499" s="291">
        <v>13</v>
      </c>
      <c r="C3499" s="593" t="str">
        <f>_xlfn.CONCAT(Table1[[#This Row],[groupid]],Table1[[#This Row],[Thành phần hao phí]])</f>
        <v>130</v>
      </c>
      <c r="D3499" s="594">
        <v>0</v>
      </c>
      <c r="E3499" s="589">
        <v>0</v>
      </c>
      <c r="F3499" s="588">
        <v>0</v>
      </c>
      <c r="G3499" s="595">
        <v>1</v>
      </c>
      <c r="H3499" s="590"/>
      <c r="I3499" s="596"/>
      <c r="J3499" s="591"/>
    </row>
    <row r="3500" spans="1:10" ht="15" customHeight="1">
      <c r="A3500" s="587"/>
      <c r="B3500" s="291">
        <v>13</v>
      </c>
      <c r="C3500" s="593" t="str">
        <f>_xlfn.CONCAT(Table1[[#This Row],[groupid]],Table1[[#This Row],[Thành phần hao phí]])</f>
        <v>13b) Nhân công</v>
      </c>
      <c r="D3500" s="594"/>
      <c r="E3500" s="589" t="s">
        <v>229</v>
      </c>
      <c r="F3500" s="588"/>
      <c r="G3500" s="595"/>
      <c r="H3500" s="590"/>
      <c r="I3500" s="596"/>
      <c r="J3500" s="591">
        <v>0</v>
      </c>
    </row>
    <row r="3501" spans="1:10" ht="15" customHeight="1">
      <c r="A3501" s="587"/>
      <c r="B3501" s="291">
        <v>13</v>
      </c>
      <c r="C3501" s="593" t="str">
        <f>_xlfn.CONCAT(Table1[[#This Row],[groupid]],Table1[[#This Row],[Thành phần hao phí]])</f>
        <v>13Nhân công 3,5/7, nhóm 1</v>
      </c>
      <c r="D3501" s="594" t="s">
        <v>96</v>
      </c>
      <c r="E3501" s="589" t="s">
        <v>97</v>
      </c>
      <c r="F3501" s="588" t="s">
        <v>93</v>
      </c>
      <c r="G3501" s="595">
        <v>0.36</v>
      </c>
      <c r="H3501" s="590">
        <v>0</v>
      </c>
      <c r="I3501" s="596">
        <v>1</v>
      </c>
      <c r="J3501" s="591">
        <v>0</v>
      </c>
    </row>
    <row r="3502" spans="1:10" ht="15" customHeight="1">
      <c r="A3502" s="587"/>
      <c r="B3502" s="291">
        <v>13</v>
      </c>
      <c r="C3502" s="593" t="str">
        <f>_xlfn.CONCAT(Table1[[#This Row],[groupid]],Table1[[#This Row],[Thành phần hao phí]])</f>
        <v>13c) Máy thi công</v>
      </c>
      <c r="D3502" s="594"/>
      <c r="E3502" s="589" t="s">
        <v>230</v>
      </c>
      <c r="F3502" s="588"/>
      <c r="G3502" s="595"/>
      <c r="H3502" s="590"/>
      <c r="I3502" s="596"/>
      <c r="J3502" s="591">
        <v>0</v>
      </c>
    </row>
    <row r="3503" spans="1:10" ht="15" customHeight="1">
      <c r="A3503" s="587"/>
      <c r="B3503" s="291">
        <v>13</v>
      </c>
      <c r="C3503" s="593" t="str">
        <f>_xlfn.CONCAT(Table1[[#This Row],[groupid]],Table1[[#This Row],[Thành phần hao phí]])</f>
        <v>13Máy đào gầu dây 1,2m3</v>
      </c>
      <c r="D3503" s="594" t="s">
        <v>105</v>
      </c>
      <c r="E3503" s="589" t="s">
        <v>106</v>
      </c>
      <c r="F3503" s="588" t="s">
        <v>103</v>
      </c>
      <c r="G3503" s="595">
        <v>0.192</v>
      </c>
      <c r="H3503" s="590">
        <v>0</v>
      </c>
      <c r="I3503" s="596">
        <v>1</v>
      </c>
      <c r="J3503" s="591">
        <v>0</v>
      </c>
    </row>
    <row r="3504" spans="1:10" ht="15" customHeight="1">
      <c r="A3504" s="587"/>
      <c r="B3504" s="291">
        <v>13</v>
      </c>
      <c r="C3504" s="593" t="str">
        <f>_xlfn.CONCAT(Table1[[#This Row],[groupid]],Table1[[#This Row],[Thành phần hao phí]])</f>
        <v>13Sà lan 250T</v>
      </c>
      <c r="D3504" s="594" t="s">
        <v>113</v>
      </c>
      <c r="E3504" s="589" t="s">
        <v>114</v>
      </c>
      <c r="F3504" s="588" t="s">
        <v>103</v>
      </c>
      <c r="G3504" s="595">
        <v>0.192</v>
      </c>
      <c r="H3504" s="590">
        <v>0</v>
      </c>
      <c r="I3504" s="596">
        <v>1</v>
      </c>
      <c r="J3504" s="591">
        <v>0</v>
      </c>
    </row>
    <row r="3505" spans="1:10" ht="15" customHeight="1">
      <c r="A3505" s="587"/>
      <c r="B3505" s="291">
        <v>13</v>
      </c>
      <c r="C3505" s="593" t="str">
        <f>_xlfn.CONCAT(Table1[[#This Row],[groupid]],Table1[[#This Row],[Thành phần hao phí]])</f>
        <v>13Sà lan 400T</v>
      </c>
      <c r="D3505" s="594" t="s">
        <v>116</v>
      </c>
      <c r="E3505" s="589" t="s">
        <v>117</v>
      </c>
      <c r="F3505" s="588" t="s">
        <v>103</v>
      </c>
      <c r="G3505" s="595">
        <v>0.192</v>
      </c>
      <c r="H3505" s="590">
        <v>0</v>
      </c>
      <c r="I3505" s="596">
        <v>1</v>
      </c>
      <c r="J3505" s="591">
        <v>0</v>
      </c>
    </row>
    <row r="3506" spans="1:10" ht="15" customHeight="1">
      <c r="A3506" s="587"/>
      <c r="B3506" s="291">
        <v>13</v>
      </c>
      <c r="C3506" s="593" t="str">
        <f>_xlfn.CONCAT(Table1[[#This Row],[groupid]],Table1[[#This Row],[Thành phần hao phí]])</f>
        <v>13Cộng</v>
      </c>
      <c r="D3506" s="594"/>
      <c r="E3506" s="589" t="s">
        <v>314</v>
      </c>
      <c r="F3506" s="588"/>
      <c r="G3506" s="595"/>
      <c r="H3506" s="590"/>
      <c r="I3506" s="596"/>
      <c r="J3506" s="591">
        <v>0</v>
      </c>
    </row>
    <row r="3507" spans="1:10" ht="15" customHeight="1">
      <c r="A3507" s="587">
        <v>14</v>
      </c>
      <c r="B3507" s="291">
        <v>14</v>
      </c>
      <c r="C3507" s="593" t="str">
        <f>_xlfn.CONCAT(Table1[[#This Row],[groupid]],Table1[[#This Row],[Thành phần hao phí]])</f>
        <v>140</v>
      </c>
      <c r="D3507" s="594">
        <v>0</v>
      </c>
      <c r="E3507" s="589">
        <v>0</v>
      </c>
      <c r="F3507" s="588">
        <v>0</v>
      </c>
      <c r="G3507" s="595">
        <v>1</v>
      </c>
      <c r="H3507" s="590"/>
      <c r="I3507" s="596"/>
      <c r="J3507" s="591"/>
    </row>
    <row r="3508" spans="1:10" ht="15" customHeight="1">
      <c r="A3508" s="587"/>
      <c r="B3508" s="291">
        <v>14</v>
      </c>
      <c r="C3508" s="593" t="str">
        <f>_xlfn.CONCAT(Table1[[#This Row],[groupid]],Table1[[#This Row],[Thành phần hao phí]])</f>
        <v>14b) Nhân công</v>
      </c>
      <c r="D3508" s="594"/>
      <c r="E3508" s="589" t="s">
        <v>229</v>
      </c>
      <c r="F3508" s="588"/>
      <c r="G3508" s="595"/>
      <c r="H3508" s="590"/>
      <c r="I3508" s="596"/>
      <c r="J3508" s="591">
        <v>0</v>
      </c>
    </row>
    <row r="3509" spans="1:10" ht="15" customHeight="1">
      <c r="A3509" s="587"/>
      <c r="B3509" s="291">
        <v>14</v>
      </c>
      <c r="C3509" s="593" t="str">
        <f>_xlfn.CONCAT(Table1[[#This Row],[groupid]],Table1[[#This Row],[Thành phần hao phí]])</f>
        <v>14Nhân công 3,5/7, nhóm 1</v>
      </c>
      <c r="D3509" s="594" t="s">
        <v>96</v>
      </c>
      <c r="E3509" s="589" t="s">
        <v>97</v>
      </c>
      <c r="F3509" s="588" t="s">
        <v>93</v>
      </c>
      <c r="G3509" s="595">
        <v>0.36</v>
      </c>
      <c r="H3509" s="590">
        <v>0</v>
      </c>
      <c r="I3509" s="596">
        <v>1</v>
      </c>
      <c r="J3509" s="591">
        <v>0</v>
      </c>
    </row>
    <row r="3510" spans="1:10" ht="15" customHeight="1">
      <c r="A3510" s="587"/>
      <c r="B3510" s="291">
        <v>14</v>
      </c>
      <c r="C3510" s="593" t="str">
        <f>_xlfn.CONCAT(Table1[[#This Row],[groupid]],Table1[[#This Row],[Thành phần hao phí]])</f>
        <v>14c) Máy thi công</v>
      </c>
      <c r="D3510" s="594"/>
      <c r="E3510" s="589" t="s">
        <v>230</v>
      </c>
      <c r="F3510" s="588"/>
      <c r="G3510" s="595"/>
      <c r="H3510" s="590"/>
      <c r="I3510" s="596"/>
      <c r="J3510" s="591">
        <v>0</v>
      </c>
    </row>
    <row r="3511" spans="1:10" ht="15" customHeight="1">
      <c r="A3511" s="587"/>
      <c r="B3511" s="291">
        <v>14</v>
      </c>
      <c r="C3511" s="593" t="str">
        <f>_xlfn.CONCAT(Table1[[#This Row],[groupid]],Table1[[#This Row],[Thành phần hao phí]])</f>
        <v>14Máy đào gầu dây 1,2m3</v>
      </c>
      <c r="D3511" s="594" t="s">
        <v>105</v>
      </c>
      <c r="E3511" s="589" t="s">
        <v>106</v>
      </c>
      <c r="F3511" s="588" t="s">
        <v>103</v>
      </c>
      <c r="G3511" s="595">
        <v>0.192</v>
      </c>
      <c r="H3511" s="590">
        <v>0</v>
      </c>
      <c r="I3511" s="596">
        <v>1</v>
      </c>
      <c r="J3511" s="591">
        <v>0</v>
      </c>
    </row>
    <row r="3512" spans="1:10" ht="15" customHeight="1">
      <c r="A3512" s="587"/>
      <c r="B3512" s="291">
        <v>14</v>
      </c>
      <c r="C3512" s="593" t="str">
        <f>_xlfn.CONCAT(Table1[[#This Row],[groupid]],Table1[[#This Row],[Thành phần hao phí]])</f>
        <v>14Sà lan 250T</v>
      </c>
      <c r="D3512" s="594" t="s">
        <v>113</v>
      </c>
      <c r="E3512" s="589" t="s">
        <v>114</v>
      </c>
      <c r="F3512" s="588" t="s">
        <v>103</v>
      </c>
      <c r="G3512" s="595">
        <v>0.192</v>
      </c>
      <c r="H3512" s="590">
        <v>0</v>
      </c>
      <c r="I3512" s="596">
        <v>1</v>
      </c>
      <c r="J3512" s="591">
        <v>0</v>
      </c>
    </row>
    <row r="3513" spans="1:10" ht="15" customHeight="1">
      <c r="A3513" s="587"/>
      <c r="B3513" s="291">
        <v>14</v>
      </c>
      <c r="C3513" s="593" t="str">
        <f>_xlfn.CONCAT(Table1[[#This Row],[groupid]],Table1[[#This Row],[Thành phần hao phí]])</f>
        <v>14Sà lan 400T</v>
      </c>
      <c r="D3513" s="594" t="s">
        <v>116</v>
      </c>
      <c r="E3513" s="589" t="s">
        <v>117</v>
      </c>
      <c r="F3513" s="588" t="s">
        <v>103</v>
      </c>
      <c r="G3513" s="595">
        <v>0.192</v>
      </c>
      <c r="H3513" s="590">
        <v>0</v>
      </c>
      <c r="I3513" s="596">
        <v>1</v>
      </c>
      <c r="J3513" s="591">
        <v>0</v>
      </c>
    </row>
    <row r="3514" spans="1:10" ht="15" customHeight="1">
      <c r="A3514" s="587"/>
      <c r="B3514" s="291">
        <v>14</v>
      </c>
      <c r="C3514" s="593" t="str">
        <f>_xlfn.CONCAT(Table1[[#This Row],[groupid]],Table1[[#This Row],[Thành phần hao phí]])</f>
        <v>14Cộng</v>
      </c>
      <c r="D3514" s="594"/>
      <c r="E3514" s="589" t="s">
        <v>314</v>
      </c>
      <c r="F3514" s="588"/>
      <c r="G3514" s="595"/>
      <c r="H3514" s="590"/>
      <c r="I3514" s="596"/>
      <c r="J3514" s="591">
        <v>0</v>
      </c>
    </row>
    <row r="3515" spans="1:10" ht="15" customHeight="1">
      <c r="A3515" s="587">
        <v>15</v>
      </c>
      <c r="B3515" s="291">
        <v>15</v>
      </c>
      <c r="C3515" s="593" t="str">
        <f>_xlfn.CONCAT(Table1[[#This Row],[groupid]],Table1[[#This Row],[Thành phần hao phí]])</f>
        <v>150</v>
      </c>
      <c r="D3515" s="594">
        <v>0</v>
      </c>
      <c r="E3515" s="589">
        <v>0</v>
      </c>
      <c r="F3515" s="588">
        <v>0</v>
      </c>
      <c r="G3515" s="595">
        <v>1</v>
      </c>
      <c r="H3515" s="590"/>
      <c r="I3515" s="596"/>
      <c r="J3515" s="591"/>
    </row>
    <row r="3516" spans="1:10" ht="15" customHeight="1">
      <c r="A3516" s="587"/>
      <c r="B3516" s="291">
        <v>15</v>
      </c>
      <c r="C3516" s="593" t="str">
        <f>_xlfn.CONCAT(Table1[[#This Row],[groupid]],Table1[[#This Row],[Thành phần hao phí]])</f>
        <v>15b) Nhân công</v>
      </c>
      <c r="D3516" s="594"/>
      <c r="E3516" s="589" t="s">
        <v>229</v>
      </c>
      <c r="F3516" s="588"/>
      <c r="G3516" s="595"/>
      <c r="H3516" s="590"/>
      <c r="I3516" s="596"/>
      <c r="J3516" s="591">
        <v>0</v>
      </c>
    </row>
    <row r="3517" spans="1:10" ht="15" customHeight="1">
      <c r="A3517" s="587"/>
      <c r="B3517" s="291">
        <v>15</v>
      </c>
      <c r="C3517" s="593" t="str">
        <f>_xlfn.CONCAT(Table1[[#This Row],[groupid]],Table1[[#This Row],[Thành phần hao phí]])</f>
        <v>15Nhân công 3,5/7, nhóm 1</v>
      </c>
      <c r="D3517" s="594" t="s">
        <v>96</v>
      </c>
      <c r="E3517" s="589" t="s">
        <v>97</v>
      </c>
      <c r="F3517" s="588" t="s">
        <v>93</v>
      </c>
      <c r="G3517" s="595">
        <v>0.36</v>
      </c>
      <c r="H3517" s="590">
        <v>0</v>
      </c>
      <c r="I3517" s="596">
        <v>1</v>
      </c>
      <c r="J3517" s="591">
        <v>0</v>
      </c>
    </row>
    <row r="3518" spans="1:10" ht="15" customHeight="1">
      <c r="A3518" s="587"/>
      <c r="B3518" s="291">
        <v>15</v>
      </c>
      <c r="C3518" s="593" t="str">
        <f>_xlfn.CONCAT(Table1[[#This Row],[groupid]],Table1[[#This Row],[Thành phần hao phí]])</f>
        <v>15c) Máy thi công</v>
      </c>
      <c r="D3518" s="594"/>
      <c r="E3518" s="589" t="s">
        <v>230</v>
      </c>
      <c r="F3518" s="588"/>
      <c r="G3518" s="595"/>
      <c r="H3518" s="590"/>
      <c r="I3518" s="596"/>
      <c r="J3518" s="591">
        <v>0</v>
      </c>
    </row>
    <row r="3519" spans="1:10" ht="15" customHeight="1">
      <c r="A3519" s="587"/>
      <c r="B3519" s="291">
        <v>15</v>
      </c>
      <c r="C3519" s="593" t="str">
        <f>_xlfn.CONCAT(Table1[[#This Row],[groupid]],Table1[[#This Row],[Thành phần hao phí]])</f>
        <v>15Máy đào gầu dây 1,2m3</v>
      </c>
      <c r="D3519" s="594" t="s">
        <v>105</v>
      </c>
      <c r="E3519" s="589" t="s">
        <v>106</v>
      </c>
      <c r="F3519" s="588" t="s">
        <v>103</v>
      </c>
      <c r="G3519" s="595">
        <v>0.192</v>
      </c>
      <c r="H3519" s="590">
        <v>0</v>
      </c>
      <c r="I3519" s="596">
        <v>1</v>
      </c>
      <c r="J3519" s="591">
        <v>0</v>
      </c>
    </row>
    <row r="3520" spans="1:10" ht="15" customHeight="1">
      <c r="A3520" s="587"/>
      <c r="B3520" s="291">
        <v>15</v>
      </c>
      <c r="C3520" s="593" t="str">
        <f>_xlfn.CONCAT(Table1[[#This Row],[groupid]],Table1[[#This Row],[Thành phần hao phí]])</f>
        <v>15Sà lan 250T</v>
      </c>
      <c r="D3520" s="594" t="s">
        <v>113</v>
      </c>
      <c r="E3520" s="589" t="s">
        <v>114</v>
      </c>
      <c r="F3520" s="588" t="s">
        <v>103</v>
      </c>
      <c r="G3520" s="595">
        <v>0.192</v>
      </c>
      <c r="H3520" s="590">
        <v>0</v>
      </c>
      <c r="I3520" s="596">
        <v>1</v>
      </c>
      <c r="J3520" s="591">
        <v>0</v>
      </c>
    </row>
    <row r="3521" spans="1:10" ht="15" customHeight="1">
      <c r="A3521" s="587"/>
      <c r="B3521" s="291">
        <v>15</v>
      </c>
      <c r="C3521" s="593" t="str">
        <f>_xlfn.CONCAT(Table1[[#This Row],[groupid]],Table1[[#This Row],[Thành phần hao phí]])</f>
        <v>15Sà lan 400T</v>
      </c>
      <c r="D3521" s="594" t="s">
        <v>116</v>
      </c>
      <c r="E3521" s="589" t="s">
        <v>117</v>
      </c>
      <c r="F3521" s="588" t="s">
        <v>103</v>
      </c>
      <c r="G3521" s="595">
        <v>0.192</v>
      </c>
      <c r="H3521" s="590">
        <v>0</v>
      </c>
      <c r="I3521" s="596">
        <v>1</v>
      </c>
      <c r="J3521" s="591">
        <v>0</v>
      </c>
    </row>
    <row r="3522" spans="1:10" ht="15" customHeight="1">
      <c r="A3522" s="587"/>
      <c r="B3522" s="291">
        <v>15</v>
      </c>
      <c r="C3522" s="593" t="str">
        <f>_xlfn.CONCAT(Table1[[#This Row],[groupid]],Table1[[#This Row],[Thành phần hao phí]])</f>
        <v>15Cộng</v>
      </c>
      <c r="D3522" s="594"/>
      <c r="E3522" s="589" t="s">
        <v>314</v>
      </c>
      <c r="F3522" s="588"/>
      <c r="G3522" s="595"/>
      <c r="H3522" s="590"/>
      <c r="I3522" s="596"/>
      <c r="J3522" s="591">
        <v>0</v>
      </c>
    </row>
    <row r="3523" spans="1:10" ht="15" customHeight="1">
      <c r="A3523" s="587">
        <v>16</v>
      </c>
      <c r="B3523" s="291">
        <v>16</v>
      </c>
      <c r="C3523" s="593" t="str">
        <f>_xlfn.CONCAT(Table1[[#This Row],[groupid]],Table1[[#This Row],[Thành phần hao phí]])</f>
        <v>160</v>
      </c>
      <c r="D3523" s="594">
        <v>0</v>
      </c>
      <c r="E3523" s="589">
        <v>0</v>
      </c>
      <c r="F3523" s="588">
        <v>0</v>
      </c>
      <c r="G3523" s="595">
        <v>1</v>
      </c>
      <c r="H3523" s="590"/>
      <c r="I3523" s="596"/>
      <c r="J3523" s="591"/>
    </row>
    <row r="3524" spans="1:10" ht="15" customHeight="1">
      <c r="A3524" s="587"/>
      <c r="B3524" s="291">
        <v>16</v>
      </c>
      <c r="C3524" s="593" t="str">
        <f>_xlfn.CONCAT(Table1[[#This Row],[groupid]],Table1[[#This Row],[Thành phần hao phí]])</f>
        <v>16b) Nhân công</v>
      </c>
      <c r="D3524" s="594"/>
      <c r="E3524" s="589" t="s">
        <v>229</v>
      </c>
      <c r="F3524" s="588"/>
      <c r="G3524" s="595"/>
      <c r="H3524" s="590"/>
      <c r="I3524" s="596"/>
      <c r="J3524" s="591">
        <v>0</v>
      </c>
    </row>
    <row r="3525" spans="1:10" ht="15" customHeight="1">
      <c r="A3525" s="587"/>
      <c r="B3525" s="291">
        <v>16</v>
      </c>
      <c r="C3525" s="593" t="str">
        <f>_xlfn.CONCAT(Table1[[#This Row],[groupid]],Table1[[#This Row],[Thành phần hao phí]])</f>
        <v>16Nhân công 3,5/7, nhóm 1</v>
      </c>
      <c r="D3525" s="594" t="s">
        <v>96</v>
      </c>
      <c r="E3525" s="589" t="s">
        <v>97</v>
      </c>
      <c r="F3525" s="588" t="s">
        <v>93</v>
      </c>
      <c r="G3525" s="595">
        <v>0.36</v>
      </c>
      <c r="H3525" s="590">
        <v>0</v>
      </c>
      <c r="I3525" s="596">
        <v>1</v>
      </c>
      <c r="J3525" s="591">
        <v>0</v>
      </c>
    </row>
    <row r="3526" spans="1:10" ht="15" customHeight="1">
      <c r="A3526" s="587"/>
      <c r="B3526" s="291">
        <v>16</v>
      </c>
      <c r="C3526" s="593" t="str">
        <f>_xlfn.CONCAT(Table1[[#This Row],[groupid]],Table1[[#This Row],[Thành phần hao phí]])</f>
        <v>16c) Máy thi công</v>
      </c>
      <c r="D3526" s="594"/>
      <c r="E3526" s="589" t="s">
        <v>230</v>
      </c>
      <c r="F3526" s="588"/>
      <c r="G3526" s="595"/>
      <c r="H3526" s="590"/>
      <c r="I3526" s="596"/>
      <c r="J3526" s="591">
        <v>0</v>
      </c>
    </row>
    <row r="3527" spans="1:10" ht="15" customHeight="1">
      <c r="A3527" s="587"/>
      <c r="B3527" s="291">
        <v>16</v>
      </c>
      <c r="C3527" s="593" t="str">
        <f>_xlfn.CONCAT(Table1[[#This Row],[groupid]],Table1[[#This Row],[Thành phần hao phí]])</f>
        <v>16Máy đào gầu dây 1,2m3</v>
      </c>
      <c r="D3527" s="594" t="s">
        <v>105</v>
      </c>
      <c r="E3527" s="589" t="s">
        <v>106</v>
      </c>
      <c r="F3527" s="588" t="s">
        <v>103</v>
      </c>
      <c r="G3527" s="595">
        <v>0.192</v>
      </c>
      <c r="H3527" s="590">
        <v>0</v>
      </c>
      <c r="I3527" s="596">
        <v>1</v>
      </c>
      <c r="J3527" s="591">
        <v>0</v>
      </c>
    </row>
    <row r="3528" spans="1:10" ht="15" customHeight="1">
      <c r="A3528" s="587"/>
      <c r="B3528" s="291">
        <v>16</v>
      </c>
      <c r="C3528" s="593" t="str">
        <f>_xlfn.CONCAT(Table1[[#This Row],[groupid]],Table1[[#This Row],[Thành phần hao phí]])</f>
        <v>16Sà lan 250T</v>
      </c>
      <c r="D3528" s="594" t="s">
        <v>113</v>
      </c>
      <c r="E3528" s="589" t="s">
        <v>114</v>
      </c>
      <c r="F3528" s="588" t="s">
        <v>103</v>
      </c>
      <c r="G3528" s="595">
        <v>0.192</v>
      </c>
      <c r="H3528" s="590">
        <v>0</v>
      </c>
      <c r="I3528" s="596">
        <v>1</v>
      </c>
      <c r="J3528" s="591">
        <v>0</v>
      </c>
    </row>
    <row r="3529" spans="1:10" ht="15" customHeight="1">
      <c r="A3529" s="587"/>
      <c r="B3529" s="291">
        <v>16</v>
      </c>
      <c r="C3529" s="593" t="str">
        <f>_xlfn.CONCAT(Table1[[#This Row],[groupid]],Table1[[#This Row],[Thành phần hao phí]])</f>
        <v>16Sà lan 400T</v>
      </c>
      <c r="D3529" s="594" t="s">
        <v>116</v>
      </c>
      <c r="E3529" s="589" t="s">
        <v>117</v>
      </c>
      <c r="F3529" s="588" t="s">
        <v>103</v>
      </c>
      <c r="G3529" s="595">
        <v>0.192</v>
      </c>
      <c r="H3529" s="590">
        <v>0</v>
      </c>
      <c r="I3529" s="596">
        <v>1</v>
      </c>
      <c r="J3529" s="591">
        <v>0</v>
      </c>
    </row>
    <row r="3530" spans="1:10" ht="15" customHeight="1">
      <c r="A3530" s="587"/>
      <c r="B3530" s="291">
        <v>16</v>
      </c>
      <c r="C3530" s="593" t="str">
        <f>_xlfn.CONCAT(Table1[[#This Row],[groupid]],Table1[[#This Row],[Thành phần hao phí]])</f>
        <v>16Cộng</v>
      </c>
      <c r="D3530" s="594"/>
      <c r="E3530" s="589" t="s">
        <v>314</v>
      </c>
      <c r="F3530" s="588"/>
      <c r="G3530" s="595"/>
      <c r="H3530" s="590"/>
      <c r="I3530" s="596"/>
      <c r="J3530" s="591">
        <v>0</v>
      </c>
    </row>
    <row r="3531" spans="1:10" ht="15" customHeight="1">
      <c r="A3531" s="587">
        <v>17</v>
      </c>
      <c r="B3531" s="291">
        <v>17</v>
      </c>
      <c r="C3531" s="593" t="str">
        <f>_xlfn.CONCAT(Table1[[#This Row],[groupid]],Table1[[#This Row],[Thành phần hao phí]])</f>
        <v>170</v>
      </c>
      <c r="D3531" s="594">
        <v>0</v>
      </c>
      <c r="E3531" s="589">
        <v>0</v>
      </c>
      <c r="F3531" s="588">
        <v>0</v>
      </c>
      <c r="G3531" s="595">
        <v>1</v>
      </c>
      <c r="H3531" s="590"/>
      <c r="I3531" s="596"/>
      <c r="J3531" s="591"/>
    </row>
    <row r="3532" spans="1:10" ht="15" customHeight="1">
      <c r="A3532" s="587"/>
      <c r="B3532" s="291">
        <v>17</v>
      </c>
      <c r="C3532" s="593" t="str">
        <f>_xlfn.CONCAT(Table1[[#This Row],[groupid]],Table1[[#This Row],[Thành phần hao phí]])</f>
        <v>17b) Nhân công</v>
      </c>
      <c r="D3532" s="594"/>
      <c r="E3532" s="589" t="s">
        <v>229</v>
      </c>
      <c r="F3532" s="588"/>
      <c r="G3532" s="595"/>
      <c r="H3532" s="590"/>
      <c r="I3532" s="596"/>
      <c r="J3532" s="591">
        <v>0</v>
      </c>
    </row>
    <row r="3533" spans="1:10" ht="15" customHeight="1">
      <c r="A3533" s="587"/>
      <c r="B3533" s="291">
        <v>17</v>
      </c>
      <c r="C3533" s="593" t="str">
        <f>_xlfn.CONCAT(Table1[[#This Row],[groupid]],Table1[[#This Row],[Thành phần hao phí]])</f>
        <v>17Nhân công 3,5/7, nhóm 1</v>
      </c>
      <c r="D3533" s="594" t="s">
        <v>96</v>
      </c>
      <c r="E3533" s="589" t="s">
        <v>97</v>
      </c>
      <c r="F3533" s="588" t="s">
        <v>93</v>
      </c>
      <c r="G3533" s="595">
        <v>0.36</v>
      </c>
      <c r="H3533" s="590">
        <v>0</v>
      </c>
      <c r="I3533" s="596">
        <v>1</v>
      </c>
      <c r="J3533" s="591">
        <v>0</v>
      </c>
    </row>
    <row r="3534" spans="1:10" ht="15" customHeight="1">
      <c r="A3534" s="587"/>
      <c r="B3534" s="291">
        <v>17</v>
      </c>
      <c r="C3534" s="593" t="str">
        <f>_xlfn.CONCAT(Table1[[#This Row],[groupid]],Table1[[#This Row],[Thành phần hao phí]])</f>
        <v>17c) Máy thi công</v>
      </c>
      <c r="D3534" s="594"/>
      <c r="E3534" s="589" t="s">
        <v>230</v>
      </c>
      <c r="F3534" s="588"/>
      <c r="G3534" s="595"/>
      <c r="H3534" s="590"/>
      <c r="I3534" s="596"/>
      <c r="J3534" s="591">
        <v>0</v>
      </c>
    </row>
    <row r="3535" spans="1:10" ht="15" customHeight="1">
      <c r="A3535" s="587"/>
      <c r="B3535" s="291">
        <v>17</v>
      </c>
      <c r="C3535" s="593" t="str">
        <f>_xlfn.CONCAT(Table1[[#This Row],[groupid]],Table1[[#This Row],[Thành phần hao phí]])</f>
        <v>17Máy đào gầu dây 1,2m3</v>
      </c>
      <c r="D3535" s="594" t="s">
        <v>105</v>
      </c>
      <c r="E3535" s="589" t="s">
        <v>106</v>
      </c>
      <c r="F3535" s="588" t="s">
        <v>103</v>
      </c>
      <c r="G3535" s="595">
        <v>0.192</v>
      </c>
      <c r="H3535" s="590">
        <v>0</v>
      </c>
      <c r="I3535" s="596">
        <v>1</v>
      </c>
      <c r="J3535" s="591">
        <v>0</v>
      </c>
    </row>
    <row r="3536" spans="1:10" ht="15" customHeight="1">
      <c r="A3536" s="587"/>
      <c r="B3536" s="291">
        <v>17</v>
      </c>
      <c r="C3536" s="593" t="str">
        <f>_xlfn.CONCAT(Table1[[#This Row],[groupid]],Table1[[#This Row],[Thành phần hao phí]])</f>
        <v>17Sà lan 250T</v>
      </c>
      <c r="D3536" s="594" t="s">
        <v>113</v>
      </c>
      <c r="E3536" s="589" t="s">
        <v>114</v>
      </c>
      <c r="F3536" s="588" t="s">
        <v>103</v>
      </c>
      <c r="G3536" s="595">
        <v>0.192</v>
      </c>
      <c r="H3536" s="590">
        <v>0</v>
      </c>
      <c r="I3536" s="596">
        <v>1</v>
      </c>
      <c r="J3536" s="591">
        <v>0</v>
      </c>
    </row>
    <row r="3537" spans="1:10" ht="15" customHeight="1">
      <c r="A3537" s="587"/>
      <c r="B3537" s="291">
        <v>17</v>
      </c>
      <c r="C3537" s="593" t="str">
        <f>_xlfn.CONCAT(Table1[[#This Row],[groupid]],Table1[[#This Row],[Thành phần hao phí]])</f>
        <v>17Sà lan 400T</v>
      </c>
      <c r="D3537" s="594" t="s">
        <v>116</v>
      </c>
      <c r="E3537" s="589" t="s">
        <v>117</v>
      </c>
      <c r="F3537" s="588" t="s">
        <v>103</v>
      </c>
      <c r="G3537" s="595">
        <v>0.192</v>
      </c>
      <c r="H3537" s="590">
        <v>0</v>
      </c>
      <c r="I3537" s="596">
        <v>1</v>
      </c>
      <c r="J3537" s="591">
        <v>0</v>
      </c>
    </row>
    <row r="3538" spans="1:10" ht="15" customHeight="1">
      <c r="A3538" s="587"/>
      <c r="B3538" s="291">
        <v>17</v>
      </c>
      <c r="C3538" s="593" t="str">
        <f>_xlfn.CONCAT(Table1[[#This Row],[groupid]],Table1[[#This Row],[Thành phần hao phí]])</f>
        <v>17Cộng</v>
      </c>
      <c r="D3538" s="594"/>
      <c r="E3538" s="589" t="s">
        <v>314</v>
      </c>
      <c r="F3538" s="588"/>
      <c r="G3538" s="595"/>
      <c r="H3538" s="590"/>
      <c r="I3538" s="596"/>
      <c r="J3538" s="591">
        <v>0</v>
      </c>
    </row>
    <row r="3539" spans="1:10" ht="15" customHeight="1">
      <c r="A3539" s="587">
        <v>1</v>
      </c>
      <c r="B3539" s="291">
        <v>1</v>
      </c>
      <c r="C3539" s="593" t="str">
        <f>_xlfn.CONCAT(Table1[[#This Row],[groupid]],Table1[[#This Row],[Thành phần hao phí]])</f>
        <v>1Nạo vét bùn bằng thủ công</v>
      </c>
      <c r="D3539" s="594" t="s">
        <v>44</v>
      </c>
      <c r="E3539" s="589" t="s">
        <v>45</v>
      </c>
      <c r="F3539" s="588" t="s">
        <v>46</v>
      </c>
      <c r="G3539" s="595">
        <v>1</v>
      </c>
      <c r="H3539" s="590"/>
      <c r="I3539" s="596"/>
      <c r="J3539" s="591"/>
    </row>
    <row r="3540" spans="1:10" ht="15" customHeight="1">
      <c r="A3540" s="587"/>
      <c r="B3540" s="291">
        <v>1</v>
      </c>
      <c r="C3540" s="593" t="str">
        <f>_xlfn.CONCAT(Table1[[#This Row],[groupid]],Table1[[#This Row],[Thành phần hao phí]])</f>
        <v>1b) Nhân công</v>
      </c>
      <c r="D3540" s="594"/>
      <c r="E3540" s="589" t="s">
        <v>229</v>
      </c>
      <c r="F3540" s="588"/>
      <c r="G3540" s="595"/>
      <c r="H3540" s="590"/>
      <c r="I3540" s="596"/>
      <c r="J3540" s="591">
        <v>211893</v>
      </c>
    </row>
    <row r="3541" spans="1:10" ht="15" customHeight="1">
      <c r="A3541" s="587"/>
      <c r="B3541" s="291">
        <v>1</v>
      </c>
      <c r="C3541" s="593" t="str">
        <f>_xlfn.CONCAT(Table1[[#This Row],[groupid]],Table1[[#This Row],[Thành phần hao phí]])</f>
        <v>1Nhân công 3,0/7, nhóm 1</v>
      </c>
      <c r="D3541" s="594" t="s">
        <v>91</v>
      </c>
      <c r="E3541" s="589" t="s">
        <v>92</v>
      </c>
      <c r="F3541" s="588" t="s">
        <v>93</v>
      </c>
      <c r="G3541" s="595">
        <v>0.94</v>
      </c>
      <c r="H3541" s="590">
        <v>225418</v>
      </c>
      <c r="I3541" s="596">
        <v>1</v>
      </c>
      <c r="J3541" s="591">
        <v>211893</v>
      </c>
    </row>
    <row r="3542" spans="1:10" ht="15" customHeight="1">
      <c r="A3542" s="587">
        <v>2</v>
      </c>
      <c r="B3542" s="291">
        <v>2</v>
      </c>
      <c r="C3542" s="593" t="str">
        <f>_xlfn.CONCAT(Table1[[#This Row],[groupid]],Table1[[#This Row],[Thành phần hao phí]])</f>
        <v>2Nạo vét kênh mương bằng máy đào gầu dây 0,4m3, chiều cao đổ đất &lt;= 3m, bùn đặc lắng đọng dưới 3 năm</v>
      </c>
      <c r="D3542" s="594" t="s">
        <v>52</v>
      </c>
      <c r="E3542" s="589" t="s">
        <v>53</v>
      </c>
      <c r="F3542" s="588" t="s">
        <v>54</v>
      </c>
      <c r="G3542" s="595">
        <v>1</v>
      </c>
      <c r="H3542" s="590"/>
      <c r="I3542" s="596"/>
      <c r="J3542" s="591"/>
    </row>
    <row r="3543" spans="1:10" ht="15" customHeight="1">
      <c r="A3543" s="587"/>
      <c r="B3543" s="291">
        <v>2</v>
      </c>
      <c r="C3543" s="593" t="str">
        <f>_xlfn.CONCAT(Table1[[#This Row],[groupid]],Table1[[#This Row],[Thành phần hao phí]])</f>
        <v>2b) Nhân công</v>
      </c>
      <c r="D3543" s="594"/>
      <c r="E3543" s="589" t="s">
        <v>229</v>
      </c>
      <c r="F3543" s="588"/>
      <c r="G3543" s="595"/>
      <c r="H3543" s="590"/>
      <c r="I3543" s="596"/>
      <c r="J3543" s="591">
        <v>202130</v>
      </c>
    </row>
    <row r="3544" spans="1:10" ht="15" customHeight="1">
      <c r="A3544" s="587"/>
      <c r="B3544" s="291">
        <v>2</v>
      </c>
      <c r="C3544" s="593" t="str">
        <f>_xlfn.CONCAT(Table1[[#This Row],[groupid]],Table1[[#This Row],[Thành phần hao phí]])</f>
        <v>2Nhân công 3,5/7, nhóm 1</v>
      </c>
      <c r="D3544" s="594" t="s">
        <v>96</v>
      </c>
      <c r="E3544" s="589" t="s">
        <v>97</v>
      </c>
      <c r="F3544" s="588" t="s">
        <v>93</v>
      </c>
      <c r="G3544" s="595">
        <v>0.82</v>
      </c>
      <c r="H3544" s="590">
        <v>246500</v>
      </c>
      <c r="I3544" s="596">
        <v>1</v>
      </c>
      <c r="J3544" s="591">
        <v>202130</v>
      </c>
    </row>
    <row r="3545" spans="1:10" ht="15" customHeight="1">
      <c r="A3545" s="587"/>
      <c r="B3545" s="291">
        <v>2</v>
      </c>
      <c r="C3545" s="593" t="str">
        <f>_xlfn.CONCAT(Table1[[#This Row],[groupid]],Table1[[#This Row],[Thành phần hao phí]])</f>
        <v>2c) Máy thi công</v>
      </c>
      <c r="D3545" s="594"/>
      <c r="E3545" s="589" t="s">
        <v>230</v>
      </c>
      <c r="F3545" s="588"/>
      <c r="G3545" s="595"/>
      <c r="H3545" s="590"/>
      <c r="I3545" s="596"/>
      <c r="J3545" s="591">
        <v>978209</v>
      </c>
    </row>
    <row r="3546" spans="1:10" ht="15" customHeight="1">
      <c r="A3546" s="587"/>
      <c r="B3546" s="291">
        <v>2</v>
      </c>
      <c r="C3546" s="593" t="str">
        <f>_xlfn.CONCAT(Table1[[#This Row],[groupid]],Table1[[#This Row],[Thành phần hao phí]])</f>
        <v>2Máy đào gầu dây 0,4m3</v>
      </c>
      <c r="D3546" s="594" t="s">
        <v>101</v>
      </c>
      <c r="E3546" s="589" t="s">
        <v>102</v>
      </c>
      <c r="F3546" s="588" t="s">
        <v>103</v>
      </c>
      <c r="G3546" s="595">
        <v>0.44</v>
      </c>
      <c r="H3546" s="590">
        <v>1992824</v>
      </c>
      <c r="I3546" s="596">
        <v>1</v>
      </c>
      <c r="J3546" s="591">
        <v>876843</v>
      </c>
    </row>
    <row r="3547" spans="1:10" ht="15" customHeight="1">
      <c r="A3547" s="587"/>
      <c r="B3547" s="291">
        <v>2</v>
      </c>
      <c r="C3547" s="593" t="str">
        <f>_xlfn.CONCAT(Table1[[#This Row],[groupid]],Table1[[#This Row],[Thành phần hao phí]])</f>
        <v>2Phao thép 60T đặt máy</v>
      </c>
      <c r="D3547" s="594" t="s">
        <v>108</v>
      </c>
      <c r="E3547" s="589" t="s">
        <v>112</v>
      </c>
      <c r="F3547" s="588" t="s">
        <v>103</v>
      </c>
      <c r="G3547" s="595">
        <v>0.44</v>
      </c>
      <c r="H3547" s="590">
        <v>115189</v>
      </c>
      <c r="I3547" s="596">
        <v>1</v>
      </c>
      <c r="J3547" s="591">
        <v>50683</v>
      </c>
    </row>
    <row r="3548" spans="1:10" ht="15" customHeight="1">
      <c r="A3548" s="587"/>
      <c r="B3548" s="291">
        <v>2</v>
      </c>
      <c r="C3548" s="593" t="str">
        <f>_xlfn.CONCAT(Table1[[#This Row],[groupid]],Table1[[#This Row],[Thành phần hao phí]])</f>
        <v>2Phao thép 60T chứa bùn</v>
      </c>
      <c r="D3548" s="594" t="s">
        <v>108</v>
      </c>
      <c r="E3548" s="589" t="s">
        <v>111</v>
      </c>
      <c r="F3548" s="588" t="s">
        <v>103</v>
      </c>
      <c r="G3548" s="595">
        <v>0.44</v>
      </c>
      <c r="H3548" s="590">
        <v>115189</v>
      </c>
      <c r="I3548" s="596">
        <v>1</v>
      </c>
      <c r="J3548" s="591">
        <v>50683</v>
      </c>
    </row>
    <row r="3549" spans="1:10" ht="15" customHeight="1">
      <c r="A3549" s="587"/>
      <c r="B3549" s="291">
        <v>2</v>
      </c>
      <c r="C3549" s="593" t="str">
        <f>_xlfn.CONCAT(Table1[[#This Row],[groupid]],Table1[[#This Row],[Thành phần hao phí]])</f>
        <v>2Cộng</v>
      </c>
      <c r="D3549" s="594"/>
      <c r="E3549" s="589" t="s">
        <v>314</v>
      </c>
      <c r="F3549" s="588"/>
      <c r="G3549" s="595"/>
      <c r="H3549" s="590"/>
      <c r="I3549" s="596"/>
      <c r="J3549" s="591">
        <v>978209</v>
      </c>
    </row>
    <row r="3550" spans="1:10" ht="15" customHeight="1">
      <c r="A3550" s="587">
        <v>3</v>
      </c>
      <c r="B3550" s="291">
        <v>3</v>
      </c>
      <c r="C3550" s="593" t="str">
        <f>_xlfn.CONCAT(Table1[[#This Row],[groupid]],Table1[[#This Row],[Thành phần hao phí]])</f>
        <v>3Vận chuyển 1km đầu, đi đổ bằng tàu kéo 75cv + phao thép 60T</v>
      </c>
      <c r="D3550" s="594" t="s">
        <v>57</v>
      </c>
      <c r="E3550" s="589" t="s">
        <v>58</v>
      </c>
      <c r="F3550" s="588" t="s">
        <v>54</v>
      </c>
      <c r="G3550" s="595">
        <v>1</v>
      </c>
      <c r="H3550" s="590"/>
      <c r="I3550" s="596"/>
      <c r="J3550" s="591"/>
    </row>
    <row r="3551" spans="1:10" ht="15" customHeight="1">
      <c r="A3551" s="587"/>
      <c r="B3551" s="291">
        <v>3</v>
      </c>
      <c r="C3551" s="593" t="str">
        <f>_xlfn.CONCAT(Table1[[#This Row],[groupid]],Table1[[#This Row],[Thành phần hao phí]])</f>
        <v>3c) Máy thi công</v>
      </c>
      <c r="D3551" s="594"/>
      <c r="E3551" s="589" t="s">
        <v>230</v>
      </c>
      <c r="F3551" s="588"/>
      <c r="G3551" s="595"/>
      <c r="H3551" s="590"/>
      <c r="I3551" s="596"/>
      <c r="J3551" s="591">
        <v>343452</v>
      </c>
    </row>
    <row r="3552" spans="1:10" ht="15" customHeight="1">
      <c r="A3552" s="587"/>
      <c r="B3552" s="291">
        <v>3</v>
      </c>
      <c r="C3552" s="593" t="str">
        <f>_xlfn.CONCAT(Table1[[#This Row],[groupid]],Table1[[#This Row],[Thành phần hao phí]])</f>
        <v>3Phao thép 60T</v>
      </c>
      <c r="D3552" s="594" t="s">
        <v>108</v>
      </c>
      <c r="E3552" s="589" t="s">
        <v>109</v>
      </c>
      <c r="F3552" s="588" t="s">
        <v>103</v>
      </c>
      <c r="G3552" s="595">
        <v>9.4E-2</v>
      </c>
      <c r="H3552" s="590">
        <v>115189</v>
      </c>
      <c r="I3552" s="596">
        <v>1</v>
      </c>
      <c r="J3552" s="591">
        <v>10828</v>
      </c>
    </row>
    <row r="3553" spans="1:10" ht="15" customHeight="1">
      <c r="A3553" s="587"/>
      <c r="B3553" s="291">
        <v>3</v>
      </c>
      <c r="C3553" s="593" t="str">
        <f>_xlfn.CONCAT(Table1[[#This Row],[groupid]],Table1[[#This Row],[Thành phần hao phí]])</f>
        <v>3Tàu kéo 75CV</v>
      </c>
      <c r="D3553" s="594" t="s">
        <v>123</v>
      </c>
      <c r="E3553" s="589" t="s">
        <v>124</v>
      </c>
      <c r="F3553" s="588" t="s">
        <v>103</v>
      </c>
      <c r="G3553" s="595">
        <v>9.4E-2</v>
      </c>
      <c r="H3553" s="590">
        <v>3538558</v>
      </c>
      <c r="I3553" s="596">
        <v>1</v>
      </c>
      <c r="J3553" s="591">
        <v>332624</v>
      </c>
    </row>
    <row r="3554" spans="1:10" ht="15" customHeight="1">
      <c r="A3554" s="587"/>
      <c r="B3554" s="291">
        <v>3</v>
      </c>
      <c r="C3554" s="593" t="str">
        <f>_xlfn.CONCAT(Table1[[#This Row],[groupid]],Table1[[#This Row],[Thành phần hao phí]])</f>
        <v>3Cộng</v>
      </c>
      <c r="D3554" s="594"/>
      <c r="E3554" s="589" t="s">
        <v>314</v>
      </c>
      <c r="F3554" s="588"/>
      <c r="G3554" s="595"/>
      <c r="H3554" s="590"/>
      <c r="I3554" s="596"/>
      <c r="J3554" s="591">
        <v>343452</v>
      </c>
    </row>
    <row r="3555" spans="1:10" ht="15" customHeight="1">
      <c r="A3555" s="587">
        <v>4</v>
      </c>
      <c r="B3555" s="291">
        <v>4</v>
      </c>
      <c r="C3555" s="593" t="str">
        <f>_xlfn.CONCAT(Table1[[#This Row],[groupid]],Table1[[#This Row],[Thành phần hao phí]])</f>
        <v>4Vận chuyển đất, cát đổ đi bằng tàu kéo 360CV, sà lan 400 tấn, vận chuyển 1 km tiếp theo, cự ly &lt;= 6km</v>
      </c>
      <c r="D3555" s="594" t="s">
        <v>60</v>
      </c>
      <c r="E3555" s="589" t="s">
        <v>61</v>
      </c>
      <c r="F3555" s="588" t="s">
        <v>54</v>
      </c>
      <c r="G3555" s="595">
        <v>1</v>
      </c>
      <c r="H3555" s="590"/>
      <c r="I3555" s="596"/>
      <c r="J3555" s="591"/>
    </row>
    <row r="3556" spans="1:10" ht="15" customHeight="1">
      <c r="A3556" s="587"/>
      <c r="B3556" s="291">
        <v>4</v>
      </c>
      <c r="C3556" s="593" t="str">
        <f>_xlfn.CONCAT(Table1[[#This Row],[groupid]],Table1[[#This Row],[Thành phần hao phí]])</f>
        <v>4c) Máy thi công</v>
      </c>
      <c r="D3556" s="594"/>
      <c r="E3556" s="589" t="s">
        <v>230</v>
      </c>
      <c r="F3556" s="588"/>
      <c r="G3556" s="595"/>
      <c r="H3556" s="590"/>
      <c r="I3556" s="596"/>
      <c r="J3556" s="591">
        <v>555370</v>
      </c>
    </row>
    <row r="3557" spans="1:10" ht="15" customHeight="1">
      <c r="A3557" s="587"/>
      <c r="B3557" s="291">
        <v>4</v>
      </c>
      <c r="C3557" s="593" t="str">
        <f>_xlfn.CONCAT(Table1[[#This Row],[groupid]],Table1[[#This Row],[Thành phần hao phí]])</f>
        <v>4Phao thép 60T</v>
      </c>
      <c r="D3557" s="594" t="s">
        <v>108</v>
      </c>
      <c r="E3557" s="589" t="s">
        <v>109</v>
      </c>
      <c r="F3557" s="588" t="s">
        <v>103</v>
      </c>
      <c r="G3557" s="595">
        <v>0.08</v>
      </c>
      <c r="H3557" s="590">
        <v>115189</v>
      </c>
      <c r="I3557" s="596">
        <v>1.9</v>
      </c>
      <c r="J3557" s="591">
        <v>17509</v>
      </c>
    </row>
    <row r="3558" spans="1:10" ht="15" customHeight="1">
      <c r="A3558" s="587"/>
      <c r="B3558" s="291">
        <v>4</v>
      </c>
      <c r="C3558" s="593" t="str">
        <f>_xlfn.CONCAT(Table1[[#This Row],[groupid]],Table1[[#This Row],[Thành phần hao phí]])</f>
        <v>4Tàu kéo 75CV</v>
      </c>
      <c r="D3558" s="594" t="s">
        <v>123</v>
      </c>
      <c r="E3558" s="589" t="s">
        <v>124</v>
      </c>
      <c r="F3558" s="588" t="s">
        <v>103</v>
      </c>
      <c r="G3558" s="595">
        <v>0.08</v>
      </c>
      <c r="H3558" s="590">
        <v>3538558</v>
      </c>
      <c r="I3558" s="596">
        <v>1.9</v>
      </c>
      <c r="J3558" s="591">
        <v>537861</v>
      </c>
    </row>
    <row r="3559" spans="1:10" ht="15" customHeight="1">
      <c r="A3559" s="587"/>
      <c r="B3559" s="291">
        <v>4</v>
      </c>
      <c r="C3559" s="593" t="str">
        <f>_xlfn.CONCAT(Table1[[#This Row],[groupid]],Table1[[#This Row],[Thành phần hao phí]])</f>
        <v>4Cộng</v>
      </c>
      <c r="D3559" s="594"/>
      <c r="E3559" s="589" t="s">
        <v>314</v>
      </c>
      <c r="F3559" s="588"/>
      <c r="G3559" s="595"/>
      <c r="H3559" s="590"/>
      <c r="I3559" s="596"/>
      <c r="J3559" s="591">
        <v>555370</v>
      </c>
    </row>
    <row r="3560" spans="1:10" ht="15" customHeight="1">
      <c r="A3560" s="587">
        <v>5</v>
      </c>
      <c r="B3560" s="291">
        <v>5</v>
      </c>
      <c r="C3560" s="593" t="str">
        <f>_xlfn.CONCAT(Table1[[#This Row],[groupid]],Table1[[#This Row],[Thành phần hao phí]])</f>
        <v>5Đào xúc bùn lên xà lan 400T bằng máy đào gầu dây &lt;1,25m3, (máy đào đứng trên phao thép trọng tải 60T)</v>
      </c>
      <c r="D3560" s="594" t="s">
        <v>63</v>
      </c>
      <c r="E3560" s="589" t="s">
        <v>64</v>
      </c>
      <c r="F3560" s="588" t="s">
        <v>54</v>
      </c>
      <c r="G3560" s="595">
        <v>1</v>
      </c>
      <c r="H3560" s="590"/>
      <c r="I3560" s="596"/>
      <c r="J3560" s="591"/>
    </row>
    <row r="3561" spans="1:10" ht="15" customHeight="1">
      <c r="A3561" s="587"/>
      <c r="B3561" s="291">
        <v>5</v>
      </c>
      <c r="C3561" s="593" t="str">
        <f>_xlfn.CONCAT(Table1[[#This Row],[groupid]],Table1[[#This Row],[Thành phần hao phí]])</f>
        <v>5b) Nhân công</v>
      </c>
      <c r="D3561" s="594"/>
      <c r="E3561" s="589" t="s">
        <v>229</v>
      </c>
      <c r="F3561" s="588"/>
      <c r="G3561" s="595"/>
      <c r="H3561" s="590"/>
      <c r="I3561" s="596"/>
      <c r="J3561" s="591">
        <v>88740</v>
      </c>
    </row>
    <row r="3562" spans="1:10" ht="15" customHeight="1">
      <c r="A3562" s="587"/>
      <c r="B3562" s="291">
        <v>5</v>
      </c>
      <c r="C3562" s="593" t="str">
        <f>_xlfn.CONCAT(Table1[[#This Row],[groupid]],Table1[[#This Row],[Thành phần hao phí]])</f>
        <v>5Nhân công 3,5/7, nhóm 1</v>
      </c>
      <c r="D3562" s="594" t="s">
        <v>96</v>
      </c>
      <c r="E3562" s="589" t="s">
        <v>97</v>
      </c>
      <c r="F3562" s="588" t="s">
        <v>93</v>
      </c>
      <c r="G3562" s="595">
        <v>0.36</v>
      </c>
      <c r="H3562" s="590">
        <v>246500</v>
      </c>
      <c r="I3562" s="596">
        <v>1</v>
      </c>
      <c r="J3562" s="591">
        <v>88740</v>
      </c>
    </row>
    <row r="3563" spans="1:10" ht="15" customHeight="1">
      <c r="A3563" s="587"/>
      <c r="B3563" s="291">
        <v>5</v>
      </c>
      <c r="C3563" s="593" t="str">
        <f>_xlfn.CONCAT(Table1[[#This Row],[groupid]],Table1[[#This Row],[Thành phần hao phí]])</f>
        <v>5c) Máy thi công</v>
      </c>
      <c r="D3563" s="594"/>
      <c r="E3563" s="589" t="s">
        <v>230</v>
      </c>
      <c r="F3563" s="588"/>
      <c r="G3563" s="595"/>
      <c r="H3563" s="590"/>
      <c r="I3563" s="596"/>
      <c r="J3563" s="591">
        <v>1007960</v>
      </c>
    </row>
    <row r="3564" spans="1:10" ht="15" customHeight="1">
      <c r="A3564" s="587"/>
      <c r="B3564" s="291">
        <v>5</v>
      </c>
      <c r="C3564" s="593" t="str">
        <f>_xlfn.CONCAT(Table1[[#This Row],[groupid]],Table1[[#This Row],[Thành phần hao phí]])</f>
        <v>5Máy đào gầu dây 1,2m3</v>
      </c>
      <c r="D3564" s="594" t="s">
        <v>105</v>
      </c>
      <c r="E3564" s="589" t="s">
        <v>106</v>
      </c>
      <c r="F3564" s="588" t="s">
        <v>103</v>
      </c>
      <c r="G3564" s="595">
        <v>0.192</v>
      </c>
      <c r="H3564" s="590">
        <v>3565793</v>
      </c>
      <c r="I3564" s="596">
        <v>1</v>
      </c>
      <c r="J3564" s="591">
        <v>684632</v>
      </c>
    </row>
    <row r="3565" spans="1:10" ht="15" customHeight="1">
      <c r="A3565" s="587"/>
      <c r="B3565" s="291">
        <v>5</v>
      </c>
      <c r="C3565" s="593" t="str">
        <f>_xlfn.CONCAT(Table1[[#This Row],[groupid]],Table1[[#This Row],[Thành phần hao phí]])</f>
        <v>5Sà lan 250T</v>
      </c>
      <c r="D3565" s="594" t="s">
        <v>113</v>
      </c>
      <c r="E3565" s="589" t="s">
        <v>114</v>
      </c>
      <c r="F3565" s="588" t="s">
        <v>103</v>
      </c>
      <c r="G3565" s="595">
        <v>0.192</v>
      </c>
      <c r="H3565" s="590">
        <v>677592</v>
      </c>
      <c r="I3565" s="596">
        <v>1</v>
      </c>
      <c r="J3565" s="591">
        <v>130098</v>
      </c>
    </row>
    <row r="3566" spans="1:10" ht="15" customHeight="1">
      <c r="A3566" s="587"/>
      <c r="B3566" s="291">
        <v>5</v>
      </c>
      <c r="C3566" s="593" t="str">
        <f>_xlfn.CONCAT(Table1[[#This Row],[groupid]],Table1[[#This Row],[Thành phần hao phí]])</f>
        <v>5Phao thép 60T chứa bùn</v>
      </c>
      <c r="D3566" s="594" t="s">
        <v>108</v>
      </c>
      <c r="E3566" s="589" t="s">
        <v>111</v>
      </c>
      <c r="F3566" s="588" t="s">
        <v>103</v>
      </c>
      <c r="G3566" s="595">
        <v>0.192</v>
      </c>
      <c r="H3566" s="590">
        <v>115189</v>
      </c>
      <c r="I3566" s="596">
        <v>1</v>
      </c>
      <c r="J3566" s="591">
        <v>22116</v>
      </c>
    </row>
    <row r="3567" spans="1:10" ht="15" customHeight="1">
      <c r="A3567" s="587"/>
      <c r="B3567" s="291">
        <v>5</v>
      </c>
      <c r="C3567" s="593" t="str">
        <f>_xlfn.CONCAT(Table1[[#This Row],[groupid]],Table1[[#This Row],[Thành phần hao phí]])</f>
        <v>5Sà lan 400T nhận bùn</v>
      </c>
      <c r="D3567" s="594" t="s">
        <v>116</v>
      </c>
      <c r="E3567" s="589" t="s">
        <v>119</v>
      </c>
      <c r="F3567" s="588" t="s">
        <v>103</v>
      </c>
      <c r="G3567" s="595">
        <v>0.192</v>
      </c>
      <c r="H3567" s="590">
        <v>891221</v>
      </c>
      <c r="I3567" s="596">
        <v>1</v>
      </c>
      <c r="J3567" s="591">
        <v>171114</v>
      </c>
    </row>
    <row r="3568" spans="1:10" ht="15" customHeight="1">
      <c r="A3568" s="587"/>
      <c r="B3568" s="291">
        <v>5</v>
      </c>
      <c r="C3568" s="593" t="str">
        <f>_xlfn.CONCAT(Table1[[#This Row],[groupid]],Table1[[#This Row],[Thành phần hao phí]])</f>
        <v>5Cộng</v>
      </c>
      <c r="D3568" s="594"/>
      <c r="E3568" s="589" t="s">
        <v>314</v>
      </c>
      <c r="F3568" s="588"/>
      <c r="G3568" s="595"/>
      <c r="H3568" s="590"/>
      <c r="I3568" s="596"/>
      <c r="J3568" s="591">
        <v>1007960</v>
      </c>
    </row>
    <row r="3569" spans="1:10" ht="15" customHeight="1">
      <c r="A3569" s="587">
        <v>6</v>
      </c>
      <c r="B3569" s="291">
        <v>6</v>
      </c>
      <c r="C3569" s="593" t="str">
        <f>_xlfn.CONCAT(Table1[[#This Row],[groupid]],Table1[[#This Row],[Thành phần hao phí]])</f>
        <v>6Vận chuyển đất, bùn đổ đi bằng tàu kéo 360CV, sà lan 400 tấn, vận chuyển 1 km đầu</v>
      </c>
      <c r="D3569" s="594" t="s">
        <v>57</v>
      </c>
      <c r="E3569" s="589" t="s">
        <v>67</v>
      </c>
      <c r="F3569" s="588" t="s">
        <v>54</v>
      </c>
      <c r="G3569" s="595">
        <v>1</v>
      </c>
      <c r="H3569" s="590"/>
      <c r="I3569" s="596"/>
      <c r="J3569" s="591"/>
    </row>
    <row r="3570" spans="1:10" ht="15" customHeight="1">
      <c r="A3570" s="587"/>
      <c r="B3570" s="291">
        <v>6</v>
      </c>
      <c r="C3570" s="593" t="str">
        <f>_xlfn.CONCAT(Table1[[#This Row],[groupid]],Table1[[#This Row],[Thành phần hao phí]])</f>
        <v>6c) Máy thi công</v>
      </c>
      <c r="D3570" s="594"/>
      <c r="E3570" s="589" t="s">
        <v>230</v>
      </c>
      <c r="F3570" s="588"/>
      <c r="G3570" s="595"/>
      <c r="H3570" s="590"/>
      <c r="I3570" s="596"/>
      <c r="J3570" s="591">
        <v>634088</v>
      </c>
    </row>
    <row r="3571" spans="1:10" ht="15" customHeight="1">
      <c r="A3571" s="587"/>
      <c r="B3571" s="291">
        <v>6</v>
      </c>
      <c r="C3571" s="593" t="str">
        <f>_xlfn.CONCAT(Table1[[#This Row],[groupid]],Table1[[#This Row],[Thành phần hao phí]])</f>
        <v>6Sà lan 400T</v>
      </c>
      <c r="D3571" s="594" t="s">
        <v>116</v>
      </c>
      <c r="E3571" s="589" t="s">
        <v>117</v>
      </c>
      <c r="F3571" s="588" t="s">
        <v>103</v>
      </c>
      <c r="G3571" s="595">
        <v>9.4E-2</v>
      </c>
      <c r="H3571" s="590">
        <v>891221</v>
      </c>
      <c r="I3571" s="596">
        <v>1</v>
      </c>
      <c r="J3571" s="591">
        <v>83775</v>
      </c>
    </row>
    <row r="3572" spans="1:10" ht="15" customHeight="1">
      <c r="A3572" s="587"/>
      <c r="B3572" s="291">
        <v>6</v>
      </c>
      <c r="C3572" s="593" t="str">
        <f>_xlfn.CONCAT(Table1[[#This Row],[groupid]],Table1[[#This Row],[Thành phần hao phí]])</f>
        <v>6Tàu kéo 360CV</v>
      </c>
      <c r="D3572" s="594" t="s">
        <v>120</v>
      </c>
      <c r="E3572" s="589" t="s">
        <v>121</v>
      </c>
      <c r="F3572" s="588" t="s">
        <v>103</v>
      </c>
      <c r="G3572" s="595">
        <v>9.4E-2</v>
      </c>
      <c r="H3572" s="590">
        <v>5854397</v>
      </c>
      <c r="I3572" s="596">
        <v>1</v>
      </c>
      <c r="J3572" s="591">
        <v>550313</v>
      </c>
    </row>
    <row r="3573" spans="1:10" ht="15" customHeight="1">
      <c r="A3573" s="587"/>
      <c r="B3573" s="291">
        <v>6</v>
      </c>
      <c r="C3573" s="593" t="str">
        <f>_xlfn.CONCAT(Table1[[#This Row],[groupid]],Table1[[#This Row],[Thành phần hao phí]])</f>
        <v>6Cộng</v>
      </c>
      <c r="D3573" s="594"/>
      <c r="E3573" s="589" t="s">
        <v>314</v>
      </c>
      <c r="F3573" s="588"/>
      <c r="G3573" s="595"/>
      <c r="H3573" s="590"/>
      <c r="I3573" s="596"/>
      <c r="J3573" s="591">
        <v>634088</v>
      </c>
    </row>
    <row r="3574" spans="1:10" ht="15" customHeight="1">
      <c r="A3574" s="587">
        <v>7</v>
      </c>
      <c r="B3574" s="291">
        <v>7</v>
      </c>
      <c r="C3574" s="593" t="str">
        <f>_xlfn.CONCAT(Table1[[#This Row],[groupid]],Table1[[#This Row],[Thành phần hao phí]])</f>
        <v>7Vận chuyển đất, bùn đổ đi bằng tàu kéo 360CV, sà lan 400 tấn, vận chuyển 1 km tiếp theo, cự ly &lt;= 6km</v>
      </c>
      <c r="D3574" s="594" t="s">
        <v>60</v>
      </c>
      <c r="E3574" s="589" t="s">
        <v>69</v>
      </c>
      <c r="F3574" s="588" t="s">
        <v>54</v>
      </c>
      <c r="G3574" s="595">
        <v>1</v>
      </c>
      <c r="H3574" s="590"/>
      <c r="I3574" s="596"/>
      <c r="J3574" s="591"/>
    </row>
    <row r="3575" spans="1:10" ht="15" customHeight="1">
      <c r="A3575" s="587"/>
      <c r="B3575" s="291">
        <v>7</v>
      </c>
      <c r="C3575" s="593" t="str">
        <f>_xlfn.CONCAT(Table1[[#This Row],[groupid]],Table1[[#This Row],[Thành phần hao phí]])</f>
        <v>7c) Máy thi công</v>
      </c>
      <c r="D3575" s="594"/>
      <c r="E3575" s="589" t="s">
        <v>230</v>
      </c>
      <c r="F3575" s="588"/>
      <c r="G3575" s="595"/>
      <c r="H3575" s="590"/>
      <c r="I3575" s="596"/>
      <c r="J3575" s="591">
        <v>2698247</v>
      </c>
    </row>
    <row r="3576" spans="1:10" ht="15" customHeight="1">
      <c r="A3576" s="587"/>
      <c r="B3576" s="291">
        <v>7</v>
      </c>
      <c r="C3576" s="593" t="str">
        <f>_xlfn.CONCAT(Table1[[#This Row],[groupid]],Table1[[#This Row],[Thành phần hao phí]])</f>
        <v>7Sà lan 400T</v>
      </c>
      <c r="D3576" s="594" t="s">
        <v>116</v>
      </c>
      <c r="E3576" s="589" t="s">
        <v>117</v>
      </c>
      <c r="F3576" s="588" t="s">
        <v>103</v>
      </c>
      <c r="G3576" s="595">
        <v>0.08</v>
      </c>
      <c r="H3576" s="590">
        <v>891221</v>
      </c>
      <c r="I3576" s="596">
        <v>5</v>
      </c>
      <c r="J3576" s="591">
        <v>356488</v>
      </c>
    </row>
    <row r="3577" spans="1:10" ht="15" customHeight="1">
      <c r="A3577" s="587"/>
      <c r="B3577" s="291">
        <v>7</v>
      </c>
      <c r="C3577" s="593" t="str">
        <f>_xlfn.CONCAT(Table1[[#This Row],[groupid]],Table1[[#This Row],[Thành phần hao phí]])</f>
        <v>7Tàu kéo 360CV</v>
      </c>
      <c r="D3577" s="594" t="s">
        <v>120</v>
      </c>
      <c r="E3577" s="589" t="s">
        <v>121</v>
      </c>
      <c r="F3577" s="588" t="s">
        <v>103</v>
      </c>
      <c r="G3577" s="595">
        <v>0.08</v>
      </c>
      <c r="H3577" s="590">
        <v>5854397</v>
      </c>
      <c r="I3577" s="596">
        <v>5</v>
      </c>
      <c r="J3577" s="591">
        <v>2341759</v>
      </c>
    </row>
    <row r="3578" spans="1:10" ht="15" customHeight="1">
      <c r="A3578" s="587"/>
      <c r="B3578" s="291">
        <v>7</v>
      </c>
      <c r="C3578" s="593" t="str">
        <f>_xlfn.CONCAT(Table1[[#This Row],[groupid]],Table1[[#This Row],[Thành phần hao phí]])</f>
        <v>7Cộng</v>
      </c>
      <c r="D3578" s="594"/>
      <c r="E3578" s="589" t="s">
        <v>314</v>
      </c>
      <c r="F3578" s="588"/>
      <c r="G3578" s="595"/>
      <c r="H3578" s="590"/>
      <c r="I3578" s="596"/>
      <c r="J3578" s="591">
        <v>2698247</v>
      </c>
    </row>
    <row r="3579" spans="1:10" ht="15" customHeight="1">
      <c r="A3579" s="587">
        <v>8</v>
      </c>
      <c r="B3579" s="291">
        <v>8</v>
      </c>
      <c r="C3579" s="593" t="str">
        <f>_xlfn.CONCAT(Table1[[#This Row],[groupid]],Table1[[#This Row],[Thành phần hao phí]])</f>
        <v>8Vận chuyển đất, bùn đổ đi bằng tàu kéo 360CV, sà lan 400 tấn, vận chuyển 1 km tiếp theo, cự ly từ 6 - 20km</v>
      </c>
      <c r="D3579" s="594" t="s">
        <v>71</v>
      </c>
      <c r="E3579" s="589" t="s">
        <v>72</v>
      </c>
      <c r="F3579" s="588" t="s">
        <v>54</v>
      </c>
      <c r="G3579" s="595">
        <v>1</v>
      </c>
      <c r="H3579" s="590"/>
      <c r="I3579" s="596"/>
      <c r="J3579" s="591"/>
    </row>
    <row r="3580" spans="1:10" ht="15" customHeight="1">
      <c r="A3580" s="587"/>
      <c r="B3580" s="291">
        <v>8</v>
      </c>
      <c r="C3580" s="593" t="str">
        <f>_xlfn.CONCAT(Table1[[#This Row],[groupid]],Table1[[#This Row],[Thành phần hao phí]])</f>
        <v>8c) Máy thi công</v>
      </c>
      <c r="D3580" s="594"/>
      <c r="E3580" s="589" t="s">
        <v>230</v>
      </c>
      <c r="F3580" s="588"/>
      <c r="G3580" s="595"/>
      <c r="H3580" s="590"/>
      <c r="I3580" s="596"/>
      <c r="J3580" s="591">
        <v>6705145</v>
      </c>
    </row>
    <row r="3581" spans="1:10" ht="15" customHeight="1">
      <c r="A3581" s="587"/>
      <c r="B3581" s="291">
        <v>8</v>
      </c>
      <c r="C3581" s="593" t="str">
        <f>_xlfn.CONCAT(Table1[[#This Row],[groupid]],Table1[[#This Row],[Thành phần hao phí]])</f>
        <v>8Sà lan 400T</v>
      </c>
      <c r="D3581" s="594" t="s">
        <v>116</v>
      </c>
      <c r="E3581" s="589" t="s">
        <v>117</v>
      </c>
      <c r="F3581" s="588" t="s">
        <v>103</v>
      </c>
      <c r="G3581" s="595">
        <v>7.0999999999999994E-2</v>
      </c>
      <c r="H3581" s="590">
        <v>891221</v>
      </c>
      <c r="I3581" s="596">
        <v>14</v>
      </c>
      <c r="J3581" s="591">
        <v>885874</v>
      </c>
    </row>
    <row r="3582" spans="1:10" ht="15" customHeight="1">
      <c r="A3582" s="587"/>
      <c r="B3582" s="291">
        <v>8</v>
      </c>
      <c r="C3582" s="593" t="str">
        <f>_xlfn.CONCAT(Table1[[#This Row],[groupid]],Table1[[#This Row],[Thành phần hao phí]])</f>
        <v>8Tàu kéo 360CV</v>
      </c>
      <c r="D3582" s="594" t="s">
        <v>120</v>
      </c>
      <c r="E3582" s="589" t="s">
        <v>121</v>
      </c>
      <c r="F3582" s="588" t="s">
        <v>103</v>
      </c>
      <c r="G3582" s="595">
        <v>7.0999999999999994E-2</v>
      </c>
      <c r="H3582" s="590">
        <v>5854397</v>
      </c>
      <c r="I3582" s="596">
        <v>14</v>
      </c>
      <c r="J3582" s="591">
        <v>5819271</v>
      </c>
    </row>
    <row r="3583" spans="1:10" ht="15" customHeight="1">
      <c r="A3583" s="587"/>
      <c r="B3583" s="291">
        <v>8</v>
      </c>
      <c r="C3583" s="593" t="str">
        <f>_xlfn.CONCAT(Table1[[#This Row],[groupid]],Table1[[#This Row],[Thành phần hao phí]])</f>
        <v>8Cộng</v>
      </c>
      <c r="D3583" s="594"/>
      <c r="E3583" s="589" t="s">
        <v>314</v>
      </c>
      <c r="F3583" s="588"/>
      <c r="G3583" s="595"/>
      <c r="H3583" s="590"/>
      <c r="I3583" s="596"/>
      <c r="J3583" s="591">
        <v>6705145</v>
      </c>
    </row>
    <row r="3584" spans="1:10" ht="15" customHeight="1">
      <c r="A3584" s="587">
        <v>9</v>
      </c>
      <c r="B3584" s="291">
        <v>9</v>
      </c>
      <c r="C3584" s="593" t="str">
        <f>_xlfn.CONCAT(Table1[[#This Row],[groupid]],Table1[[#This Row],[Thành phần hao phí]])</f>
        <v>9Vận chuyển đất, bùn đổ đi bằng tàu kéo 360CV, sà lan 400 tấn, vận chuyển 1 km tiếp theo, cự ly &gt; 20km</v>
      </c>
      <c r="D3584" s="594" t="s">
        <v>74</v>
      </c>
      <c r="E3584" s="589" t="s">
        <v>75</v>
      </c>
      <c r="F3584" s="588" t="s">
        <v>54</v>
      </c>
      <c r="G3584" s="595">
        <v>1</v>
      </c>
      <c r="H3584" s="590"/>
      <c r="I3584" s="596"/>
      <c r="J3584" s="591"/>
    </row>
    <row r="3585" spans="1:10" ht="15" customHeight="1">
      <c r="A3585" s="587"/>
      <c r="B3585" s="291">
        <v>9</v>
      </c>
      <c r="C3585" s="593" t="str">
        <f>_xlfn.CONCAT(Table1[[#This Row],[groupid]],Table1[[#This Row],[Thành phần hao phí]])</f>
        <v>9c) Máy thi công</v>
      </c>
      <c r="D3585" s="594"/>
      <c r="E3585" s="589" t="s">
        <v>230</v>
      </c>
      <c r="F3585" s="588"/>
      <c r="G3585" s="595"/>
      <c r="H3585" s="590"/>
      <c r="I3585" s="596"/>
      <c r="J3585" s="591">
        <v>279269</v>
      </c>
    </row>
    <row r="3586" spans="1:10" ht="15" customHeight="1">
      <c r="A3586" s="587"/>
      <c r="B3586" s="291">
        <v>9</v>
      </c>
      <c r="C3586" s="593" t="str">
        <f>_xlfn.CONCAT(Table1[[#This Row],[groupid]],Table1[[#This Row],[Thành phần hao phí]])</f>
        <v>9Sà lan 400T</v>
      </c>
      <c r="D3586" s="594" t="s">
        <v>116</v>
      </c>
      <c r="E3586" s="589" t="s">
        <v>117</v>
      </c>
      <c r="F3586" s="588" t="s">
        <v>103</v>
      </c>
      <c r="G3586" s="595">
        <v>6.9000000000000006E-2</v>
      </c>
      <c r="H3586" s="590">
        <v>891221</v>
      </c>
      <c r="I3586" s="596">
        <v>0.6</v>
      </c>
      <c r="J3586" s="591">
        <v>36897</v>
      </c>
    </row>
    <row r="3587" spans="1:10" ht="15" customHeight="1">
      <c r="A3587" s="587"/>
      <c r="B3587" s="291">
        <v>9</v>
      </c>
      <c r="C3587" s="593" t="str">
        <f>_xlfn.CONCAT(Table1[[#This Row],[groupid]],Table1[[#This Row],[Thành phần hao phí]])</f>
        <v>9Tàu kéo 360CV</v>
      </c>
      <c r="D3587" s="594" t="s">
        <v>120</v>
      </c>
      <c r="E3587" s="589" t="s">
        <v>121</v>
      </c>
      <c r="F3587" s="588" t="s">
        <v>103</v>
      </c>
      <c r="G3587" s="595">
        <v>6.9000000000000006E-2</v>
      </c>
      <c r="H3587" s="590">
        <v>5854397</v>
      </c>
      <c r="I3587" s="596">
        <v>0.6</v>
      </c>
      <c r="J3587" s="591">
        <v>242372</v>
      </c>
    </row>
    <row r="3588" spans="1:10" ht="15" customHeight="1">
      <c r="A3588" s="587"/>
      <c r="B3588" s="291">
        <v>9</v>
      </c>
      <c r="C3588" s="593" t="str">
        <f>_xlfn.CONCAT(Table1[[#This Row],[groupid]],Table1[[#This Row],[Thành phần hao phí]])</f>
        <v>9Cộng</v>
      </c>
      <c r="D3588" s="594"/>
      <c r="E3588" s="589" t="s">
        <v>314</v>
      </c>
      <c r="F3588" s="588"/>
      <c r="G3588" s="595"/>
      <c r="H3588" s="590"/>
      <c r="I3588" s="596"/>
      <c r="J3588" s="591">
        <v>279269</v>
      </c>
    </row>
    <row r="3589" spans="1:10" ht="15" customHeight="1">
      <c r="A3589" s="587">
        <v>10</v>
      </c>
      <c r="B3589" s="291">
        <v>10</v>
      </c>
      <c r="C3589" s="593" t="str">
        <f>_xlfn.CONCAT(Table1[[#This Row],[groupid]],Table1[[#This Row],[Thành phần hao phí]])</f>
        <v>10Vận chuyển đất từ sà lan 400T lên bờ bằng máy đào gầu dây 1,2m3, chiều cao đổ đất &lt;= 3m, bùn đặc</v>
      </c>
      <c r="D3589" s="594" t="s">
        <v>63</v>
      </c>
      <c r="E3589" s="589" t="s">
        <v>77</v>
      </c>
      <c r="F3589" s="588" t="s">
        <v>54</v>
      </c>
      <c r="G3589" s="595">
        <v>1</v>
      </c>
      <c r="H3589" s="590"/>
      <c r="I3589" s="596"/>
      <c r="J3589" s="591"/>
    </row>
    <row r="3590" spans="1:10" ht="15" customHeight="1">
      <c r="A3590" s="587"/>
      <c r="B3590" s="291">
        <v>10</v>
      </c>
      <c r="C3590" s="593" t="str">
        <f>_xlfn.CONCAT(Table1[[#This Row],[groupid]],Table1[[#This Row],[Thành phần hao phí]])</f>
        <v>10b) Nhân công</v>
      </c>
      <c r="D3590" s="594"/>
      <c r="E3590" s="589" t="s">
        <v>229</v>
      </c>
      <c r="F3590" s="588"/>
      <c r="G3590" s="595"/>
      <c r="H3590" s="590"/>
      <c r="I3590" s="596"/>
      <c r="J3590" s="591">
        <v>88740</v>
      </c>
    </row>
    <row r="3591" spans="1:10" ht="15" customHeight="1">
      <c r="A3591" s="587"/>
      <c r="B3591" s="291">
        <v>10</v>
      </c>
      <c r="C3591" s="593" t="str">
        <f>_xlfn.CONCAT(Table1[[#This Row],[groupid]],Table1[[#This Row],[Thành phần hao phí]])</f>
        <v>10Nhân công 3,5/7, nhóm 1</v>
      </c>
      <c r="D3591" s="594" t="s">
        <v>96</v>
      </c>
      <c r="E3591" s="589" t="s">
        <v>97</v>
      </c>
      <c r="F3591" s="588" t="s">
        <v>93</v>
      </c>
      <c r="G3591" s="595">
        <v>0.36</v>
      </c>
      <c r="H3591" s="590">
        <v>246500</v>
      </c>
      <c r="I3591" s="596">
        <v>1</v>
      </c>
      <c r="J3591" s="591">
        <v>88740</v>
      </c>
    </row>
    <row r="3592" spans="1:10" ht="15" customHeight="1">
      <c r="A3592" s="587"/>
      <c r="B3592" s="291">
        <v>10</v>
      </c>
      <c r="C3592" s="593" t="str">
        <f>_xlfn.CONCAT(Table1[[#This Row],[groupid]],Table1[[#This Row],[Thành phần hao phí]])</f>
        <v>10c) Máy thi công</v>
      </c>
      <c r="D3592" s="594"/>
      <c r="E3592" s="589" t="s">
        <v>230</v>
      </c>
      <c r="F3592" s="588"/>
      <c r="G3592" s="595"/>
      <c r="H3592" s="590"/>
      <c r="I3592" s="596"/>
      <c r="J3592" s="591">
        <v>985844</v>
      </c>
    </row>
    <row r="3593" spans="1:10" ht="15" customHeight="1">
      <c r="A3593" s="587"/>
      <c r="B3593" s="291">
        <v>10</v>
      </c>
      <c r="C3593" s="593" t="str">
        <f>_xlfn.CONCAT(Table1[[#This Row],[groupid]],Table1[[#This Row],[Thành phần hao phí]])</f>
        <v>10Máy đào gầu dây 1,2m3</v>
      </c>
      <c r="D3593" s="594" t="s">
        <v>105</v>
      </c>
      <c r="E3593" s="589" t="s">
        <v>106</v>
      </c>
      <c r="F3593" s="588" t="s">
        <v>103</v>
      </c>
      <c r="G3593" s="595">
        <v>0.192</v>
      </c>
      <c r="H3593" s="590">
        <v>3565793</v>
      </c>
      <c r="I3593" s="596">
        <v>1</v>
      </c>
      <c r="J3593" s="591">
        <v>684632</v>
      </c>
    </row>
    <row r="3594" spans="1:10" ht="15" customHeight="1">
      <c r="A3594" s="587"/>
      <c r="B3594" s="291">
        <v>10</v>
      </c>
      <c r="C3594" s="593" t="str">
        <f>_xlfn.CONCAT(Table1[[#This Row],[groupid]],Table1[[#This Row],[Thành phần hao phí]])</f>
        <v>10Sà lan 250T</v>
      </c>
      <c r="D3594" s="594" t="s">
        <v>113</v>
      </c>
      <c r="E3594" s="589" t="s">
        <v>114</v>
      </c>
      <c r="F3594" s="588" t="s">
        <v>103</v>
      </c>
      <c r="G3594" s="595">
        <v>0.192</v>
      </c>
      <c r="H3594" s="590">
        <v>677592</v>
      </c>
      <c r="I3594" s="596">
        <v>1</v>
      </c>
      <c r="J3594" s="591">
        <v>130098</v>
      </c>
    </row>
    <row r="3595" spans="1:10" ht="15" customHeight="1">
      <c r="A3595" s="587"/>
      <c r="B3595" s="291">
        <v>10</v>
      </c>
      <c r="C3595" s="593" t="str">
        <f>_xlfn.CONCAT(Table1[[#This Row],[groupid]],Table1[[#This Row],[Thành phần hao phí]])</f>
        <v>10Sà lan 400T</v>
      </c>
      <c r="D3595" s="594" t="s">
        <v>116</v>
      </c>
      <c r="E3595" s="589" t="s">
        <v>117</v>
      </c>
      <c r="F3595" s="588" t="s">
        <v>103</v>
      </c>
      <c r="G3595" s="595">
        <v>0.192</v>
      </c>
      <c r="H3595" s="590">
        <v>891221</v>
      </c>
      <c r="I3595" s="596">
        <v>1</v>
      </c>
      <c r="J3595" s="591">
        <v>171114</v>
      </c>
    </row>
    <row r="3596" spans="1:10" ht="15" customHeight="1">
      <c r="A3596" s="587"/>
      <c r="B3596" s="291">
        <v>10</v>
      </c>
      <c r="C3596" s="593" t="str">
        <f>_xlfn.CONCAT(Table1[[#This Row],[groupid]],Table1[[#This Row],[Thành phần hao phí]])</f>
        <v>10Cộng</v>
      </c>
      <c r="D3596" s="594"/>
      <c r="E3596" s="589" t="s">
        <v>314</v>
      </c>
      <c r="F3596" s="588"/>
      <c r="G3596" s="595"/>
      <c r="H3596" s="590"/>
      <c r="I3596" s="596"/>
      <c r="J3596" s="591">
        <v>985844</v>
      </c>
    </row>
    <row r="3597" spans="1:10" ht="15" customHeight="1">
      <c r="A3597" s="587">
        <v>11</v>
      </c>
      <c r="B3597" s="291">
        <v>11</v>
      </c>
      <c r="C3597" s="593" t="str">
        <f>_xlfn.CONCAT(Table1[[#This Row],[groupid]],Table1[[#This Row],[Thành phần hao phí]])</f>
        <v>110</v>
      </c>
      <c r="D3597" s="594">
        <v>0</v>
      </c>
      <c r="E3597" s="589">
        <v>0</v>
      </c>
      <c r="F3597" s="588">
        <v>0</v>
      </c>
      <c r="G3597" s="595">
        <v>1</v>
      </c>
      <c r="H3597" s="590"/>
      <c r="I3597" s="596"/>
      <c r="J3597" s="591"/>
    </row>
    <row r="3598" spans="1:10" ht="15" customHeight="1">
      <c r="A3598" s="587"/>
      <c r="B3598" s="291">
        <v>11</v>
      </c>
      <c r="C3598" s="593" t="str">
        <f>_xlfn.CONCAT(Table1[[#This Row],[groupid]],Table1[[#This Row],[Thành phần hao phí]])</f>
        <v>11b) Nhân công</v>
      </c>
      <c r="D3598" s="594"/>
      <c r="E3598" s="589" t="s">
        <v>229</v>
      </c>
      <c r="F3598" s="588"/>
      <c r="G3598" s="595"/>
      <c r="H3598" s="590"/>
      <c r="I3598" s="596"/>
      <c r="J3598" s="591">
        <v>243933</v>
      </c>
    </row>
    <row r="3599" spans="1:10" ht="15" customHeight="1">
      <c r="A3599" s="587"/>
      <c r="B3599" s="291">
        <v>11</v>
      </c>
      <c r="C3599" s="593" t="str">
        <f>_xlfn.CONCAT(Table1[[#This Row],[groupid]],Table1[[#This Row],[Thành phần hao phí]])</f>
        <v>11Nhân công 3,5/7, nhóm 1</v>
      </c>
      <c r="D3599" s="594" t="s">
        <v>96</v>
      </c>
      <c r="E3599" s="589" t="s">
        <v>97</v>
      </c>
      <c r="F3599" s="588" t="s">
        <v>93</v>
      </c>
      <c r="G3599" s="595">
        <v>0.36</v>
      </c>
      <c r="H3599" s="590">
        <v>677592</v>
      </c>
      <c r="I3599" s="596">
        <v>1</v>
      </c>
      <c r="J3599" s="591">
        <v>243933</v>
      </c>
    </row>
    <row r="3600" spans="1:10" ht="15" customHeight="1">
      <c r="A3600" s="587"/>
      <c r="B3600" s="291">
        <v>11</v>
      </c>
      <c r="C3600" s="593" t="str">
        <f>_xlfn.CONCAT(Table1[[#This Row],[groupid]],Table1[[#This Row],[Thành phần hao phí]])</f>
        <v>11c) Máy thi công</v>
      </c>
      <c r="D3600" s="594"/>
      <c r="E3600" s="589" t="s">
        <v>230</v>
      </c>
      <c r="F3600" s="588"/>
      <c r="G3600" s="595"/>
      <c r="H3600" s="590"/>
      <c r="I3600" s="596"/>
      <c r="J3600" s="591">
        <v>679403</v>
      </c>
    </row>
    <row r="3601" spans="1:10" ht="15" customHeight="1">
      <c r="A3601" s="587"/>
      <c r="B3601" s="291">
        <v>11</v>
      </c>
      <c r="C3601" s="593" t="str">
        <f>_xlfn.CONCAT(Table1[[#This Row],[groupid]],Table1[[#This Row],[Thành phần hao phí]])</f>
        <v>11Máy đào gầu dây 1,2m3</v>
      </c>
      <c r="D3601" s="594" t="s">
        <v>105</v>
      </c>
      <c r="E3601" s="589" t="s">
        <v>106</v>
      </c>
      <c r="F3601" s="588" t="s">
        <v>103</v>
      </c>
      <c r="G3601" s="595">
        <v>0.192</v>
      </c>
      <c r="H3601" s="590">
        <v>3538558</v>
      </c>
      <c r="I3601" s="596">
        <v>1</v>
      </c>
      <c r="J3601" s="591">
        <v>679403</v>
      </c>
    </row>
    <row r="3602" spans="1:10" ht="15" customHeight="1">
      <c r="A3602" s="587"/>
      <c r="B3602" s="291">
        <v>11</v>
      </c>
      <c r="C3602" s="593" t="str">
        <f>_xlfn.CONCAT(Table1[[#This Row],[groupid]],Table1[[#This Row],[Thành phần hao phí]])</f>
        <v>11Sà lan 250T</v>
      </c>
      <c r="D3602" s="594" t="s">
        <v>113</v>
      </c>
      <c r="E3602" s="589" t="s">
        <v>114</v>
      </c>
      <c r="F3602" s="588" t="s">
        <v>103</v>
      </c>
      <c r="G3602" s="595">
        <v>0.192</v>
      </c>
      <c r="H3602" s="590">
        <v>0</v>
      </c>
      <c r="I3602" s="596">
        <v>1</v>
      </c>
      <c r="J3602" s="591">
        <v>0</v>
      </c>
    </row>
    <row r="3603" spans="1:10" ht="15" customHeight="1">
      <c r="A3603" s="587"/>
      <c r="B3603" s="291">
        <v>11</v>
      </c>
      <c r="C3603" s="593" t="str">
        <f>_xlfn.CONCAT(Table1[[#This Row],[groupid]],Table1[[#This Row],[Thành phần hao phí]])</f>
        <v>11Sà lan 400T</v>
      </c>
      <c r="D3603" s="594" t="s">
        <v>116</v>
      </c>
      <c r="E3603" s="589" t="s">
        <v>117</v>
      </c>
      <c r="F3603" s="588" t="s">
        <v>103</v>
      </c>
      <c r="G3603" s="595">
        <v>0.192</v>
      </c>
      <c r="H3603" s="590">
        <v>0</v>
      </c>
      <c r="I3603" s="596">
        <v>1</v>
      </c>
      <c r="J3603" s="591">
        <v>0</v>
      </c>
    </row>
    <row r="3604" spans="1:10" ht="15" customHeight="1">
      <c r="A3604" s="587"/>
      <c r="B3604" s="291">
        <v>11</v>
      </c>
      <c r="C3604" s="593" t="str">
        <f>_xlfn.CONCAT(Table1[[#This Row],[groupid]],Table1[[#This Row],[Thành phần hao phí]])</f>
        <v>11Cộng</v>
      </c>
      <c r="D3604" s="594"/>
      <c r="E3604" s="589" t="s">
        <v>314</v>
      </c>
      <c r="F3604" s="588"/>
      <c r="G3604" s="595"/>
      <c r="H3604" s="590"/>
      <c r="I3604" s="596"/>
      <c r="J3604" s="591">
        <v>679403</v>
      </c>
    </row>
    <row r="3605" spans="1:10" ht="15" customHeight="1">
      <c r="A3605" s="587">
        <v>12</v>
      </c>
      <c r="B3605" s="291">
        <v>12</v>
      </c>
      <c r="C3605" s="593" t="str">
        <f>_xlfn.CONCAT(Table1[[#This Row],[groupid]],Table1[[#This Row],[Thành phần hao phí]])</f>
        <v>120</v>
      </c>
      <c r="D3605" s="594">
        <v>0</v>
      </c>
      <c r="E3605" s="589">
        <v>0</v>
      </c>
      <c r="F3605" s="588">
        <v>0</v>
      </c>
      <c r="G3605" s="595">
        <v>1</v>
      </c>
      <c r="H3605" s="590"/>
      <c r="I3605" s="596"/>
      <c r="J3605" s="591"/>
    </row>
    <row r="3606" spans="1:10" ht="15" customHeight="1">
      <c r="A3606" s="587"/>
      <c r="B3606" s="291">
        <v>12</v>
      </c>
      <c r="C3606" s="593" t="str">
        <f>_xlfn.CONCAT(Table1[[#This Row],[groupid]],Table1[[#This Row],[Thành phần hao phí]])</f>
        <v>12b) Nhân công</v>
      </c>
      <c r="D3606" s="594"/>
      <c r="E3606" s="589" t="s">
        <v>229</v>
      </c>
      <c r="F3606" s="588"/>
      <c r="G3606" s="595"/>
      <c r="H3606" s="590"/>
      <c r="I3606" s="596"/>
      <c r="J3606" s="591">
        <v>0</v>
      </c>
    </row>
    <row r="3607" spans="1:10" ht="15" customHeight="1">
      <c r="A3607" s="587"/>
      <c r="B3607" s="291">
        <v>12</v>
      </c>
      <c r="C3607" s="593" t="str">
        <f>_xlfn.CONCAT(Table1[[#This Row],[groupid]],Table1[[#This Row],[Thành phần hao phí]])</f>
        <v>12Nhân công 3,5/7, nhóm 1</v>
      </c>
      <c r="D3607" s="594" t="s">
        <v>96</v>
      </c>
      <c r="E3607" s="589" t="s">
        <v>97</v>
      </c>
      <c r="F3607" s="588" t="s">
        <v>93</v>
      </c>
      <c r="G3607" s="595">
        <v>0.36</v>
      </c>
      <c r="H3607" s="590">
        <v>0</v>
      </c>
      <c r="I3607" s="596">
        <v>1</v>
      </c>
      <c r="J3607" s="591">
        <v>0</v>
      </c>
    </row>
    <row r="3608" spans="1:10" ht="15" customHeight="1">
      <c r="A3608" s="587"/>
      <c r="B3608" s="291">
        <v>12</v>
      </c>
      <c r="C3608" s="593" t="str">
        <f>_xlfn.CONCAT(Table1[[#This Row],[groupid]],Table1[[#This Row],[Thành phần hao phí]])</f>
        <v>12c) Máy thi công</v>
      </c>
      <c r="D3608" s="594"/>
      <c r="E3608" s="589" t="s">
        <v>230</v>
      </c>
      <c r="F3608" s="588"/>
      <c r="G3608" s="595"/>
      <c r="H3608" s="590"/>
      <c r="I3608" s="596"/>
      <c r="J3608" s="591">
        <v>0</v>
      </c>
    </row>
    <row r="3609" spans="1:10" ht="15" customHeight="1">
      <c r="A3609" s="587"/>
      <c r="B3609" s="291">
        <v>12</v>
      </c>
      <c r="C3609" s="593" t="str">
        <f>_xlfn.CONCAT(Table1[[#This Row],[groupid]],Table1[[#This Row],[Thành phần hao phí]])</f>
        <v>12Máy đào gầu dây 1,2m3</v>
      </c>
      <c r="D3609" s="594" t="s">
        <v>105</v>
      </c>
      <c r="E3609" s="589" t="s">
        <v>106</v>
      </c>
      <c r="F3609" s="588" t="s">
        <v>103</v>
      </c>
      <c r="G3609" s="595">
        <v>0.192</v>
      </c>
      <c r="H3609" s="590">
        <v>0</v>
      </c>
      <c r="I3609" s="596">
        <v>1</v>
      </c>
      <c r="J3609" s="591">
        <v>0</v>
      </c>
    </row>
    <row r="3610" spans="1:10" ht="15" customHeight="1">
      <c r="A3610" s="587"/>
      <c r="B3610" s="291">
        <v>12</v>
      </c>
      <c r="C3610" s="593" t="str">
        <f>_xlfn.CONCAT(Table1[[#This Row],[groupid]],Table1[[#This Row],[Thành phần hao phí]])</f>
        <v>12Sà lan 250T</v>
      </c>
      <c r="D3610" s="594" t="s">
        <v>113</v>
      </c>
      <c r="E3610" s="589" t="s">
        <v>114</v>
      </c>
      <c r="F3610" s="588" t="s">
        <v>103</v>
      </c>
      <c r="G3610" s="595">
        <v>0.192</v>
      </c>
      <c r="H3610" s="590">
        <v>0</v>
      </c>
      <c r="I3610" s="596">
        <v>1</v>
      </c>
      <c r="J3610" s="591">
        <v>0</v>
      </c>
    </row>
    <row r="3611" spans="1:10" ht="15" customHeight="1">
      <c r="A3611" s="587"/>
      <c r="B3611" s="291">
        <v>12</v>
      </c>
      <c r="C3611" s="593" t="str">
        <f>_xlfn.CONCAT(Table1[[#This Row],[groupid]],Table1[[#This Row],[Thành phần hao phí]])</f>
        <v>12Sà lan 400T</v>
      </c>
      <c r="D3611" s="594" t="s">
        <v>116</v>
      </c>
      <c r="E3611" s="589" t="s">
        <v>117</v>
      </c>
      <c r="F3611" s="588" t="s">
        <v>103</v>
      </c>
      <c r="G3611" s="595">
        <v>0.192</v>
      </c>
      <c r="H3611" s="590">
        <v>0</v>
      </c>
      <c r="I3611" s="596">
        <v>1</v>
      </c>
      <c r="J3611" s="591">
        <v>0</v>
      </c>
    </row>
    <row r="3612" spans="1:10" ht="15" customHeight="1">
      <c r="A3612" s="587"/>
      <c r="B3612" s="291">
        <v>12</v>
      </c>
      <c r="C3612" s="593" t="str">
        <f>_xlfn.CONCAT(Table1[[#This Row],[groupid]],Table1[[#This Row],[Thành phần hao phí]])</f>
        <v>12Cộng</v>
      </c>
      <c r="D3612" s="594"/>
      <c r="E3612" s="589" t="s">
        <v>314</v>
      </c>
      <c r="F3612" s="588"/>
      <c r="G3612" s="595"/>
      <c r="H3612" s="590"/>
      <c r="I3612" s="596"/>
      <c r="J3612" s="591">
        <v>0</v>
      </c>
    </row>
    <row r="3613" spans="1:10" ht="15" customHeight="1">
      <c r="A3613" s="587">
        <v>13</v>
      </c>
      <c r="B3613" s="291">
        <v>13</v>
      </c>
      <c r="C3613" s="593" t="str">
        <f>_xlfn.CONCAT(Table1[[#This Row],[groupid]],Table1[[#This Row],[Thành phần hao phí]])</f>
        <v>130</v>
      </c>
      <c r="D3613" s="594">
        <v>0</v>
      </c>
      <c r="E3613" s="589">
        <v>0</v>
      </c>
      <c r="F3613" s="588">
        <v>0</v>
      </c>
      <c r="G3613" s="595">
        <v>1</v>
      </c>
      <c r="H3613" s="590"/>
      <c r="I3613" s="596"/>
      <c r="J3613" s="591"/>
    </row>
    <row r="3614" spans="1:10" ht="15" customHeight="1">
      <c r="A3614" s="587"/>
      <c r="B3614" s="291">
        <v>13</v>
      </c>
      <c r="C3614" s="593" t="str">
        <f>_xlfn.CONCAT(Table1[[#This Row],[groupid]],Table1[[#This Row],[Thành phần hao phí]])</f>
        <v>13b) Nhân công</v>
      </c>
      <c r="D3614" s="594"/>
      <c r="E3614" s="589" t="s">
        <v>229</v>
      </c>
      <c r="F3614" s="588"/>
      <c r="G3614" s="595"/>
      <c r="H3614" s="590"/>
      <c r="I3614" s="596"/>
      <c r="J3614" s="591">
        <v>0</v>
      </c>
    </row>
    <row r="3615" spans="1:10" ht="15" customHeight="1">
      <c r="A3615" s="587"/>
      <c r="B3615" s="291">
        <v>13</v>
      </c>
      <c r="C3615" s="593" t="str">
        <f>_xlfn.CONCAT(Table1[[#This Row],[groupid]],Table1[[#This Row],[Thành phần hao phí]])</f>
        <v>13Nhân công 3,5/7, nhóm 1</v>
      </c>
      <c r="D3615" s="594" t="s">
        <v>96</v>
      </c>
      <c r="E3615" s="589" t="s">
        <v>97</v>
      </c>
      <c r="F3615" s="588" t="s">
        <v>93</v>
      </c>
      <c r="G3615" s="595">
        <v>0.36</v>
      </c>
      <c r="H3615" s="590">
        <v>0</v>
      </c>
      <c r="I3615" s="596">
        <v>1</v>
      </c>
      <c r="J3615" s="591">
        <v>0</v>
      </c>
    </row>
    <row r="3616" spans="1:10" ht="15" customHeight="1">
      <c r="A3616" s="587"/>
      <c r="B3616" s="291">
        <v>13</v>
      </c>
      <c r="C3616" s="593" t="str">
        <f>_xlfn.CONCAT(Table1[[#This Row],[groupid]],Table1[[#This Row],[Thành phần hao phí]])</f>
        <v>13c) Máy thi công</v>
      </c>
      <c r="D3616" s="594"/>
      <c r="E3616" s="589" t="s">
        <v>230</v>
      </c>
      <c r="F3616" s="588"/>
      <c r="G3616" s="595"/>
      <c r="H3616" s="590"/>
      <c r="I3616" s="596"/>
      <c r="J3616" s="591">
        <v>0</v>
      </c>
    </row>
    <row r="3617" spans="1:10" ht="15" customHeight="1">
      <c r="A3617" s="587"/>
      <c r="B3617" s="291">
        <v>13</v>
      </c>
      <c r="C3617" s="593" t="str">
        <f>_xlfn.CONCAT(Table1[[#This Row],[groupid]],Table1[[#This Row],[Thành phần hao phí]])</f>
        <v>13Máy đào gầu dây 1,2m3</v>
      </c>
      <c r="D3617" s="594" t="s">
        <v>105</v>
      </c>
      <c r="E3617" s="589" t="s">
        <v>106</v>
      </c>
      <c r="F3617" s="588" t="s">
        <v>103</v>
      </c>
      <c r="G3617" s="595">
        <v>0.192</v>
      </c>
      <c r="H3617" s="590">
        <v>0</v>
      </c>
      <c r="I3617" s="596">
        <v>1</v>
      </c>
      <c r="J3617" s="591">
        <v>0</v>
      </c>
    </row>
    <row r="3618" spans="1:10" ht="15" customHeight="1">
      <c r="A3618" s="587"/>
      <c r="B3618" s="291">
        <v>13</v>
      </c>
      <c r="C3618" s="593" t="str">
        <f>_xlfn.CONCAT(Table1[[#This Row],[groupid]],Table1[[#This Row],[Thành phần hao phí]])</f>
        <v>13Sà lan 250T</v>
      </c>
      <c r="D3618" s="594" t="s">
        <v>113</v>
      </c>
      <c r="E3618" s="589" t="s">
        <v>114</v>
      </c>
      <c r="F3618" s="588" t="s">
        <v>103</v>
      </c>
      <c r="G3618" s="595">
        <v>0.192</v>
      </c>
      <c r="H3618" s="590">
        <v>0</v>
      </c>
      <c r="I3618" s="596">
        <v>1</v>
      </c>
      <c r="J3618" s="591">
        <v>0</v>
      </c>
    </row>
    <row r="3619" spans="1:10" ht="15" customHeight="1">
      <c r="A3619" s="587"/>
      <c r="B3619" s="291">
        <v>13</v>
      </c>
      <c r="C3619" s="593" t="str">
        <f>_xlfn.CONCAT(Table1[[#This Row],[groupid]],Table1[[#This Row],[Thành phần hao phí]])</f>
        <v>13Sà lan 400T</v>
      </c>
      <c r="D3619" s="594" t="s">
        <v>116</v>
      </c>
      <c r="E3619" s="589" t="s">
        <v>117</v>
      </c>
      <c r="F3619" s="588" t="s">
        <v>103</v>
      </c>
      <c r="G3619" s="595">
        <v>0.192</v>
      </c>
      <c r="H3619" s="590">
        <v>0</v>
      </c>
      <c r="I3619" s="596">
        <v>1</v>
      </c>
      <c r="J3619" s="591">
        <v>0</v>
      </c>
    </row>
    <row r="3620" spans="1:10" ht="15" customHeight="1">
      <c r="A3620" s="587"/>
      <c r="B3620" s="291">
        <v>13</v>
      </c>
      <c r="C3620" s="593" t="str">
        <f>_xlfn.CONCAT(Table1[[#This Row],[groupid]],Table1[[#This Row],[Thành phần hao phí]])</f>
        <v>13Cộng</v>
      </c>
      <c r="D3620" s="594"/>
      <c r="E3620" s="589" t="s">
        <v>314</v>
      </c>
      <c r="F3620" s="588"/>
      <c r="G3620" s="595"/>
      <c r="H3620" s="590"/>
      <c r="I3620" s="596"/>
      <c r="J3620" s="591">
        <v>0</v>
      </c>
    </row>
    <row r="3621" spans="1:10" ht="15" customHeight="1">
      <c r="A3621" s="587">
        <v>14</v>
      </c>
      <c r="B3621" s="291">
        <v>14</v>
      </c>
      <c r="C3621" s="593" t="str">
        <f>_xlfn.CONCAT(Table1[[#This Row],[groupid]],Table1[[#This Row],[Thành phần hao phí]])</f>
        <v>140</v>
      </c>
      <c r="D3621" s="594">
        <v>0</v>
      </c>
      <c r="E3621" s="589">
        <v>0</v>
      </c>
      <c r="F3621" s="588">
        <v>0</v>
      </c>
      <c r="G3621" s="595">
        <v>1</v>
      </c>
      <c r="H3621" s="590"/>
      <c r="I3621" s="596"/>
      <c r="J3621" s="591"/>
    </row>
    <row r="3622" spans="1:10" ht="15" customHeight="1">
      <c r="A3622" s="587"/>
      <c r="B3622" s="291">
        <v>14</v>
      </c>
      <c r="C3622" s="593" t="str">
        <f>_xlfn.CONCAT(Table1[[#This Row],[groupid]],Table1[[#This Row],[Thành phần hao phí]])</f>
        <v>14b) Nhân công</v>
      </c>
      <c r="D3622" s="594"/>
      <c r="E3622" s="589" t="s">
        <v>229</v>
      </c>
      <c r="F3622" s="588"/>
      <c r="G3622" s="595"/>
      <c r="H3622" s="590"/>
      <c r="I3622" s="596"/>
      <c r="J3622" s="591">
        <v>0</v>
      </c>
    </row>
    <row r="3623" spans="1:10" ht="15" customHeight="1">
      <c r="A3623" s="587"/>
      <c r="B3623" s="291">
        <v>14</v>
      </c>
      <c r="C3623" s="593" t="str">
        <f>_xlfn.CONCAT(Table1[[#This Row],[groupid]],Table1[[#This Row],[Thành phần hao phí]])</f>
        <v>14Nhân công 3,5/7, nhóm 1</v>
      </c>
      <c r="D3623" s="594" t="s">
        <v>96</v>
      </c>
      <c r="E3623" s="589" t="s">
        <v>97</v>
      </c>
      <c r="F3623" s="588" t="s">
        <v>93</v>
      </c>
      <c r="G3623" s="595">
        <v>0.36</v>
      </c>
      <c r="H3623" s="590">
        <v>0</v>
      </c>
      <c r="I3623" s="596">
        <v>1</v>
      </c>
      <c r="J3623" s="591">
        <v>0</v>
      </c>
    </row>
    <row r="3624" spans="1:10" ht="15" customHeight="1">
      <c r="A3624" s="587"/>
      <c r="B3624" s="291">
        <v>14</v>
      </c>
      <c r="C3624" s="593" t="str">
        <f>_xlfn.CONCAT(Table1[[#This Row],[groupid]],Table1[[#This Row],[Thành phần hao phí]])</f>
        <v>14c) Máy thi công</v>
      </c>
      <c r="D3624" s="594"/>
      <c r="E3624" s="589" t="s">
        <v>230</v>
      </c>
      <c r="F3624" s="588"/>
      <c r="G3624" s="595"/>
      <c r="H3624" s="590"/>
      <c r="I3624" s="596"/>
      <c r="J3624" s="591">
        <v>0</v>
      </c>
    </row>
    <row r="3625" spans="1:10" ht="15" customHeight="1">
      <c r="A3625" s="587"/>
      <c r="B3625" s="291">
        <v>14</v>
      </c>
      <c r="C3625" s="593" t="str">
        <f>_xlfn.CONCAT(Table1[[#This Row],[groupid]],Table1[[#This Row],[Thành phần hao phí]])</f>
        <v>14Máy đào gầu dây 1,2m3</v>
      </c>
      <c r="D3625" s="594" t="s">
        <v>105</v>
      </c>
      <c r="E3625" s="589" t="s">
        <v>106</v>
      </c>
      <c r="F3625" s="588" t="s">
        <v>103</v>
      </c>
      <c r="G3625" s="595">
        <v>0.192</v>
      </c>
      <c r="H3625" s="590">
        <v>0</v>
      </c>
      <c r="I3625" s="596">
        <v>1</v>
      </c>
      <c r="J3625" s="591">
        <v>0</v>
      </c>
    </row>
    <row r="3626" spans="1:10" ht="15" customHeight="1">
      <c r="A3626" s="587"/>
      <c r="B3626" s="291">
        <v>14</v>
      </c>
      <c r="C3626" s="593" t="str">
        <f>_xlfn.CONCAT(Table1[[#This Row],[groupid]],Table1[[#This Row],[Thành phần hao phí]])</f>
        <v>14Sà lan 250T</v>
      </c>
      <c r="D3626" s="594" t="s">
        <v>113</v>
      </c>
      <c r="E3626" s="589" t="s">
        <v>114</v>
      </c>
      <c r="F3626" s="588" t="s">
        <v>103</v>
      </c>
      <c r="G3626" s="595">
        <v>0.192</v>
      </c>
      <c r="H3626" s="590">
        <v>0</v>
      </c>
      <c r="I3626" s="596">
        <v>1</v>
      </c>
      <c r="J3626" s="591">
        <v>0</v>
      </c>
    </row>
    <row r="3627" spans="1:10" ht="15" customHeight="1">
      <c r="A3627" s="587"/>
      <c r="B3627" s="291">
        <v>14</v>
      </c>
      <c r="C3627" s="593" t="str">
        <f>_xlfn.CONCAT(Table1[[#This Row],[groupid]],Table1[[#This Row],[Thành phần hao phí]])</f>
        <v>14Sà lan 400T</v>
      </c>
      <c r="D3627" s="594" t="s">
        <v>116</v>
      </c>
      <c r="E3627" s="589" t="s">
        <v>117</v>
      </c>
      <c r="F3627" s="588" t="s">
        <v>103</v>
      </c>
      <c r="G3627" s="595">
        <v>0.192</v>
      </c>
      <c r="H3627" s="590">
        <v>0</v>
      </c>
      <c r="I3627" s="596">
        <v>1</v>
      </c>
      <c r="J3627" s="591">
        <v>0</v>
      </c>
    </row>
    <row r="3628" spans="1:10" ht="15" customHeight="1">
      <c r="A3628" s="587"/>
      <c r="B3628" s="291">
        <v>14</v>
      </c>
      <c r="C3628" s="593" t="str">
        <f>_xlfn.CONCAT(Table1[[#This Row],[groupid]],Table1[[#This Row],[Thành phần hao phí]])</f>
        <v>14Cộng</v>
      </c>
      <c r="D3628" s="594"/>
      <c r="E3628" s="589" t="s">
        <v>314</v>
      </c>
      <c r="F3628" s="588"/>
      <c r="G3628" s="595"/>
      <c r="H3628" s="590"/>
      <c r="I3628" s="596"/>
      <c r="J3628" s="591">
        <v>0</v>
      </c>
    </row>
    <row r="3629" spans="1:10" ht="15" customHeight="1">
      <c r="A3629" s="587">
        <v>15</v>
      </c>
      <c r="B3629" s="291">
        <v>15</v>
      </c>
      <c r="C3629" s="593" t="str">
        <f>_xlfn.CONCAT(Table1[[#This Row],[groupid]],Table1[[#This Row],[Thành phần hao phí]])</f>
        <v>150</v>
      </c>
      <c r="D3629" s="594">
        <v>0</v>
      </c>
      <c r="E3629" s="589">
        <v>0</v>
      </c>
      <c r="F3629" s="588">
        <v>0</v>
      </c>
      <c r="G3629" s="595">
        <v>1</v>
      </c>
      <c r="H3629" s="590"/>
      <c r="I3629" s="596"/>
      <c r="J3629" s="591"/>
    </row>
    <row r="3630" spans="1:10" ht="15" customHeight="1">
      <c r="A3630" s="587"/>
      <c r="B3630" s="291">
        <v>15</v>
      </c>
      <c r="C3630" s="593" t="str">
        <f>_xlfn.CONCAT(Table1[[#This Row],[groupid]],Table1[[#This Row],[Thành phần hao phí]])</f>
        <v>15b) Nhân công</v>
      </c>
      <c r="D3630" s="594"/>
      <c r="E3630" s="589" t="s">
        <v>229</v>
      </c>
      <c r="F3630" s="588"/>
      <c r="G3630" s="595"/>
      <c r="H3630" s="590"/>
      <c r="I3630" s="596"/>
      <c r="J3630" s="591">
        <v>0</v>
      </c>
    </row>
    <row r="3631" spans="1:10" ht="15" customHeight="1">
      <c r="A3631" s="587"/>
      <c r="B3631" s="291">
        <v>15</v>
      </c>
      <c r="C3631" s="593" t="str">
        <f>_xlfn.CONCAT(Table1[[#This Row],[groupid]],Table1[[#This Row],[Thành phần hao phí]])</f>
        <v>15Nhân công 3,5/7, nhóm 1</v>
      </c>
      <c r="D3631" s="594" t="s">
        <v>96</v>
      </c>
      <c r="E3631" s="589" t="s">
        <v>97</v>
      </c>
      <c r="F3631" s="588" t="s">
        <v>93</v>
      </c>
      <c r="G3631" s="595">
        <v>0.36</v>
      </c>
      <c r="H3631" s="590">
        <v>0</v>
      </c>
      <c r="I3631" s="596">
        <v>1</v>
      </c>
      <c r="J3631" s="591">
        <v>0</v>
      </c>
    </row>
    <row r="3632" spans="1:10" ht="15" customHeight="1">
      <c r="A3632" s="587"/>
      <c r="B3632" s="291">
        <v>15</v>
      </c>
      <c r="C3632" s="593" t="str">
        <f>_xlfn.CONCAT(Table1[[#This Row],[groupid]],Table1[[#This Row],[Thành phần hao phí]])</f>
        <v>15c) Máy thi công</v>
      </c>
      <c r="D3632" s="594"/>
      <c r="E3632" s="589" t="s">
        <v>230</v>
      </c>
      <c r="F3632" s="588"/>
      <c r="G3632" s="595"/>
      <c r="H3632" s="590"/>
      <c r="I3632" s="596"/>
      <c r="J3632" s="591">
        <v>0</v>
      </c>
    </row>
    <row r="3633" spans="1:10" ht="15" customHeight="1">
      <c r="A3633" s="587"/>
      <c r="B3633" s="291">
        <v>15</v>
      </c>
      <c r="C3633" s="593" t="str">
        <f>_xlfn.CONCAT(Table1[[#This Row],[groupid]],Table1[[#This Row],[Thành phần hao phí]])</f>
        <v>15Máy đào gầu dây 1,2m3</v>
      </c>
      <c r="D3633" s="594" t="s">
        <v>105</v>
      </c>
      <c r="E3633" s="589" t="s">
        <v>106</v>
      </c>
      <c r="F3633" s="588" t="s">
        <v>103</v>
      </c>
      <c r="G3633" s="595">
        <v>0.192</v>
      </c>
      <c r="H3633" s="590">
        <v>0</v>
      </c>
      <c r="I3633" s="596">
        <v>1</v>
      </c>
      <c r="J3633" s="591">
        <v>0</v>
      </c>
    </row>
    <row r="3634" spans="1:10" ht="15" customHeight="1">
      <c r="A3634" s="587"/>
      <c r="B3634" s="291">
        <v>15</v>
      </c>
      <c r="C3634" s="593" t="str">
        <f>_xlfn.CONCAT(Table1[[#This Row],[groupid]],Table1[[#This Row],[Thành phần hao phí]])</f>
        <v>15Sà lan 250T</v>
      </c>
      <c r="D3634" s="594" t="s">
        <v>113</v>
      </c>
      <c r="E3634" s="589" t="s">
        <v>114</v>
      </c>
      <c r="F3634" s="588" t="s">
        <v>103</v>
      </c>
      <c r="G3634" s="595">
        <v>0.192</v>
      </c>
      <c r="H3634" s="590">
        <v>0</v>
      </c>
      <c r="I3634" s="596">
        <v>1</v>
      </c>
      <c r="J3634" s="591">
        <v>0</v>
      </c>
    </row>
    <row r="3635" spans="1:10" ht="15" customHeight="1">
      <c r="A3635" s="587"/>
      <c r="B3635" s="291">
        <v>15</v>
      </c>
      <c r="C3635" s="593" t="str">
        <f>_xlfn.CONCAT(Table1[[#This Row],[groupid]],Table1[[#This Row],[Thành phần hao phí]])</f>
        <v>15Sà lan 400T</v>
      </c>
      <c r="D3635" s="594" t="s">
        <v>116</v>
      </c>
      <c r="E3635" s="589" t="s">
        <v>117</v>
      </c>
      <c r="F3635" s="588" t="s">
        <v>103</v>
      </c>
      <c r="G3635" s="595">
        <v>0.192</v>
      </c>
      <c r="H3635" s="590">
        <v>0</v>
      </c>
      <c r="I3635" s="596">
        <v>1</v>
      </c>
      <c r="J3635" s="591">
        <v>0</v>
      </c>
    </row>
    <row r="3636" spans="1:10" ht="15" customHeight="1">
      <c r="A3636" s="587"/>
      <c r="B3636" s="291">
        <v>15</v>
      </c>
      <c r="C3636" s="593" t="str">
        <f>_xlfn.CONCAT(Table1[[#This Row],[groupid]],Table1[[#This Row],[Thành phần hao phí]])</f>
        <v>15Cộng</v>
      </c>
      <c r="D3636" s="594"/>
      <c r="E3636" s="589" t="s">
        <v>314</v>
      </c>
      <c r="F3636" s="588"/>
      <c r="G3636" s="595"/>
      <c r="H3636" s="590"/>
      <c r="I3636" s="596"/>
      <c r="J3636" s="591">
        <v>0</v>
      </c>
    </row>
    <row r="3637" spans="1:10" ht="15" customHeight="1">
      <c r="A3637" s="587">
        <v>16</v>
      </c>
      <c r="B3637" s="291">
        <v>16</v>
      </c>
      <c r="C3637" s="593" t="str">
        <f>_xlfn.CONCAT(Table1[[#This Row],[groupid]],Table1[[#This Row],[Thành phần hao phí]])</f>
        <v>160</v>
      </c>
      <c r="D3637" s="594">
        <v>0</v>
      </c>
      <c r="E3637" s="589">
        <v>0</v>
      </c>
      <c r="F3637" s="588">
        <v>0</v>
      </c>
      <c r="G3637" s="595">
        <v>1</v>
      </c>
      <c r="H3637" s="590"/>
      <c r="I3637" s="596"/>
      <c r="J3637" s="591"/>
    </row>
    <row r="3638" spans="1:10" ht="15" customHeight="1">
      <c r="A3638" s="587"/>
      <c r="B3638" s="291">
        <v>16</v>
      </c>
      <c r="C3638" s="593" t="str">
        <f>_xlfn.CONCAT(Table1[[#This Row],[groupid]],Table1[[#This Row],[Thành phần hao phí]])</f>
        <v>16b) Nhân công</v>
      </c>
      <c r="D3638" s="594"/>
      <c r="E3638" s="589" t="s">
        <v>229</v>
      </c>
      <c r="F3638" s="588"/>
      <c r="G3638" s="595"/>
      <c r="H3638" s="590"/>
      <c r="I3638" s="596"/>
      <c r="J3638" s="591">
        <v>0</v>
      </c>
    </row>
    <row r="3639" spans="1:10" ht="15" customHeight="1">
      <c r="A3639" s="587"/>
      <c r="B3639" s="291">
        <v>16</v>
      </c>
      <c r="C3639" s="593" t="str">
        <f>_xlfn.CONCAT(Table1[[#This Row],[groupid]],Table1[[#This Row],[Thành phần hao phí]])</f>
        <v>16Nhân công 3,5/7, nhóm 1</v>
      </c>
      <c r="D3639" s="594" t="s">
        <v>96</v>
      </c>
      <c r="E3639" s="589" t="s">
        <v>97</v>
      </c>
      <c r="F3639" s="588" t="s">
        <v>93</v>
      </c>
      <c r="G3639" s="595">
        <v>0.36</v>
      </c>
      <c r="H3639" s="590">
        <v>0</v>
      </c>
      <c r="I3639" s="596">
        <v>1</v>
      </c>
      <c r="J3639" s="591">
        <v>0</v>
      </c>
    </row>
    <row r="3640" spans="1:10" ht="15" customHeight="1">
      <c r="A3640" s="587"/>
      <c r="B3640" s="291">
        <v>16</v>
      </c>
      <c r="C3640" s="593" t="str">
        <f>_xlfn.CONCAT(Table1[[#This Row],[groupid]],Table1[[#This Row],[Thành phần hao phí]])</f>
        <v>16c) Máy thi công</v>
      </c>
      <c r="D3640" s="594"/>
      <c r="E3640" s="589" t="s">
        <v>230</v>
      </c>
      <c r="F3640" s="588"/>
      <c r="G3640" s="595"/>
      <c r="H3640" s="590"/>
      <c r="I3640" s="596"/>
      <c r="J3640" s="591">
        <v>0</v>
      </c>
    </row>
    <row r="3641" spans="1:10" ht="15" customHeight="1">
      <c r="A3641" s="587"/>
      <c r="B3641" s="291">
        <v>16</v>
      </c>
      <c r="C3641" s="593" t="str">
        <f>_xlfn.CONCAT(Table1[[#This Row],[groupid]],Table1[[#This Row],[Thành phần hao phí]])</f>
        <v>16Máy đào gầu dây 1,2m3</v>
      </c>
      <c r="D3641" s="594" t="s">
        <v>105</v>
      </c>
      <c r="E3641" s="589" t="s">
        <v>106</v>
      </c>
      <c r="F3641" s="588" t="s">
        <v>103</v>
      </c>
      <c r="G3641" s="595">
        <v>0.192</v>
      </c>
      <c r="H3641" s="590">
        <v>0</v>
      </c>
      <c r="I3641" s="596">
        <v>1</v>
      </c>
      <c r="J3641" s="591">
        <v>0</v>
      </c>
    </row>
    <row r="3642" spans="1:10" ht="15" customHeight="1">
      <c r="A3642" s="587"/>
      <c r="B3642" s="291">
        <v>16</v>
      </c>
      <c r="C3642" s="593" t="str">
        <f>_xlfn.CONCAT(Table1[[#This Row],[groupid]],Table1[[#This Row],[Thành phần hao phí]])</f>
        <v>16Sà lan 250T</v>
      </c>
      <c r="D3642" s="594" t="s">
        <v>113</v>
      </c>
      <c r="E3642" s="589" t="s">
        <v>114</v>
      </c>
      <c r="F3642" s="588" t="s">
        <v>103</v>
      </c>
      <c r="G3642" s="595">
        <v>0.192</v>
      </c>
      <c r="H3642" s="590">
        <v>0</v>
      </c>
      <c r="I3642" s="596">
        <v>1</v>
      </c>
      <c r="J3642" s="591">
        <v>0</v>
      </c>
    </row>
    <row r="3643" spans="1:10" ht="15" customHeight="1">
      <c r="A3643" s="587"/>
      <c r="B3643" s="291">
        <v>16</v>
      </c>
      <c r="C3643" s="593" t="str">
        <f>_xlfn.CONCAT(Table1[[#This Row],[groupid]],Table1[[#This Row],[Thành phần hao phí]])</f>
        <v>16Sà lan 400T</v>
      </c>
      <c r="D3643" s="594" t="s">
        <v>116</v>
      </c>
      <c r="E3643" s="589" t="s">
        <v>117</v>
      </c>
      <c r="F3643" s="588" t="s">
        <v>103</v>
      </c>
      <c r="G3643" s="595">
        <v>0.192</v>
      </c>
      <c r="H3643" s="590">
        <v>0</v>
      </c>
      <c r="I3643" s="596">
        <v>1</v>
      </c>
      <c r="J3643" s="591">
        <v>0</v>
      </c>
    </row>
    <row r="3644" spans="1:10" ht="15" customHeight="1">
      <c r="A3644" s="587"/>
      <c r="B3644" s="291">
        <v>16</v>
      </c>
      <c r="C3644" s="593" t="str">
        <f>_xlfn.CONCAT(Table1[[#This Row],[groupid]],Table1[[#This Row],[Thành phần hao phí]])</f>
        <v>16Cộng</v>
      </c>
      <c r="D3644" s="594"/>
      <c r="E3644" s="589" t="s">
        <v>314</v>
      </c>
      <c r="F3644" s="588"/>
      <c r="G3644" s="595"/>
      <c r="H3644" s="590"/>
      <c r="I3644" s="596"/>
      <c r="J3644" s="591">
        <v>0</v>
      </c>
    </row>
    <row r="3645" spans="1:10" ht="15" customHeight="1">
      <c r="A3645" s="587">
        <v>17</v>
      </c>
      <c r="B3645" s="291">
        <v>17</v>
      </c>
      <c r="C3645" s="593" t="str">
        <f>_xlfn.CONCAT(Table1[[#This Row],[groupid]],Table1[[#This Row],[Thành phần hao phí]])</f>
        <v>170</v>
      </c>
      <c r="D3645" s="594">
        <v>0</v>
      </c>
      <c r="E3645" s="589">
        <v>0</v>
      </c>
      <c r="F3645" s="588">
        <v>0</v>
      </c>
      <c r="G3645" s="595">
        <v>1</v>
      </c>
      <c r="H3645" s="590"/>
      <c r="I3645" s="596"/>
      <c r="J3645" s="591"/>
    </row>
    <row r="3646" spans="1:10" ht="15" customHeight="1">
      <c r="A3646" s="587"/>
      <c r="B3646" s="291">
        <v>17</v>
      </c>
      <c r="C3646" s="593" t="str">
        <f>_xlfn.CONCAT(Table1[[#This Row],[groupid]],Table1[[#This Row],[Thành phần hao phí]])</f>
        <v>17b) Nhân công</v>
      </c>
      <c r="D3646" s="594"/>
      <c r="E3646" s="589" t="s">
        <v>229</v>
      </c>
      <c r="F3646" s="588"/>
      <c r="G3646" s="595"/>
      <c r="H3646" s="590"/>
      <c r="I3646" s="596"/>
      <c r="J3646" s="591">
        <v>0</v>
      </c>
    </row>
    <row r="3647" spans="1:10" ht="15" customHeight="1">
      <c r="A3647" s="587"/>
      <c r="B3647" s="291">
        <v>17</v>
      </c>
      <c r="C3647" s="593" t="str">
        <f>_xlfn.CONCAT(Table1[[#This Row],[groupid]],Table1[[#This Row],[Thành phần hao phí]])</f>
        <v>17Nhân công 3,5/7, nhóm 1</v>
      </c>
      <c r="D3647" s="594" t="s">
        <v>96</v>
      </c>
      <c r="E3647" s="589" t="s">
        <v>97</v>
      </c>
      <c r="F3647" s="588" t="s">
        <v>93</v>
      </c>
      <c r="G3647" s="595">
        <v>0.36</v>
      </c>
      <c r="H3647" s="590">
        <v>0</v>
      </c>
      <c r="I3647" s="596">
        <v>1</v>
      </c>
      <c r="J3647" s="591">
        <v>0</v>
      </c>
    </row>
    <row r="3648" spans="1:10" ht="15" customHeight="1">
      <c r="A3648" s="587"/>
      <c r="B3648" s="291">
        <v>17</v>
      </c>
      <c r="C3648" s="593" t="str">
        <f>_xlfn.CONCAT(Table1[[#This Row],[groupid]],Table1[[#This Row],[Thành phần hao phí]])</f>
        <v>17c) Máy thi công</v>
      </c>
      <c r="D3648" s="594"/>
      <c r="E3648" s="589" t="s">
        <v>230</v>
      </c>
      <c r="F3648" s="588"/>
      <c r="G3648" s="595"/>
      <c r="H3648" s="590"/>
      <c r="I3648" s="596"/>
      <c r="J3648" s="591">
        <v>0</v>
      </c>
    </row>
    <row r="3649" spans="1:10" ht="15" customHeight="1">
      <c r="A3649" s="587"/>
      <c r="B3649" s="291">
        <v>17</v>
      </c>
      <c r="C3649" s="593" t="str">
        <f>_xlfn.CONCAT(Table1[[#This Row],[groupid]],Table1[[#This Row],[Thành phần hao phí]])</f>
        <v>17Máy đào gầu dây 1,2m3</v>
      </c>
      <c r="D3649" s="594" t="s">
        <v>105</v>
      </c>
      <c r="E3649" s="589" t="s">
        <v>106</v>
      </c>
      <c r="F3649" s="588" t="s">
        <v>103</v>
      </c>
      <c r="G3649" s="595">
        <v>0.192</v>
      </c>
      <c r="H3649" s="590">
        <v>0</v>
      </c>
      <c r="I3649" s="596">
        <v>1</v>
      </c>
      <c r="J3649" s="591">
        <v>0</v>
      </c>
    </row>
    <row r="3650" spans="1:10" ht="15" customHeight="1">
      <c r="A3650" s="587"/>
      <c r="B3650" s="291">
        <v>17</v>
      </c>
      <c r="C3650" s="593" t="str">
        <f>_xlfn.CONCAT(Table1[[#This Row],[groupid]],Table1[[#This Row],[Thành phần hao phí]])</f>
        <v>17Sà lan 250T</v>
      </c>
      <c r="D3650" s="594" t="s">
        <v>113</v>
      </c>
      <c r="E3650" s="589" t="s">
        <v>114</v>
      </c>
      <c r="F3650" s="588" t="s">
        <v>103</v>
      </c>
      <c r="G3650" s="595">
        <v>0.192</v>
      </c>
      <c r="H3650" s="590">
        <v>0</v>
      </c>
      <c r="I3650" s="596">
        <v>1</v>
      </c>
      <c r="J3650" s="591">
        <v>0</v>
      </c>
    </row>
    <row r="3651" spans="1:10" ht="15" customHeight="1">
      <c r="A3651" s="587"/>
      <c r="B3651" s="291">
        <v>17</v>
      </c>
      <c r="C3651" s="593" t="str">
        <f>_xlfn.CONCAT(Table1[[#This Row],[groupid]],Table1[[#This Row],[Thành phần hao phí]])</f>
        <v>17Sà lan 400T</v>
      </c>
      <c r="D3651" s="594" t="s">
        <v>116</v>
      </c>
      <c r="E3651" s="589" t="s">
        <v>117</v>
      </c>
      <c r="F3651" s="588" t="s">
        <v>103</v>
      </c>
      <c r="G3651" s="595">
        <v>0.192</v>
      </c>
      <c r="H3651" s="590">
        <v>0</v>
      </c>
      <c r="I3651" s="596">
        <v>1</v>
      </c>
      <c r="J3651" s="591">
        <v>0</v>
      </c>
    </row>
    <row r="3652" spans="1:10" ht="15" customHeight="1">
      <c r="A3652" s="587"/>
      <c r="B3652" s="291">
        <v>17</v>
      </c>
      <c r="C3652" s="593" t="str">
        <f>_xlfn.CONCAT(Table1[[#This Row],[groupid]],Table1[[#This Row],[Thành phần hao phí]])</f>
        <v>17Cộng</v>
      </c>
      <c r="D3652" s="594"/>
      <c r="E3652" s="589" t="s">
        <v>314</v>
      </c>
      <c r="F3652" s="588"/>
      <c r="G3652" s="595"/>
      <c r="H3652" s="590"/>
      <c r="I3652" s="596"/>
      <c r="J3652" s="591">
        <v>0</v>
      </c>
    </row>
    <row r="3653" spans="1:10" ht="15" customHeight="1">
      <c r="A3653" s="587">
        <v>1</v>
      </c>
      <c r="B3653" s="291">
        <v>1</v>
      </c>
      <c r="C3653" s="593" t="str">
        <f>_xlfn.CONCAT(Table1[[#This Row],[groupid]],Table1[[#This Row],[Thành phần hao phí]])</f>
        <v>1Nạo vét bùn bằng thủ công</v>
      </c>
      <c r="D3653" s="594" t="s">
        <v>44</v>
      </c>
      <c r="E3653" s="589" t="s">
        <v>45</v>
      </c>
      <c r="F3653" s="588" t="s">
        <v>46</v>
      </c>
      <c r="G3653" s="595">
        <v>1</v>
      </c>
      <c r="H3653" s="590"/>
      <c r="I3653" s="596"/>
      <c r="J3653" s="591"/>
    </row>
    <row r="3654" spans="1:10" ht="15" customHeight="1">
      <c r="A3654" s="587"/>
      <c r="B3654" s="291">
        <v>1</v>
      </c>
      <c r="C3654" s="593" t="str">
        <f>_xlfn.CONCAT(Table1[[#This Row],[groupid]],Table1[[#This Row],[Thành phần hao phí]])</f>
        <v>1b) Nhân công</v>
      </c>
      <c r="D3654" s="594"/>
      <c r="E3654" s="589" t="s">
        <v>229</v>
      </c>
      <c r="F3654" s="588"/>
      <c r="G3654" s="595"/>
      <c r="H3654" s="590"/>
      <c r="I3654" s="596"/>
      <c r="J3654" s="591">
        <v>211893</v>
      </c>
    </row>
    <row r="3655" spans="1:10" ht="15" customHeight="1">
      <c r="A3655" s="587"/>
      <c r="B3655" s="291">
        <v>1</v>
      </c>
      <c r="C3655" s="593" t="str">
        <f>_xlfn.CONCAT(Table1[[#This Row],[groupid]],Table1[[#This Row],[Thành phần hao phí]])</f>
        <v>1Nhân công 3,0/7, nhóm 1</v>
      </c>
      <c r="D3655" s="594" t="s">
        <v>91</v>
      </c>
      <c r="E3655" s="589" t="s">
        <v>92</v>
      </c>
      <c r="F3655" s="588" t="s">
        <v>93</v>
      </c>
      <c r="G3655" s="595">
        <v>0.94</v>
      </c>
      <c r="H3655" s="590">
        <v>225418</v>
      </c>
      <c r="I3655" s="596">
        <v>1</v>
      </c>
      <c r="J3655" s="591">
        <v>211893</v>
      </c>
    </row>
    <row r="3656" spans="1:10" ht="15" customHeight="1">
      <c r="A3656" s="587">
        <v>2</v>
      </c>
      <c r="B3656" s="291">
        <v>2</v>
      </c>
      <c r="C3656" s="593" t="str">
        <f>_xlfn.CONCAT(Table1[[#This Row],[groupid]],Table1[[#This Row],[Thành phần hao phí]])</f>
        <v>2Nạo vét kênh mương bằng máy đào gầu dây 0,4m3, chiều cao đổ đất &lt;= 3m, bùn đặc lắng đọng dưới 3 năm</v>
      </c>
      <c r="D3656" s="594" t="s">
        <v>52</v>
      </c>
      <c r="E3656" s="589" t="s">
        <v>53</v>
      </c>
      <c r="F3656" s="588" t="s">
        <v>54</v>
      </c>
      <c r="G3656" s="595">
        <v>1</v>
      </c>
      <c r="H3656" s="590"/>
      <c r="I3656" s="596"/>
      <c r="J3656" s="591"/>
    </row>
    <row r="3657" spans="1:10" ht="15" customHeight="1">
      <c r="A3657" s="587"/>
      <c r="B3657" s="291">
        <v>2</v>
      </c>
      <c r="C3657" s="593" t="str">
        <f>_xlfn.CONCAT(Table1[[#This Row],[groupid]],Table1[[#This Row],[Thành phần hao phí]])</f>
        <v>2b) Nhân công</v>
      </c>
      <c r="D3657" s="594"/>
      <c r="E3657" s="589" t="s">
        <v>229</v>
      </c>
      <c r="F3657" s="588"/>
      <c r="G3657" s="595"/>
      <c r="H3657" s="590"/>
      <c r="I3657" s="596"/>
      <c r="J3657" s="591">
        <v>202130</v>
      </c>
    </row>
    <row r="3658" spans="1:10" ht="15" customHeight="1">
      <c r="A3658" s="587"/>
      <c r="B3658" s="291">
        <v>2</v>
      </c>
      <c r="C3658" s="593" t="str">
        <f>_xlfn.CONCAT(Table1[[#This Row],[groupid]],Table1[[#This Row],[Thành phần hao phí]])</f>
        <v>2Nhân công 3,5/7, nhóm 1</v>
      </c>
      <c r="D3658" s="594" t="s">
        <v>96</v>
      </c>
      <c r="E3658" s="589" t="s">
        <v>97</v>
      </c>
      <c r="F3658" s="588" t="s">
        <v>93</v>
      </c>
      <c r="G3658" s="595">
        <v>0.82</v>
      </c>
      <c r="H3658" s="590">
        <v>246500</v>
      </c>
      <c r="I3658" s="596">
        <v>1</v>
      </c>
      <c r="J3658" s="591">
        <v>202130</v>
      </c>
    </row>
    <row r="3659" spans="1:10" ht="15" customHeight="1">
      <c r="A3659" s="587"/>
      <c r="B3659" s="291">
        <v>2</v>
      </c>
      <c r="C3659" s="593" t="str">
        <f>_xlfn.CONCAT(Table1[[#This Row],[groupid]],Table1[[#This Row],[Thành phần hao phí]])</f>
        <v>2c) Máy thi công</v>
      </c>
      <c r="D3659" s="594"/>
      <c r="E3659" s="589" t="s">
        <v>230</v>
      </c>
      <c r="F3659" s="588"/>
      <c r="G3659" s="595"/>
      <c r="H3659" s="590"/>
      <c r="I3659" s="596"/>
      <c r="J3659" s="591">
        <v>978209</v>
      </c>
    </row>
    <row r="3660" spans="1:10" ht="15" customHeight="1">
      <c r="A3660" s="587"/>
      <c r="B3660" s="291">
        <v>2</v>
      </c>
      <c r="C3660" s="593" t="str">
        <f>_xlfn.CONCAT(Table1[[#This Row],[groupid]],Table1[[#This Row],[Thành phần hao phí]])</f>
        <v>2Máy đào gầu dây 0,4m3</v>
      </c>
      <c r="D3660" s="594" t="s">
        <v>101</v>
      </c>
      <c r="E3660" s="589" t="s">
        <v>102</v>
      </c>
      <c r="F3660" s="588" t="s">
        <v>103</v>
      </c>
      <c r="G3660" s="595">
        <v>0.44</v>
      </c>
      <c r="H3660" s="590">
        <v>1992824</v>
      </c>
      <c r="I3660" s="596">
        <v>1</v>
      </c>
      <c r="J3660" s="591">
        <v>876843</v>
      </c>
    </row>
    <row r="3661" spans="1:10" ht="15" customHeight="1">
      <c r="A3661" s="587"/>
      <c r="B3661" s="291">
        <v>2</v>
      </c>
      <c r="C3661" s="593" t="str">
        <f>_xlfn.CONCAT(Table1[[#This Row],[groupid]],Table1[[#This Row],[Thành phần hao phí]])</f>
        <v>2Phao thép 60T đặt máy</v>
      </c>
      <c r="D3661" s="594" t="s">
        <v>108</v>
      </c>
      <c r="E3661" s="589" t="s">
        <v>112</v>
      </c>
      <c r="F3661" s="588" t="s">
        <v>103</v>
      </c>
      <c r="G3661" s="595">
        <v>0.44</v>
      </c>
      <c r="H3661" s="590">
        <v>115189</v>
      </c>
      <c r="I3661" s="596">
        <v>1</v>
      </c>
      <c r="J3661" s="591">
        <v>50683</v>
      </c>
    </row>
    <row r="3662" spans="1:10" ht="15" customHeight="1">
      <c r="A3662" s="587"/>
      <c r="B3662" s="291">
        <v>2</v>
      </c>
      <c r="C3662" s="593" t="str">
        <f>_xlfn.CONCAT(Table1[[#This Row],[groupid]],Table1[[#This Row],[Thành phần hao phí]])</f>
        <v>2Phao thép 60T chứa bùn</v>
      </c>
      <c r="D3662" s="594" t="s">
        <v>108</v>
      </c>
      <c r="E3662" s="589" t="s">
        <v>111</v>
      </c>
      <c r="F3662" s="588" t="s">
        <v>103</v>
      </c>
      <c r="G3662" s="595">
        <v>0.44</v>
      </c>
      <c r="H3662" s="590">
        <v>115189</v>
      </c>
      <c r="I3662" s="596">
        <v>1</v>
      </c>
      <c r="J3662" s="591">
        <v>50683</v>
      </c>
    </row>
    <row r="3663" spans="1:10" ht="15" customHeight="1">
      <c r="A3663" s="587"/>
      <c r="B3663" s="291">
        <v>2</v>
      </c>
      <c r="C3663" s="593" t="str">
        <f>_xlfn.CONCAT(Table1[[#This Row],[groupid]],Table1[[#This Row],[Thành phần hao phí]])</f>
        <v>2Cộng</v>
      </c>
      <c r="D3663" s="594"/>
      <c r="E3663" s="589" t="s">
        <v>314</v>
      </c>
      <c r="F3663" s="588"/>
      <c r="G3663" s="595"/>
      <c r="H3663" s="590"/>
      <c r="I3663" s="596"/>
      <c r="J3663" s="591">
        <v>978209</v>
      </c>
    </row>
    <row r="3664" spans="1:10" ht="15" customHeight="1">
      <c r="A3664" s="587">
        <v>3</v>
      </c>
      <c r="B3664" s="291">
        <v>3</v>
      </c>
      <c r="C3664" s="593" t="str">
        <f>_xlfn.CONCAT(Table1[[#This Row],[groupid]],Table1[[#This Row],[Thành phần hao phí]])</f>
        <v>3Vận chuyển 1km đầu, đi đổ bằng tàu kéo 75cv + phao thép 60T</v>
      </c>
      <c r="D3664" s="594" t="s">
        <v>57</v>
      </c>
      <c r="E3664" s="589" t="s">
        <v>58</v>
      </c>
      <c r="F3664" s="588" t="s">
        <v>54</v>
      </c>
      <c r="G3664" s="595">
        <v>1</v>
      </c>
      <c r="H3664" s="590"/>
      <c r="I3664" s="596"/>
      <c r="J3664" s="591"/>
    </row>
    <row r="3665" spans="1:10" ht="15" customHeight="1">
      <c r="A3665" s="587"/>
      <c r="B3665" s="291">
        <v>3</v>
      </c>
      <c r="C3665" s="593" t="str">
        <f>_xlfn.CONCAT(Table1[[#This Row],[groupid]],Table1[[#This Row],[Thành phần hao phí]])</f>
        <v>3c) Máy thi công</v>
      </c>
      <c r="D3665" s="594"/>
      <c r="E3665" s="589" t="s">
        <v>230</v>
      </c>
      <c r="F3665" s="588"/>
      <c r="G3665" s="595"/>
      <c r="H3665" s="590"/>
      <c r="I3665" s="596"/>
      <c r="J3665" s="591">
        <v>343452</v>
      </c>
    </row>
    <row r="3666" spans="1:10" ht="15" customHeight="1">
      <c r="A3666" s="587"/>
      <c r="B3666" s="291">
        <v>3</v>
      </c>
      <c r="C3666" s="593" t="str">
        <f>_xlfn.CONCAT(Table1[[#This Row],[groupid]],Table1[[#This Row],[Thành phần hao phí]])</f>
        <v>3Phao thép 60T</v>
      </c>
      <c r="D3666" s="594" t="s">
        <v>108</v>
      </c>
      <c r="E3666" s="589" t="s">
        <v>109</v>
      </c>
      <c r="F3666" s="588" t="s">
        <v>103</v>
      </c>
      <c r="G3666" s="595">
        <v>9.4E-2</v>
      </c>
      <c r="H3666" s="590">
        <v>115189</v>
      </c>
      <c r="I3666" s="596">
        <v>1</v>
      </c>
      <c r="J3666" s="591">
        <v>10828</v>
      </c>
    </row>
    <row r="3667" spans="1:10" ht="15" customHeight="1">
      <c r="A3667" s="587"/>
      <c r="B3667" s="291">
        <v>3</v>
      </c>
      <c r="C3667" s="593" t="str">
        <f>_xlfn.CONCAT(Table1[[#This Row],[groupid]],Table1[[#This Row],[Thành phần hao phí]])</f>
        <v>3Tàu kéo 75CV</v>
      </c>
      <c r="D3667" s="594" t="s">
        <v>123</v>
      </c>
      <c r="E3667" s="589" t="s">
        <v>124</v>
      </c>
      <c r="F3667" s="588" t="s">
        <v>103</v>
      </c>
      <c r="G3667" s="595">
        <v>9.4E-2</v>
      </c>
      <c r="H3667" s="590">
        <v>3538558</v>
      </c>
      <c r="I3667" s="596">
        <v>1</v>
      </c>
      <c r="J3667" s="591">
        <v>332624</v>
      </c>
    </row>
    <row r="3668" spans="1:10" ht="15" customHeight="1">
      <c r="A3668" s="587"/>
      <c r="B3668" s="291">
        <v>3</v>
      </c>
      <c r="C3668" s="593" t="str">
        <f>_xlfn.CONCAT(Table1[[#This Row],[groupid]],Table1[[#This Row],[Thành phần hao phí]])</f>
        <v>3Cộng</v>
      </c>
      <c r="D3668" s="594"/>
      <c r="E3668" s="589" t="s">
        <v>314</v>
      </c>
      <c r="F3668" s="588"/>
      <c r="G3668" s="595"/>
      <c r="H3668" s="590"/>
      <c r="I3668" s="596"/>
      <c r="J3668" s="591">
        <v>343452</v>
      </c>
    </row>
    <row r="3669" spans="1:10" ht="15" customHeight="1">
      <c r="A3669" s="587">
        <v>4</v>
      </c>
      <c r="B3669" s="291">
        <v>4</v>
      </c>
      <c r="C3669" s="593" t="str">
        <f>_xlfn.CONCAT(Table1[[#This Row],[groupid]],Table1[[#This Row],[Thành phần hao phí]])</f>
        <v>4Vận chuyển đất, cát đổ đi bằng tàu kéo 360CV, sà lan 400 tấn, vận chuyển 1 km tiếp theo, cự ly &lt;= 6km</v>
      </c>
      <c r="D3669" s="594" t="s">
        <v>60</v>
      </c>
      <c r="E3669" s="589" t="s">
        <v>61</v>
      </c>
      <c r="F3669" s="588" t="s">
        <v>54</v>
      </c>
      <c r="G3669" s="595">
        <v>1</v>
      </c>
      <c r="H3669" s="590"/>
      <c r="I3669" s="596"/>
      <c r="J3669" s="591"/>
    </row>
    <row r="3670" spans="1:10" ht="15" customHeight="1">
      <c r="A3670" s="587"/>
      <c r="B3670" s="291">
        <v>4</v>
      </c>
      <c r="C3670" s="593" t="str">
        <f>_xlfn.CONCAT(Table1[[#This Row],[groupid]],Table1[[#This Row],[Thành phần hao phí]])</f>
        <v>4c) Máy thi công</v>
      </c>
      <c r="D3670" s="594"/>
      <c r="E3670" s="589" t="s">
        <v>230</v>
      </c>
      <c r="F3670" s="588"/>
      <c r="G3670" s="595"/>
      <c r="H3670" s="590"/>
      <c r="I3670" s="596"/>
      <c r="J3670" s="591">
        <v>555370</v>
      </c>
    </row>
    <row r="3671" spans="1:10" ht="15" customHeight="1">
      <c r="A3671" s="587"/>
      <c r="B3671" s="291">
        <v>4</v>
      </c>
      <c r="C3671" s="593" t="str">
        <f>_xlfn.CONCAT(Table1[[#This Row],[groupid]],Table1[[#This Row],[Thành phần hao phí]])</f>
        <v>4Phao thép 60T</v>
      </c>
      <c r="D3671" s="594" t="s">
        <v>108</v>
      </c>
      <c r="E3671" s="589" t="s">
        <v>109</v>
      </c>
      <c r="F3671" s="588" t="s">
        <v>103</v>
      </c>
      <c r="G3671" s="595">
        <v>0.08</v>
      </c>
      <c r="H3671" s="590">
        <v>115189</v>
      </c>
      <c r="I3671" s="596">
        <v>1.9</v>
      </c>
      <c r="J3671" s="591">
        <v>17509</v>
      </c>
    </row>
    <row r="3672" spans="1:10" ht="15" customHeight="1">
      <c r="A3672" s="587"/>
      <c r="B3672" s="291">
        <v>4</v>
      </c>
      <c r="C3672" s="593" t="str">
        <f>_xlfn.CONCAT(Table1[[#This Row],[groupid]],Table1[[#This Row],[Thành phần hao phí]])</f>
        <v>4Tàu kéo 75CV</v>
      </c>
      <c r="D3672" s="594" t="s">
        <v>123</v>
      </c>
      <c r="E3672" s="589" t="s">
        <v>124</v>
      </c>
      <c r="F3672" s="588" t="s">
        <v>103</v>
      </c>
      <c r="G3672" s="595">
        <v>0.08</v>
      </c>
      <c r="H3672" s="590">
        <v>3538558</v>
      </c>
      <c r="I3672" s="596">
        <v>1.9</v>
      </c>
      <c r="J3672" s="591">
        <v>537861</v>
      </c>
    </row>
    <row r="3673" spans="1:10" ht="15" customHeight="1">
      <c r="A3673" s="587"/>
      <c r="B3673" s="291">
        <v>4</v>
      </c>
      <c r="C3673" s="593" t="str">
        <f>_xlfn.CONCAT(Table1[[#This Row],[groupid]],Table1[[#This Row],[Thành phần hao phí]])</f>
        <v>4Cộng</v>
      </c>
      <c r="D3673" s="594"/>
      <c r="E3673" s="589" t="s">
        <v>314</v>
      </c>
      <c r="F3673" s="588"/>
      <c r="G3673" s="595"/>
      <c r="H3673" s="590"/>
      <c r="I3673" s="596"/>
      <c r="J3673" s="591">
        <v>555370</v>
      </c>
    </row>
    <row r="3674" spans="1:10" ht="15" customHeight="1">
      <c r="A3674" s="587">
        <v>5</v>
      </c>
      <c r="B3674" s="291">
        <v>5</v>
      </c>
      <c r="C3674" s="593" t="str">
        <f>_xlfn.CONCAT(Table1[[#This Row],[groupid]],Table1[[#This Row],[Thành phần hao phí]])</f>
        <v>5Đào xúc bùn lên xà lan 400T bằng máy đào gầu dây &lt;1,25m3, (máy đào đứng trên phao thép trọng tải 60T)</v>
      </c>
      <c r="D3674" s="594" t="s">
        <v>63</v>
      </c>
      <c r="E3674" s="589" t="s">
        <v>64</v>
      </c>
      <c r="F3674" s="588" t="s">
        <v>54</v>
      </c>
      <c r="G3674" s="595">
        <v>1</v>
      </c>
      <c r="H3674" s="590"/>
      <c r="I3674" s="596"/>
      <c r="J3674" s="591"/>
    </row>
    <row r="3675" spans="1:10" ht="15" customHeight="1">
      <c r="A3675" s="587"/>
      <c r="B3675" s="291">
        <v>5</v>
      </c>
      <c r="C3675" s="593" t="str">
        <f>_xlfn.CONCAT(Table1[[#This Row],[groupid]],Table1[[#This Row],[Thành phần hao phí]])</f>
        <v>5b) Nhân công</v>
      </c>
      <c r="D3675" s="594"/>
      <c r="E3675" s="589" t="s">
        <v>229</v>
      </c>
      <c r="F3675" s="588"/>
      <c r="G3675" s="595"/>
      <c r="H3675" s="590"/>
      <c r="I3675" s="596"/>
      <c r="J3675" s="591">
        <v>88740</v>
      </c>
    </row>
    <row r="3676" spans="1:10" ht="15" customHeight="1">
      <c r="A3676" s="587"/>
      <c r="B3676" s="291">
        <v>5</v>
      </c>
      <c r="C3676" s="593" t="str">
        <f>_xlfn.CONCAT(Table1[[#This Row],[groupid]],Table1[[#This Row],[Thành phần hao phí]])</f>
        <v>5Nhân công 3,5/7, nhóm 1</v>
      </c>
      <c r="D3676" s="594" t="s">
        <v>96</v>
      </c>
      <c r="E3676" s="589" t="s">
        <v>97</v>
      </c>
      <c r="F3676" s="588" t="s">
        <v>93</v>
      </c>
      <c r="G3676" s="595">
        <v>0.36</v>
      </c>
      <c r="H3676" s="590">
        <v>246500</v>
      </c>
      <c r="I3676" s="596">
        <v>1</v>
      </c>
      <c r="J3676" s="591">
        <v>88740</v>
      </c>
    </row>
    <row r="3677" spans="1:10" ht="15" customHeight="1">
      <c r="A3677" s="587"/>
      <c r="B3677" s="291">
        <v>5</v>
      </c>
      <c r="C3677" s="593" t="str">
        <f>_xlfn.CONCAT(Table1[[#This Row],[groupid]],Table1[[#This Row],[Thành phần hao phí]])</f>
        <v>5c) Máy thi công</v>
      </c>
      <c r="D3677" s="594"/>
      <c r="E3677" s="589" t="s">
        <v>230</v>
      </c>
      <c r="F3677" s="588"/>
      <c r="G3677" s="595"/>
      <c r="H3677" s="590"/>
      <c r="I3677" s="596"/>
      <c r="J3677" s="591">
        <v>1007960</v>
      </c>
    </row>
    <row r="3678" spans="1:10" ht="15" customHeight="1">
      <c r="A3678" s="587"/>
      <c r="B3678" s="291">
        <v>5</v>
      </c>
      <c r="C3678" s="593" t="str">
        <f>_xlfn.CONCAT(Table1[[#This Row],[groupid]],Table1[[#This Row],[Thành phần hao phí]])</f>
        <v>5Máy đào gầu dây 1,2m3</v>
      </c>
      <c r="D3678" s="594" t="s">
        <v>105</v>
      </c>
      <c r="E3678" s="589" t="s">
        <v>106</v>
      </c>
      <c r="F3678" s="588" t="s">
        <v>103</v>
      </c>
      <c r="G3678" s="595">
        <v>0.192</v>
      </c>
      <c r="H3678" s="590">
        <v>3565793</v>
      </c>
      <c r="I3678" s="596">
        <v>1</v>
      </c>
      <c r="J3678" s="591">
        <v>684632</v>
      </c>
    </row>
    <row r="3679" spans="1:10" ht="15" customHeight="1">
      <c r="A3679" s="587"/>
      <c r="B3679" s="291">
        <v>5</v>
      </c>
      <c r="C3679" s="593" t="str">
        <f>_xlfn.CONCAT(Table1[[#This Row],[groupid]],Table1[[#This Row],[Thành phần hao phí]])</f>
        <v>5Sà lan 250T</v>
      </c>
      <c r="D3679" s="594" t="s">
        <v>113</v>
      </c>
      <c r="E3679" s="589" t="s">
        <v>114</v>
      </c>
      <c r="F3679" s="588" t="s">
        <v>103</v>
      </c>
      <c r="G3679" s="595">
        <v>0.192</v>
      </c>
      <c r="H3679" s="590">
        <v>677592</v>
      </c>
      <c r="I3679" s="596">
        <v>1</v>
      </c>
      <c r="J3679" s="591">
        <v>130098</v>
      </c>
    </row>
    <row r="3680" spans="1:10" ht="15" customHeight="1">
      <c r="A3680" s="587"/>
      <c r="B3680" s="291">
        <v>5</v>
      </c>
      <c r="C3680" s="593" t="str">
        <f>_xlfn.CONCAT(Table1[[#This Row],[groupid]],Table1[[#This Row],[Thành phần hao phí]])</f>
        <v>5Phao thép 60T chứa bùn</v>
      </c>
      <c r="D3680" s="594" t="s">
        <v>108</v>
      </c>
      <c r="E3680" s="589" t="s">
        <v>111</v>
      </c>
      <c r="F3680" s="588" t="s">
        <v>103</v>
      </c>
      <c r="G3680" s="595">
        <v>0.192</v>
      </c>
      <c r="H3680" s="590">
        <v>115189</v>
      </c>
      <c r="I3680" s="596">
        <v>1</v>
      </c>
      <c r="J3680" s="591">
        <v>22116</v>
      </c>
    </row>
    <row r="3681" spans="1:10" ht="15" customHeight="1">
      <c r="A3681" s="587"/>
      <c r="B3681" s="291">
        <v>5</v>
      </c>
      <c r="C3681" s="593" t="str">
        <f>_xlfn.CONCAT(Table1[[#This Row],[groupid]],Table1[[#This Row],[Thành phần hao phí]])</f>
        <v>5Sà lan 400T nhận bùn</v>
      </c>
      <c r="D3681" s="594" t="s">
        <v>116</v>
      </c>
      <c r="E3681" s="589" t="s">
        <v>119</v>
      </c>
      <c r="F3681" s="588" t="s">
        <v>103</v>
      </c>
      <c r="G3681" s="595">
        <v>0.192</v>
      </c>
      <c r="H3681" s="590">
        <v>891221</v>
      </c>
      <c r="I3681" s="596">
        <v>1</v>
      </c>
      <c r="J3681" s="591">
        <v>171114</v>
      </c>
    </row>
    <row r="3682" spans="1:10" ht="15" customHeight="1">
      <c r="A3682" s="587"/>
      <c r="B3682" s="291">
        <v>5</v>
      </c>
      <c r="C3682" s="593" t="str">
        <f>_xlfn.CONCAT(Table1[[#This Row],[groupid]],Table1[[#This Row],[Thành phần hao phí]])</f>
        <v>5Cộng</v>
      </c>
      <c r="D3682" s="594"/>
      <c r="E3682" s="589" t="s">
        <v>314</v>
      </c>
      <c r="F3682" s="588"/>
      <c r="G3682" s="595"/>
      <c r="H3682" s="590"/>
      <c r="I3682" s="596"/>
      <c r="J3682" s="591">
        <v>1007960</v>
      </c>
    </row>
    <row r="3683" spans="1:10" ht="15" customHeight="1">
      <c r="A3683" s="587">
        <v>6</v>
      </c>
      <c r="B3683" s="291">
        <v>6</v>
      </c>
      <c r="C3683" s="593" t="str">
        <f>_xlfn.CONCAT(Table1[[#This Row],[groupid]],Table1[[#This Row],[Thành phần hao phí]])</f>
        <v>6Vận chuyển đất, bùn đổ đi bằng tàu kéo 360CV, sà lan 400 tấn, vận chuyển 1 km đầu</v>
      </c>
      <c r="D3683" s="594" t="s">
        <v>57</v>
      </c>
      <c r="E3683" s="589" t="s">
        <v>67</v>
      </c>
      <c r="F3683" s="588" t="s">
        <v>54</v>
      </c>
      <c r="G3683" s="595">
        <v>1</v>
      </c>
      <c r="H3683" s="590"/>
      <c r="I3683" s="596"/>
      <c r="J3683" s="591"/>
    </row>
    <row r="3684" spans="1:10" ht="15" customHeight="1">
      <c r="A3684" s="587"/>
      <c r="B3684" s="291">
        <v>6</v>
      </c>
      <c r="C3684" s="593" t="str">
        <f>_xlfn.CONCAT(Table1[[#This Row],[groupid]],Table1[[#This Row],[Thành phần hao phí]])</f>
        <v>6c) Máy thi công</v>
      </c>
      <c r="D3684" s="594"/>
      <c r="E3684" s="589" t="s">
        <v>230</v>
      </c>
      <c r="F3684" s="588"/>
      <c r="G3684" s="595"/>
      <c r="H3684" s="590"/>
      <c r="I3684" s="596"/>
      <c r="J3684" s="591">
        <v>634088</v>
      </c>
    </row>
    <row r="3685" spans="1:10" ht="15" customHeight="1">
      <c r="A3685" s="587"/>
      <c r="B3685" s="291">
        <v>6</v>
      </c>
      <c r="C3685" s="593" t="str">
        <f>_xlfn.CONCAT(Table1[[#This Row],[groupid]],Table1[[#This Row],[Thành phần hao phí]])</f>
        <v>6Sà lan 400T</v>
      </c>
      <c r="D3685" s="594" t="s">
        <v>116</v>
      </c>
      <c r="E3685" s="589" t="s">
        <v>117</v>
      </c>
      <c r="F3685" s="588" t="s">
        <v>103</v>
      </c>
      <c r="G3685" s="595">
        <v>9.4E-2</v>
      </c>
      <c r="H3685" s="590">
        <v>891221</v>
      </c>
      <c r="I3685" s="596">
        <v>1</v>
      </c>
      <c r="J3685" s="591">
        <v>83775</v>
      </c>
    </row>
    <row r="3686" spans="1:10" ht="15" customHeight="1">
      <c r="A3686" s="587"/>
      <c r="B3686" s="291">
        <v>6</v>
      </c>
      <c r="C3686" s="593" t="str">
        <f>_xlfn.CONCAT(Table1[[#This Row],[groupid]],Table1[[#This Row],[Thành phần hao phí]])</f>
        <v>6Tàu kéo 360CV</v>
      </c>
      <c r="D3686" s="594" t="s">
        <v>120</v>
      </c>
      <c r="E3686" s="589" t="s">
        <v>121</v>
      </c>
      <c r="F3686" s="588" t="s">
        <v>103</v>
      </c>
      <c r="G3686" s="595">
        <v>9.4E-2</v>
      </c>
      <c r="H3686" s="590">
        <v>5854397</v>
      </c>
      <c r="I3686" s="596">
        <v>1</v>
      </c>
      <c r="J3686" s="591">
        <v>550313</v>
      </c>
    </row>
    <row r="3687" spans="1:10" ht="15" customHeight="1">
      <c r="A3687" s="587"/>
      <c r="B3687" s="291">
        <v>6</v>
      </c>
      <c r="C3687" s="593" t="str">
        <f>_xlfn.CONCAT(Table1[[#This Row],[groupid]],Table1[[#This Row],[Thành phần hao phí]])</f>
        <v>6Cộng</v>
      </c>
      <c r="D3687" s="594"/>
      <c r="E3687" s="589" t="s">
        <v>314</v>
      </c>
      <c r="F3687" s="588"/>
      <c r="G3687" s="595"/>
      <c r="H3687" s="590"/>
      <c r="I3687" s="596"/>
      <c r="J3687" s="591">
        <v>634088</v>
      </c>
    </row>
    <row r="3688" spans="1:10" ht="15" customHeight="1">
      <c r="A3688" s="587">
        <v>7</v>
      </c>
      <c r="B3688" s="291">
        <v>7</v>
      </c>
      <c r="C3688" s="593" t="str">
        <f>_xlfn.CONCAT(Table1[[#This Row],[groupid]],Table1[[#This Row],[Thành phần hao phí]])</f>
        <v>7Vận chuyển đất, bùn đổ đi bằng tàu kéo 360CV, sà lan 400 tấn, vận chuyển 1 km tiếp theo, cự ly &lt;= 6km</v>
      </c>
      <c r="D3688" s="594" t="s">
        <v>60</v>
      </c>
      <c r="E3688" s="589" t="s">
        <v>69</v>
      </c>
      <c r="F3688" s="588" t="s">
        <v>54</v>
      </c>
      <c r="G3688" s="595">
        <v>1</v>
      </c>
      <c r="H3688" s="590"/>
      <c r="I3688" s="596"/>
      <c r="J3688" s="591"/>
    </row>
    <row r="3689" spans="1:10" ht="15" customHeight="1">
      <c r="A3689" s="587"/>
      <c r="B3689" s="291">
        <v>7</v>
      </c>
      <c r="C3689" s="593" t="str">
        <f>_xlfn.CONCAT(Table1[[#This Row],[groupid]],Table1[[#This Row],[Thành phần hao phí]])</f>
        <v>7c) Máy thi công</v>
      </c>
      <c r="D3689" s="594"/>
      <c r="E3689" s="589" t="s">
        <v>230</v>
      </c>
      <c r="F3689" s="588"/>
      <c r="G3689" s="595"/>
      <c r="H3689" s="590"/>
      <c r="I3689" s="596"/>
      <c r="J3689" s="591">
        <v>2698247</v>
      </c>
    </row>
    <row r="3690" spans="1:10" ht="15" customHeight="1">
      <c r="A3690" s="587"/>
      <c r="B3690" s="291">
        <v>7</v>
      </c>
      <c r="C3690" s="593" t="str">
        <f>_xlfn.CONCAT(Table1[[#This Row],[groupid]],Table1[[#This Row],[Thành phần hao phí]])</f>
        <v>7Sà lan 400T</v>
      </c>
      <c r="D3690" s="594" t="s">
        <v>116</v>
      </c>
      <c r="E3690" s="589" t="s">
        <v>117</v>
      </c>
      <c r="F3690" s="588" t="s">
        <v>103</v>
      </c>
      <c r="G3690" s="595">
        <v>0.08</v>
      </c>
      <c r="H3690" s="590">
        <v>891221</v>
      </c>
      <c r="I3690" s="596">
        <v>5</v>
      </c>
      <c r="J3690" s="591">
        <v>356488</v>
      </c>
    </row>
    <row r="3691" spans="1:10" ht="15" customHeight="1">
      <c r="A3691" s="587"/>
      <c r="B3691" s="291">
        <v>7</v>
      </c>
      <c r="C3691" s="593" t="str">
        <f>_xlfn.CONCAT(Table1[[#This Row],[groupid]],Table1[[#This Row],[Thành phần hao phí]])</f>
        <v>7Tàu kéo 360CV</v>
      </c>
      <c r="D3691" s="594" t="s">
        <v>120</v>
      </c>
      <c r="E3691" s="589" t="s">
        <v>121</v>
      </c>
      <c r="F3691" s="588" t="s">
        <v>103</v>
      </c>
      <c r="G3691" s="595">
        <v>0.08</v>
      </c>
      <c r="H3691" s="590">
        <v>5854397</v>
      </c>
      <c r="I3691" s="596">
        <v>5</v>
      </c>
      <c r="J3691" s="591">
        <v>2341759</v>
      </c>
    </row>
    <row r="3692" spans="1:10" ht="15" customHeight="1">
      <c r="A3692" s="587"/>
      <c r="B3692" s="291">
        <v>7</v>
      </c>
      <c r="C3692" s="593" t="str">
        <f>_xlfn.CONCAT(Table1[[#This Row],[groupid]],Table1[[#This Row],[Thành phần hao phí]])</f>
        <v>7Cộng</v>
      </c>
      <c r="D3692" s="594"/>
      <c r="E3692" s="589" t="s">
        <v>314</v>
      </c>
      <c r="F3692" s="588"/>
      <c r="G3692" s="595"/>
      <c r="H3692" s="590"/>
      <c r="I3692" s="596"/>
      <c r="J3692" s="591">
        <v>2698247</v>
      </c>
    </row>
    <row r="3693" spans="1:10" ht="15" customHeight="1">
      <c r="A3693" s="587">
        <v>8</v>
      </c>
      <c r="B3693" s="291">
        <v>8</v>
      </c>
      <c r="C3693" s="593" t="str">
        <f>_xlfn.CONCAT(Table1[[#This Row],[groupid]],Table1[[#This Row],[Thành phần hao phí]])</f>
        <v>8Vận chuyển đất, bùn đổ đi bằng tàu kéo 360CV, sà lan 400 tấn, vận chuyển 1 km tiếp theo, cự ly từ 6 - 20km</v>
      </c>
      <c r="D3693" s="594" t="s">
        <v>71</v>
      </c>
      <c r="E3693" s="589" t="s">
        <v>72</v>
      </c>
      <c r="F3693" s="588" t="s">
        <v>54</v>
      </c>
      <c r="G3693" s="595">
        <v>1</v>
      </c>
      <c r="H3693" s="590"/>
      <c r="I3693" s="596"/>
      <c r="J3693" s="591"/>
    </row>
    <row r="3694" spans="1:10" ht="15" customHeight="1">
      <c r="A3694" s="587"/>
      <c r="B3694" s="291">
        <v>8</v>
      </c>
      <c r="C3694" s="593" t="str">
        <f>_xlfn.CONCAT(Table1[[#This Row],[groupid]],Table1[[#This Row],[Thành phần hao phí]])</f>
        <v>8c) Máy thi công</v>
      </c>
      <c r="D3694" s="594"/>
      <c r="E3694" s="589" t="s">
        <v>230</v>
      </c>
      <c r="F3694" s="588"/>
      <c r="G3694" s="595"/>
      <c r="H3694" s="590"/>
      <c r="I3694" s="596"/>
      <c r="J3694" s="591">
        <v>6705145</v>
      </c>
    </row>
    <row r="3695" spans="1:10" ht="15" customHeight="1">
      <c r="A3695" s="587"/>
      <c r="B3695" s="291">
        <v>8</v>
      </c>
      <c r="C3695" s="593" t="str">
        <f>_xlfn.CONCAT(Table1[[#This Row],[groupid]],Table1[[#This Row],[Thành phần hao phí]])</f>
        <v>8Sà lan 400T</v>
      </c>
      <c r="D3695" s="594" t="s">
        <v>116</v>
      </c>
      <c r="E3695" s="589" t="s">
        <v>117</v>
      </c>
      <c r="F3695" s="588" t="s">
        <v>103</v>
      </c>
      <c r="G3695" s="595">
        <v>7.0999999999999994E-2</v>
      </c>
      <c r="H3695" s="590">
        <v>891221</v>
      </c>
      <c r="I3695" s="596">
        <v>14</v>
      </c>
      <c r="J3695" s="591">
        <v>885874</v>
      </c>
    </row>
    <row r="3696" spans="1:10" ht="15" customHeight="1">
      <c r="A3696" s="587"/>
      <c r="B3696" s="291">
        <v>8</v>
      </c>
      <c r="C3696" s="593" t="str">
        <f>_xlfn.CONCAT(Table1[[#This Row],[groupid]],Table1[[#This Row],[Thành phần hao phí]])</f>
        <v>8Tàu kéo 360CV</v>
      </c>
      <c r="D3696" s="594" t="s">
        <v>120</v>
      </c>
      <c r="E3696" s="589" t="s">
        <v>121</v>
      </c>
      <c r="F3696" s="588" t="s">
        <v>103</v>
      </c>
      <c r="G3696" s="595">
        <v>7.0999999999999994E-2</v>
      </c>
      <c r="H3696" s="590">
        <v>5854397</v>
      </c>
      <c r="I3696" s="596">
        <v>14</v>
      </c>
      <c r="J3696" s="591">
        <v>5819271</v>
      </c>
    </row>
    <row r="3697" spans="1:10" ht="15" customHeight="1">
      <c r="A3697" s="587"/>
      <c r="B3697" s="291">
        <v>8</v>
      </c>
      <c r="C3697" s="593" t="str">
        <f>_xlfn.CONCAT(Table1[[#This Row],[groupid]],Table1[[#This Row],[Thành phần hao phí]])</f>
        <v>8Cộng</v>
      </c>
      <c r="D3697" s="594"/>
      <c r="E3697" s="589" t="s">
        <v>314</v>
      </c>
      <c r="F3697" s="588"/>
      <c r="G3697" s="595"/>
      <c r="H3697" s="590"/>
      <c r="I3697" s="596"/>
      <c r="J3697" s="591">
        <v>6705145</v>
      </c>
    </row>
    <row r="3698" spans="1:10" ht="15" customHeight="1">
      <c r="A3698" s="587">
        <v>9</v>
      </c>
      <c r="B3698" s="291">
        <v>9</v>
      </c>
      <c r="C3698" s="593" t="str">
        <f>_xlfn.CONCAT(Table1[[#This Row],[groupid]],Table1[[#This Row],[Thành phần hao phí]])</f>
        <v>9Vận chuyển đất, bùn đổ đi bằng tàu kéo 360CV, sà lan 400 tấn, vận chuyển 1 km tiếp theo, cự ly &gt; 20km</v>
      </c>
      <c r="D3698" s="594" t="s">
        <v>74</v>
      </c>
      <c r="E3698" s="589" t="s">
        <v>75</v>
      </c>
      <c r="F3698" s="588" t="s">
        <v>54</v>
      </c>
      <c r="G3698" s="595">
        <v>1</v>
      </c>
      <c r="H3698" s="590"/>
      <c r="I3698" s="596"/>
      <c r="J3698" s="591"/>
    </row>
    <row r="3699" spans="1:10" ht="15" customHeight="1">
      <c r="A3699" s="587"/>
      <c r="B3699" s="291">
        <v>9</v>
      </c>
      <c r="C3699" s="593" t="str">
        <f>_xlfn.CONCAT(Table1[[#This Row],[groupid]],Table1[[#This Row],[Thành phần hao phí]])</f>
        <v>9c) Máy thi công</v>
      </c>
      <c r="D3699" s="594"/>
      <c r="E3699" s="589" t="s">
        <v>230</v>
      </c>
      <c r="F3699" s="588"/>
      <c r="G3699" s="595"/>
      <c r="H3699" s="590"/>
      <c r="I3699" s="596"/>
      <c r="J3699" s="591">
        <v>279269</v>
      </c>
    </row>
    <row r="3700" spans="1:10" ht="15" customHeight="1">
      <c r="A3700" s="587"/>
      <c r="B3700" s="291">
        <v>9</v>
      </c>
      <c r="C3700" s="593" t="str">
        <f>_xlfn.CONCAT(Table1[[#This Row],[groupid]],Table1[[#This Row],[Thành phần hao phí]])</f>
        <v>9Sà lan 400T</v>
      </c>
      <c r="D3700" s="594" t="s">
        <v>116</v>
      </c>
      <c r="E3700" s="589" t="s">
        <v>117</v>
      </c>
      <c r="F3700" s="588" t="s">
        <v>103</v>
      </c>
      <c r="G3700" s="595">
        <v>6.9000000000000006E-2</v>
      </c>
      <c r="H3700" s="590">
        <v>891221</v>
      </c>
      <c r="I3700" s="596">
        <v>0.6</v>
      </c>
      <c r="J3700" s="591">
        <v>36897</v>
      </c>
    </row>
    <row r="3701" spans="1:10" ht="15" customHeight="1">
      <c r="A3701" s="587"/>
      <c r="B3701" s="291">
        <v>9</v>
      </c>
      <c r="C3701" s="593" t="str">
        <f>_xlfn.CONCAT(Table1[[#This Row],[groupid]],Table1[[#This Row],[Thành phần hao phí]])</f>
        <v>9Tàu kéo 360CV</v>
      </c>
      <c r="D3701" s="594" t="s">
        <v>120</v>
      </c>
      <c r="E3701" s="589" t="s">
        <v>121</v>
      </c>
      <c r="F3701" s="588" t="s">
        <v>103</v>
      </c>
      <c r="G3701" s="595">
        <v>6.9000000000000006E-2</v>
      </c>
      <c r="H3701" s="590">
        <v>5854397</v>
      </c>
      <c r="I3701" s="596">
        <v>0.6</v>
      </c>
      <c r="J3701" s="591">
        <v>242372</v>
      </c>
    </row>
    <row r="3702" spans="1:10" ht="15" customHeight="1">
      <c r="A3702" s="587"/>
      <c r="B3702" s="291">
        <v>9</v>
      </c>
      <c r="C3702" s="593" t="str">
        <f>_xlfn.CONCAT(Table1[[#This Row],[groupid]],Table1[[#This Row],[Thành phần hao phí]])</f>
        <v>9Cộng</v>
      </c>
      <c r="D3702" s="594"/>
      <c r="E3702" s="589" t="s">
        <v>314</v>
      </c>
      <c r="F3702" s="588"/>
      <c r="G3702" s="595"/>
      <c r="H3702" s="590"/>
      <c r="I3702" s="596"/>
      <c r="J3702" s="591">
        <v>279269</v>
      </c>
    </row>
    <row r="3703" spans="1:10" ht="15" customHeight="1">
      <c r="A3703" s="587">
        <v>10</v>
      </c>
      <c r="B3703" s="291">
        <v>10</v>
      </c>
      <c r="C3703" s="593" t="str">
        <f>_xlfn.CONCAT(Table1[[#This Row],[groupid]],Table1[[#This Row],[Thành phần hao phí]])</f>
        <v>10Vận chuyển đất từ sà lan 400T lên bờ bằng máy đào gầu dây 1,2m3, chiều cao đổ đất &lt;= 3m, bùn đặc</v>
      </c>
      <c r="D3703" s="594" t="s">
        <v>63</v>
      </c>
      <c r="E3703" s="589" t="s">
        <v>77</v>
      </c>
      <c r="F3703" s="588" t="s">
        <v>54</v>
      </c>
      <c r="G3703" s="595">
        <v>1</v>
      </c>
      <c r="H3703" s="590"/>
      <c r="I3703" s="596"/>
      <c r="J3703" s="591"/>
    </row>
    <row r="3704" spans="1:10" ht="15" customHeight="1">
      <c r="A3704" s="587"/>
      <c r="B3704" s="291">
        <v>10</v>
      </c>
      <c r="C3704" s="593" t="str">
        <f>_xlfn.CONCAT(Table1[[#This Row],[groupid]],Table1[[#This Row],[Thành phần hao phí]])</f>
        <v>10b) Nhân công</v>
      </c>
      <c r="D3704" s="594"/>
      <c r="E3704" s="589" t="s">
        <v>229</v>
      </c>
      <c r="F3704" s="588"/>
      <c r="G3704" s="595"/>
      <c r="H3704" s="590"/>
      <c r="I3704" s="596"/>
      <c r="J3704" s="591">
        <v>88740</v>
      </c>
    </row>
    <row r="3705" spans="1:10" ht="15" customHeight="1">
      <c r="A3705" s="587"/>
      <c r="B3705" s="291">
        <v>10</v>
      </c>
      <c r="C3705" s="593" t="str">
        <f>_xlfn.CONCAT(Table1[[#This Row],[groupid]],Table1[[#This Row],[Thành phần hao phí]])</f>
        <v>10Nhân công 3,5/7, nhóm 1</v>
      </c>
      <c r="D3705" s="594" t="s">
        <v>96</v>
      </c>
      <c r="E3705" s="589" t="s">
        <v>97</v>
      </c>
      <c r="F3705" s="588" t="s">
        <v>93</v>
      </c>
      <c r="G3705" s="595">
        <v>0.36</v>
      </c>
      <c r="H3705" s="590">
        <v>246500</v>
      </c>
      <c r="I3705" s="596">
        <v>1</v>
      </c>
      <c r="J3705" s="591">
        <v>88740</v>
      </c>
    </row>
    <row r="3706" spans="1:10" ht="15" customHeight="1">
      <c r="A3706" s="587"/>
      <c r="B3706" s="291">
        <v>10</v>
      </c>
      <c r="C3706" s="593" t="str">
        <f>_xlfn.CONCAT(Table1[[#This Row],[groupid]],Table1[[#This Row],[Thành phần hao phí]])</f>
        <v>10c) Máy thi công</v>
      </c>
      <c r="D3706" s="594"/>
      <c r="E3706" s="589" t="s">
        <v>230</v>
      </c>
      <c r="F3706" s="588"/>
      <c r="G3706" s="595"/>
      <c r="H3706" s="590"/>
      <c r="I3706" s="596"/>
      <c r="J3706" s="591">
        <v>985844</v>
      </c>
    </row>
    <row r="3707" spans="1:10" ht="15" customHeight="1">
      <c r="A3707" s="587"/>
      <c r="B3707" s="291">
        <v>10</v>
      </c>
      <c r="C3707" s="593" t="str">
        <f>_xlfn.CONCAT(Table1[[#This Row],[groupid]],Table1[[#This Row],[Thành phần hao phí]])</f>
        <v>10Máy đào gầu dây 1,2m3</v>
      </c>
      <c r="D3707" s="594" t="s">
        <v>105</v>
      </c>
      <c r="E3707" s="589" t="s">
        <v>106</v>
      </c>
      <c r="F3707" s="588" t="s">
        <v>103</v>
      </c>
      <c r="G3707" s="595">
        <v>0.192</v>
      </c>
      <c r="H3707" s="590">
        <v>3565793</v>
      </c>
      <c r="I3707" s="596">
        <v>1</v>
      </c>
      <c r="J3707" s="591">
        <v>684632</v>
      </c>
    </row>
    <row r="3708" spans="1:10" ht="15" customHeight="1">
      <c r="A3708" s="587"/>
      <c r="B3708" s="291">
        <v>10</v>
      </c>
      <c r="C3708" s="593" t="str">
        <f>_xlfn.CONCAT(Table1[[#This Row],[groupid]],Table1[[#This Row],[Thành phần hao phí]])</f>
        <v>10Sà lan 250T</v>
      </c>
      <c r="D3708" s="594" t="s">
        <v>113</v>
      </c>
      <c r="E3708" s="589" t="s">
        <v>114</v>
      </c>
      <c r="F3708" s="588" t="s">
        <v>103</v>
      </c>
      <c r="G3708" s="595">
        <v>0.192</v>
      </c>
      <c r="H3708" s="590">
        <v>677592</v>
      </c>
      <c r="I3708" s="596">
        <v>1</v>
      </c>
      <c r="J3708" s="591">
        <v>130098</v>
      </c>
    </row>
    <row r="3709" spans="1:10" ht="15" customHeight="1">
      <c r="A3709" s="587"/>
      <c r="B3709" s="291">
        <v>10</v>
      </c>
      <c r="C3709" s="593" t="str">
        <f>_xlfn.CONCAT(Table1[[#This Row],[groupid]],Table1[[#This Row],[Thành phần hao phí]])</f>
        <v>10Sà lan 400T</v>
      </c>
      <c r="D3709" s="594" t="s">
        <v>116</v>
      </c>
      <c r="E3709" s="589" t="s">
        <v>117</v>
      </c>
      <c r="F3709" s="588" t="s">
        <v>103</v>
      </c>
      <c r="G3709" s="595">
        <v>0.192</v>
      </c>
      <c r="H3709" s="590">
        <v>891221</v>
      </c>
      <c r="I3709" s="596">
        <v>1</v>
      </c>
      <c r="J3709" s="591">
        <v>171114</v>
      </c>
    </row>
    <row r="3710" spans="1:10" ht="15" customHeight="1">
      <c r="A3710" s="587"/>
      <c r="B3710" s="291">
        <v>10</v>
      </c>
      <c r="C3710" s="593" t="str">
        <f>_xlfn.CONCAT(Table1[[#This Row],[groupid]],Table1[[#This Row],[Thành phần hao phí]])</f>
        <v>10Cộng</v>
      </c>
      <c r="D3710" s="594"/>
      <c r="E3710" s="589" t="s">
        <v>314</v>
      </c>
      <c r="F3710" s="588"/>
      <c r="G3710" s="595"/>
      <c r="H3710" s="590"/>
      <c r="I3710" s="596"/>
      <c r="J3710" s="591">
        <v>985844</v>
      </c>
    </row>
    <row r="3711" spans="1:10" ht="15" customHeight="1">
      <c r="A3711" s="587">
        <v>11</v>
      </c>
      <c r="B3711" s="291">
        <v>11</v>
      </c>
      <c r="C3711" s="593" t="str">
        <f>_xlfn.CONCAT(Table1[[#This Row],[groupid]],Table1[[#This Row],[Thành phần hao phí]])</f>
        <v>110</v>
      </c>
      <c r="D3711" s="594">
        <v>0</v>
      </c>
      <c r="E3711" s="589">
        <v>0</v>
      </c>
      <c r="F3711" s="588">
        <v>0</v>
      </c>
      <c r="G3711" s="595">
        <v>1</v>
      </c>
      <c r="H3711" s="590"/>
      <c r="I3711" s="596"/>
      <c r="J3711" s="591"/>
    </row>
    <row r="3712" spans="1:10" ht="15" customHeight="1">
      <c r="A3712" s="587"/>
      <c r="B3712" s="291">
        <v>11</v>
      </c>
      <c r="C3712" s="593" t="str">
        <f>_xlfn.CONCAT(Table1[[#This Row],[groupid]],Table1[[#This Row],[Thành phần hao phí]])</f>
        <v>11b) Nhân công</v>
      </c>
      <c r="D3712" s="594"/>
      <c r="E3712" s="589" t="s">
        <v>229</v>
      </c>
      <c r="F3712" s="588"/>
      <c r="G3712" s="595"/>
      <c r="H3712" s="590"/>
      <c r="I3712" s="596"/>
      <c r="J3712" s="591">
        <v>243933</v>
      </c>
    </row>
    <row r="3713" spans="1:10" ht="15" customHeight="1">
      <c r="A3713" s="587"/>
      <c r="B3713" s="291">
        <v>11</v>
      </c>
      <c r="C3713" s="593" t="str">
        <f>_xlfn.CONCAT(Table1[[#This Row],[groupid]],Table1[[#This Row],[Thành phần hao phí]])</f>
        <v>11Nhân công 3,5/7, nhóm 1</v>
      </c>
      <c r="D3713" s="594" t="s">
        <v>96</v>
      </c>
      <c r="E3713" s="589" t="s">
        <v>97</v>
      </c>
      <c r="F3713" s="588" t="s">
        <v>93</v>
      </c>
      <c r="G3713" s="595">
        <v>0.36</v>
      </c>
      <c r="H3713" s="590">
        <v>677592</v>
      </c>
      <c r="I3713" s="596">
        <v>1</v>
      </c>
      <c r="J3713" s="591">
        <v>243933</v>
      </c>
    </row>
    <row r="3714" spans="1:10" ht="15" customHeight="1">
      <c r="A3714" s="587"/>
      <c r="B3714" s="291">
        <v>11</v>
      </c>
      <c r="C3714" s="593" t="str">
        <f>_xlfn.CONCAT(Table1[[#This Row],[groupid]],Table1[[#This Row],[Thành phần hao phí]])</f>
        <v>11c) Máy thi công</v>
      </c>
      <c r="D3714" s="594"/>
      <c r="E3714" s="589" t="s">
        <v>230</v>
      </c>
      <c r="F3714" s="588"/>
      <c r="G3714" s="595"/>
      <c r="H3714" s="590"/>
      <c r="I3714" s="596"/>
      <c r="J3714" s="591">
        <v>679403</v>
      </c>
    </row>
    <row r="3715" spans="1:10" ht="15" customHeight="1">
      <c r="A3715" s="587"/>
      <c r="B3715" s="291">
        <v>11</v>
      </c>
      <c r="C3715" s="593" t="str">
        <f>_xlfn.CONCAT(Table1[[#This Row],[groupid]],Table1[[#This Row],[Thành phần hao phí]])</f>
        <v>11Máy đào gầu dây 1,2m3</v>
      </c>
      <c r="D3715" s="594" t="s">
        <v>105</v>
      </c>
      <c r="E3715" s="589" t="s">
        <v>106</v>
      </c>
      <c r="F3715" s="588" t="s">
        <v>103</v>
      </c>
      <c r="G3715" s="595">
        <v>0.192</v>
      </c>
      <c r="H3715" s="590">
        <v>3538558</v>
      </c>
      <c r="I3715" s="596">
        <v>1</v>
      </c>
      <c r="J3715" s="591">
        <v>679403</v>
      </c>
    </row>
    <row r="3716" spans="1:10" ht="15" customHeight="1">
      <c r="A3716" s="587"/>
      <c r="B3716" s="291">
        <v>11</v>
      </c>
      <c r="C3716" s="593" t="str">
        <f>_xlfn.CONCAT(Table1[[#This Row],[groupid]],Table1[[#This Row],[Thành phần hao phí]])</f>
        <v>11Sà lan 250T</v>
      </c>
      <c r="D3716" s="594" t="s">
        <v>113</v>
      </c>
      <c r="E3716" s="589" t="s">
        <v>114</v>
      </c>
      <c r="F3716" s="588" t="s">
        <v>103</v>
      </c>
      <c r="G3716" s="595">
        <v>0.192</v>
      </c>
      <c r="H3716" s="590">
        <v>0</v>
      </c>
      <c r="I3716" s="596">
        <v>1</v>
      </c>
      <c r="J3716" s="591">
        <v>0</v>
      </c>
    </row>
    <row r="3717" spans="1:10" ht="15" customHeight="1">
      <c r="A3717" s="587"/>
      <c r="B3717" s="291">
        <v>11</v>
      </c>
      <c r="C3717" s="593" t="str">
        <f>_xlfn.CONCAT(Table1[[#This Row],[groupid]],Table1[[#This Row],[Thành phần hao phí]])</f>
        <v>11Sà lan 400T</v>
      </c>
      <c r="D3717" s="594" t="s">
        <v>116</v>
      </c>
      <c r="E3717" s="589" t="s">
        <v>117</v>
      </c>
      <c r="F3717" s="588" t="s">
        <v>103</v>
      </c>
      <c r="G3717" s="595">
        <v>0.192</v>
      </c>
      <c r="H3717" s="590">
        <v>0</v>
      </c>
      <c r="I3717" s="596">
        <v>1</v>
      </c>
      <c r="J3717" s="591">
        <v>0</v>
      </c>
    </row>
    <row r="3718" spans="1:10" ht="15" customHeight="1">
      <c r="A3718" s="587"/>
      <c r="B3718" s="291">
        <v>11</v>
      </c>
      <c r="C3718" s="593" t="str">
        <f>_xlfn.CONCAT(Table1[[#This Row],[groupid]],Table1[[#This Row],[Thành phần hao phí]])</f>
        <v>11Cộng</v>
      </c>
      <c r="D3718" s="594"/>
      <c r="E3718" s="589" t="s">
        <v>314</v>
      </c>
      <c r="F3718" s="588"/>
      <c r="G3718" s="595"/>
      <c r="H3718" s="590"/>
      <c r="I3718" s="596"/>
      <c r="J3718" s="591">
        <v>679403</v>
      </c>
    </row>
    <row r="3719" spans="1:10" ht="15" customHeight="1">
      <c r="A3719" s="587">
        <v>12</v>
      </c>
      <c r="B3719" s="291">
        <v>12</v>
      </c>
      <c r="C3719" s="593" t="str">
        <f>_xlfn.CONCAT(Table1[[#This Row],[groupid]],Table1[[#This Row],[Thành phần hao phí]])</f>
        <v>120</v>
      </c>
      <c r="D3719" s="594">
        <v>0</v>
      </c>
      <c r="E3719" s="589">
        <v>0</v>
      </c>
      <c r="F3719" s="588">
        <v>0</v>
      </c>
      <c r="G3719" s="595">
        <v>1</v>
      </c>
      <c r="H3719" s="590"/>
      <c r="I3719" s="596"/>
      <c r="J3719" s="591"/>
    </row>
    <row r="3720" spans="1:10" ht="15" customHeight="1">
      <c r="A3720" s="587"/>
      <c r="B3720" s="291">
        <v>12</v>
      </c>
      <c r="C3720" s="593" t="str">
        <f>_xlfn.CONCAT(Table1[[#This Row],[groupid]],Table1[[#This Row],[Thành phần hao phí]])</f>
        <v>12b) Nhân công</v>
      </c>
      <c r="D3720" s="594"/>
      <c r="E3720" s="589" t="s">
        <v>229</v>
      </c>
      <c r="F3720" s="588"/>
      <c r="G3720" s="595"/>
      <c r="H3720" s="590"/>
      <c r="I3720" s="596"/>
      <c r="J3720" s="591">
        <v>0</v>
      </c>
    </row>
    <row r="3721" spans="1:10" ht="15" customHeight="1">
      <c r="A3721" s="587"/>
      <c r="B3721" s="291">
        <v>12</v>
      </c>
      <c r="C3721" s="593" t="str">
        <f>_xlfn.CONCAT(Table1[[#This Row],[groupid]],Table1[[#This Row],[Thành phần hao phí]])</f>
        <v>12Nhân công 3,5/7, nhóm 1</v>
      </c>
      <c r="D3721" s="594" t="s">
        <v>96</v>
      </c>
      <c r="E3721" s="589" t="s">
        <v>97</v>
      </c>
      <c r="F3721" s="588" t="s">
        <v>93</v>
      </c>
      <c r="G3721" s="595">
        <v>0.36</v>
      </c>
      <c r="H3721" s="590">
        <v>0</v>
      </c>
      <c r="I3721" s="596">
        <v>1</v>
      </c>
      <c r="J3721" s="591">
        <v>0</v>
      </c>
    </row>
    <row r="3722" spans="1:10" ht="15" customHeight="1">
      <c r="A3722" s="587"/>
      <c r="B3722" s="291">
        <v>12</v>
      </c>
      <c r="C3722" s="593" t="str">
        <f>_xlfn.CONCAT(Table1[[#This Row],[groupid]],Table1[[#This Row],[Thành phần hao phí]])</f>
        <v>12c) Máy thi công</v>
      </c>
      <c r="D3722" s="594"/>
      <c r="E3722" s="589" t="s">
        <v>230</v>
      </c>
      <c r="F3722" s="588"/>
      <c r="G3722" s="595"/>
      <c r="H3722" s="590"/>
      <c r="I3722" s="596"/>
      <c r="J3722" s="591">
        <v>0</v>
      </c>
    </row>
    <row r="3723" spans="1:10" ht="15" customHeight="1">
      <c r="A3723" s="587"/>
      <c r="B3723" s="291">
        <v>12</v>
      </c>
      <c r="C3723" s="593" t="str">
        <f>_xlfn.CONCAT(Table1[[#This Row],[groupid]],Table1[[#This Row],[Thành phần hao phí]])</f>
        <v>12Máy đào gầu dây 1,2m3</v>
      </c>
      <c r="D3723" s="594" t="s">
        <v>105</v>
      </c>
      <c r="E3723" s="589" t="s">
        <v>106</v>
      </c>
      <c r="F3723" s="588" t="s">
        <v>103</v>
      </c>
      <c r="G3723" s="595">
        <v>0.192</v>
      </c>
      <c r="H3723" s="590">
        <v>0</v>
      </c>
      <c r="I3723" s="596">
        <v>1</v>
      </c>
      <c r="J3723" s="591">
        <v>0</v>
      </c>
    </row>
    <row r="3724" spans="1:10" ht="15" customHeight="1">
      <c r="A3724" s="587"/>
      <c r="B3724" s="291">
        <v>12</v>
      </c>
      <c r="C3724" s="593" t="str">
        <f>_xlfn.CONCAT(Table1[[#This Row],[groupid]],Table1[[#This Row],[Thành phần hao phí]])</f>
        <v>12Sà lan 250T</v>
      </c>
      <c r="D3724" s="594" t="s">
        <v>113</v>
      </c>
      <c r="E3724" s="589" t="s">
        <v>114</v>
      </c>
      <c r="F3724" s="588" t="s">
        <v>103</v>
      </c>
      <c r="G3724" s="595">
        <v>0.192</v>
      </c>
      <c r="H3724" s="590">
        <v>0</v>
      </c>
      <c r="I3724" s="596">
        <v>1</v>
      </c>
      <c r="J3724" s="591">
        <v>0</v>
      </c>
    </row>
    <row r="3725" spans="1:10" ht="15" customHeight="1">
      <c r="A3725" s="587"/>
      <c r="B3725" s="291">
        <v>12</v>
      </c>
      <c r="C3725" s="593" t="str">
        <f>_xlfn.CONCAT(Table1[[#This Row],[groupid]],Table1[[#This Row],[Thành phần hao phí]])</f>
        <v>12Sà lan 400T</v>
      </c>
      <c r="D3725" s="594" t="s">
        <v>116</v>
      </c>
      <c r="E3725" s="589" t="s">
        <v>117</v>
      </c>
      <c r="F3725" s="588" t="s">
        <v>103</v>
      </c>
      <c r="G3725" s="595">
        <v>0.192</v>
      </c>
      <c r="H3725" s="590">
        <v>0</v>
      </c>
      <c r="I3725" s="596">
        <v>1</v>
      </c>
      <c r="J3725" s="591">
        <v>0</v>
      </c>
    </row>
    <row r="3726" spans="1:10" ht="15" customHeight="1">
      <c r="A3726" s="587"/>
      <c r="B3726" s="291">
        <v>12</v>
      </c>
      <c r="C3726" s="593" t="str">
        <f>_xlfn.CONCAT(Table1[[#This Row],[groupid]],Table1[[#This Row],[Thành phần hao phí]])</f>
        <v>12Cộng</v>
      </c>
      <c r="D3726" s="594"/>
      <c r="E3726" s="589" t="s">
        <v>314</v>
      </c>
      <c r="F3726" s="588"/>
      <c r="G3726" s="595"/>
      <c r="H3726" s="590"/>
      <c r="I3726" s="596"/>
      <c r="J3726" s="591">
        <v>0</v>
      </c>
    </row>
    <row r="3727" spans="1:10" ht="15" customHeight="1">
      <c r="A3727" s="587">
        <v>13</v>
      </c>
      <c r="B3727" s="291">
        <v>13</v>
      </c>
      <c r="C3727" s="593" t="str">
        <f>_xlfn.CONCAT(Table1[[#This Row],[groupid]],Table1[[#This Row],[Thành phần hao phí]])</f>
        <v>130</v>
      </c>
      <c r="D3727" s="594">
        <v>0</v>
      </c>
      <c r="E3727" s="589">
        <v>0</v>
      </c>
      <c r="F3727" s="588">
        <v>0</v>
      </c>
      <c r="G3727" s="595">
        <v>1</v>
      </c>
      <c r="H3727" s="590"/>
      <c r="I3727" s="596"/>
      <c r="J3727" s="591"/>
    </row>
    <row r="3728" spans="1:10" ht="15" customHeight="1">
      <c r="A3728" s="587"/>
      <c r="B3728" s="291">
        <v>13</v>
      </c>
      <c r="C3728" s="593" t="str">
        <f>_xlfn.CONCAT(Table1[[#This Row],[groupid]],Table1[[#This Row],[Thành phần hao phí]])</f>
        <v>13b) Nhân công</v>
      </c>
      <c r="D3728" s="594"/>
      <c r="E3728" s="589" t="s">
        <v>229</v>
      </c>
      <c r="F3728" s="588"/>
      <c r="G3728" s="595"/>
      <c r="H3728" s="590"/>
      <c r="I3728" s="596"/>
      <c r="J3728" s="591">
        <v>0</v>
      </c>
    </row>
    <row r="3729" spans="1:10" ht="15" customHeight="1">
      <c r="A3729" s="587"/>
      <c r="B3729" s="291">
        <v>13</v>
      </c>
      <c r="C3729" s="593" t="str">
        <f>_xlfn.CONCAT(Table1[[#This Row],[groupid]],Table1[[#This Row],[Thành phần hao phí]])</f>
        <v>13Nhân công 3,5/7, nhóm 1</v>
      </c>
      <c r="D3729" s="594" t="s">
        <v>96</v>
      </c>
      <c r="E3729" s="589" t="s">
        <v>97</v>
      </c>
      <c r="F3729" s="588" t="s">
        <v>93</v>
      </c>
      <c r="G3729" s="595">
        <v>0.36</v>
      </c>
      <c r="H3729" s="590">
        <v>0</v>
      </c>
      <c r="I3729" s="596">
        <v>1</v>
      </c>
      <c r="J3729" s="591">
        <v>0</v>
      </c>
    </row>
    <row r="3730" spans="1:10" ht="15" customHeight="1">
      <c r="A3730" s="587"/>
      <c r="B3730" s="291">
        <v>13</v>
      </c>
      <c r="C3730" s="593" t="str">
        <f>_xlfn.CONCAT(Table1[[#This Row],[groupid]],Table1[[#This Row],[Thành phần hao phí]])</f>
        <v>13c) Máy thi công</v>
      </c>
      <c r="D3730" s="594"/>
      <c r="E3730" s="589" t="s">
        <v>230</v>
      </c>
      <c r="F3730" s="588"/>
      <c r="G3730" s="595"/>
      <c r="H3730" s="590"/>
      <c r="I3730" s="596"/>
      <c r="J3730" s="591">
        <v>0</v>
      </c>
    </row>
    <row r="3731" spans="1:10" ht="15" customHeight="1">
      <c r="A3731" s="587"/>
      <c r="B3731" s="291">
        <v>13</v>
      </c>
      <c r="C3731" s="593" t="str">
        <f>_xlfn.CONCAT(Table1[[#This Row],[groupid]],Table1[[#This Row],[Thành phần hao phí]])</f>
        <v>13Máy đào gầu dây 1,2m3</v>
      </c>
      <c r="D3731" s="594" t="s">
        <v>105</v>
      </c>
      <c r="E3731" s="589" t="s">
        <v>106</v>
      </c>
      <c r="F3731" s="588" t="s">
        <v>103</v>
      </c>
      <c r="G3731" s="595">
        <v>0.192</v>
      </c>
      <c r="H3731" s="590">
        <v>0</v>
      </c>
      <c r="I3731" s="596">
        <v>1</v>
      </c>
      <c r="J3731" s="591">
        <v>0</v>
      </c>
    </row>
    <row r="3732" spans="1:10" ht="15" customHeight="1">
      <c r="A3732" s="587"/>
      <c r="B3732" s="291">
        <v>13</v>
      </c>
      <c r="C3732" s="593" t="str">
        <f>_xlfn.CONCAT(Table1[[#This Row],[groupid]],Table1[[#This Row],[Thành phần hao phí]])</f>
        <v>13Sà lan 250T</v>
      </c>
      <c r="D3732" s="594" t="s">
        <v>113</v>
      </c>
      <c r="E3732" s="589" t="s">
        <v>114</v>
      </c>
      <c r="F3732" s="588" t="s">
        <v>103</v>
      </c>
      <c r="G3732" s="595">
        <v>0.192</v>
      </c>
      <c r="H3732" s="590">
        <v>0</v>
      </c>
      <c r="I3732" s="596">
        <v>1</v>
      </c>
      <c r="J3732" s="591">
        <v>0</v>
      </c>
    </row>
    <row r="3733" spans="1:10" ht="15" customHeight="1">
      <c r="A3733" s="587"/>
      <c r="B3733" s="291">
        <v>13</v>
      </c>
      <c r="C3733" s="593" t="str">
        <f>_xlfn.CONCAT(Table1[[#This Row],[groupid]],Table1[[#This Row],[Thành phần hao phí]])</f>
        <v>13Sà lan 400T</v>
      </c>
      <c r="D3733" s="594" t="s">
        <v>116</v>
      </c>
      <c r="E3733" s="589" t="s">
        <v>117</v>
      </c>
      <c r="F3733" s="588" t="s">
        <v>103</v>
      </c>
      <c r="G3733" s="595">
        <v>0.192</v>
      </c>
      <c r="H3733" s="590">
        <v>0</v>
      </c>
      <c r="I3733" s="596">
        <v>1</v>
      </c>
      <c r="J3733" s="591">
        <v>0</v>
      </c>
    </row>
    <row r="3734" spans="1:10" ht="15" customHeight="1">
      <c r="A3734" s="587"/>
      <c r="B3734" s="291">
        <v>13</v>
      </c>
      <c r="C3734" s="593" t="str">
        <f>_xlfn.CONCAT(Table1[[#This Row],[groupid]],Table1[[#This Row],[Thành phần hao phí]])</f>
        <v>13Cộng</v>
      </c>
      <c r="D3734" s="594"/>
      <c r="E3734" s="589" t="s">
        <v>314</v>
      </c>
      <c r="F3734" s="588"/>
      <c r="G3734" s="595"/>
      <c r="H3734" s="590"/>
      <c r="I3734" s="596"/>
      <c r="J3734" s="591">
        <v>0</v>
      </c>
    </row>
    <row r="3735" spans="1:10" ht="15" customHeight="1">
      <c r="A3735" s="587">
        <v>14</v>
      </c>
      <c r="B3735" s="291">
        <v>14</v>
      </c>
      <c r="C3735" s="593" t="str">
        <f>_xlfn.CONCAT(Table1[[#This Row],[groupid]],Table1[[#This Row],[Thành phần hao phí]])</f>
        <v>140</v>
      </c>
      <c r="D3735" s="594">
        <v>0</v>
      </c>
      <c r="E3735" s="589">
        <v>0</v>
      </c>
      <c r="F3735" s="588">
        <v>0</v>
      </c>
      <c r="G3735" s="595">
        <v>1</v>
      </c>
      <c r="H3735" s="590"/>
      <c r="I3735" s="596"/>
      <c r="J3735" s="591"/>
    </row>
    <row r="3736" spans="1:10" ht="15" customHeight="1">
      <c r="A3736" s="587"/>
      <c r="B3736" s="291">
        <v>14</v>
      </c>
      <c r="C3736" s="593" t="str">
        <f>_xlfn.CONCAT(Table1[[#This Row],[groupid]],Table1[[#This Row],[Thành phần hao phí]])</f>
        <v>14b) Nhân công</v>
      </c>
      <c r="D3736" s="594"/>
      <c r="E3736" s="589" t="s">
        <v>229</v>
      </c>
      <c r="F3736" s="588"/>
      <c r="G3736" s="595"/>
      <c r="H3736" s="590"/>
      <c r="I3736" s="596"/>
      <c r="J3736" s="591">
        <v>0</v>
      </c>
    </row>
    <row r="3737" spans="1:10" ht="15" customHeight="1">
      <c r="A3737" s="587"/>
      <c r="B3737" s="291">
        <v>14</v>
      </c>
      <c r="C3737" s="593" t="str">
        <f>_xlfn.CONCAT(Table1[[#This Row],[groupid]],Table1[[#This Row],[Thành phần hao phí]])</f>
        <v>14Nhân công 3,5/7, nhóm 1</v>
      </c>
      <c r="D3737" s="594" t="s">
        <v>96</v>
      </c>
      <c r="E3737" s="589" t="s">
        <v>97</v>
      </c>
      <c r="F3737" s="588" t="s">
        <v>93</v>
      </c>
      <c r="G3737" s="595">
        <v>0.36</v>
      </c>
      <c r="H3737" s="590">
        <v>0</v>
      </c>
      <c r="I3737" s="596">
        <v>1</v>
      </c>
      <c r="J3737" s="591">
        <v>0</v>
      </c>
    </row>
    <row r="3738" spans="1:10" ht="15" customHeight="1">
      <c r="A3738" s="587"/>
      <c r="B3738" s="291">
        <v>14</v>
      </c>
      <c r="C3738" s="593" t="str">
        <f>_xlfn.CONCAT(Table1[[#This Row],[groupid]],Table1[[#This Row],[Thành phần hao phí]])</f>
        <v>14c) Máy thi công</v>
      </c>
      <c r="D3738" s="594"/>
      <c r="E3738" s="589" t="s">
        <v>230</v>
      </c>
      <c r="F3738" s="588"/>
      <c r="G3738" s="595"/>
      <c r="H3738" s="590"/>
      <c r="I3738" s="596"/>
      <c r="J3738" s="591">
        <v>0</v>
      </c>
    </row>
    <row r="3739" spans="1:10" ht="15" customHeight="1">
      <c r="A3739" s="587"/>
      <c r="B3739" s="291">
        <v>14</v>
      </c>
      <c r="C3739" s="593" t="str">
        <f>_xlfn.CONCAT(Table1[[#This Row],[groupid]],Table1[[#This Row],[Thành phần hao phí]])</f>
        <v>14Máy đào gầu dây 1,2m3</v>
      </c>
      <c r="D3739" s="594" t="s">
        <v>105</v>
      </c>
      <c r="E3739" s="589" t="s">
        <v>106</v>
      </c>
      <c r="F3739" s="588" t="s">
        <v>103</v>
      </c>
      <c r="G3739" s="595">
        <v>0.192</v>
      </c>
      <c r="H3739" s="590">
        <v>0</v>
      </c>
      <c r="I3739" s="596">
        <v>1</v>
      </c>
      <c r="J3739" s="591">
        <v>0</v>
      </c>
    </row>
    <row r="3740" spans="1:10" ht="15" customHeight="1">
      <c r="A3740" s="587"/>
      <c r="B3740" s="291">
        <v>14</v>
      </c>
      <c r="C3740" s="593" t="str">
        <f>_xlfn.CONCAT(Table1[[#This Row],[groupid]],Table1[[#This Row],[Thành phần hao phí]])</f>
        <v>14Sà lan 250T</v>
      </c>
      <c r="D3740" s="594" t="s">
        <v>113</v>
      </c>
      <c r="E3740" s="589" t="s">
        <v>114</v>
      </c>
      <c r="F3740" s="588" t="s">
        <v>103</v>
      </c>
      <c r="G3740" s="595">
        <v>0.192</v>
      </c>
      <c r="H3740" s="590">
        <v>0</v>
      </c>
      <c r="I3740" s="596">
        <v>1</v>
      </c>
      <c r="J3740" s="591">
        <v>0</v>
      </c>
    </row>
    <row r="3741" spans="1:10" ht="15" customHeight="1">
      <c r="A3741" s="587"/>
      <c r="B3741" s="291">
        <v>14</v>
      </c>
      <c r="C3741" s="593" t="str">
        <f>_xlfn.CONCAT(Table1[[#This Row],[groupid]],Table1[[#This Row],[Thành phần hao phí]])</f>
        <v>14Sà lan 400T</v>
      </c>
      <c r="D3741" s="594" t="s">
        <v>116</v>
      </c>
      <c r="E3741" s="589" t="s">
        <v>117</v>
      </c>
      <c r="F3741" s="588" t="s">
        <v>103</v>
      </c>
      <c r="G3741" s="595">
        <v>0.192</v>
      </c>
      <c r="H3741" s="590">
        <v>0</v>
      </c>
      <c r="I3741" s="596">
        <v>1</v>
      </c>
      <c r="J3741" s="591">
        <v>0</v>
      </c>
    </row>
    <row r="3742" spans="1:10" ht="15" customHeight="1">
      <c r="A3742" s="587"/>
      <c r="B3742" s="291">
        <v>14</v>
      </c>
      <c r="C3742" s="593" t="str">
        <f>_xlfn.CONCAT(Table1[[#This Row],[groupid]],Table1[[#This Row],[Thành phần hao phí]])</f>
        <v>14Cộng</v>
      </c>
      <c r="D3742" s="594"/>
      <c r="E3742" s="589" t="s">
        <v>314</v>
      </c>
      <c r="F3742" s="588"/>
      <c r="G3742" s="595"/>
      <c r="H3742" s="590"/>
      <c r="I3742" s="596"/>
      <c r="J3742" s="591">
        <v>0</v>
      </c>
    </row>
    <row r="3743" spans="1:10" ht="15" customHeight="1">
      <c r="A3743" s="587">
        <v>15</v>
      </c>
      <c r="B3743" s="291">
        <v>15</v>
      </c>
      <c r="C3743" s="593" t="str">
        <f>_xlfn.CONCAT(Table1[[#This Row],[groupid]],Table1[[#This Row],[Thành phần hao phí]])</f>
        <v>150</v>
      </c>
      <c r="D3743" s="594">
        <v>0</v>
      </c>
      <c r="E3743" s="589">
        <v>0</v>
      </c>
      <c r="F3743" s="588">
        <v>0</v>
      </c>
      <c r="G3743" s="595">
        <v>1</v>
      </c>
      <c r="H3743" s="590"/>
      <c r="I3743" s="596"/>
      <c r="J3743" s="591"/>
    </row>
    <row r="3744" spans="1:10" ht="15" customHeight="1">
      <c r="A3744" s="587"/>
      <c r="B3744" s="291">
        <v>15</v>
      </c>
      <c r="C3744" s="593" t="str">
        <f>_xlfn.CONCAT(Table1[[#This Row],[groupid]],Table1[[#This Row],[Thành phần hao phí]])</f>
        <v>15b) Nhân công</v>
      </c>
      <c r="D3744" s="594"/>
      <c r="E3744" s="589" t="s">
        <v>229</v>
      </c>
      <c r="F3744" s="588"/>
      <c r="G3744" s="595"/>
      <c r="H3744" s="590"/>
      <c r="I3744" s="596"/>
      <c r="J3744" s="591">
        <v>0</v>
      </c>
    </row>
    <row r="3745" spans="1:10" ht="15" customHeight="1">
      <c r="A3745" s="587"/>
      <c r="B3745" s="291">
        <v>15</v>
      </c>
      <c r="C3745" s="593" t="str">
        <f>_xlfn.CONCAT(Table1[[#This Row],[groupid]],Table1[[#This Row],[Thành phần hao phí]])</f>
        <v>15Nhân công 3,5/7, nhóm 1</v>
      </c>
      <c r="D3745" s="594" t="s">
        <v>96</v>
      </c>
      <c r="E3745" s="589" t="s">
        <v>97</v>
      </c>
      <c r="F3745" s="588" t="s">
        <v>93</v>
      </c>
      <c r="G3745" s="595">
        <v>0.36</v>
      </c>
      <c r="H3745" s="590">
        <v>0</v>
      </c>
      <c r="I3745" s="596">
        <v>1</v>
      </c>
      <c r="J3745" s="591">
        <v>0</v>
      </c>
    </row>
    <row r="3746" spans="1:10" ht="15" customHeight="1">
      <c r="A3746" s="587"/>
      <c r="B3746" s="291">
        <v>15</v>
      </c>
      <c r="C3746" s="593" t="str">
        <f>_xlfn.CONCAT(Table1[[#This Row],[groupid]],Table1[[#This Row],[Thành phần hao phí]])</f>
        <v>15c) Máy thi công</v>
      </c>
      <c r="D3746" s="594"/>
      <c r="E3746" s="589" t="s">
        <v>230</v>
      </c>
      <c r="F3746" s="588"/>
      <c r="G3746" s="595"/>
      <c r="H3746" s="590"/>
      <c r="I3746" s="596"/>
      <c r="J3746" s="591">
        <v>0</v>
      </c>
    </row>
    <row r="3747" spans="1:10" ht="15" customHeight="1">
      <c r="A3747" s="587"/>
      <c r="B3747" s="291">
        <v>15</v>
      </c>
      <c r="C3747" s="593" t="str">
        <f>_xlfn.CONCAT(Table1[[#This Row],[groupid]],Table1[[#This Row],[Thành phần hao phí]])</f>
        <v>15Máy đào gầu dây 1,2m3</v>
      </c>
      <c r="D3747" s="594" t="s">
        <v>105</v>
      </c>
      <c r="E3747" s="589" t="s">
        <v>106</v>
      </c>
      <c r="F3747" s="588" t="s">
        <v>103</v>
      </c>
      <c r="G3747" s="595">
        <v>0.192</v>
      </c>
      <c r="H3747" s="590">
        <v>0</v>
      </c>
      <c r="I3747" s="596">
        <v>1</v>
      </c>
      <c r="J3747" s="591">
        <v>0</v>
      </c>
    </row>
    <row r="3748" spans="1:10" ht="15" customHeight="1">
      <c r="A3748" s="587"/>
      <c r="B3748" s="291">
        <v>15</v>
      </c>
      <c r="C3748" s="593" t="str">
        <f>_xlfn.CONCAT(Table1[[#This Row],[groupid]],Table1[[#This Row],[Thành phần hao phí]])</f>
        <v>15Sà lan 250T</v>
      </c>
      <c r="D3748" s="594" t="s">
        <v>113</v>
      </c>
      <c r="E3748" s="589" t="s">
        <v>114</v>
      </c>
      <c r="F3748" s="588" t="s">
        <v>103</v>
      </c>
      <c r="G3748" s="595">
        <v>0.192</v>
      </c>
      <c r="H3748" s="590">
        <v>0</v>
      </c>
      <c r="I3748" s="596">
        <v>1</v>
      </c>
      <c r="J3748" s="591">
        <v>0</v>
      </c>
    </row>
    <row r="3749" spans="1:10" ht="15" customHeight="1">
      <c r="A3749" s="587"/>
      <c r="B3749" s="291">
        <v>15</v>
      </c>
      <c r="C3749" s="593" t="str">
        <f>_xlfn.CONCAT(Table1[[#This Row],[groupid]],Table1[[#This Row],[Thành phần hao phí]])</f>
        <v>15Sà lan 400T</v>
      </c>
      <c r="D3749" s="594" t="s">
        <v>116</v>
      </c>
      <c r="E3749" s="589" t="s">
        <v>117</v>
      </c>
      <c r="F3749" s="588" t="s">
        <v>103</v>
      </c>
      <c r="G3749" s="595">
        <v>0.192</v>
      </c>
      <c r="H3749" s="590">
        <v>0</v>
      </c>
      <c r="I3749" s="596">
        <v>1</v>
      </c>
      <c r="J3749" s="591">
        <v>0</v>
      </c>
    </row>
    <row r="3750" spans="1:10" ht="15" customHeight="1">
      <c r="A3750" s="587"/>
      <c r="B3750" s="291">
        <v>15</v>
      </c>
      <c r="C3750" s="593" t="str">
        <f>_xlfn.CONCAT(Table1[[#This Row],[groupid]],Table1[[#This Row],[Thành phần hao phí]])</f>
        <v>15Cộng</v>
      </c>
      <c r="D3750" s="594"/>
      <c r="E3750" s="589" t="s">
        <v>314</v>
      </c>
      <c r="F3750" s="588"/>
      <c r="G3750" s="595"/>
      <c r="H3750" s="590"/>
      <c r="I3750" s="596"/>
      <c r="J3750" s="591">
        <v>0</v>
      </c>
    </row>
    <row r="3751" spans="1:10" ht="15" customHeight="1">
      <c r="A3751" s="587">
        <v>16</v>
      </c>
      <c r="B3751" s="291">
        <v>16</v>
      </c>
      <c r="C3751" s="593" t="str">
        <f>_xlfn.CONCAT(Table1[[#This Row],[groupid]],Table1[[#This Row],[Thành phần hao phí]])</f>
        <v>160</v>
      </c>
      <c r="D3751" s="594">
        <v>0</v>
      </c>
      <c r="E3751" s="589">
        <v>0</v>
      </c>
      <c r="F3751" s="588">
        <v>0</v>
      </c>
      <c r="G3751" s="595">
        <v>1</v>
      </c>
      <c r="H3751" s="590"/>
      <c r="I3751" s="596"/>
      <c r="J3751" s="591"/>
    </row>
    <row r="3752" spans="1:10" ht="15" customHeight="1">
      <c r="A3752" s="587"/>
      <c r="B3752" s="291">
        <v>16</v>
      </c>
      <c r="C3752" s="593" t="str">
        <f>_xlfn.CONCAT(Table1[[#This Row],[groupid]],Table1[[#This Row],[Thành phần hao phí]])</f>
        <v>16b) Nhân công</v>
      </c>
      <c r="D3752" s="594"/>
      <c r="E3752" s="589" t="s">
        <v>229</v>
      </c>
      <c r="F3752" s="588"/>
      <c r="G3752" s="595"/>
      <c r="H3752" s="590"/>
      <c r="I3752" s="596"/>
      <c r="J3752" s="591">
        <v>0</v>
      </c>
    </row>
    <row r="3753" spans="1:10" ht="15" customHeight="1">
      <c r="A3753" s="587"/>
      <c r="B3753" s="291">
        <v>16</v>
      </c>
      <c r="C3753" s="593" t="str">
        <f>_xlfn.CONCAT(Table1[[#This Row],[groupid]],Table1[[#This Row],[Thành phần hao phí]])</f>
        <v>16Nhân công 3,5/7, nhóm 1</v>
      </c>
      <c r="D3753" s="594" t="s">
        <v>96</v>
      </c>
      <c r="E3753" s="589" t="s">
        <v>97</v>
      </c>
      <c r="F3753" s="588" t="s">
        <v>93</v>
      </c>
      <c r="G3753" s="595">
        <v>0.36</v>
      </c>
      <c r="H3753" s="590">
        <v>0</v>
      </c>
      <c r="I3753" s="596">
        <v>1</v>
      </c>
      <c r="J3753" s="591">
        <v>0</v>
      </c>
    </row>
    <row r="3754" spans="1:10" ht="15" customHeight="1">
      <c r="A3754" s="587"/>
      <c r="B3754" s="291">
        <v>16</v>
      </c>
      <c r="C3754" s="593" t="str">
        <f>_xlfn.CONCAT(Table1[[#This Row],[groupid]],Table1[[#This Row],[Thành phần hao phí]])</f>
        <v>16c) Máy thi công</v>
      </c>
      <c r="D3754" s="594"/>
      <c r="E3754" s="589" t="s">
        <v>230</v>
      </c>
      <c r="F3754" s="588"/>
      <c r="G3754" s="595"/>
      <c r="H3754" s="590"/>
      <c r="I3754" s="596"/>
      <c r="J3754" s="591">
        <v>0</v>
      </c>
    </row>
    <row r="3755" spans="1:10" ht="15" customHeight="1">
      <c r="A3755" s="587"/>
      <c r="B3755" s="291">
        <v>16</v>
      </c>
      <c r="C3755" s="593" t="str">
        <f>_xlfn.CONCAT(Table1[[#This Row],[groupid]],Table1[[#This Row],[Thành phần hao phí]])</f>
        <v>16Máy đào gầu dây 1,2m3</v>
      </c>
      <c r="D3755" s="594" t="s">
        <v>105</v>
      </c>
      <c r="E3755" s="589" t="s">
        <v>106</v>
      </c>
      <c r="F3755" s="588" t="s">
        <v>103</v>
      </c>
      <c r="G3755" s="595">
        <v>0.192</v>
      </c>
      <c r="H3755" s="590">
        <v>0</v>
      </c>
      <c r="I3755" s="596">
        <v>1</v>
      </c>
      <c r="J3755" s="591">
        <v>0</v>
      </c>
    </row>
    <row r="3756" spans="1:10" ht="15" customHeight="1">
      <c r="A3756" s="587"/>
      <c r="B3756" s="291">
        <v>16</v>
      </c>
      <c r="C3756" s="593" t="str">
        <f>_xlfn.CONCAT(Table1[[#This Row],[groupid]],Table1[[#This Row],[Thành phần hao phí]])</f>
        <v>16Sà lan 250T</v>
      </c>
      <c r="D3756" s="594" t="s">
        <v>113</v>
      </c>
      <c r="E3756" s="589" t="s">
        <v>114</v>
      </c>
      <c r="F3756" s="588" t="s">
        <v>103</v>
      </c>
      <c r="G3756" s="595">
        <v>0.192</v>
      </c>
      <c r="H3756" s="590">
        <v>0</v>
      </c>
      <c r="I3756" s="596">
        <v>1</v>
      </c>
      <c r="J3756" s="591">
        <v>0</v>
      </c>
    </row>
    <row r="3757" spans="1:10" ht="15" customHeight="1">
      <c r="A3757" s="587"/>
      <c r="B3757" s="291">
        <v>16</v>
      </c>
      <c r="C3757" s="593" t="str">
        <f>_xlfn.CONCAT(Table1[[#This Row],[groupid]],Table1[[#This Row],[Thành phần hao phí]])</f>
        <v>16Sà lan 400T</v>
      </c>
      <c r="D3757" s="594" t="s">
        <v>116</v>
      </c>
      <c r="E3757" s="589" t="s">
        <v>117</v>
      </c>
      <c r="F3757" s="588" t="s">
        <v>103</v>
      </c>
      <c r="G3757" s="595">
        <v>0.192</v>
      </c>
      <c r="H3757" s="590">
        <v>0</v>
      </c>
      <c r="I3757" s="596">
        <v>1</v>
      </c>
      <c r="J3757" s="591">
        <v>0</v>
      </c>
    </row>
    <row r="3758" spans="1:10" ht="15" customHeight="1">
      <c r="A3758" s="587"/>
      <c r="B3758" s="291">
        <v>16</v>
      </c>
      <c r="C3758" s="593" t="str">
        <f>_xlfn.CONCAT(Table1[[#This Row],[groupid]],Table1[[#This Row],[Thành phần hao phí]])</f>
        <v>16Cộng</v>
      </c>
      <c r="D3758" s="594"/>
      <c r="E3758" s="589" t="s">
        <v>314</v>
      </c>
      <c r="F3758" s="588"/>
      <c r="G3758" s="595"/>
      <c r="H3758" s="590"/>
      <c r="I3758" s="596"/>
      <c r="J3758" s="591">
        <v>0</v>
      </c>
    </row>
    <row r="3759" spans="1:10" ht="15" customHeight="1">
      <c r="A3759" s="587">
        <v>17</v>
      </c>
      <c r="B3759" s="291">
        <v>17</v>
      </c>
      <c r="C3759" s="593" t="str">
        <f>_xlfn.CONCAT(Table1[[#This Row],[groupid]],Table1[[#This Row],[Thành phần hao phí]])</f>
        <v>170</v>
      </c>
      <c r="D3759" s="594">
        <v>0</v>
      </c>
      <c r="E3759" s="589">
        <v>0</v>
      </c>
      <c r="F3759" s="588">
        <v>0</v>
      </c>
      <c r="G3759" s="595">
        <v>1</v>
      </c>
      <c r="H3759" s="590"/>
      <c r="I3759" s="596"/>
      <c r="J3759" s="591"/>
    </row>
    <row r="3760" spans="1:10" ht="15" customHeight="1">
      <c r="A3760" s="587"/>
      <c r="B3760" s="291">
        <v>17</v>
      </c>
      <c r="C3760" s="593" t="str">
        <f>_xlfn.CONCAT(Table1[[#This Row],[groupid]],Table1[[#This Row],[Thành phần hao phí]])</f>
        <v>17b) Nhân công</v>
      </c>
      <c r="D3760" s="594"/>
      <c r="E3760" s="589" t="s">
        <v>229</v>
      </c>
      <c r="F3760" s="588"/>
      <c r="G3760" s="595"/>
      <c r="H3760" s="590"/>
      <c r="I3760" s="596"/>
      <c r="J3760" s="591">
        <v>0</v>
      </c>
    </row>
    <row r="3761" spans="1:10" ht="15" customHeight="1">
      <c r="A3761" s="587"/>
      <c r="B3761" s="291">
        <v>17</v>
      </c>
      <c r="C3761" s="593" t="str">
        <f>_xlfn.CONCAT(Table1[[#This Row],[groupid]],Table1[[#This Row],[Thành phần hao phí]])</f>
        <v>17Nhân công 3,5/7, nhóm 1</v>
      </c>
      <c r="D3761" s="594" t="s">
        <v>96</v>
      </c>
      <c r="E3761" s="589" t="s">
        <v>97</v>
      </c>
      <c r="F3761" s="588" t="s">
        <v>93</v>
      </c>
      <c r="G3761" s="595">
        <v>0.36</v>
      </c>
      <c r="H3761" s="590">
        <v>0</v>
      </c>
      <c r="I3761" s="596">
        <v>1</v>
      </c>
      <c r="J3761" s="591">
        <v>0</v>
      </c>
    </row>
    <row r="3762" spans="1:10" ht="15" customHeight="1">
      <c r="A3762" s="587"/>
      <c r="B3762" s="291">
        <v>17</v>
      </c>
      <c r="C3762" s="593" t="str">
        <f>_xlfn.CONCAT(Table1[[#This Row],[groupid]],Table1[[#This Row],[Thành phần hao phí]])</f>
        <v>17c) Máy thi công</v>
      </c>
      <c r="D3762" s="594"/>
      <c r="E3762" s="589" t="s">
        <v>230</v>
      </c>
      <c r="F3762" s="588"/>
      <c r="G3762" s="595"/>
      <c r="H3762" s="590"/>
      <c r="I3762" s="596"/>
      <c r="J3762" s="591">
        <v>0</v>
      </c>
    </row>
    <row r="3763" spans="1:10" ht="15" customHeight="1">
      <c r="A3763" s="587"/>
      <c r="B3763" s="291">
        <v>17</v>
      </c>
      <c r="C3763" s="593" t="str">
        <f>_xlfn.CONCAT(Table1[[#This Row],[groupid]],Table1[[#This Row],[Thành phần hao phí]])</f>
        <v>17Máy đào gầu dây 1,2m3</v>
      </c>
      <c r="D3763" s="594" t="s">
        <v>105</v>
      </c>
      <c r="E3763" s="589" t="s">
        <v>106</v>
      </c>
      <c r="F3763" s="588" t="s">
        <v>103</v>
      </c>
      <c r="G3763" s="595">
        <v>0.192</v>
      </c>
      <c r="H3763" s="590">
        <v>0</v>
      </c>
      <c r="I3763" s="596">
        <v>1</v>
      </c>
      <c r="J3763" s="591">
        <v>0</v>
      </c>
    </row>
    <row r="3764" spans="1:10" ht="15" customHeight="1">
      <c r="A3764" s="587"/>
      <c r="B3764" s="291">
        <v>17</v>
      </c>
      <c r="C3764" s="593" t="str">
        <f>_xlfn.CONCAT(Table1[[#This Row],[groupid]],Table1[[#This Row],[Thành phần hao phí]])</f>
        <v>17Sà lan 250T</v>
      </c>
      <c r="D3764" s="594" t="s">
        <v>113</v>
      </c>
      <c r="E3764" s="589" t="s">
        <v>114</v>
      </c>
      <c r="F3764" s="588" t="s">
        <v>103</v>
      </c>
      <c r="G3764" s="595">
        <v>0.192</v>
      </c>
      <c r="H3764" s="590">
        <v>0</v>
      </c>
      <c r="I3764" s="596">
        <v>1</v>
      </c>
      <c r="J3764" s="591">
        <v>0</v>
      </c>
    </row>
    <row r="3765" spans="1:10" ht="15" customHeight="1">
      <c r="A3765" s="587"/>
      <c r="B3765" s="291">
        <v>17</v>
      </c>
      <c r="C3765" s="593" t="str">
        <f>_xlfn.CONCAT(Table1[[#This Row],[groupid]],Table1[[#This Row],[Thành phần hao phí]])</f>
        <v>17Sà lan 400T</v>
      </c>
      <c r="D3765" s="594" t="s">
        <v>116</v>
      </c>
      <c r="E3765" s="589" t="s">
        <v>117</v>
      </c>
      <c r="F3765" s="588" t="s">
        <v>103</v>
      </c>
      <c r="G3765" s="595">
        <v>0.192</v>
      </c>
      <c r="H3765" s="590">
        <v>0</v>
      </c>
      <c r="I3765" s="596">
        <v>1</v>
      </c>
      <c r="J3765" s="591">
        <v>0</v>
      </c>
    </row>
    <row r="3766" spans="1:10" ht="15" customHeight="1">
      <c r="A3766" s="587"/>
      <c r="B3766" s="291">
        <v>17</v>
      </c>
      <c r="C3766" s="593" t="str">
        <f>_xlfn.CONCAT(Table1[[#This Row],[groupid]],Table1[[#This Row],[Thành phần hao phí]])</f>
        <v>17Cộng</v>
      </c>
      <c r="D3766" s="594"/>
      <c r="E3766" s="589" t="s">
        <v>314</v>
      </c>
      <c r="F3766" s="588"/>
      <c r="G3766" s="595"/>
      <c r="H3766" s="590"/>
      <c r="I3766" s="596"/>
      <c r="J3766" s="591">
        <v>0</v>
      </c>
    </row>
    <row r="3767" spans="1:10" ht="15" customHeight="1">
      <c r="A3767" s="587">
        <v>1</v>
      </c>
      <c r="B3767" s="291">
        <v>1</v>
      </c>
      <c r="C3767" s="593" t="str">
        <f>_xlfn.CONCAT(Table1[[#This Row],[groupid]],Table1[[#This Row],[Thành phần hao phí]])</f>
        <v>1Nạo vét bùn bằng thủ công</v>
      </c>
      <c r="D3767" s="594" t="s">
        <v>44</v>
      </c>
      <c r="E3767" s="589" t="s">
        <v>45</v>
      </c>
      <c r="F3767" s="588" t="s">
        <v>46</v>
      </c>
      <c r="G3767" s="595">
        <v>1</v>
      </c>
      <c r="H3767" s="590"/>
      <c r="I3767" s="596"/>
      <c r="J3767" s="591"/>
    </row>
    <row r="3768" spans="1:10" ht="15" customHeight="1">
      <c r="A3768" s="587"/>
      <c r="B3768" s="291">
        <v>1</v>
      </c>
      <c r="C3768" s="593" t="str">
        <f>_xlfn.CONCAT(Table1[[#This Row],[groupid]],Table1[[#This Row],[Thành phần hao phí]])</f>
        <v>1b) Nhân công</v>
      </c>
      <c r="D3768" s="594"/>
      <c r="E3768" s="589" t="s">
        <v>229</v>
      </c>
      <c r="F3768" s="588"/>
      <c r="G3768" s="595"/>
      <c r="H3768" s="590"/>
      <c r="I3768" s="596"/>
      <c r="J3768" s="591">
        <v>211893</v>
      </c>
    </row>
    <row r="3769" spans="1:10" ht="15" customHeight="1">
      <c r="A3769" s="587"/>
      <c r="B3769" s="291">
        <v>1</v>
      </c>
      <c r="C3769" s="593" t="str">
        <f>_xlfn.CONCAT(Table1[[#This Row],[groupid]],Table1[[#This Row],[Thành phần hao phí]])</f>
        <v>1Nhân công 3,0/7, nhóm 1</v>
      </c>
      <c r="D3769" s="594" t="s">
        <v>91</v>
      </c>
      <c r="E3769" s="589" t="s">
        <v>92</v>
      </c>
      <c r="F3769" s="588" t="s">
        <v>93</v>
      </c>
      <c r="G3769" s="595">
        <v>0.94</v>
      </c>
      <c r="H3769" s="590">
        <v>225418</v>
      </c>
      <c r="I3769" s="596">
        <v>1</v>
      </c>
      <c r="J3769" s="591">
        <v>211893</v>
      </c>
    </row>
    <row r="3770" spans="1:10" ht="15" customHeight="1">
      <c r="A3770" s="587">
        <v>2</v>
      </c>
      <c r="B3770" s="291">
        <v>2</v>
      </c>
      <c r="C3770" s="593" t="str">
        <f>_xlfn.CONCAT(Table1[[#This Row],[groupid]],Table1[[#This Row],[Thành phần hao phí]])</f>
        <v>2Nạo vét kênh mương bằng máy đào gầu dây 0,4m3, chiều cao đổ đất &lt;= 3m, bùn đặc lắng đọng dưới 3 năm</v>
      </c>
      <c r="D3770" s="594" t="s">
        <v>52</v>
      </c>
      <c r="E3770" s="589" t="s">
        <v>53</v>
      </c>
      <c r="F3770" s="588" t="s">
        <v>54</v>
      </c>
      <c r="G3770" s="595">
        <v>1</v>
      </c>
      <c r="H3770" s="590"/>
      <c r="I3770" s="596"/>
      <c r="J3770" s="591"/>
    </row>
    <row r="3771" spans="1:10" ht="15" customHeight="1">
      <c r="A3771" s="587"/>
      <c r="B3771" s="291">
        <v>2</v>
      </c>
      <c r="C3771" s="593" t="str">
        <f>_xlfn.CONCAT(Table1[[#This Row],[groupid]],Table1[[#This Row],[Thành phần hao phí]])</f>
        <v>2b) Nhân công</v>
      </c>
      <c r="D3771" s="594"/>
      <c r="E3771" s="589" t="s">
        <v>229</v>
      </c>
      <c r="F3771" s="588"/>
      <c r="G3771" s="595"/>
      <c r="H3771" s="590"/>
      <c r="I3771" s="596"/>
      <c r="J3771" s="591">
        <v>202130</v>
      </c>
    </row>
    <row r="3772" spans="1:10" ht="15" customHeight="1">
      <c r="A3772" s="587"/>
      <c r="B3772" s="291">
        <v>2</v>
      </c>
      <c r="C3772" s="593" t="str">
        <f>_xlfn.CONCAT(Table1[[#This Row],[groupid]],Table1[[#This Row],[Thành phần hao phí]])</f>
        <v>2Nhân công 3,5/7, nhóm 1</v>
      </c>
      <c r="D3772" s="594" t="s">
        <v>96</v>
      </c>
      <c r="E3772" s="589" t="s">
        <v>97</v>
      </c>
      <c r="F3772" s="588" t="s">
        <v>93</v>
      </c>
      <c r="G3772" s="595">
        <v>0.82</v>
      </c>
      <c r="H3772" s="590">
        <v>246500</v>
      </c>
      <c r="I3772" s="596">
        <v>1</v>
      </c>
      <c r="J3772" s="591">
        <v>202130</v>
      </c>
    </row>
    <row r="3773" spans="1:10" ht="15" customHeight="1">
      <c r="A3773" s="587"/>
      <c r="B3773" s="291">
        <v>2</v>
      </c>
      <c r="C3773" s="593" t="str">
        <f>_xlfn.CONCAT(Table1[[#This Row],[groupid]],Table1[[#This Row],[Thành phần hao phí]])</f>
        <v>2c) Máy thi công</v>
      </c>
      <c r="D3773" s="594"/>
      <c r="E3773" s="589" t="s">
        <v>230</v>
      </c>
      <c r="F3773" s="588"/>
      <c r="G3773" s="595"/>
      <c r="H3773" s="590"/>
      <c r="I3773" s="596"/>
      <c r="J3773" s="591">
        <v>978209</v>
      </c>
    </row>
    <row r="3774" spans="1:10" ht="15" customHeight="1">
      <c r="A3774" s="587"/>
      <c r="B3774" s="291">
        <v>2</v>
      </c>
      <c r="C3774" s="593" t="str">
        <f>_xlfn.CONCAT(Table1[[#This Row],[groupid]],Table1[[#This Row],[Thành phần hao phí]])</f>
        <v>2Máy đào gầu dây 0,4m3</v>
      </c>
      <c r="D3774" s="594" t="s">
        <v>101</v>
      </c>
      <c r="E3774" s="589" t="s">
        <v>102</v>
      </c>
      <c r="F3774" s="588" t="s">
        <v>103</v>
      </c>
      <c r="G3774" s="595">
        <v>0.44</v>
      </c>
      <c r="H3774" s="590">
        <v>1992824</v>
      </c>
      <c r="I3774" s="596">
        <v>1</v>
      </c>
      <c r="J3774" s="591">
        <v>876843</v>
      </c>
    </row>
    <row r="3775" spans="1:10" ht="15" customHeight="1">
      <c r="A3775" s="587"/>
      <c r="B3775" s="291">
        <v>2</v>
      </c>
      <c r="C3775" s="593" t="str">
        <f>_xlfn.CONCAT(Table1[[#This Row],[groupid]],Table1[[#This Row],[Thành phần hao phí]])</f>
        <v>2Phao thép 60T đặt máy</v>
      </c>
      <c r="D3775" s="594" t="s">
        <v>108</v>
      </c>
      <c r="E3775" s="589" t="s">
        <v>112</v>
      </c>
      <c r="F3775" s="588" t="s">
        <v>103</v>
      </c>
      <c r="G3775" s="595">
        <v>0.44</v>
      </c>
      <c r="H3775" s="590">
        <v>115189</v>
      </c>
      <c r="I3775" s="596">
        <v>1</v>
      </c>
      <c r="J3775" s="591">
        <v>50683</v>
      </c>
    </row>
    <row r="3776" spans="1:10" ht="15" customHeight="1">
      <c r="A3776" s="587"/>
      <c r="B3776" s="291">
        <v>2</v>
      </c>
      <c r="C3776" s="593" t="str">
        <f>_xlfn.CONCAT(Table1[[#This Row],[groupid]],Table1[[#This Row],[Thành phần hao phí]])</f>
        <v>2Phao thép 60T chứa bùn</v>
      </c>
      <c r="D3776" s="594" t="s">
        <v>108</v>
      </c>
      <c r="E3776" s="589" t="s">
        <v>111</v>
      </c>
      <c r="F3776" s="588" t="s">
        <v>103</v>
      </c>
      <c r="G3776" s="595">
        <v>0.44</v>
      </c>
      <c r="H3776" s="590">
        <v>115189</v>
      </c>
      <c r="I3776" s="596">
        <v>1</v>
      </c>
      <c r="J3776" s="591">
        <v>50683</v>
      </c>
    </row>
    <row r="3777" spans="1:10" ht="15" customHeight="1">
      <c r="A3777" s="587"/>
      <c r="B3777" s="291">
        <v>2</v>
      </c>
      <c r="C3777" s="593" t="str">
        <f>_xlfn.CONCAT(Table1[[#This Row],[groupid]],Table1[[#This Row],[Thành phần hao phí]])</f>
        <v>2Cộng</v>
      </c>
      <c r="D3777" s="594"/>
      <c r="E3777" s="589" t="s">
        <v>314</v>
      </c>
      <c r="F3777" s="588"/>
      <c r="G3777" s="595"/>
      <c r="H3777" s="590"/>
      <c r="I3777" s="596"/>
      <c r="J3777" s="591">
        <v>978209</v>
      </c>
    </row>
    <row r="3778" spans="1:10" ht="15" customHeight="1">
      <c r="A3778" s="587">
        <v>3</v>
      </c>
      <c r="B3778" s="291">
        <v>3</v>
      </c>
      <c r="C3778" s="593" t="str">
        <f>_xlfn.CONCAT(Table1[[#This Row],[groupid]],Table1[[#This Row],[Thành phần hao phí]])</f>
        <v>3Vận chuyển 1km đầu, đi đổ bằng tàu kéo 75cv + phao thép 60T</v>
      </c>
      <c r="D3778" s="594" t="s">
        <v>57</v>
      </c>
      <c r="E3778" s="589" t="s">
        <v>58</v>
      </c>
      <c r="F3778" s="588" t="s">
        <v>54</v>
      </c>
      <c r="G3778" s="595">
        <v>1</v>
      </c>
      <c r="H3778" s="590"/>
      <c r="I3778" s="596"/>
      <c r="J3778" s="591"/>
    </row>
    <row r="3779" spans="1:10" ht="15" customHeight="1">
      <c r="A3779" s="587"/>
      <c r="B3779" s="291">
        <v>3</v>
      </c>
      <c r="C3779" s="593" t="str">
        <f>_xlfn.CONCAT(Table1[[#This Row],[groupid]],Table1[[#This Row],[Thành phần hao phí]])</f>
        <v>3c) Máy thi công</v>
      </c>
      <c r="D3779" s="594"/>
      <c r="E3779" s="589" t="s">
        <v>230</v>
      </c>
      <c r="F3779" s="588"/>
      <c r="G3779" s="595"/>
      <c r="H3779" s="590"/>
      <c r="I3779" s="596"/>
      <c r="J3779" s="591">
        <v>343452</v>
      </c>
    </row>
    <row r="3780" spans="1:10" ht="15" customHeight="1">
      <c r="A3780" s="587"/>
      <c r="B3780" s="291">
        <v>3</v>
      </c>
      <c r="C3780" s="593" t="str">
        <f>_xlfn.CONCAT(Table1[[#This Row],[groupid]],Table1[[#This Row],[Thành phần hao phí]])</f>
        <v>3Phao thép 60T</v>
      </c>
      <c r="D3780" s="594" t="s">
        <v>108</v>
      </c>
      <c r="E3780" s="589" t="s">
        <v>109</v>
      </c>
      <c r="F3780" s="588" t="s">
        <v>103</v>
      </c>
      <c r="G3780" s="595">
        <v>9.4E-2</v>
      </c>
      <c r="H3780" s="590">
        <v>115189</v>
      </c>
      <c r="I3780" s="596">
        <v>1</v>
      </c>
      <c r="J3780" s="591">
        <v>10828</v>
      </c>
    </row>
    <row r="3781" spans="1:10" ht="15" customHeight="1">
      <c r="A3781" s="587"/>
      <c r="B3781" s="291">
        <v>3</v>
      </c>
      <c r="C3781" s="593" t="str">
        <f>_xlfn.CONCAT(Table1[[#This Row],[groupid]],Table1[[#This Row],[Thành phần hao phí]])</f>
        <v>3Tàu kéo 75CV</v>
      </c>
      <c r="D3781" s="594" t="s">
        <v>123</v>
      </c>
      <c r="E3781" s="589" t="s">
        <v>124</v>
      </c>
      <c r="F3781" s="588" t="s">
        <v>103</v>
      </c>
      <c r="G3781" s="595">
        <v>9.4E-2</v>
      </c>
      <c r="H3781" s="590">
        <v>3538558</v>
      </c>
      <c r="I3781" s="596">
        <v>1</v>
      </c>
      <c r="J3781" s="591">
        <v>332624</v>
      </c>
    </row>
    <row r="3782" spans="1:10" ht="15" customHeight="1">
      <c r="A3782" s="587"/>
      <c r="B3782" s="291">
        <v>3</v>
      </c>
      <c r="C3782" s="593" t="str">
        <f>_xlfn.CONCAT(Table1[[#This Row],[groupid]],Table1[[#This Row],[Thành phần hao phí]])</f>
        <v>3Cộng</v>
      </c>
      <c r="D3782" s="594"/>
      <c r="E3782" s="589" t="s">
        <v>314</v>
      </c>
      <c r="F3782" s="588"/>
      <c r="G3782" s="595"/>
      <c r="H3782" s="590"/>
      <c r="I3782" s="596"/>
      <c r="J3782" s="591">
        <v>343452</v>
      </c>
    </row>
    <row r="3783" spans="1:10" ht="15" customHeight="1">
      <c r="A3783" s="587">
        <v>4</v>
      </c>
      <c r="B3783" s="291">
        <v>4</v>
      </c>
      <c r="C3783" s="593" t="str">
        <f>_xlfn.CONCAT(Table1[[#This Row],[groupid]],Table1[[#This Row],[Thành phần hao phí]])</f>
        <v>4Vận chuyển đất, cát đổ đi bằng tàu kéo 360CV, sà lan 400 tấn, vận chuyển 1 km tiếp theo, cự ly &lt;= 6km</v>
      </c>
      <c r="D3783" s="594" t="s">
        <v>60</v>
      </c>
      <c r="E3783" s="589" t="s">
        <v>61</v>
      </c>
      <c r="F3783" s="588" t="s">
        <v>54</v>
      </c>
      <c r="G3783" s="595">
        <v>1</v>
      </c>
      <c r="H3783" s="590"/>
      <c r="I3783" s="596"/>
      <c r="J3783" s="591"/>
    </row>
    <row r="3784" spans="1:10" ht="15" customHeight="1">
      <c r="A3784" s="587"/>
      <c r="B3784" s="291">
        <v>4</v>
      </c>
      <c r="C3784" s="593" t="str">
        <f>_xlfn.CONCAT(Table1[[#This Row],[groupid]],Table1[[#This Row],[Thành phần hao phí]])</f>
        <v>4c) Máy thi công</v>
      </c>
      <c r="D3784" s="594"/>
      <c r="E3784" s="589" t="s">
        <v>230</v>
      </c>
      <c r="F3784" s="588"/>
      <c r="G3784" s="595"/>
      <c r="H3784" s="590"/>
      <c r="I3784" s="596"/>
      <c r="J3784" s="591">
        <v>555370</v>
      </c>
    </row>
    <row r="3785" spans="1:10" ht="15" customHeight="1">
      <c r="A3785" s="587"/>
      <c r="B3785" s="291">
        <v>4</v>
      </c>
      <c r="C3785" s="593" t="str">
        <f>_xlfn.CONCAT(Table1[[#This Row],[groupid]],Table1[[#This Row],[Thành phần hao phí]])</f>
        <v>4Phao thép 60T</v>
      </c>
      <c r="D3785" s="594" t="s">
        <v>108</v>
      </c>
      <c r="E3785" s="589" t="s">
        <v>109</v>
      </c>
      <c r="F3785" s="588" t="s">
        <v>103</v>
      </c>
      <c r="G3785" s="595">
        <v>0.08</v>
      </c>
      <c r="H3785" s="590">
        <v>115189</v>
      </c>
      <c r="I3785" s="596">
        <v>1.9</v>
      </c>
      <c r="J3785" s="591">
        <v>17509</v>
      </c>
    </row>
    <row r="3786" spans="1:10" ht="15" customHeight="1">
      <c r="A3786" s="587"/>
      <c r="B3786" s="291">
        <v>4</v>
      </c>
      <c r="C3786" s="593" t="str">
        <f>_xlfn.CONCAT(Table1[[#This Row],[groupid]],Table1[[#This Row],[Thành phần hao phí]])</f>
        <v>4Tàu kéo 75CV</v>
      </c>
      <c r="D3786" s="594" t="s">
        <v>123</v>
      </c>
      <c r="E3786" s="589" t="s">
        <v>124</v>
      </c>
      <c r="F3786" s="588" t="s">
        <v>103</v>
      </c>
      <c r="G3786" s="595">
        <v>0.08</v>
      </c>
      <c r="H3786" s="590">
        <v>3538558</v>
      </c>
      <c r="I3786" s="596">
        <v>1.9</v>
      </c>
      <c r="J3786" s="591">
        <v>537861</v>
      </c>
    </row>
    <row r="3787" spans="1:10" ht="15" customHeight="1">
      <c r="A3787" s="587"/>
      <c r="B3787" s="291">
        <v>4</v>
      </c>
      <c r="C3787" s="593" t="str">
        <f>_xlfn.CONCAT(Table1[[#This Row],[groupid]],Table1[[#This Row],[Thành phần hao phí]])</f>
        <v>4Cộng</v>
      </c>
      <c r="D3787" s="594"/>
      <c r="E3787" s="589" t="s">
        <v>314</v>
      </c>
      <c r="F3787" s="588"/>
      <c r="G3787" s="595"/>
      <c r="H3787" s="590"/>
      <c r="I3787" s="596"/>
      <c r="J3787" s="591">
        <v>555370</v>
      </c>
    </row>
    <row r="3788" spans="1:10" ht="15" customHeight="1">
      <c r="A3788" s="587">
        <v>5</v>
      </c>
      <c r="B3788" s="291">
        <v>5</v>
      </c>
      <c r="C3788" s="593" t="str">
        <f>_xlfn.CONCAT(Table1[[#This Row],[groupid]],Table1[[#This Row],[Thành phần hao phí]])</f>
        <v>5Đào xúc bùn lên xà lan 400T bằng máy đào gầu dây &lt;1,25m3, (máy đào đứng trên phao thép trọng tải 60T)</v>
      </c>
      <c r="D3788" s="594" t="s">
        <v>63</v>
      </c>
      <c r="E3788" s="589" t="s">
        <v>64</v>
      </c>
      <c r="F3788" s="588" t="s">
        <v>54</v>
      </c>
      <c r="G3788" s="595">
        <v>1</v>
      </c>
      <c r="H3788" s="590"/>
      <c r="I3788" s="596"/>
      <c r="J3788" s="591"/>
    </row>
    <row r="3789" spans="1:10" ht="15" customHeight="1">
      <c r="A3789" s="587"/>
      <c r="B3789" s="291">
        <v>5</v>
      </c>
      <c r="C3789" s="593" t="str">
        <f>_xlfn.CONCAT(Table1[[#This Row],[groupid]],Table1[[#This Row],[Thành phần hao phí]])</f>
        <v>5b) Nhân công</v>
      </c>
      <c r="D3789" s="594"/>
      <c r="E3789" s="589" t="s">
        <v>229</v>
      </c>
      <c r="F3789" s="588"/>
      <c r="G3789" s="595"/>
      <c r="H3789" s="590"/>
      <c r="I3789" s="596"/>
      <c r="J3789" s="591">
        <v>88740</v>
      </c>
    </row>
    <row r="3790" spans="1:10" ht="15" customHeight="1">
      <c r="A3790" s="587"/>
      <c r="B3790" s="291">
        <v>5</v>
      </c>
      <c r="C3790" s="593" t="str">
        <f>_xlfn.CONCAT(Table1[[#This Row],[groupid]],Table1[[#This Row],[Thành phần hao phí]])</f>
        <v>5Nhân công 3,5/7, nhóm 1</v>
      </c>
      <c r="D3790" s="594" t="s">
        <v>96</v>
      </c>
      <c r="E3790" s="589" t="s">
        <v>97</v>
      </c>
      <c r="F3790" s="588" t="s">
        <v>93</v>
      </c>
      <c r="G3790" s="595">
        <v>0.36</v>
      </c>
      <c r="H3790" s="590">
        <v>246500</v>
      </c>
      <c r="I3790" s="596">
        <v>1</v>
      </c>
      <c r="J3790" s="591">
        <v>88740</v>
      </c>
    </row>
    <row r="3791" spans="1:10" ht="15" customHeight="1">
      <c r="A3791" s="587"/>
      <c r="B3791" s="291">
        <v>5</v>
      </c>
      <c r="C3791" s="593" t="str">
        <f>_xlfn.CONCAT(Table1[[#This Row],[groupid]],Table1[[#This Row],[Thành phần hao phí]])</f>
        <v>5c) Máy thi công</v>
      </c>
      <c r="D3791" s="594"/>
      <c r="E3791" s="589" t="s">
        <v>230</v>
      </c>
      <c r="F3791" s="588"/>
      <c r="G3791" s="595"/>
      <c r="H3791" s="590"/>
      <c r="I3791" s="596"/>
      <c r="J3791" s="591">
        <v>1007960</v>
      </c>
    </row>
    <row r="3792" spans="1:10" ht="15" customHeight="1">
      <c r="A3792" s="587"/>
      <c r="B3792" s="291">
        <v>5</v>
      </c>
      <c r="C3792" s="593" t="str">
        <f>_xlfn.CONCAT(Table1[[#This Row],[groupid]],Table1[[#This Row],[Thành phần hao phí]])</f>
        <v>5Máy đào gầu dây 1,2m3</v>
      </c>
      <c r="D3792" s="594" t="s">
        <v>105</v>
      </c>
      <c r="E3792" s="589" t="s">
        <v>106</v>
      </c>
      <c r="F3792" s="588" t="s">
        <v>103</v>
      </c>
      <c r="G3792" s="595">
        <v>0.192</v>
      </c>
      <c r="H3792" s="590">
        <v>3565793</v>
      </c>
      <c r="I3792" s="596">
        <v>1</v>
      </c>
      <c r="J3792" s="591">
        <v>684632</v>
      </c>
    </row>
    <row r="3793" spans="1:10" ht="15" customHeight="1">
      <c r="A3793" s="587"/>
      <c r="B3793" s="291">
        <v>5</v>
      </c>
      <c r="C3793" s="593" t="str">
        <f>_xlfn.CONCAT(Table1[[#This Row],[groupid]],Table1[[#This Row],[Thành phần hao phí]])</f>
        <v>5Sà lan 250T</v>
      </c>
      <c r="D3793" s="594" t="s">
        <v>113</v>
      </c>
      <c r="E3793" s="589" t="s">
        <v>114</v>
      </c>
      <c r="F3793" s="588" t="s">
        <v>103</v>
      </c>
      <c r="G3793" s="595">
        <v>0.192</v>
      </c>
      <c r="H3793" s="590">
        <v>677592</v>
      </c>
      <c r="I3793" s="596">
        <v>1</v>
      </c>
      <c r="J3793" s="591">
        <v>130098</v>
      </c>
    </row>
    <row r="3794" spans="1:10" ht="15" customHeight="1">
      <c r="A3794" s="587"/>
      <c r="B3794" s="291">
        <v>5</v>
      </c>
      <c r="C3794" s="593" t="str">
        <f>_xlfn.CONCAT(Table1[[#This Row],[groupid]],Table1[[#This Row],[Thành phần hao phí]])</f>
        <v>5Phao thép 60T chứa bùn</v>
      </c>
      <c r="D3794" s="594" t="s">
        <v>108</v>
      </c>
      <c r="E3794" s="589" t="s">
        <v>111</v>
      </c>
      <c r="F3794" s="588" t="s">
        <v>103</v>
      </c>
      <c r="G3794" s="595">
        <v>0.192</v>
      </c>
      <c r="H3794" s="590">
        <v>115189</v>
      </c>
      <c r="I3794" s="596">
        <v>1</v>
      </c>
      <c r="J3794" s="591">
        <v>22116</v>
      </c>
    </row>
    <row r="3795" spans="1:10" ht="15" customHeight="1">
      <c r="A3795" s="587"/>
      <c r="B3795" s="291">
        <v>5</v>
      </c>
      <c r="C3795" s="593" t="str">
        <f>_xlfn.CONCAT(Table1[[#This Row],[groupid]],Table1[[#This Row],[Thành phần hao phí]])</f>
        <v>5Sà lan 400T nhận bùn</v>
      </c>
      <c r="D3795" s="594" t="s">
        <v>116</v>
      </c>
      <c r="E3795" s="589" t="s">
        <v>119</v>
      </c>
      <c r="F3795" s="588" t="s">
        <v>103</v>
      </c>
      <c r="G3795" s="595">
        <v>0.192</v>
      </c>
      <c r="H3795" s="590">
        <v>891221</v>
      </c>
      <c r="I3795" s="596">
        <v>1</v>
      </c>
      <c r="J3795" s="591">
        <v>171114</v>
      </c>
    </row>
    <row r="3796" spans="1:10" ht="15" customHeight="1">
      <c r="A3796" s="587"/>
      <c r="B3796" s="291">
        <v>5</v>
      </c>
      <c r="C3796" s="593" t="str">
        <f>_xlfn.CONCAT(Table1[[#This Row],[groupid]],Table1[[#This Row],[Thành phần hao phí]])</f>
        <v>5Cộng</v>
      </c>
      <c r="D3796" s="594"/>
      <c r="E3796" s="589" t="s">
        <v>314</v>
      </c>
      <c r="F3796" s="588"/>
      <c r="G3796" s="595"/>
      <c r="H3796" s="590"/>
      <c r="I3796" s="596"/>
      <c r="J3796" s="591">
        <v>1007960</v>
      </c>
    </row>
    <row r="3797" spans="1:10" ht="15" customHeight="1">
      <c r="A3797" s="587">
        <v>6</v>
      </c>
      <c r="B3797" s="291">
        <v>6</v>
      </c>
      <c r="C3797" s="593" t="str">
        <f>_xlfn.CONCAT(Table1[[#This Row],[groupid]],Table1[[#This Row],[Thành phần hao phí]])</f>
        <v>6Vận chuyển đất, bùn đổ đi bằng tàu kéo 360CV, sà lan 400 tấn, vận chuyển 1 km đầu</v>
      </c>
      <c r="D3797" s="594" t="s">
        <v>57</v>
      </c>
      <c r="E3797" s="589" t="s">
        <v>67</v>
      </c>
      <c r="F3797" s="588" t="s">
        <v>54</v>
      </c>
      <c r="G3797" s="595">
        <v>1</v>
      </c>
      <c r="H3797" s="590"/>
      <c r="I3797" s="596"/>
      <c r="J3797" s="591"/>
    </row>
    <row r="3798" spans="1:10" ht="15" customHeight="1">
      <c r="A3798" s="587"/>
      <c r="B3798" s="291">
        <v>6</v>
      </c>
      <c r="C3798" s="593" t="str">
        <f>_xlfn.CONCAT(Table1[[#This Row],[groupid]],Table1[[#This Row],[Thành phần hao phí]])</f>
        <v>6c) Máy thi công</v>
      </c>
      <c r="D3798" s="594"/>
      <c r="E3798" s="589" t="s">
        <v>230</v>
      </c>
      <c r="F3798" s="588"/>
      <c r="G3798" s="595"/>
      <c r="H3798" s="590"/>
      <c r="I3798" s="596"/>
      <c r="J3798" s="591">
        <v>634088</v>
      </c>
    </row>
    <row r="3799" spans="1:10" ht="15" customHeight="1">
      <c r="A3799" s="587"/>
      <c r="B3799" s="291">
        <v>6</v>
      </c>
      <c r="C3799" s="593" t="str">
        <f>_xlfn.CONCAT(Table1[[#This Row],[groupid]],Table1[[#This Row],[Thành phần hao phí]])</f>
        <v>6Sà lan 400T</v>
      </c>
      <c r="D3799" s="594" t="s">
        <v>116</v>
      </c>
      <c r="E3799" s="589" t="s">
        <v>117</v>
      </c>
      <c r="F3799" s="588" t="s">
        <v>103</v>
      </c>
      <c r="G3799" s="595">
        <v>9.4E-2</v>
      </c>
      <c r="H3799" s="590">
        <v>891221</v>
      </c>
      <c r="I3799" s="596">
        <v>1</v>
      </c>
      <c r="J3799" s="591">
        <v>83775</v>
      </c>
    </row>
    <row r="3800" spans="1:10" ht="15" customHeight="1">
      <c r="A3800" s="587"/>
      <c r="B3800" s="291">
        <v>6</v>
      </c>
      <c r="C3800" s="593" t="str">
        <f>_xlfn.CONCAT(Table1[[#This Row],[groupid]],Table1[[#This Row],[Thành phần hao phí]])</f>
        <v>6Tàu kéo 360CV</v>
      </c>
      <c r="D3800" s="594" t="s">
        <v>120</v>
      </c>
      <c r="E3800" s="589" t="s">
        <v>121</v>
      </c>
      <c r="F3800" s="588" t="s">
        <v>103</v>
      </c>
      <c r="G3800" s="595">
        <v>9.4E-2</v>
      </c>
      <c r="H3800" s="590">
        <v>5854397</v>
      </c>
      <c r="I3800" s="596">
        <v>1</v>
      </c>
      <c r="J3800" s="591">
        <v>550313</v>
      </c>
    </row>
    <row r="3801" spans="1:10" ht="15" customHeight="1">
      <c r="A3801" s="587"/>
      <c r="B3801" s="291">
        <v>6</v>
      </c>
      <c r="C3801" s="593" t="str">
        <f>_xlfn.CONCAT(Table1[[#This Row],[groupid]],Table1[[#This Row],[Thành phần hao phí]])</f>
        <v>6Cộng</v>
      </c>
      <c r="D3801" s="594"/>
      <c r="E3801" s="589" t="s">
        <v>314</v>
      </c>
      <c r="F3801" s="588"/>
      <c r="G3801" s="595"/>
      <c r="H3801" s="590"/>
      <c r="I3801" s="596"/>
      <c r="J3801" s="591">
        <v>634088</v>
      </c>
    </row>
    <row r="3802" spans="1:10" ht="15" customHeight="1">
      <c r="A3802" s="587">
        <v>7</v>
      </c>
      <c r="B3802" s="291">
        <v>7</v>
      </c>
      <c r="C3802" s="593" t="str">
        <f>_xlfn.CONCAT(Table1[[#This Row],[groupid]],Table1[[#This Row],[Thành phần hao phí]])</f>
        <v>7Vận chuyển đất, bùn đổ đi bằng tàu kéo 360CV, sà lan 400 tấn, vận chuyển 1 km tiếp theo, cự ly &lt;= 6km</v>
      </c>
      <c r="D3802" s="594" t="s">
        <v>60</v>
      </c>
      <c r="E3802" s="589" t="s">
        <v>69</v>
      </c>
      <c r="F3802" s="588" t="s">
        <v>54</v>
      </c>
      <c r="G3802" s="595">
        <v>1</v>
      </c>
      <c r="H3802" s="590"/>
      <c r="I3802" s="596"/>
      <c r="J3802" s="591"/>
    </row>
    <row r="3803" spans="1:10" ht="15" customHeight="1">
      <c r="A3803" s="587"/>
      <c r="B3803" s="291">
        <v>7</v>
      </c>
      <c r="C3803" s="593" t="str">
        <f>_xlfn.CONCAT(Table1[[#This Row],[groupid]],Table1[[#This Row],[Thành phần hao phí]])</f>
        <v>7c) Máy thi công</v>
      </c>
      <c r="D3803" s="594"/>
      <c r="E3803" s="589" t="s">
        <v>230</v>
      </c>
      <c r="F3803" s="588"/>
      <c r="G3803" s="595"/>
      <c r="H3803" s="590"/>
      <c r="I3803" s="596"/>
      <c r="J3803" s="591">
        <v>2698247</v>
      </c>
    </row>
    <row r="3804" spans="1:10" ht="15" customHeight="1">
      <c r="A3804" s="587"/>
      <c r="B3804" s="291">
        <v>7</v>
      </c>
      <c r="C3804" s="593" t="str">
        <f>_xlfn.CONCAT(Table1[[#This Row],[groupid]],Table1[[#This Row],[Thành phần hao phí]])</f>
        <v>7Sà lan 400T</v>
      </c>
      <c r="D3804" s="594" t="s">
        <v>116</v>
      </c>
      <c r="E3804" s="589" t="s">
        <v>117</v>
      </c>
      <c r="F3804" s="588" t="s">
        <v>103</v>
      </c>
      <c r="G3804" s="595">
        <v>0.08</v>
      </c>
      <c r="H3804" s="590">
        <v>891221</v>
      </c>
      <c r="I3804" s="596">
        <v>5</v>
      </c>
      <c r="J3804" s="591">
        <v>356488</v>
      </c>
    </row>
    <row r="3805" spans="1:10" ht="15" customHeight="1">
      <c r="A3805" s="587"/>
      <c r="B3805" s="291">
        <v>7</v>
      </c>
      <c r="C3805" s="593" t="str">
        <f>_xlfn.CONCAT(Table1[[#This Row],[groupid]],Table1[[#This Row],[Thành phần hao phí]])</f>
        <v>7Tàu kéo 360CV</v>
      </c>
      <c r="D3805" s="594" t="s">
        <v>120</v>
      </c>
      <c r="E3805" s="589" t="s">
        <v>121</v>
      </c>
      <c r="F3805" s="588" t="s">
        <v>103</v>
      </c>
      <c r="G3805" s="595">
        <v>0.08</v>
      </c>
      <c r="H3805" s="590">
        <v>5854397</v>
      </c>
      <c r="I3805" s="596">
        <v>5</v>
      </c>
      <c r="J3805" s="591">
        <v>2341759</v>
      </c>
    </row>
    <row r="3806" spans="1:10" ht="15" customHeight="1">
      <c r="A3806" s="587"/>
      <c r="B3806" s="291">
        <v>7</v>
      </c>
      <c r="C3806" s="593" t="str">
        <f>_xlfn.CONCAT(Table1[[#This Row],[groupid]],Table1[[#This Row],[Thành phần hao phí]])</f>
        <v>7Cộng</v>
      </c>
      <c r="D3806" s="594"/>
      <c r="E3806" s="589" t="s">
        <v>314</v>
      </c>
      <c r="F3806" s="588"/>
      <c r="G3806" s="595"/>
      <c r="H3806" s="590"/>
      <c r="I3806" s="596"/>
      <c r="J3806" s="591">
        <v>2698247</v>
      </c>
    </row>
    <row r="3807" spans="1:10" ht="15" customHeight="1">
      <c r="A3807" s="587">
        <v>8</v>
      </c>
      <c r="B3807" s="291">
        <v>8</v>
      </c>
      <c r="C3807" s="593" t="str">
        <f>_xlfn.CONCAT(Table1[[#This Row],[groupid]],Table1[[#This Row],[Thành phần hao phí]])</f>
        <v>8Vận chuyển đất, bùn đổ đi bằng tàu kéo 360CV, sà lan 400 tấn, vận chuyển 1 km tiếp theo, cự ly từ 6 - 20km</v>
      </c>
      <c r="D3807" s="594" t="s">
        <v>71</v>
      </c>
      <c r="E3807" s="589" t="s">
        <v>72</v>
      </c>
      <c r="F3807" s="588" t="s">
        <v>54</v>
      </c>
      <c r="G3807" s="595">
        <v>1</v>
      </c>
      <c r="H3807" s="590"/>
      <c r="I3807" s="596"/>
      <c r="J3807" s="591"/>
    </row>
    <row r="3808" spans="1:10" ht="15" customHeight="1">
      <c r="A3808" s="587"/>
      <c r="B3808" s="291">
        <v>8</v>
      </c>
      <c r="C3808" s="593" t="str">
        <f>_xlfn.CONCAT(Table1[[#This Row],[groupid]],Table1[[#This Row],[Thành phần hao phí]])</f>
        <v>8c) Máy thi công</v>
      </c>
      <c r="D3808" s="594"/>
      <c r="E3808" s="589" t="s">
        <v>230</v>
      </c>
      <c r="F3808" s="588"/>
      <c r="G3808" s="595"/>
      <c r="H3808" s="590"/>
      <c r="I3808" s="596"/>
      <c r="J3808" s="591">
        <v>6705145</v>
      </c>
    </row>
    <row r="3809" spans="1:10" ht="15" customHeight="1">
      <c r="A3809" s="587"/>
      <c r="B3809" s="291">
        <v>8</v>
      </c>
      <c r="C3809" s="593" t="str">
        <f>_xlfn.CONCAT(Table1[[#This Row],[groupid]],Table1[[#This Row],[Thành phần hao phí]])</f>
        <v>8Sà lan 400T</v>
      </c>
      <c r="D3809" s="594" t="s">
        <v>116</v>
      </c>
      <c r="E3809" s="589" t="s">
        <v>117</v>
      </c>
      <c r="F3809" s="588" t="s">
        <v>103</v>
      </c>
      <c r="G3809" s="595">
        <v>7.0999999999999994E-2</v>
      </c>
      <c r="H3809" s="590">
        <v>891221</v>
      </c>
      <c r="I3809" s="596">
        <v>14</v>
      </c>
      <c r="J3809" s="591">
        <v>885874</v>
      </c>
    </row>
    <row r="3810" spans="1:10" ht="15" customHeight="1">
      <c r="A3810" s="587"/>
      <c r="B3810" s="291">
        <v>8</v>
      </c>
      <c r="C3810" s="593" t="str">
        <f>_xlfn.CONCAT(Table1[[#This Row],[groupid]],Table1[[#This Row],[Thành phần hao phí]])</f>
        <v>8Tàu kéo 360CV</v>
      </c>
      <c r="D3810" s="594" t="s">
        <v>120</v>
      </c>
      <c r="E3810" s="589" t="s">
        <v>121</v>
      </c>
      <c r="F3810" s="588" t="s">
        <v>103</v>
      </c>
      <c r="G3810" s="595">
        <v>7.0999999999999994E-2</v>
      </c>
      <c r="H3810" s="590">
        <v>5854397</v>
      </c>
      <c r="I3810" s="596">
        <v>14</v>
      </c>
      <c r="J3810" s="591">
        <v>5819271</v>
      </c>
    </row>
    <row r="3811" spans="1:10" ht="15" customHeight="1">
      <c r="A3811" s="587"/>
      <c r="B3811" s="291">
        <v>8</v>
      </c>
      <c r="C3811" s="593" t="str">
        <f>_xlfn.CONCAT(Table1[[#This Row],[groupid]],Table1[[#This Row],[Thành phần hao phí]])</f>
        <v>8Cộng</v>
      </c>
      <c r="D3811" s="594"/>
      <c r="E3811" s="589" t="s">
        <v>314</v>
      </c>
      <c r="F3811" s="588"/>
      <c r="G3811" s="595"/>
      <c r="H3811" s="590"/>
      <c r="I3811" s="596"/>
      <c r="J3811" s="591">
        <v>6705145</v>
      </c>
    </row>
    <row r="3812" spans="1:10" ht="15" customHeight="1">
      <c r="A3812" s="587">
        <v>9</v>
      </c>
      <c r="B3812" s="291">
        <v>9</v>
      </c>
      <c r="C3812" s="593" t="str">
        <f>_xlfn.CONCAT(Table1[[#This Row],[groupid]],Table1[[#This Row],[Thành phần hao phí]])</f>
        <v>9Vận chuyển đất, bùn đổ đi bằng tàu kéo 360CV, sà lan 400 tấn, vận chuyển 1 km tiếp theo, cự ly &gt; 20km</v>
      </c>
      <c r="D3812" s="594" t="s">
        <v>74</v>
      </c>
      <c r="E3812" s="589" t="s">
        <v>75</v>
      </c>
      <c r="F3812" s="588" t="s">
        <v>54</v>
      </c>
      <c r="G3812" s="595">
        <v>1</v>
      </c>
      <c r="H3812" s="590"/>
      <c r="I3812" s="596"/>
      <c r="J3812" s="591"/>
    </row>
    <row r="3813" spans="1:10" ht="15" customHeight="1">
      <c r="A3813" s="587"/>
      <c r="B3813" s="291">
        <v>9</v>
      </c>
      <c r="C3813" s="593" t="str">
        <f>_xlfn.CONCAT(Table1[[#This Row],[groupid]],Table1[[#This Row],[Thành phần hao phí]])</f>
        <v>9c) Máy thi công</v>
      </c>
      <c r="D3813" s="594"/>
      <c r="E3813" s="589" t="s">
        <v>230</v>
      </c>
      <c r="F3813" s="588"/>
      <c r="G3813" s="595"/>
      <c r="H3813" s="590"/>
      <c r="I3813" s="596"/>
      <c r="J3813" s="591">
        <v>279269</v>
      </c>
    </row>
    <row r="3814" spans="1:10" ht="15" customHeight="1">
      <c r="A3814" s="587"/>
      <c r="B3814" s="291">
        <v>9</v>
      </c>
      <c r="C3814" s="593" t="str">
        <f>_xlfn.CONCAT(Table1[[#This Row],[groupid]],Table1[[#This Row],[Thành phần hao phí]])</f>
        <v>9Sà lan 400T</v>
      </c>
      <c r="D3814" s="594" t="s">
        <v>116</v>
      </c>
      <c r="E3814" s="589" t="s">
        <v>117</v>
      </c>
      <c r="F3814" s="588" t="s">
        <v>103</v>
      </c>
      <c r="G3814" s="595">
        <v>6.9000000000000006E-2</v>
      </c>
      <c r="H3814" s="590">
        <v>891221</v>
      </c>
      <c r="I3814" s="596">
        <v>0.6</v>
      </c>
      <c r="J3814" s="591">
        <v>36897</v>
      </c>
    </row>
    <row r="3815" spans="1:10" ht="15" customHeight="1">
      <c r="A3815" s="587"/>
      <c r="B3815" s="291">
        <v>9</v>
      </c>
      <c r="C3815" s="593" t="str">
        <f>_xlfn.CONCAT(Table1[[#This Row],[groupid]],Table1[[#This Row],[Thành phần hao phí]])</f>
        <v>9Tàu kéo 360CV</v>
      </c>
      <c r="D3815" s="594" t="s">
        <v>120</v>
      </c>
      <c r="E3815" s="589" t="s">
        <v>121</v>
      </c>
      <c r="F3815" s="588" t="s">
        <v>103</v>
      </c>
      <c r="G3815" s="595">
        <v>6.9000000000000006E-2</v>
      </c>
      <c r="H3815" s="590">
        <v>5854397</v>
      </c>
      <c r="I3815" s="596">
        <v>0.6</v>
      </c>
      <c r="J3815" s="591">
        <v>242372</v>
      </c>
    </row>
    <row r="3816" spans="1:10" ht="15" customHeight="1">
      <c r="A3816" s="587"/>
      <c r="B3816" s="291">
        <v>9</v>
      </c>
      <c r="C3816" s="593" t="str">
        <f>_xlfn.CONCAT(Table1[[#This Row],[groupid]],Table1[[#This Row],[Thành phần hao phí]])</f>
        <v>9Cộng</v>
      </c>
      <c r="D3816" s="594"/>
      <c r="E3816" s="589" t="s">
        <v>314</v>
      </c>
      <c r="F3816" s="588"/>
      <c r="G3816" s="595"/>
      <c r="H3816" s="590"/>
      <c r="I3816" s="596"/>
      <c r="J3816" s="591">
        <v>279269</v>
      </c>
    </row>
    <row r="3817" spans="1:10" ht="15" customHeight="1">
      <c r="A3817" s="587">
        <v>10</v>
      </c>
      <c r="B3817" s="291">
        <v>10</v>
      </c>
      <c r="C3817" s="593" t="str">
        <f>_xlfn.CONCAT(Table1[[#This Row],[groupid]],Table1[[#This Row],[Thành phần hao phí]])</f>
        <v>10Vận chuyển đất từ sà lan 400T lên bờ bằng máy đào gầu dây 1,2m3, chiều cao đổ đất &lt;= 3m, bùn đặc</v>
      </c>
      <c r="D3817" s="594" t="s">
        <v>63</v>
      </c>
      <c r="E3817" s="589" t="s">
        <v>77</v>
      </c>
      <c r="F3817" s="588" t="s">
        <v>54</v>
      </c>
      <c r="G3817" s="595">
        <v>1</v>
      </c>
      <c r="H3817" s="590"/>
      <c r="I3817" s="596"/>
      <c r="J3817" s="591"/>
    </row>
    <row r="3818" spans="1:10" ht="15" customHeight="1">
      <c r="A3818" s="587"/>
      <c r="B3818" s="291">
        <v>10</v>
      </c>
      <c r="C3818" s="593" t="str">
        <f>_xlfn.CONCAT(Table1[[#This Row],[groupid]],Table1[[#This Row],[Thành phần hao phí]])</f>
        <v>10b) Nhân công</v>
      </c>
      <c r="D3818" s="594"/>
      <c r="E3818" s="589" t="s">
        <v>229</v>
      </c>
      <c r="F3818" s="588"/>
      <c r="G3818" s="595"/>
      <c r="H3818" s="590"/>
      <c r="I3818" s="596"/>
      <c r="J3818" s="591">
        <v>88740</v>
      </c>
    </row>
    <row r="3819" spans="1:10" ht="15" customHeight="1">
      <c r="A3819" s="587"/>
      <c r="B3819" s="291">
        <v>10</v>
      </c>
      <c r="C3819" s="593" t="str">
        <f>_xlfn.CONCAT(Table1[[#This Row],[groupid]],Table1[[#This Row],[Thành phần hao phí]])</f>
        <v>10Nhân công 3,5/7, nhóm 1</v>
      </c>
      <c r="D3819" s="594" t="s">
        <v>96</v>
      </c>
      <c r="E3819" s="589" t="s">
        <v>97</v>
      </c>
      <c r="F3819" s="588" t="s">
        <v>93</v>
      </c>
      <c r="G3819" s="595">
        <v>0.36</v>
      </c>
      <c r="H3819" s="590">
        <v>246500</v>
      </c>
      <c r="I3819" s="596">
        <v>1</v>
      </c>
      <c r="J3819" s="591">
        <v>88740</v>
      </c>
    </row>
    <row r="3820" spans="1:10" ht="15" customHeight="1">
      <c r="A3820" s="587"/>
      <c r="B3820" s="291">
        <v>10</v>
      </c>
      <c r="C3820" s="593" t="str">
        <f>_xlfn.CONCAT(Table1[[#This Row],[groupid]],Table1[[#This Row],[Thành phần hao phí]])</f>
        <v>10c) Máy thi công</v>
      </c>
      <c r="D3820" s="594"/>
      <c r="E3820" s="589" t="s">
        <v>230</v>
      </c>
      <c r="F3820" s="588"/>
      <c r="G3820" s="595"/>
      <c r="H3820" s="590"/>
      <c r="I3820" s="596"/>
      <c r="J3820" s="591">
        <v>985844</v>
      </c>
    </row>
    <row r="3821" spans="1:10" ht="15" customHeight="1">
      <c r="A3821" s="587"/>
      <c r="B3821" s="291">
        <v>10</v>
      </c>
      <c r="C3821" s="593" t="str">
        <f>_xlfn.CONCAT(Table1[[#This Row],[groupid]],Table1[[#This Row],[Thành phần hao phí]])</f>
        <v>10Máy đào gầu dây 1,2m3</v>
      </c>
      <c r="D3821" s="594" t="s">
        <v>105</v>
      </c>
      <c r="E3821" s="589" t="s">
        <v>106</v>
      </c>
      <c r="F3821" s="588" t="s">
        <v>103</v>
      </c>
      <c r="G3821" s="595">
        <v>0.192</v>
      </c>
      <c r="H3821" s="590">
        <v>3565793</v>
      </c>
      <c r="I3821" s="596">
        <v>1</v>
      </c>
      <c r="J3821" s="591">
        <v>684632</v>
      </c>
    </row>
    <row r="3822" spans="1:10" ht="15" customHeight="1">
      <c r="A3822" s="587"/>
      <c r="B3822" s="291">
        <v>10</v>
      </c>
      <c r="C3822" s="593" t="str">
        <f>_xlfn.CONCAT(Table1[[#This Row],[groupid]],Table1[[#This Row],[Thành phần hao phí]])</f>
        <v>10Sà lan 250T</v>
      </c>
      <c r="D3822" s="594" t="s">
        <v>113</v>
      </c>
      <c r="E3822" s="589" t="s">
        <v>114</v>
      </c>
      <c r="F3822" s="588" t="s">
        <v>103</v>
      </c>
      <c r="G3822" s="595">
        <v>0.192</v>
      </c>
      <c r="H3822" s="590">
        <v>677592</v>
      </c>
      <c r="I3822" s="596">
        <v>1</v>
      </c>
      <c r="J3822" s="591">
        <v>130098</v>
      </c>
    </row>
    <row r="3823" spans="1:10" ht="15" customHeight="1">
      <c r="A3823" s="587"/>
      <c r="B3823" s="291">
        <v>10</v>
      </c>
      <c r="C3823" s="593" t="str">
        <f>_xlfn.CONCAT(Table1[[#This Row],[groupid]],Table1[[#This Row],[Thành phần hao phí]])</f>
        <v>10Sà lan 400T</v>
      </c>
      <c r="D3823" s="594" t="s">
        <v>116</v>
      </c>
      <c r="E3823" s="589" t="s">
        <v>117</v>
      </c>
      <c r="F3823" s="588" t="s">
        <v>103</v>
      </c>
      <c r="G3823" s="595">
        <v>0.192</v>
      </c>
      <c r="H3823" s="590">
        <v>891221</v>
      </c>
      <c r="I3823" s="596">
        <v>1</v>
      </c>
      <c r="J3823" s="591">
        <v>171114</v>
      </c>
    </row>
    <row r="3824" spans="1:10" ht="15" customHeight="1">
      <c r="A3824" s="587"/>
      <c r="B3824" s="291">
        <v>10</v>
      </c>
      <c r="C3824" s="593" t="str">
        <f>_xlfn.CONCAT(Table1[[#This Row],[groupid]],Table1[[#This Row],[Thành phần hao phí]])</f>
        <v>10Cộng</v>
      </c>
      <c r="D3824" s="594"/>
      <c r="E3824" s="589" t="s">
        <v>314</v>
      </c>
      <c r="F3824" s="588"/>
      <c r="G3824" s="595"/>
      <c r="H3824" s="590"/>
      <c r="I3824" s="596"/>
      <c r="J3824" s="591">
        <v>985844</v>
      </c>
    </row>
    <row r="3825" spans="1:10" ht="15" customHeight="1">
      <c r="A3825" s="587">
        <v>11</v>
      </c>
      <c r="B3825" s="291">
        <v>11</v>
      </c>
      <c r="C3825" s="593" t="str">
        <f>_xlfn.CONCAT(Table1[[#This Row],[groupid]],Table1[[#This Row],[Thành phần hao phí]])</f>
        <v>110</v>
      </c>
      <c r="D3825" s="594">
        <v>0</v>
      </c>
      <c r="E3825" s="589">
        <v>0</v>
      </c>
      <c r="F3825" s="588">
        <v>0</v>
      </c>
      <c r="G3825" s="595">
        <v>1</v>
      </c>
      <c r="H3825" s="590"/>
      <c r="I3825" s="596"/>
      <c r="J3825" s="591"/>
    </row>
    <row r="3826" spans="1:10" ht="15" customHeight="1">
      <c r="A3826" s="587"/>
      <c r="B3826" s="291">
        <v>11</v>
      </c>
      <c r="C3826" s="593" t="str">
        <f>_xlfn.CONCAT(Table1[[#This Row],[groupid]],Table1[[#This Row],[Thành phần hao phí]])</f>
        <v>11b) Nhân công</v>
      </c>
      <c r="D3826" s="594"/>
      <c r="E3826" s="589" t="s">
        <v>229</v>
      </c>
      <c r="F3826" s="588"/>
      <c r="G3826" s="595"/>
      <c r="H3826" s="590"/>
      <c r="I3826" s="596"/>
      <c r="J3826" s="591">
        <v>243933</v>
      </c>
    </row>
    <row r="3827" spans="1:10" ht="15" customHeight="1">
      <c r="A3827" s="587"/>
      <c r="B3827" s="291">
        <v>11</v>
      </c>
      <c r="C3827" s="593" t="str">
        <f>_xlfn.CONCAT(Table1[[#This Row],[groupid]],Table1[[#This Row],[Thành phần hao phí]])</f>
        <v>11Nhân công 3,5/7, nhóm 1</v>
      </c>
      <c r="D3827" s="594" t="s">
        <v>96</v>
      </c>
      <c r="E3827" s="589" t="s">
        <v>97</v>
      </c>
      <c r="F3827" s="588" t="s">
        <v>93</v>
      </c>
      <c r="G3827" s="595">
        <v>0.36</v>
      </c>
      <c r="H3827" s="590">
        <v>677592</v>
      </c>
      <c r="I3827" s="596">
        <v>1</v>
      </c>
      <c r="J3827" s="591">
        <v>243933</v>
      </c>
    </row>
    <row r="3828" spans="1:10" ht="15" customHeight="1">
      <c r="A3828" s="587"/>
      <c r="B3828" s="291">
        <v>11</v>
      </c>
      <c r="C3828" s="593" t="str">
        <f>_xlfn.CONCAT(Table1[[#This Row],[groupid]],Table1[[#This Row],[Thành phần hao phí]])</f>
        <v>11c) Máy thi công</v>
      </c>
      <c r="D3828" s="594"/>
      <c r="E3828" s="589" t="s">
        <v>230</v>
      </c>
      <c r="F3828" s="588"/>
      <c r="G3828" s="595"/>
      <c r="H3828" s="590"/>
      <c r="I3828" s="596"/>
      <c r="J3828" s="591">
        <v>679403</v>
      </c>
    </row>
    <row r="3829" spans="1:10" ht="15" customHeight="1">
      <c r="A3829" s="587"/>
      <c r="B3829" s="291">
        <v>11</v>
      </c>
      <c r="C3829" s="593" t="str">
        <f>_xlfn.CONCAT(Table1[[#This Row],[groupid]],Table1[[#This Row],[Thành phần hao phí]])</f>
        <v>11Máy đào gầu dây 1,2m3</v>
      </c>
      <c r="D3829" s="594" t="s">
        <v>105</v>
      </c>
      <c r="E3829" s="589" t="s">
        <v>106</v>
      </c>
      <c r="F3829" s="588" t="s">
        <v>103</v>
      </c>
      <c r="G3829" s="595">
        <v>0.192</v>
      </c>
      <c r="H3829" s="590">
        <v>3538558</v>
      </c>
      <c r="I3829" s="596">
        <v>1</v>
      </c>
      <c r="J3829" s="591">
        <v>679403</v>
      </c>
    </row>
    <row r="3830" spans="1:10" ht="15" customHeight="1">
      <c r="A3830" s="587"/>
      <c r="B3830" s="291">
        <v>11</v>
      </c>
      <c r="C3830" s="593" t="str">
        <f>_xlfn.CONCAT(Table1[[#This Row],[groupid]],Table1[[#This Row],[Thành phần hao phí]])</f>
        <v>11Sà lan 250T</v>
      </c>
      <c r="D3830" s="594" t="s">
        <v>113</v>
      </c>
      <c r="E3830" s="589" t="s">
        <v>114</v>
      </c>
      <c r="F3830" s="588" t="s">
        <v>103</v>
      </c>
      <c r="G3830" s="595">
        <v>0.192</v>
      </c>
      <c r="H3830" s="590">
        <v>0</v>
      </c>
      <c r="I3830" s="596">
        <v>1</v>
      </c>
      <c r="J3830" s="591">
        <v>0</v>
      </c>
    </row>
    <row r="3831" spans="1:10" ht="15" customHeight="1">
      <c r="A3831" s="587"/>
      <c r="B3831" s="291">
        <v>11</v>
      </c>
      <c r="C3831" s="593" t="str">
        <f>_xlfn.CONCAT(Table1[[#This Row],[groupid]],Table1[[#This Row],[Thành phần hao phí]])</f>
        <v>11Sà lan 400T</v>
      </c>
      <c r="D3831" s="594" t="s">
        <v>116</v>
      </c>
      <c r="E3831" s="589" t="s">
        <v>117</v>
      </c>
      <c r="F3831" s="588" t="s">
        <v>103</v>
      </c>
      <c r="G3831" s="595">
        <v>0.192</v>
      </c>
      <c r="H3831" s="590">
        <v>0</v>
      </c>
      <c r="I3831" s="596">
        <v>1</v>
      </c>
      <c r="J3831" s="591">
        <v>0</v>
      </c>
    </row>
    <row r="3832" spans="1:10" ht="15" customHeight="1">
      <c r="A3832" s="587"/>
      <c r="B3832" s="291">
        <v>11</v>
      </c>
      <c r="C3832" s="593" t="str">
        <f>_xlfn.CONCAT(Table1[[#This Row],[groupid]],Table1[[#This Row],[Thành phần hao phí]])</f>
        <v>11Cộng</v>
      </c>
      <c r="D3832" s="594"/>
      <c r="E3832" s="589" t="s">
        <v>314</v>
      </c>
      <c r="F3832" s="588"/>
      <c r="G3832" s="595"/>
      <c r="H3832" s="590"/>
      <c r="I3832" s="596"/>
      <c r="J3832" s="591">
        <v>679403</v>
      </c>
    </row>
    <row r="3833" spans="1:10" ht="15" customHeight="1">
      <c r="A3833" s="587">
        <v>19</v>
      </c>
      <c r="B3833" s="291">
        <v>19</v>
      </c>
      <c r="C3833" s="593" t="str">
        <f>_xlfn.CONCAT(Table1[[#This Row],[groupid]],Table1[[#This Row],[Thành phần hao phí]])</f>
        <v>190</v>
      </c>
      <c r="D3833" s="594">
        <v>0</v>
      </c>
      <c r="E3833" s="589">
        <v>0</v>
      </c>
      <c r="F3833" s="588">
        <v>0</v>
      </c>
      <c r="G3833" s="595">
        <v>1</v>
      </c>
      <c r="H3833" s="590"/>
      <c r="I3833" s="596"/>
      <c r="J3833" s="591"/>
    </row>
    <row r="3834" spans="1:10" ht="15" customHeight="1">
      <c r="A3834" s="587"/>
      <c r="B3834" s="291">
        <v>19</v>
      </c>
      <c r="C3834" s="593" t="str">
        <f>_xlfn.CONCAT(Table1[[#This Row],[groupid]],Table1[[#This Row],[Thành phần hao phí]])</f>
        <v>19b) Nhân công</v>
      </c>
      <c r="D3834" s="594"/>
      <c r="E3834" s="589" t="s">
        <v>229</v>
      </c>
      <c r="F3834" s="588"/>
      <c r="G3834" s="595"/>
      <c r="H3834" s="590"/>
      <c r="I3834" s="596"/>
      <c r="J3834" s="591">
        <v>0</v>
      </c>
    </row>
    <row r="3835" spans="1:10" ht="15" customHeight="1">
      <c r="A3835" s="587"/>
      <c r="B3835" s="291">
        <v>19</v>
      </c>
      <c r="C3835" s="593" t="str">
        <f>_xlfn.CONCAT(Table1[[#This Row],[groupid]],Table1[[#This Row],[Thành phần hao phí]])</f>
        <v>19Nhân công 3,5/7, nhóm 1</v>
      </c>
      <c r="D3835" s="594" t="s">
        <v>96</v>
      </c>
      <c r="E3835" s="589" t="s">
        <v>97</v>
      </c>
      <c r="F3835" s="588" t="s">
        <v>93</v>
      </c>
      <c r="G3835" s="595">
        <v>0.36</v>
      </c>
      <c r="H3835" s="590">
        <v>0</v>
      </c>
      <c r="I3835" s="596">
        <v>1</v>
      </c>
      <c r="J3835" s="591">
        <v>0</v>
      </c>
    </row>
    <row r="3836" spans="1:10" ht="15" customHeight="1">
      <c r="A3836" s="587"/>
      <c r="B3836" s="291">
        <v>19</v>
      </c>
      <c r="C3836" s="593" t="str">
        <f>_xlfn.CONCAT(Table1[[#This Row],[groupid]],Table1[[#This Row],[Thành phần hao phí]])</f>
        <v>19c) Máy thi công</v>
      </c>
      <c r="D3836" s="594"/>
      <c r="E3836" s="589" t="s">
        <v>230</v>
      </c>
      <c r="F3836" s="588"/>
      <c r="G3836" s="595"/>
      <c r="H3836" s="590"/>
      <c r="I3836" s="596"/>
      <c r="J3836" s="591">
        <v>0</v>
      </c>
    </row>
    <row r="3837" spans="1:10" ht="15" customHeight="1">
      <c r="A3837" s="587"/>
      <c r="B3837" s="291">
        <v>19</v>
      </c>
      <c r="C3837" s="593" t="str">
        <f>_xlfn.CONCAT(Table1[[#This Row],[groupid]],Table1[[#This Row],[Thành phần hao phí]])</f>
        <v>19Máy đào gầu dây 1,2m3</v>
      </c>
      <c r="D3837" s="594" t="s">
        <v>105</v>
      </c>
      <c r="E3837" s="589" t="s">
        <v>106</v>
      </c>
      <c r="F3837" s="588" t="s">
        <v>103</v>
      </c>
      <c r="G3837" s="595">
        <v>0.192</v>
      </c>
      <c r="H3837" s="590">
        <v>0</v>
      </c>
      <c r="I3837" s="596">
        <v>1</v>
      </c>
      <c r="J3837" s="591">
        <v>0</v>
      </c>
    </row>
    <row r="3838" spans="1:10" ht="15" customHeight="1">
      <c r="A3838" s="587"/>
      <c r="B3838" s="291">
        <v>19</v>
      </c>
      <c r="C3838" s="593" t="str">
        <f>_xlfn.CONCAT(Table1[[#This Row],[groupid]],Table1[[#This Row],[Thành phần hao phí]])</f>
        <v>19Sà lan 250T</v>
      </c>
      <c r="D3838" s="594" t="s">
        <v>113</v>
      </c>
      <c r="E3838" s="589" t="s">
        <v>114</v>
      </c>
      <c r="F3838" s="588" t="s">
        <v>103</v>
      </c>
      <c r="G3838" s="595">
        <v>0.192</v>
      </c>
      <c r="H3838" s="590">
        <v>0</v>
      </c>
      <c r="I3838" s="596">
        <v>1</v>
      </c>
      <c r="J3838" s="591">
        <v>0</v>
      </c>
    </row>
    <row r="3839" spans="1:10" ht="15" customHeight="1">
      <c r="A3839" s="587"/>
      <c r="B3839" s="291">
        <v>19</v>
      </c>
      <c r="C3839" s="593" t="str">
        <f>_xlfn.CONCAT(Table1[[#This Row],[groupid]],Table1[[#This Row],[Thành phần hao phí]])</f>
        <v>19Sà lan 400T</v>
      </c>
      <c r="D3839" s="594" t="s">
        <v>116</v>
      </c>
      <c r="E3839" s="589" t="s">
        <v>117</v>
      </c>
      <c r="F3839" s="588" t="s">
        <v>103</v>
      </c>
      <c r="G3839" s="595">
        <v>0.192</v>
      </c>
      <c r="H3839" s="590">
        <v>0</v>
      </c>
      <c r="I3839" s="596">
        <v>1</v>
      </c>
      <c r="J3839" s="591">
        <v>0</v>
      </c>
    </row>
    <row r="3840" spans="1:10" ht="15" customHeight="1">
      <c r="A3840" s="587"/>
      <c r="B3840" s="291">
        <v>19</v>
      </c>
      <c r="C3840" s="593" t="str">
        <f>_xlfn.CONCAT(Table1[[#This Row],[groupid]],Table1[[#This Row],[Thành phần hao phí]])</f>
        <v>19Cộng</v>
      </c>
      <c r="D3840" s="594"/>
      <c r="E3840" s="589" t="s">
        <v>314</v>
      </c>
      <c r="F3840" s="588"/>
      <c r="G3840" s="595"/>
      <c r="H3840" s="590"/>
      <c r="I3840" s="596"/>
      <c r="J3840" s="591">
        <v>0</v>
      </c>
    </row>
    <row r="3841" spans="1:10" ht="15" customHeight="1">
      <c r="A3841" s="587">
        <v>13</v>
      </c>
      <c r="B3841" s="291">
        <v>13</v>
      </c>
      <c r="C3841" s="593" t="str">
        <f>_xlfn.CONCAT(Table1[[#This Row],[groupid]],Table1[[#This Row],[Thành phần hao phí]])</f>
        <v>130</v>
      </c>
      <c r="D3841" s="594">
        <v>0</v>
      </c>
      <c r="E3841" s="589">
        <v>0</v>
      </c>
      <c r="F3841" s="588">
        <v>0</v>
      </c>
      <c r="G3841" s="595">
        <v>1</v>
      </c>
      <c r="H3841" s="590"/>
      <c r="I3841" s="596"/>
      <c r="J3841" s="591"/>
    </row>
    <row r="3842" spans="1:10" ht="15" customHeight="1">
      <c r="A3842" s="587"/>
      <c r="B3842" s="291">
        <v>13</v>
      </c>
      <c r="C3842" s="593" t="str">
        <f>_xlfn.CONCAT(Table1[[#This Row],[groupid]],Table1[[#This Row],[Thành phần hao phí]])</f>
        <v>13b) Nhân công</v>
      </c>
      <c r="D3842" s="594"/>
      <c r="E3842" s="589" t="s">
        <v>229</v>
      </c>
      <c r="F3842" s="588"/>
      <c r="G3842" s="595"/>
      <c r="H3842" s="590"/>
      <c r="I3842" s="596"/>
      <c r="J3842" s="591">
        <v>0</v>
      </c>
    </row>
    <row r="3843" spans="1:10" ht="15" customHeight="1">
      <c r="A3843" s="587"/>
      <c r="B3843" s="291">
        <v>13</v>
      </c>
      <c r="C3843" s="593" t="str">
        <f>_xlfn.CONCAT(Table1[[#This Row],[groupid]],Table1[[#This Row],[Thành phần hao phí]])</f>
        <v>13Nhân công 3,5/7, nhóm 1</v>
      </c>
      <c r="D3843" s="594" t="s">
        <v>96</v>
      </c>
      <c r="E3843" s="589" t="s">
        <v>97</v>
      </c>
      <c r="F3843" s="588" t="s">
        <v>93</v>
      </c>
      <c r="G3843" s="595">
        <v>0.36</v>
      </c>
      <c r="H3843" s="590">
        <v>0</v>
      </c>
      <c r="I3843" s="596">
        <v>1</v>
      </c>
      <c r="J3843" s="591">
        <v>0</v>
      </c>
    </row>
    <row r="3844" spans="1:10" ht="15" customHeight="1">
      <c r="A3844" s="587"/>
      <c r="B3844" s="291">
        <v>13</v>
      </c>
      <c r="C3844" s="593" t="str">
        <f>_xlfn.CONCAT(Table1[[#This Row],[groupid]],Table1[[#This Row],[Thành phần hao phí]])</f>
        <v>13c) Máy thi công</v>
      </c>
      <c r="D3844" s="594"/>
      <c r="E3844" s="589" t="s">
        <v>230</v>
      </c>
      <c r="F3844" s="588"/>
      <c r="G3844" s="595"/>
      <c r="H3844" s="590"/>
      <c r="I3844" s="596"/>
      <c r="J3844" s="591">
        <v>0</v>
      </c>
    </row>
    <row r="3845" spans="1:10" ht="15" customHeight="1">
      <c r="A3845" s="587"/>
      <c r="B3845" s="291">
        <v>13</v>
      </c>
      <c r="C3845" s="593" t="str">
        <f>_xlfn.CONCAT(Table1[[#This Row],[groupid]],Table1[[#This Row],[Thành phần hao phí]])</f>
        <v>13Máy đào gầu dây 1,2m3</v>
      </c>
      <c r="D3845" s="594" t="s">
        <v>105</v>
      </c>
      <c r="E3845" s="589" t="s">
        <v>106</v>
      </c>
      <c r="F3845" s="588" t="s">
        <v>103</v>
      </c>
      <c r="G3845" s="595">
        <v>0.192</v>
      </c>
      <c r="H3845" s="590">
        <v>0</v>
      </c>
      <c r="I3845" s="596">
        <v>1</v>
      </c>
      <c r="J3845" s="591">
        <v>0</v>
      </c>
    </row>
    <row r="3846" spans="1:10" ht="15" customHeight="1">
      <c r="A3846" s="587"/>
      <c r="B3846" s="291">
        <v>13</v>
      </c>
      <c r="C3846" s="593" t="str">
        <f>_xlfn.CONCAT(Table1[[#This Row],[groupid]],Table1[[#This Row],[Thành phần hao phí]])</f>
        <v>13Sà lan 250T</v>
      </c>
      <c r="D3846" s="594" t="s">
        <v>113</v>
      </c>
      <c r="E3846" s="589" t="s">
        <v>114</v>
      </c>
      <c r="F3846" s="588" t="s">
        <v>103</v>
      </c>
      <c r="G3846" s="595">
        <v>0.192</v>
      </c>
      <c r="H3846" s="590">
        <v>0</v>
      </c>
      <c r="I3846" s="596">
        <v>1</v>
      </c>
      <c r="J3846" s="591">
        <v>0</v>
      </c>
    </row>
    <row r="3847" spans="1:10" ht="15" customHeight="1">
      <c r="A3847" s="587"/>
      <c r="B3847" s="291">
        <v>13</v>
      </c>
      <c r="C3847" s="593" t="str">
        <f>_xlfn.CONCAT(Table1[[#This Row],[groupid]],Table1[[#This Row],[Thành phần hao phí]])</f>
        <v>13Sà lan 400T</v>
      </c>
      <c r="D3847" s="594" t="s">
        <v>116</v>
      </c>
      <c r="E3847" s="589" t="s">
        <v>117</v>
      </c>
      <c r="F3847" s="588" t="s">
        <v>103</v>
      </c>
      <c r="G3847" s="595">
        <v>0.192</v>
      </c>
      <c r="H3847" s="590">
        <v>0</v>
      </c>
      <c r="I3847" s="596">
        <v>1</v>
      </c>
      <c r="J3847" s="591">
        <v>0</v>
      </c>
    </row>
    <row r="3848" spans="1:10" ht="15" customHeight="1">
      <c r="A3848" s="587"/>
      <c r="B3848" s="291">
        <v>13</v>
      </c>
      <c r="C3848" s="593" t="str">
        <f>_xlfn.CONCAT(Table1[[#This Row],[groupid]],Table1[[#This Row],[Thành phần hao phí]])</f>
        <v>13Cộng</v>
      </c>
      <c r="D3848" s="594"/>
      <c r="E3848" s="589" t="s">
        <v>314</v>
      </c>
      <c r="F3848" s="588"/>
      <c r="G3848" s="595"/>
      <c r="H3848" s="590"/>
      <c r="I3848" s="596"/>
      <c r="J3848" s="591">
        <v>0</v>
      </c>
    </row>
    <row r="3849" spans="1:10" ht="15" customHeight="1">
      <c r="A3849" s="587">
        <v>14</v>
      </c>
      <c r="B3849" s="291">
        <v>14</v>
      </c>
      <c r="C3849" s="593" t="str">
        <f>_xlfn.CONCAT(Table1[[#This Row],[groupid]],Table1[[#This Row],[Thành phần hao phí]])</f>
        <v>140</v>
      </c>
      <c r="D3849" s="594">
        <v>0</v>
      </c>
      <c r="E3849" s="589">
        <v>0</v>
      </c>
      <c r="F3849" s="588">
        <v>0</v>
      </c>
      <c r="G3849" s="595">
        <v>1</v>
      </c>
      <c r="H3849" s="590"/>
      <c r="I3849" s="596"/>
      <c r="J3849" s="591"/>
    </row>
    <row r="3850" spans="1:10" ht="15" customHeight="1">
      <c r="A3850" s="587"/>
      <c r="B3850" s="291">
        <v>14</v>
      </c>
      <c r="C3850" s="593" t="str">
        <f>_xlfn.CONCAT(Table1[[#This Row],[groupid]],Table1[[#This Row],[Thành phần hao phí]])</f>
        <v>14b) Nhân công</v>
      </c>
      <c r="D3850" s="594"/>
      <c r="E3850" s="589" t="s">
        <v>229</v>
      </c>
      <c r="F3850" s="588"/>
      <c r="G3850" s="595"/>
      <c r="H3850" s="590"/>
      <c r="I3850" s="596"/>
      <c r="J3850" s="591">
        <v>0</v>
      </c>
    </row>
    <row r="3851" spans="1:10" ht="15" customHeight="1">
      <c r="A3851" s="587"/>
      <c r="B3851" s="291">
        <v>14</v>
      </c>
      <c r="C3851" s="593" t="str">
        <f>_xlfn.CONCAT(Table1[[#This Row],[groupid]],Table1[[#This Row],[Thành phần hao phí]])</f>
        <v>14Nhân công 3,5/7, nhóm 1</v>
      </c>
      <c r="D3851" s="594" t="s">
        <v>96</v>
      </c>
      <c r="E3851" s="589" t="s">
        <v>97</v>
      </c>
      <c r="F3851" s="588" t="s">
        <v>93</v>
      </c>
      <c r="G3851" s="595">
        <v>0.36</v>
      </c>
      <c r="H3851" s="590">
        <v>0</v>
      </c>
      <c r="I3851" s="596">
        <v>1</v>
      </c>
      <c r="J3851" s="591">
        <v>0</v>
      </c>
    </row>
    <row r="3852" spans="1:10" ht="15" customHeight="1">
      <c r="A3852" s="587"/>
      <c r="B3852" s="291">
        <v>14</v>
      </c>
      <c r="C3852" s="593" t="str">
        <f>_xlfn.CONCAT(Table1[[#This Row],[groupid]],Table1[[#This Row],[Thành phần hao phí]])</f>
        <v>14c) Máy thi công</v>
      </c>
      <c r="D3852" s="594"/>
      <c r="E3852" s="589" t="s">
        <v>230</v>
      </c>
      <c r="F3852" s="588"/>
      <c r="G3852" s="595"/>
      <c r="H3852" s="590"/>
      <c r="I3852" s="596"/>
      <c r="J3852" s="591">
        <v>0</v>
      </c>
    </row>
    <row r="3853" spans="1:10" ht="15" customHeight="1">
      <c r="A3853" s="587"/>
      <c r="B3853" s="291">
        <v>14</v>
      </c>
      <c r="C3853" s="593" t="str">
        <f>_xlfn.CONCAT(Table1[[#This Row],[groupid]],Table1[[#This Row],[Thành phần hao phí]])</f>
        <v>14Máy đào gầu dây 1,2m3</v>
      </c>
      <c r="D3853" s="594" t="s">
        <v>105</v>
      </c>
      <c r="E3853" s="589" t="s">
        <v>106</v>
      </c>
      <c r="F3853" s="588" t="s">
        <v>103</v>
      </c>
      <c r="G3853" s="595">
        <v>0.192</v>
      </c>
      <c r="H3853" s="590">
        <v>0</v>
      </c>
      <c r="I3853" s="596">
        <v>1</v>
      </c>
      <c r="J3853" s="591">
        <v>0</v>
      </c>
    </row>
    <row r="3854" spans="1:10" ht="15" customHeight="1">
      <c r="A3854" s="587"/>
      <c r="B3854" s="291">
        <v>14</v>
      </c>
      <c r="C3854" s="593" t="str">
        <f>_xlfn.CONCAT(Table1[[#This Row],[groupid]],Table1[[#This Row],[Thành phần hao phí]])</f>
        <v>14Sà lan 250T</v>
      </c>
      <c r="D3854" s="594" t="s">
        <v>113</v>
      </c>
      <c r="E3854" s="589" t="s">
        <v>114</v>
      </c>
      <c r="F3854" s="588" t="s">
        <v>103</v>
      </c>
      <c r="G3854" s="595">
        <v>0.192</v>
      </c>
      <c r="H3854" s="590">
        <v>0</v>
      </c>
      <c r="I3854" s="596">
        <v>1</v>
      </c>
      <c r="J3854" s="591">
        <v>0</v>
      </c>
    </row>
    <row r="3855" spans="1:10" ht="15" customHeight="1">
      <c r="A3855" s="587"/>
      <c r="B3855" s="291">
        <v>14</v>
      </c>
      <c r="C3855" s="593" t="str">
        <f>_xlfn.CONCAT(Table1[[#This Row],[groupid]],Table1[[#This Row],[Thành phần hao phí]])</f>
        <v>14Sà lan 400T</v>
      </c>
      <c r="D3855" s="594" t="s">
        <v>116</v>
      </c>
      <c r="E3855" s="589" t="s">
        <v>117</v>
      </c>
      <c r="F3855" s="588" t="s">
        <v>103</v>
      </c>
      <c r="G3855" s="595">
        <v>0.192</v>
      </c>
      <c r="H3855" s="590">
        <v>0</v>
      </c>
      <c r="I3855" s="596">
        <v>1</v>
      </c>
      <c r="J3855" s="591">
        <v>0</v>
      </c>
    </row>
    <row r="3856" spans="1:10" ht="15" customHeight="1">
      <c r="A3856" s="587"/>
      <c r="B3856" s="291">
        <v>14</v>
      </c>
      <c r="C3856" s="593" t="str">
        <f>_xlfn.CONCAT(Table1[[#This Row],[groupid]],Table1[[#This Row],[Thành phần hao phí]])</f>
        <v>14Cộng</v>
      </c>
      <c r="D3856" s="594"/>
      <c r="E3856" s="589" t="s">
        <v>314</v>
      </c>
      <c r="F3856" s="588"/>
      <c r="G3856" s="595"/>
      <c r="H3856" s="590"/>
      <c r="I3856" s="596"/>
      <c r="J3856" s="591">
        <v>0</v>
      </c>
    </row>
    <row r="3857" spans="1:10" ht="15" customHeight="1">
      <c r="A3857" s="587">
        <v>15</v>
      </c>
      <c r="B3857" s="291">
        <v>15</v>
      </c>
      <c r="C3857" s="593" t="str">
        <f>_xlfn.CONCAT(Table1[[#This Row],[groupid]],Table1[[#This Row],[Thành phần hao phí]])</f>
        <v>150</v>
      </c>
      <c r="D3857" s="594">
        <v>0</v>
      </c>
      <c r="E3857" s="589">
        <v>0</v>
      </c>
      <c r="F3857" s="588">
        <v>0</v>
      </c>
      <c r="G3857" s="595">
        <v>1</v>
      </c>
      <c r="H3857" s="590"/>
      <c r="I3857" s="596"/>
      <c r="J3857" s="591"/>
    </row>
    <row r="3858" spans="1:10" ht="15" customHeight="1">
      <c r="A3858" s="587"/>
      <c r="B3858" s="291">
        <v>15</v>
      </c>
      <c r="C3858" s="593" t="str">
        <f>_xlfn.CONCAT(Table1[[#This Row],[groupid]],Table1[[#This Row],[Thành phần hao phí]])</f>
        <v>15b) Nhân công</v>
      </c>
      <c r="D3858" s="594"/>
      <c r="E3858" s="589" t="s">
        <v>229</v>
      </c>
      <c r="F3858" s="588"/>
      <c r="G3858" s="595"/>
      <c r="H3858" s="590"/>
      <c r="I3858" s="596"/>
      <c r="J3858" s="591">
        <v>0</v>
      </c>
    </row>
    <row r="3859" spans="1:10" ht="15" customHeight="1">
      <c r="A3859" s="587"/>
      <c r="B3859" s="291">
        <v>15</v>
      </c>
      <c r="C3859" s="593" t="str">
        <f>_xlfn.CONCAT(Table1[[#This Row],[groupid]],Table1[[#This Row],[Thành phần hao phí]])</f>
        <v>15Nhân công 3,5/7, nhóm 1</v>
      </c>
      <c r="D3859" s="594" t="s">
        <v>96</v>
      </c>
      <c r="E3859" s="589" t="s">
        <v>97</v>
      </c>
      <c r="F3859" s="588" t="s">
        <v>93</v>
      </c>
      <c r="G3859" s="595">
        <v>0.36</v>
      </c>
      <c r="H3859" s="590">
        <v>0</v>
      </c>
      <c r="I3859" s="596">
        <v>1</v>
      </c>
      <c r="J3859" s="591">
        <v>0</v>
      </c>
    </row>
    <row r="3860" spans="1:10" ht="15" customHeight="1">
      <c r="A3860" s="587"/>
      <c r="B3860" s="291">
        <v>15</v>
      </c>
      <c r="C3860" s="593" t="str">
        <f>_xlfn.CONCAT(Table1[[#This Row],[groupid]],Table1[[#This Row],[Thành phần hao phí]])</f>
        <v>15c) Máy thi công</v>
      </c>
      <c r="D3860" s="594"/>
      <c r="E3860" s="589" t="s">
        <v>230</v>
      </c>
      <c r="F3860" s="588"/>
      <c r="G3860" s="595"/>
      <c r="H3860" s="590"/>
      <c r="I3860" s="596"/>
      <c r="J3860" s="591">
        <v>0</v>
      </c>
    </row>
    <row r="3861" spans="1:10" ht="15" customHeight="1">
      <c r="A3861" s="587"/>
      <c r="B3861" s="291">
        <v>15</v>
      </c>
      <c r="C3861" s="593" t="str">
        <f>_xlfn.CONCAT(Table1[[#This Row],[groupid]],Table1[[#This Row],[Thành phần hao phí]])</f>
        <v>15Máy đào gầu dây 1,2m3</v>
      </c>
      <c r="D3861" s="594" t="s">
        <v>105</v>
      </c>
      <c r="E3861" s="589" t="s">
        <v>106</v>
      </c>
      <c r="F3861" s="588" t="s">
        <v>103</v>
      </c>
      <c r="G3861" s="595">
        <v>0.192</v>
      </c>
      <c r="H3861" s="590">
        <v>0</v>
      </c>
      <c r="I3861" s="596">
        <v>1</v>
      </c>
      <c r="J3861" s="591">
        <v>0</v>
      </c>
    </row>
    <row r="3862" spans="1:10" ht="15" customHeight="1">
      <c r="A3862" s="587"/>
      <c r="B3862" s="291">
        <v>15</v>
      </c>
      <c r="C3862" s="593" t="str">
        <f>_xlfn.CONCAT(Table1[[#This Row],[groupid]],Table1[[#This Row],[Thành phần hao phí]])</f>
        <v>15Sà lan 250T</v>
      </c>
      <c r="D3862" s="594" t="s">
        <v>113</v>
      </c>
      <c r="E3862" s="589" t="s">
        <v>114</v>
      </c>
      <c r="F3862" s="588" t="s">
        <v>103</v>
      </c>
      <c r="G3862" s="595">
        <v>0.192</v>
      </c>
      <c r="H3862" s="590">
        <v>0</v>
      </c>
      <c r="I3862" s="596">
        <v>1</v>
      </c>
      <c r="J3862" s="591">
        <v>0</v>
      </c>
    </row>
    <row r="3863" spans="1:10" ht="15" customHeight="1">
      <c r="A3863" s="587"/>
      <c r="B3863" s="291">
        <v>15</v>
      </c>
      <c r="C3863" s="593" t="str">
        <f>_xlfn.CONCAT(Table1[[#This Row],[groupid]],Table1[[#This Row],[Thành phần hao phí]])</f>
        <v>15Sà lan 400T</v>
      </c>
      <c r="D3863" s="594" t="s">
        <v>116</v>
      </c>
      <c r="E3863" s="589" t="s">
        <v>117</v>
      </c>
      <c r="F3863" s="588" t="s">
        <v>103</v>
      </c>
      <c r="G3863" s="595">
        <v>0.192</v>
      </c>
      <c r="H3863" s="590">
        <v>0</v>
      </c>
      <c r="I3863" s="596">
        <v>1</v>
      </c>
      <c r="J3863" s="591">
        <v>0</v>
      </c>
    </row>
    <row r="3864" spans="1:10" ht="15" customHeight="1">
      <c r="A3864" s="587"/>
      <c r="B3864" s="291">
        <v>15</v>
      </c>
      <c r="C3864" s="593" t="str">
        <f>_xlfn.CONCAT(Table1[[#This Row],[groupid]],Table1[[#This Row],[Thành phần hao phí]])</f>
        <v>15Cộng</v>
      </c>
      <c r="D3864" s="594"/>
      <c r="E3864" s="589" t="s">
        <v>314</v>
      </c>
      <c r="F3864" s="588"/>
      <c r="G3864" s="595"/>
      <c r="H3864" s="590"/>
      <c r="I3864" s="596"/>
      <c r="J3864" s="591">
        <v>0</v>
      </c>
    </row>
    <row r="3865" spans="1:10" ht="15" customHeight="1">
      <c r="A3865" s="587">
        <v>16</v>
      </c>
      <c r="B3865" s="291">
        <v>16</v>
      </c>
      <c r="C3865" s="593" t="str">
        <f>_xlfn.CONCAT(Table1[[#This Row],[groupid]],Table1[[#This Row],[Thành phần hao phí]])</f>
        <v>160</v>
      </c>
      <c r="D3865" s="594">
        <v>0</v>
      </c>
      <c r="E3865" s="589">
        <v>0</v>
      </c>
      <c r="F3865" s="588">
        <v>0</v>
      </c>
      <c r="G3865" s="595">
        <v>1</v>
      </c>
      <c r="H3865" s="590"/>
      <c r="I3865" s="596"/>
      <c r="J3865" s="591"/>
    </row>
    <row r="3866" spans="1:10" ht="15" customHeight="1">
      <c r="A3866" s="587"/>
      <c r="B3866" s="291">
        <v>16</v>
      </c>
      <c r="C3866" s="593" t="str">
        <f>_xlfn.CONCAT(Table1[[#This Row],[groupid]],Table1[[#This Row],[Thành phần hao phí]])</f>
        <v>16b) Nhân công</v>
      </c>
      <c r="D3866" s="594"/>
      <c r="E3866" s="589" t="s">
        <v>229</v>
      </c>
      <c r="F3866" s="588"/>
      <c r="G3866" s="595"/>
      <c r="H3866" s="590"/>
      <c r="I3866" s="596"/>
      <c r="J3866" s="591">
        <v>0</v>
      </c>
    </row>
    <row r="3867" spans="1:10" ht="15" customHeight="1">
      <c r="A3867" s="587"/>
      <c r="B3867" s="291">
        <v>16</v>
      </c>
      <c r="C3867" s="593" t="str">
        <f>_xlfn.CONCAT(Table1[[#This Row],[groupid]],Table1[[#This Row],[Thành phần hao phí]])</f>
        <v>16Nhân công 3,5/7, nhóm 1</v>
      </c>
      <c r="D3867" s="594" t="s">
        <v>96</v>
      </c>
      <c r="E3867" s="589" t="s">
        <v>97</v>
      </c>
      <c r="F3867" s="588" t="s">
        <v>93</v>
      </c>
      <c r="G3867" s="595">
        <v>0.36</v>
      </c>
      <c r="H3867" s="590">
        <v>0</v>
      </c>
      <c r="I3867" s="596">
        <v>1</v>
      </c>
      <c r="J3867" s="591">
        <v>0</v>
      </c>
    </row>
    <row r="3868" spans="1:10" ht="15" customHeight="1">
      <c r="A3868" s="587"/>
      <c r="B3868" s="291">
        <v>16</v>
      </c>
      <c r="C3868" s="593" t="str">
        <f>_xlfn.CONCAT(Table1[[#This Row],[groupid]],Table1[[#This Row],[Thành phần hao phí]])</f>
        <v>16c) Máy thi công</v>
      </c>
      <c r="D3868" s="594"/>
      <c r="E3868" s="589" t="s">
        <v>230</v>
      </c>
      <c r="F3868" s="588"/>
      <c r="G3868" s="595"/>
      <c r="H3868" s="590"/>
      <c r="I3868" s="596"/>
      <c r="J3868" s="591">
        <v>0</v>
      </c>
    </row>
    <row r="3869" spans="1:10" ht="15" customHeight="1">
      <c r="A3869" s="587"/>
      <c r="B3869" s="291">
        <v>16</v>
      </c>
      <c r="C3869" s="593" t="str">
        <f>_xlfn.CONCAT(Table1[[#This Row],[groupid]],Table1[[#This Row],[Thành phần hao phí]])</f>
        <v>16Máy đào gầu dây 1,2m3</v>
      </c>
      <c r="D3869" s="594" t="s">
        <v>105</v>
      </c>
      <c r="E3869" s="589" t="s">
        <v>106</v>
      </c>
      <c r="F3869" s="588" t="s">
        <v>103</v>
      </c>
      <c r="G3869" s="595">
        <v>0.192</v>
      </c>
      <c r="H3869" s="590">
        <v>0</v>
      </c>
      <c r="I3869" s="596">
        <v>1</v>
      </c>
      <c r="J3869" s="591">
        <v>0</v>
      </c>
    </row>
    <row r="3870" spans="1:10" ht="15" customHeight="1">
      <c r="A3870" s="587"/>
      <c r="B3870" s="291">
        <v>16</v>
      </c>
      <c r="C3870" s="593" t="str">
        <f>_xlfn.CONCAT(Table1[[#This Row],[groupid]],Table1[[#This Row],[Thành phần hao phí]])</f>
        <v>16Sà lan 250T</v>
      </c>
      <c r="D3870" s="594" t="s">
        <v>113</v>
      </c>
      <c r="E3870" s="589" t="s">
        <v>114</v>
      </c>
      <c r="F3870" s="588" t="s">
        <v>103</v>
      </c>
      <c r="G3870" s="595">
        <v>0.192</v>
      </c>
      <c r="H3870" s="590">
        <v>0</v>
      </c>
      <c r="I3870" s="596">
        <v>1</v>
      </c>
      <c r="J3870" s="591">
        <v>0</v>
      </c>
    </row>
    <row r="3871" spans="1:10" ht="15" customHeight="1">
      <c r="A3871" s="587"/>
      <c r="B3871" s="291">
        <v>16</v>
      </c>
      <c r="C3871" s="593" t="str">
        <f>_xlfn.CONCAT(Table1[[#This Row],[groupid]],Table1[[#This Row],[Thành phần hao phí]])</f>
        <v>16Sà lan 400T</v>
      </c>
      <c r="D3871" s="594" t="s">
        <v>116</v>
      </c>
      <c r="E3871" s="589" t="s">
        <v>117</v>
      </c>
      <c r="F3871" s="588" t="s">
        <v>103</v>
      </c>
      <c r="G3871" s="595">
        <v>0.192</v>
      </c>
      <c r="H3871" s="590">
        <v>0</v>
      </c>
      <c r="I3871" s="596">
        <v>1</v>
      </c>
      <c r="J3871" s="591">
        <v>0</v>
      </c>
    </row>
    <row r="3872" spans="1:10" ht="15" customHeight="1">
      <c r="A3872" s="587"/>
      <c r="B3872" s="291">
        <v>16</v>
      </c>
      <c r="C3872" s="593" t="str">
        <f>_xlfn.CONCAT(Table1[[#This Row],[groupid]],Table1[[#This Row],[Thành phần hao phí]])</f>
        <v>16Cộng</v>
      </c>
      <c r="D3872" s="594"/>
      <c r="E3872" s="589" t="s">
        <v>314</v>
      </c>
      <c r="F3872" s="588"/>
      <c r="G3872" s="595"/>
      <c r="H3872" s="590"/>
      <c r="I3872" s="596"/>
      <c r="J3872" s="591">
        <v>0</v>
      </c>
    </row>
    <row r="3873" spans="1:10" ht="15" customHeight="1">
      <c r="A3873" s="587">
        <v>17</v>
      </c>
      <c r="B3873" s="291">
        <v>17</v>
      </c>
      <c r="C3873" s="593" t="str">
        <f>_xlfn.CONCAT(Table1[[#This Row],[groupid]],Table1[[#This Row],[Thành phần hao phí]])</f>
        <v>170</v>
      </c>
      <c r="D3873" s="594">
        <v>0</v>
      </c>
      <c r="E3873" s="589">
        <v>0</v>
      </c>
      <c r="F3873" s="588">
        <v>0</v>
      </c>
      <c r="G3873" s="595">
        <v>1</v>
      </c>
      <c r="H3873" s="590"/>
      <c r="I3873" s="596"/>
      <c r="J3873" s="591"/>
    </row>
    <row r="3874" spans="1:10" ht="15" customHeight="1">
      <c r="A3874" s="587"/>
      <c r="B3874" s="291">
        <v>17</v>
      </c>
      <c r="C3874" s="593" t="str">
        <f>_xlfn.CONCAT(Table1[[#This Row],[groupid]],Table1[[#This Row],[Thành phần hao phí]])</f>
        <v>17b) Nhân công</v>
      </c>
      <c r="D3874" s="594"/>
      <c r="E3874" s="589" t="s">
        <v>229</v>
      </c>
      <c r="F3874" s="588"/>
      <c r="G3874" s="595"/>
      <c r="H3874" s="590"/>
      <c r="I3874" s="596"/>
      <c r="J3874" s="591">
        <v>0</v>
      </c>
    </row>
    <row r="3875" spans="1:10" ht="15" customHeight="1">
      <c r="A3875" s="587"/>
      <c r="B3875" s="291">
        <v>17</v>
      </c>
      <c r="C3875" s="593" t="str">
        <f>_xlfn.CONCAT(Table1[[#This Row],[groupid]],Table1[[#This Row],[Thành phần hao phí]])</f>
        <v>17Nhân công 3,5/7, nhóm 1</v>
      </c>
      <c r="D3875" s="594" t="s">
        <v>96</v>
      </c>
      <c r="E3875" s="589" t="s">
        <v>97</v>
      </c>
      <c r="F3875" s="588" t="s">
        <v>93</v>
      </c>
      <c r="G3875" s="595">
        <v>0.36</v>
      </c>
      <c r="H3875" s="590">
        <v>0</v>
      </c>
      <c r="I3875" s="596">
        <v>1</v>
      </c>
      <c r="J3875" s="591">
        <v>0</v>
      </c>
    </row>
    <row r="3876" spans="1:10" ht="15" customHeight="1">
      <c r="A3876" s="587"/>
      <c r="B3876" s="291">
        <v>17</v>
      </c>
      <c r="C3876" s="593" t="str">
        <f>_xlfn.CONCAT(Table1[[#This Row],[groupid]],Table1[[#This Row],[Thành phần hao phí]])</f>
        <v>17c) Máy thi công</v>
      </c>
      <c r="D3876" s="594"/>
      <c r="E3876" s="589" t="s">
        <v>230</v>
      </c>
      <c r="F3876" s="588"/>
      <c r="G3876" s="595"/>
      <c r="H3876" s="590"/>
      <c r="I3876" s="596"/>
      <c r="J3876" s="591">
        <v>0</v>
      </c>
    </row>
    <row r="3877" spans="1:10" ht="15" customHeight="1">
      <c r="A3877" s="587"/>
      <c r="B3877" s="291">
        <v>17</v>
      </c>
      <c r="C3877" s="593" t="str">
        <f>_xlfn.CONCAT(Table1[[#This Row],[groupid]],Table1[[#This Row],[Thành phần hao phí]])</f>
        <v>17Máy đào gầu dây 1,2m3</v>
      </c>
      <c r="D3877" s="594" t="s">
        <v>105</v>
      </c>
      <c r="E3877" s="589" t="s">
        <v>106</v>
      </c>
      <c r="F3877" s="588" t="s">
        <v>103</v>
      </c>
      <c r="G3877" s="595">
        <v>0.192</v>
      </c>
      <c r="H3877" s="590">
        <v>0</v>
      </c>
      <c r="I3877" s="596">
        <v>1</v>
      </c>
      <c r="J3877" s="591">
        <v>0</v>
      </c>
    </row>
    <row r="3878" spans="1:10" ht="15" customHeight="1">
      <c r="A3878" s="587"/>
      <c r="B3878" s="291">
        <v>17</v>
      </c>
      <c r="C3878" s="593" t="str">
        <f>_xlfn.CONCAT(Table1[[#This Row],[groupid]],Table1[[#This Row],[Thành phần hao phí]])</f>
        <v>17Sà lan 250T</v>
      </c>
      <c r="D3878" s="594" t="s">
        <v>113</v>
      </c>
      <c r="E3878" s="589" t="s">
        <v>114</v>
      </c>
      <c r="F3878" s="588" t="s">
        <v>103</v>
      </c>
      <c r="G3878" s="595">
        <v>0.192</v>
      </c>
      <c r="H3878" s="590">
        <v>0</v>
      </c>
      <c r="I3878" s="596">
        <v>1</v>
      </c>
      <c r="J3878" s="591">
        <v>0</v>
      </c>
    </row>
    <row r="3879" spans="1:10" ht="15" customHeight="1">
      <c r="A3879" s="587"/>
      <c r="B3879" s="291">
        <v>17</v>
      </c>
      <c r="C3879" s="593" t="str">
        <f>_xlfn.CONCAT(Table1[[#This Row],[groupid]],Table1[[#This Row],[Thành phần hao phí]])</f>
        <v>17Sà lan 400T</v>
      </c>
      <c r="D3879" s="594" t="s">
        <v>116</v>
      </c>
      <c r="E3879" s="589" t="s">
        <v>117</v>
      </c>
      <c r="F3879" s="588" t="s">
        <v>103</v>
      </c>
      <c r="G3879" s="595">
        <v>0.192</v>
      </c>
      <c r="H3879" s="590">
        <v>0</v>
      </c>
      <c r="I3879" s="596">
        <v>1</v>
      </c>
      <c r="J3879" s="591">
        <v>0</v>
      </c>
    </row>
    <row r="3880" spans="1:10" ht="15" customHeight="1">
      <c r="A3880" s="587"/>
      <c r="B3880" s="291">
        <v>17</v>
      </c>
      <c r="C3880" s="593" t="str">
        <f>_xlfn.CONCAT(Table1[[#This Row],[groupid]],Table1[[#This Row],[Thành phần hao phí]])</f>
        <v>17Cộng</v>
      </c>
      <c r="D3880" s="594"/>
      <c r="E3880" s="589" t="s">
        <v>314</v>
      </c>
      <c r="F3880" s="588"/>
      <c r="G3880" s="595"/>
      <c r="H3880" s="590"/>
      <c r="I3880" s="596"/>
      <c r="J3880" s="591">
        <v>0</v>
      </c>
    </row>
    <row r="3881" spans="1:10" ht="15" customHeight="1">
      <c r="A3881" s="587">
        <v>1</v>
      </c>
      <c r="B3881" s="291">
        <v>1</v>
      </c>
      <c r="C3881" s="593" t="str">
        <f>_xlfn.CONCAT(Table1[[#This Row],[groupid]],Table1[[#This Row],[Thành phần hao phí]])</f>
        <v>1Nạo vét bùn bằng thủ công</v>
      </c>
      <c r="D3881" s="594" t="s">
        <v>44</v>
      </c>
      <c r="E3881" s="589" t="s">
        <v>45</v>
      </c>
      <c r="F3881" s="588" t="s">
        <v>46</v>
      </c>
      <c r="G3881" s="595">
        <v>1</v>
      </c>
      <c r="H3881" s="590"/>
      <c r="I3881" s="596"/>
      <c r="J3881" s="591"/>
    </row>
    <row r="3882" spans="1:10" ht="15" customHeight="1">
      <c r="A3882" s="587"/>
      <c r="B3882" s="291">
        <v>1</v>
      </c>
      <c r="C3882" s="593" t="str">
        <f>_xlfn.CONCAT(Table1[[#This Row],[groupid]],Table1[[#This Row],[Thành phần hao phí]])</f>
        <v>1b) Nhân công</v>
      </c>
      <c r="D3882" s="594"/>
      <c r="E3882" s="589" t="s">
        <v>229</v>
      </c>
      <c r="F3882" s="588"/>
      <c r="G3882" s="595"/>
      <c r="H3882" s="590"/>
      <c r="I3882" s="596"/>
      <c r="J3882" s="591">
        <v>211893</v>
      </c>
    </row>
    <row r="3883" spans="1:10" ht="15" customHeight="1">
      <c r="A3883" s="587"/>
      <c r="B3883" s="291">
        <v>1</v>
      </c>
      <c r="C3883" s="593" t="str">
        <f>_xlfn.CONCAT(Table1[[#This Row],[groupid]],Table1[[#This Row],[Thành phần hao phí]])</f>
        <v>1Nhân công 3,0/7, nhóm 1</v>
      </c>
      <c r="D3883" s="594" t="s">
        <v>91</v>
      </c>
      <c r="E3883" s="589" t="s">
        <v>92</v>
      </c>
      <c r="F3883" s="588" t="s">
        <v>93</v>
      </c>
      <c r="G3883" s="595">
        <v>0.94</v>
      </c>
      <c r="H3883" s="590">
        <v>225418</v>
      </c>
      <c r="I3883" s="596">
        <v>1</v>
      </c>
      <c r="J3883" s="591">
        <v>211893</v>
      </c>
    </row>
    <row r="3884" spans="1:10" ht="15" customHeight="1">
      <c r="A3884" s="587">
        <v>2</v>
      </c>
      <c r="B3884" s="291">
        <v>2</v>
      </c>
      <c r="C3884" s="593" t="str">
        <f>_xlfn.CONCAT(Table1[[#This Row],[groupid]],Table1[[#This Row],[Thành phần hao phí]])</f>
        <v>2Nạo vét kênh mương bằng máy đào gầu dây 0,4m3, chiều cao đổ đất &lt;= 3m, bùn đặc lắng đọng dưới 3 năm</v>
      </c>
      <c r="D3884" s="594" t="s">
        <v>52</v>
      </c>
      <c r="E3884" s="589" t="s">
        <v>53</v>
      </c>
      <c r="F3884" s="588" t="s">
        <v>54</v>
      </c>
      <c r="G3884" s="595">
        <v>1</v>
      </c>
      <c r="H3884" s="590"/>
      <c r="I3884" s="596"/>
      <c r="J3884" s="591"/>
    </row>
    <row r="3885" spans="1:10" ht="15" customHeight="1">
      <c r="A3885" s="587"/>
      <c r="B3885" s="291">
        <v>2</v>
      </c>
      <c r="C3885" s="593" t="str">
        <f>_xlfn.CONCAT(Table1[[#This Row],[groupid]],Table1[[#This Row],[Thành phần hao phí]])</f>
        <v>2b) Nhân công</v>
      </c>
      <c r="D3885" s="594"/>
      <c r="E3885" s="589" t="s">
        <v>229</v>
      </c>
      <c r="F3885" s="588"/>
      <c r="G3885" s="595"/>
      <c r="H3885" s="590"/>
      <c r="I3885" s="596"/>
      <c r="J3885" s="591">
        <v>202130</v>
      </c>
    </row>
    <row r="3886" spans="1:10" ht="15" customHeight="1">
      <c r="A3886" s="587"/>
      <c r="B3886" s="291">
        <v>2</v>
      </c>
      <c r="C3886" s="593" t="str">
        <f>_xlfn.CONCAT(Table1[[#This Row],[groupid]],Table1[[#This Row],[Thành phần hao phí]])</f>
        <v>2Nhân công 3,5/7, nhóm 1</v>
      </c>
      <c r="D3886" s="594" t="s">
        <v>96</v>
      </c>
      <c r="E3886" s="589" t="s">
        <v>97</v>
      </c>
      <c r="F3886" s="588" t="s">
        <v>93</v>
      </c>
      <c r="G3886" s="595">
        <v>0.82</v>
      </c>
      <c r="H3886" s="590">
        <v>246500</v>
      </c>
      <c r="I3886" s="596">
        <v>1</v>
      </c>
      <c r="J3886" s="591">
        <v>202130</v>
      </c>
    </row>
    <row r="3887" spans="1:10" ht="15" customHeight="1">
      <c r="A3887" s="587"/>
      <c r="B3887" s="291">
        <v>2</v>
      </c>
      <c r="C3887" s="593" t="str">
        <f>_xlfn.CONCAT(Table1[[#This Row],[groupid]],Table1[[#This Row],[Thành phần hao phí]])</f>
        <v>2c) Máy thi công</v>
      </c>
      <c r="D3887" s="594"/>
      <c r="E3887" s="589" t="s">
        <v>230</v>
      </c>
      <c r="F3887" s="588"/>
      <c r="G3887" s="595"/>
      <c r="H3887" s="590"/>
      <c r="I3887" s="596"/>
      <c r="J3887" s="591">
        <v>978209</v>
      </c>
    </row>
    <row r="3888" spans="1:10" ht="15" customHeight="1">
      <c r="A3888" s="587"/>
      <c r="B3888" s="291">
        <v>2</v>
      </c>
      <c r="C3888" s="593" t="str">
        <f>_xlfn.CONCAT(Table1[[#This Row],[groupid]],Table1[[#This Row],[Thành phần hao phí]])</f>
        <v>2Máy đào gầu dây 0,4m3</v>
      </c>
      <c r="D3888" s="594" t="s">
        <v>101</v>
      </c>
      <c r="E3888" s="589" t="s">
        <v>102</v>
      </c>
      <c r="F3888" s="588" t="s">
        <v>103</v>
      </c>
      <c r="G3888" s="595">
        <v>0.44</v>
      </c>
      <c r="H3888" s="590">
        <v>1992824</v>
      </c>
      <c r="I3888" s="596">
        <v>1</v>
      </c>
      <c r="J3888" s="591">
        <v>876843</v>
      </c>
    </row>
    <row r="3889" spans="1:10" ht="15" customHeight="1">
      <c r="A3889" s="587"/>
      <c r="B3889" s="291">
        <v>2</v>
      </c>
      <c r="C3889" s="593" t="str">
        <f>_xlfn.CONCAT(Table1[[#This Row],[groupid]],Table1[[#This Row],[Thành phần hao phí]])</f>
        <v>2Phao thép 60T đặt máy</v>
      </c>
      <c r="D3889" s="594" t="s">
        <v>108</v>
      </c>
      <c r="E3889" s="589" t="s">
        <v>112</v>
      </c>
      <c r="F3889" s="588" t="s">
        <v>103</v>
      </c>
      <c r="G3889" s="595">
        <v>0.44</v>
      </c>
      <c r="H3889" s="590">
        <v>115189</v>
      </c>
      <c r="I3889" s="596">
        <v>1</v>
      </c>
      <c r="J3889" s="591">
        <v>50683</v>
      </c>
    </row>
    <row r="3890" spans="1:10" ht="15" customHeight="1">
      <c r="A3890" s="587"/>
      <c r="B3890" s="291">
        <v>2</v>
      </c>
      <c r="C3890" s="593" t="str">
        <f>_xlfn.CONCAT(Table1[[#This Row],[groupid]],Table1[[#This Row],[Thành phần hao phí]])</f>
        <v>2Phao thép 60T chứa bùn</v>
      </c>
      <c r="D3890" s="594" t="s">
        <v>108</v>
      </c>
      <c r="E3890" s="589" t="s">
        <v>111</v>
      </c>
      <c r="F3890" s="588" t="s">
        <v>103</v>
      </c>
      <c r="G3890" s="595">
        <v>0.44</v>
      </c>
      <c r="H3890" s="590">
        <v>115189</v>
      </c>
      <c r="I3890" s="596">
        <v>1</v>
      </c>
      <c r="J3890" s="591">
        <v>50683</v>
      </c>
    </row>
    <row r="3891" spans="1:10" ht="15" customHeight="1">
      <c r="A3891" s="587"/>
      <c r="B3891" s="291">
        <v>2</v>
      </c>
      <c r="C3891" s="593" t="str">
        <f>_xlfn.CONCAT(Table1[[#This Row],[groupid]],Table1[[#This Row],[Thành phần hao phí]])</f>
        <v>2Cộng</v>
      </c>
      <c r="D3891" s="594"/>
      <c r="E3891" s="589" t="s">
        <v>314</v>
      </c>
      <c r="F3891" s="588"/>
      <c r="G3891" s="595"/>
      <c r="H3891" s="590"/>
      <c r="I3891" s="596"/>
      <c r="J3891" s="591">
        <v>978209</v>
      </c>
    </row>
    <row r="3892" spans="1:10" ht="15" customHeight="1">
      <c r="A3892" s="587">
        <v>3</v>
      </c>
      <c r="B3892" s="291">
        <v>3</v>
      </c>
      <c r="C3892" s="593" t="str">
        <f>_xlfn.CONCAT(Table1[[#This Row],[groupid]],Table1[[#This Row],[Thành phần hao phí]])</f>
        <v>3Vận chuyển 1km đầu, đi đổ bằng tàu kéo 75cv + phao thép 60T</v>
      </c>
      <c r="D3892" s="594" t="s">
        <v>57</v>
      </c>
      <c r="E3892" s="589" t="s">
        <v>58</v>
      </c>
      <c r="F3892" s="588" t="s">
        <v>54</v>
      </c>
      <c r="G3892" s="595">
        <v>1</v>
      </c>
      <c r="H3892" s="590"/>
      <c r="I3892" s="596"/>
      <c r="J3892" s="591"/>
    </row>
    <row r="3893" spans="1:10" ht="15" customHeight="1">
      <c r="A3893" s="587"/>
      <c r="B3893" s="291">
        <v>3</v>
      </c>
      <c r="C3893" s="593" t="str">
        <f>_xlfn.CONCAT(Table1[[#This Row],[groupid]],Table1[[#This Row],[Thành phần hao phí]])</f>
        <v>3c) Máy thi công</v>
      </c>
      <c r="D3893" s="594"/>
      <c r="E3893" s="589" t="s">
        <v>230</v>
      </c>
      <c r="F3893" s="588"/>
      <c r="G3893" s="595"/>
      <c r="H3893" s="590"/>
      <c r="I3893" s="596"/>
      <c r="J3893" s="591">
        <v>343452</v>
      </c>
    </row>
    <row r="3894" spans="1:10" ht="15" customHeight="1">
      <c r="A3894" s="587"/>
      <c r="B3894" s="291">
        <v>3</v>
      </c>
      <c r="C3894" s="593" t="str">
        <f>_xlfn.CONCAT(Table1[[#This Row],[groupid]],Table1[[#This Row],[Thành phần hao phí]])</f>
        <v>3Phao thép 60T</v>
      </c>
      <c r="D3894" s="594" t="s">
        <v>108</v>
      </c>
      <c r="E3894" s="589" t="s">
        <v>109</v>
      </c>
      <c r="F3894" s="588" t="s">
        <v>103</v>
      </c>
      <c r="G3894" s="595">
        <v>9.4E-2</v>
      </c>
      <c r="H3894" s="590">
        <v>115189</v>
      </c>
      <c r="I3894" s="596">
        <v>1</v>
      </c>
      <c r="J3894" s="591">
        <v>10828</v>
      </c>
    </row>
    <row r="3895" spans="1:10" ht="15" customHeight="1">
      <c r="A3895" s="587"/>
      <c r="B3895" s="291">
        <v>3</v>
      </c>
      <c r="C3895" s="593" t="str">
        <f>_xlfn.CONCAT(Table1[[#This Row],[groupid]],Table1[[#This Row],[Thành phần hao phí]])</f>
        <v>3Tàu kéo 75CV</v>
      </c>
      <c r="D3895" s="594" t="s">
        <v>123</v>
      </c>
      <c r="E3895" s="589" t="s">
        <v>124</v>
      </c>
      <c r="F3895" s="588" t="s">
        <v>103</v>
      </c>
      <c r="G3895" s="595">
        <v>9.4E-2</v>
      </c>
      <c r="H3895" s="590">
        <v>3538558</v>
      </c>
      <c r="I3895" s="596">
        <v>1</v>
      </c>
      <c r="J3895" s="591">
        <v>332624</v>
      </c>
    </row>
    <row r="3896" spans="1:10" ht="15" customHeight="1">
      <c r="A3896" s="587"/>
      <c r="B3896" s="291">
        <v>3</v>
      </c>
      <c r="C3896" s="593" t="str">
        <f>_xlfn.CONCAT(Table1[[#This Row],[groupid]],Table1[[#This Row],[Thành phần hao phí]])</f>
        <v>3Cộng</v>
      </c>
      <c r="D3896" s="594"/>
      <c r="E3896" s="589" t="s">
        <v>314</v>
      </c>
      <c r="F3896" s="588"/>
      <c r="G3896" s="595"/>
      <c r="H3896" s="590"/>
      <c r="I3896" s="596"/>
      <c r="J3896" s="591">
        <v>343452</v>
      </c>
    </row>
    <row r="3897" spans="1:10" ht="15" customHeight="1">
      <c r="A3897" s="587">
        <v>4</v>
      </c>
      <c r="B3897" s="291">
        <v>4</v>
      </c>
      <c r="C3897" s="593" t="str">
        <f>_xlfn.CONCAT(Table1[[#This Row],[groupid]],Table1[[#This Row],[Thành phần hao phí]])</f>
        <v>4Vận chuyển đất, cát đổ đi bằng tàu kéo 360CV, sà lan 400 tấn, vận chuyển 1 km tiếp theo, cự ly &lt;= 6km</v>
      </c>
      <c r="D3897" s="594" t="s">
        <v>60</v>
      </c>
      <c r="E3897" s="589" t="s">
        <v>61</v>
      </c>
      <c r="F3897" s="588" t="s">
        <v>54</v>
      </c>
      <c r="G3897" s="595">
        <v>1</v>
      </c>
      <c r="H3897" s="590"/>
      <c r="I3897" s="596"/>
      <c r="J3897" s="591"/>
    </row>
    <row r="3898" spans="1:10" ht="15" customHeight="1">
      <c r="A3898" s="587"/>
      <c r="B3898" s="291">
        <v>4</v>
      </c>
      <c r="C3898" s="593" t="str">
        <f>_xlfn.CONCAT(Table1[[#This Row],[groupid]],Table1[[#This Row],[Thành phần hao phí]])</f>
        <v>4c) Máy thi công</v>
      </c>
      <c r="D3898" s="594"/>
      <c r="E3898" s="589" t="s">
        <v>230</v>
      </c>
      <c r="F3898" s="588"/>
      <c r="G3898" s="595"/>
      <c r="H3898" s="590"/>
      <c r="I3898" s="596"/>
      <c r="J3898" s="591">
        <v>555370</v>
      </c>
    </row>
    <row r="3899" spans="1:10" ht="15" customHeight="1">
      <c r="A3899" s="587"/>
      <c r="B3899" s="291">
        <v>4</v>
      </c>
      <c r="C3899" s="593" t="str">
        <f>_xlfn.CONCAT(Table1[[#This Row],[groupid]],Table1[[#This Row],[Thành phần hao phí]])</f>
        <v>4Phao thép 60T</v>
      </c>
      <c r="D3899" s="594" t="s">
        <v>108</v>
      </c>
      <c r="E3899" s="589" t="s">
        <v>109</v>
      </c>
      <c r="F3899" s="588" t="s">
        <v>103</v>
      </c>
      <c r="G3899" s="595">
        <v>0.08</v>
      </c>
      <c r="H3899" s="590">
        <v>115189</v>
      </c>
      <c r="I3899" s="596">
        <v>1.9</v>
      </c>
      <c r="J3899" s="591">
        <v>17509</v>
      </c>
    </row>
    <row r="3900" spans="1:10" ht="15" customHeight="1">
      <c r="A3900" s="587"/>
      <c r="B3900" s="291">
        <v>4</v>
      </c>
      <c r="C3900" s="593" t="str">
        <f>_xlfn.CONCAT(Table1[[#This Row],[groupid]],Table1[[#This Row],[Thành phần hao phí]])</f>
        <v>4Tàu kéo 75CV</v>
      </c>
      <c r="D3900" s="594" t="s">
        <v>123</v>
      </c>
      <c r="E3900" s="589" t="s">
        <v>124</v>
      </c>
      <c r="F3900" s="588" t="s">
        <v>103</v>
      </c>
      <c r="G3900" s="595">
        <v>0.08</v>
      </c>
      <c r="H3900" s="590">
        <v>3538558</v>
      </c>
      <c r="I3900" s="596">
        <v>1.9</v>
      </c>
      <c r="J3900" s="591">
        <v>537861</v>
      </c>
    </row>
    <row r="3901" spans="1:10" ht="15" customHeight="1">
      <c r="A3901" s="587"/>
      <c r="B3901" s="291">
        <v>4</v>
      </c>
      <c r="C3901" s="593" t="str">
        <f>_xlfn.CONCAT(Table1[[#This Row],[groupid]],Table1[[#This Row],[Thành phần hao phí]])</f>
        <v>4Cộng</v>
      </c>
      <c r="D3901" s="594"/>
      <c r="E3901" s="589" t="s">
        <v>314</v>
      </c>
      <c r="F3901" s="588"/>
      <c r="G3901" s="595"/>
      <c r="H3901" s="590"/>
      <c r="I3901" s="596"/>
      <c r="J3901" s="591">
        <v>555370</v>
      </c>
    </row>
    <row r="3902" spans="1:10" ht="15" customHeight="1">
      <c r="A3902" s="587">
        <v>5</v>
      </c>
      <c r="B3902" s="291">
        <v>5</v>
      </c>
      <c r="C3902" s="593" t="str">
        <f>_xlfn.CONCAT(Table1[[#This Row],[groupid]],Table1[[#This Row],[Thành phần hao phí]])</f>
        <v>5Đào xúc bùn lên xà lan 400T bằng máy đào gầu dây &lt;1,25m3, (máy đào đứng trên phao thép trọng tải 60T)</v>
      </c>
      <c r="D3902" s="594" t="s">
        <v>63</v>
      </c>
      <c r="E3902" s="589" t="s">
        <v>64</v>
      </c>
      <c r="F3902" s="588" t="s">
        <v>54</v>
      </c>
      <c r="G3902" s="595">
        <v>1</v>
      </c>
      <c r="H3902" s="590"/>
      <c r="I3902" s="596"/>
      <c r="J3902" s="591"/>
    </row>
    <row r="3903" spans="1:10" ht="15" customHeight="1">
      <c r="A3903" s="587"/>
      <c r="B3903" s="291">
        <v>5</v>
      </c>
      <c r="C3903" s="593" t="str">
        <f>_xlfn.CONCAT(Table1[[#This Row],[groupid]],Table1[[#This Row],[Thành phần hao phí]])</f>
        <v>5b) Nhân công</v>
      </c>
      <c r="D3903" s="594"/>
      <c r="E3903" s="589" t="s">
        <v>229</v>
      </c>
      <c r="F3903" s="588"/>
      <c r="G3903" s="595"/>
      <c r="H3903" s="590"/>
      <c r="I3903" s="596"/>
      <c r="J3903" s="591">
        <v>88740</v>
      </c>
    </row>
    <row r="3904" spans="1:10" ht="15" customHeight="1">
      <c r="A3904" s="587"/>
      <c r="B3904" s="291">
        <v>5</v>
      </c>
      <c r="C3904" s="593" t="str">
        <f>_xlfn.CONCAT(Table1[[#This Row],[groupid]],Table1[[#This Row],[Thành phần hao phí]])</f>
        <v>5Nhân công 3,5/7, nhóm 1</v>
      </c>
      <c r="D3904" s="594" t="s">
        <v>96</v>
      </c>
      <c r="E3904" s="589" t="s">
        <v>97</v>
      </c>
      <c r="F3904" s="588" t="s">
        <v>93</v>
      </c>
      <c r="G3904" s="595">
        <v>0.36</v>
      </c>
      <c r="H3904" s="590">
        <v>246500</v>
      </c>
      <c r="I3904" s="596">
        <v>1</v>
      </c>
      <c r="J3904" s="591">
        <v>88740</v>
      </c>
    </row>
    <row r="3905" spans="1:10" ht="15" customHeight="1">
      <c r="A3905" s="587"/>
      <c r="B3905" s="291">
        <v>5</v>
      </c>
      <c r="C3905" s="593" t="str">
        <f>_xlfn.CONCAT(Table1[[#This Row],[groupid]],Table1[[#This Row],[Thành phần hao phí]])</f>
        <v>5c) Máy thi công</v>
      </c>
      <c r="D3905" s="594"/>
      <c r="E3905" s="589" t="s">
        <v>230</v>
      </c>
      <c r="F3905" s="588"/>
      <c r="G3905" s="595"/>
      <c r="H3905" s="590"/>
      <c r="I3905" s="596"/>
      <c r="J3905" s="591">
        <v>1007960</v>
      </c>
    </row>
    <row r="3906" spans="1:10" ht="15" customHeight="1">
      <c r="A3906" s="587"/>
      <c r="B3906" s="291">
        <v>5</v>
      </c>
      <c r="C3906" s="593" t="str">
        <f>_xlfn.CONCAT(Table1[[#This Row],[groupid]],Table1[[#This Row],[Thành phần hao phí]])</f>
        <v>5Máy đào gầu dây 1,2m3</v>
      </c>
      <c r="D3906" s="594" t="s">
        <v>105</v>
      </c>
      <c r="E3906" s="589" t="s">
        <v>106</v>
      </c>
      <c r="F3906" s="588" t="s">
        <v>103</v>
      </c>
      <c r="G3906" s="595">
        <v>0.192</v>
      </c>
      <c r="H3906" s="590">
        <v>3565793</v>
      </c>
      <c r="I3906" s="596">
        <v>1</v>
      </c>
      <c r="J3906" s="591">
        <v>684632</v>
      </c>
    </row>
    <row r="3907" spans="1:10" ht="15" customHeight="1">
      <c r="A3907" s="587"/>
      <c r="B3907" s="291">
        <v>5</v>
      </c>
      <c r="C3907" s="593" t="str">
        <f>_xlfn.CONCAT(Table1[[#This Row],[groupid]],Table1[[#This Row],[Thành phần hao phí]])</f>
        <v>5Sà lan 250T</v>
      </c>
      <c r="D3907" s="594" t="s">
        <v>113</v>
      </c>
      <c r="E3907" s="589" t="s">
        <v>114</v>
      </c>
      <c r="F3907" s="588" t="s">
        <v>103</v>
      </c>
      <c r="G3907" s="595">
        <v>0.192</v>
      </c>
      <c r="H3907" s="590">
        <v>677592</v>
      </c>
      <c r="I3907" s="596">
        <v>1</v>
      </c>
      <c r="J3907" s="591">
        <v>130098</v>
      </c>
    </row>
    <row r="3908" spans="1:10" ht="15" customHeight="1">
      <c r="A3908" s="587"/>
      <c r="B3908" s="291">
        <v>5</v>
      </c>
      <c r="C3908" s="593" t="str">
        <f>_xlfn.CONCAT(Table1[[#This Row],[groupid]],Table1[[#This Row],[Thành phần hao phí]])</f>
        <v>5Phao thép 60T chứa bùn</v>
      </c>
      <c r="D3908" s="594" t="s">
        <v>108</v>
      </c>
      <c r="E3908" s="589" t="s">
        <v>111</v>
      </c>
      <c r="F3908" s="588" t="s">
        <v>103</v>
      </c>
      <c r="G3908" s="595">
        <v>0.192</v>
      </c>
      <c r="H3908" s="590">
        <v>115189</v>
      </c>
      <c r="I3908" s="596">
        <v>1</v>
      </c>
      <c r="J3908" s="591">
        <v>22116</v>
      </c>
    </row>
    <row r="3909" spans="1:10" ht="15" customHeight="1">
      <c r="A3909" s="587"/>
      <c r="B3909" s="291">
        <v>5</v>
      </c>
      <c r="C3909" s="593" t="str">
        <f>_xlfn.CONCAT(Table1[[#This Row],[groupid]],Table1[[#This Row],[Thành phần hao phí]])</f>
        <v>5Sà lan 400T nhận bùn</v>
      </c>
      <c r="D3909" s="594" t="s">
        <v>116</v>
      </c>
      <c r="E3909" s="589" t="s">
        <v>119</v>
      </c>
      <c r="F3909" s="588" t="s">
        <v>103</v>
      </c>
      <c r="G3909" s="595">
        <v>0.192</v>
      </c>
      <c r="H3909" s="590">
        <v>891221</v>
      </c>
      <c r="I3909" s="596">
        <v>1</v>
      </c>
      <c r="J3909" s="591">
        <v>171114</v>
      </c>
    </row>
    <row r="3910" spans="1:10" ht="15" customHeight="1">
      <c r="A3910" s="587"/>
      <c r="B3910" s="291">
        <v>5</v>
      </c>
      <c r="C3910" s="593" t="str">
        <f>_xlfn.CONCAT(Table1[[#This Row],[groupid]],Table1[[#This Row],[Thành phần hao phí]])</f>
        <v>5Cộng</v>
      </c>
      <c r="D3910" s="594"/>
      <c r="E3910" s="589" t="s">
        <v>314</v>
      </c>
      <c r="F3910" s="588"/>
      <c r="G3910" s="595"/>
      <c r="H3910" s="590"/>
      <c r="I3910" s="596"/>
      <c r="J3910" s="591">
        <v>1007960</v>
      </c>
    </row>
    <row r="3911" spans="1:10" ht="15" customHeight="1">
      <c r="A3911" s="587">
        <v>6</v>
      </c>
      <c r="B3911" s="291">
        <v>6</v>
      </c>
      <c r="C3911" s="593" t="str">
        <f>_xlfn.CONCAT(Table1[[#This Row],[groupid]],Table1[[#This Row],[Thành phần hao phí]])</f>
        <v>6Vận chuyển đất, bùn đổ đi bằng tàu kéo 360CV, sà lan 400 tấn, vận chuyển 1 km đầu</v>
      </c>
      <c r="D3911" s="594" t="s">
        <v>57</v>
      </c>
      <c r="E3911" s="589" t="s">
        <v>67</v>
      </c>
      <c r="F3911" s="588" t="s">
        <v>54</v>
      </c>
      <c r="G3911" s="595">
        <v>1</v>
      </c>
      <c r="H3911" s="590"/>
      <c r="I3911" s="596"/>
      <c r="J3911" s="591"/>
    </row>
    <row r="3912" spans="1:10" ht="15" customHeight="1">
      <c r="A3912" s="587"/>
      <c r="B3912" s="291">
        <v>6</v>
      </c>
      <c r="C3912" s="593" t="str">
        <f>_xlfn.CONCAT(Table1[[#This Row],[groupid]],Table1[[#This Row],[Thành phần hao phí]])</f>
        <v>6c) Máy thi công</v>
      </c>
      <c r="D3912" s="594"/>
      <c r="E3912" s="589" t="s">
        <v>230</v>
      </c>
      <c r="F3912" s="588"/>
      <c r="G3912" s="595"/>
      <c r="H3912" s="590"/>
      <c r="I3912" s="596"/>
      <c r="J3912" s="591">
        <v>634088</v>
      </c>
    </row>
    <row r="3913" spans="1:10" ht="15" customHeight="1">
      <c r="A3913" s="587"/>
      <c r="B3913" s="291">
        <v>6</v>
      </c>
      <c r="C3913" s="593" t="str">
        <f>_xlfn.CONCAT(Table1[[#This Row],[groupid]],Table1[[#This Row],[Thành phần hao phí]])</f>
        <v>6Sà lan 400T</v>
      </c>
      <c r="D3913" s="594" t="s">
        <v>116</v>
      </c>
      <c r="E3913" s="589" t="s">
        <v>117</v>
      </c>
      <c r="F3913" s="588" t="s">
        <v>103</v>
      </c>
      <c r="G3913" s="595">
        <v>9.4E-2</v>
      </c>
      <c r="H3913" s="590">
        <v>891221</v>
      </c>
      <c r="I3913" s="596">
        <v>1</v>
      </c>
      <c r="J3913" s="591">
        <v>83775</v>
      </c>
    </row>
    <row r="3914" spans="1:10" ht="15" customHeight="1">
      <c r="A3914" s="587"/>
      <c r="B3914" s="291">
        <v>6</v>
      </c>
      <c r="C3914" s="593" t="str">
        <f>_xlfn.CONCAT(Table1[[#This Row],[groupid]],Table1[[#This Row],[Thành phần hao phí]])</f>
        <v>6Tàu kéo 360CV</v>
      </c>
      <c r="D3914" s="594" t="s">
        <v>120</v>
      </c>
      <c r="E3914" s="589" t="s">
        <v>121</v>
      </c>
      <c r="F3914" s="588" t="s">
        <v>103</v>
      </c>
      <c r="G3914" s="595">
        <v>9.4E-2</v>
      </c>
      <c r="H3914" s="590">
        <v>5854397</v>
      </c>
      <c r="I3914" s="596">
        <v>1</v>
      </c>
      <c r="J3914" s="591">
        <v>550313</v>
      </c>
    </row>
    <row r="3915" spans="1:10" ht="15" customHeight="1">
      <c r="A3915" s="587"/>
      <c r="B3915" s="291">
        <v>6</v>
      </c>
      <c r="C3915" s="593" t="str">
        <f>_xlfn.CONCAT(Table1[[#This Row],[groupid]],Table1[[#This Row],[Thành phần hao phí]])</f>
        <v>6Cộng</v>
      </c>
      <c r="D3915" s="594"/>
      <c r="E3915" s="589" t="s">
        <v>314</v>
      </c>
      <c r="F3915" s="588"/>
      <c r="G3915" s="595"/>
      <c r="H3915" s="590"/>
      <c r="I3915" s="596"/>
      <c r="J3915" s="591">
        <v>634088</v>
      </c>
    </row>
    <row r="3916" spans="1:10" ht="15" customHeight="1">
      <c r="A3916" s="587">
        <v>7</v>
      </c>
      <c r="B3916" s="291">
        <v>7</v>
      </c>
      <c r="C3916" s="593" t="str">
        <f>_xlfn.CONCAT(Table1[[#This Row],[groupid]],Table1[[#This Row],[Thành phần hao phí]])</f>
        <v>7Vận chuyển đất, bùn đổ đi bằng tàu kéo 360CV, sà lan 400 tấn, vận chuyển 1 km tiếp theo, cự ly &lt;= 6km</v>
      </c>
      <c r="D3916" s="594" t="s">
        <v>60</v>
      </c>
      <c r="E3916" s="589" t="s">
        <v>69</v>
      </c>
      <c r="F3916" s="588" t="s">
        <v>54</v>
      </c>
      <c r="G3916" s="595">
        <v>1</v>
      </c>
      <c r="H3916" s="590"/>
      <c r="I3916" s="596"/>
      <c r="J3916" s="591"/>
    </row>
    <row r="3917" spans="1:10" ht="15" customHeight="1">
      <c r="A3917" s="587"/>
      <c r="B3917" s="291">
        <v>7</v>
      </c>
      <c r="C3917" s="593" t="str">
        <f>_xlfn.CONCAT(Table1[[#This Row],[groupid]],Table1[[#This Row],[Thành phần hao phí]])</f>
        <v>7c) Máy thi công</v>
      </c>
      <c r="D3917" s="594"/>
      <c r="E3917" s="589" t="s">
        <v>230</v>
      </c>
      <c r="F3917" s="588"/>
      <c r="G3917" s="595"/>
      <c r="H3917" s="590"/>
      <c r="I3917" s="596"/>
      <c r="J3917" s="591">
        <v>2698247</v>
      </c>
    </row>
    <row r="3918" spans="1:10" ht="15" customHeight="1">
      <c r="A3918" s="587"/>
      <c r="B3918" s="291">
        <v>7</v>
      </c>
      <c r="C3918" s="593" t="str">
        <f>_xlfn.CONCAT(Table1[[#This Row],[groupid]],Table1[[#This Row],[Thành phần hao phí]])</f>
        <v>7Sà lan 400T</v>
      </c>
      <c r="D3918" s="594" t="s">
        <v>116</v>
      </c>
      <c r="E3918" s="589" t="s">
        <v>117</v>
      </c>
      <c r="F3918" s="588" t="s">
        <v>103</v>
      </c>
      <c r="G3918" s="595">
        <v>0.08</v>
      </c>
      <c r="H3918" s="590">
        <v>891221</v>
      </c>
      <c r="I3918" s="596">
        <v>5</v>
      </c>
      <c r="J3918" s="591">
        <v>356488</v>
      </c>
    </row>
    <row r="3919" spans="1:10" ht="15" customHeight="1">
      <c r="A3919" s="587"/>
      <c r="B3919" s="291">
        <v>7</v>
      </c>
      <c r="C3919" s="593" t="str">
        <f>_xlfn.CONCAT(Table1[[#This Row],[groupid]],Table1[[#This Row],[Thành phần hao phí]])</f>
        <v>7Tàu kéo 360CV</v>
      </c>
      <c r="D3919" s="594" t="s">
        <v>120</v>
      </c>
      <c r="E3919" s="589" t="s">
        <v>121</v>
      </c>
      <c r="F3919" s="588" t="s">
        <v>103</v>
      </c>
      <c r="G3919" s="595">
        <v>0.08</v>
      </c>
      <c r="H3919" s="590">
        <v>5854397</v>
      </c>
      <c r="I3919" s="596">
        <v>5</v>
      </c>
      <c r="J3919" s="591">
        <v>2341759</v>
      </c>
    </row>
    <row r="3920" spans="1:10" ht="15" customHeight="1">
      <c r="A3920" s="587"/>
      <c r="B3920" s="291">
        <v>7</v>
      </c>
      <c r="C3920" s="593" t="str">
        <f>_xlfn.CONCAT(Table1[[#This Row],[groupid]],Table1[[#This Row],[Thành phần hao phí]])</f>
        <v>7Cộng</v>
      </c>
      <c r="D3920" s="594"/>
      <c r="E3920" s="589" t="s">
        <v>314</v>
      </c>
      <c r="F3920" s="588"/>
      <c r="G3920" s="595"/>
      <c r="H3920" s="590"/>
      <c r="I3920" s="596"/>
      <c r="J3920" s="591">
        <v>2698247</v>
      </c>
    </row>
    <row r="3921" spans="1:10" ht="15" customHeight="1">
      <c r="A3921" s="587">
        <v>8</v>
      </c>
      <c r="B3921" s="291">
        <v>8</v>
      </c>
      <c r="C3921" s="593" t="str">
        <f>_xlfn.CONCAT(Table1[[#This Row],[groupid]],Table1[[#This Row],[Thành phần hao phí]])</f>
        <v>8Vận chuyển đất, bùn đổ đi bằng tàu kéo 360CV, sà lan 400 tấn, vận chuyển 1 km tiếp theo, cự ly từ 6 - 20km</v>
      </c>
      <c r="D3921" s="594" t="s">
        <v>71</v>
      </c>
      <c r="E3921" s="589" t="s">
        <v>72</v>
      </c>
      <c r="F3921" s="588" t="s">
        <v>54</v>
      </c>
      <c r="G3921" s="595">
        <v>1</v>
      </c>
      <c r="H3921" s="590"/>
      <c r="I3921" s="596"/>
      <c r="J3921" s="591"/>
    </row>
    <row r="3922" spans="1:10" ht="15" customHeight="1">
      <c r="A3922" s="587"/>
      <c r="B3922" s="291">
        <v>8</v>
      </c>
      <c r="C3922" s="593" t="str">
        <f>_xlfn.CONCAT(Table1[[#This Row],[groupid]],Table1[[#This Row],[Thành phần hao phí]])</f>
        <v>8c) Máy thi công</v>
      </c>
      <c r="D3922" s="594"/>
      <c r="E3922" s="589" t="s">
        <v>230</v>
      </c>
      <c r="F3922" s="588"/>
      <c r="G3922" s="595"/>
      <c r="H3922" s="590"/>
      <c r="I3922" s="596"/>
      <c r="J3922" s="591">
        <v>6705145</v>
      </c>
    </row>
    <row r="3923" spans="1:10" ht="15" customHeight="1">
      <c r="A3923" s="587"/>
      <c r="B3923" s="291">
        <v>8</v>
      </c>
      <c r="C3923" s="593" t="str">
        <f>_xlfn.CONCAT(Table1[[#This Row],[groupid]],Table1[[#This Row],[Thành phần hao phí]])</f>
        <v>8Sà lan 400T</v>
      </c>
      <c r="D3923" s="594" t="s">
        <v>116</v>
      </c>
      <c r="E3923" s="589" t="s">
        <v>117</v>
      </c>
      <c r="F3923" s="588" t="s">
        <v>103</v>
      </c>
      <c r="G3923" s="595">
        <v>7.0999999999999994E-2</v>
      </c>
      <c r="H3923" s="590">
        <v>891221</v>
      </c>
      <c r="I3923" s="596">
        <v>14</v>
      </c>
      <c r="J3923" s="591">
        <v>885874</v>
      </c>
    </row>
    <row r="3924" spans="1:10" ht="15" customHeight="1">
      <c r="A3924" s="587"/>
      <c r="B3924" s="291">
        <v>8</v>
      </c>
      <c r="C3924" s="593" t="str">
        <f>_xlfn.CONCAT(Table1[[#This Row],[groupid]],Table1[[#This Row],[Thành phần hao phí]])</f>
        <v>8Tàu kéo 360CV</v>
      </c>
      <c r="D3924" s="594" t="s">
        <v>120</v>
      </c>
      <c r="E3924" s="589" t="s">
        <v>121</v>
      </c>
      <c r="F3924" s="588" t="s">
        <v>103</v>
      </c>
      <c r="G3924" s="595">
        <v>7.0999999999999994E-2</v>
      </c>
      <c r="H3924" s="590">
        <v>5854397</v>
      </c>
      <c r="I3924" s="596">
        <v>14</v>
      </c>
      <c r="J3924" s="591">
        <v>5819271</v>
      </c>
    </row>
    <row r="3925" spans="1:10" ht="15" customHeight="1">
      <c r="A3925" s="587"/>
      <c r="B3925" s="291">
        <v>8</v>
      </c>
      <c r="C3925" s="593" t="str">
        <f>_xlfn.CONCAT(Table1[[#This Row],[groupid]],Table1[[#This Row],[Thành phần hao phí]])</f>
        <v>8Cộng</v>
      </c>
      <c r="D3925" s="594"/>
      <c r="E3925" s="589" t="s">
        <v>314</v>
      </c>
      <c r="F3925" s="588"/>
      <c r="G3925" s="595"/>
      <c r="H3925" s="590"/>
      <c r="I3925" s="596"/>
      <c r="J3925" s="591">
        <v>6705145</v>
      </c>
    </row>
    <row r="3926" spans="1:10" ht="15" customHeight="1">
      <c r="A3926" s="587">
        <v>9</v>
      </c>
      <c r="B3926" s="291">
        <v>9</v>
      </c>
      <c r="C3926" s="593" t="str">
        <f>_xlfn.CONCAT(Table1[[#This Row],[groupid]],Table1[[#This Row],[Thành phần hao phí]])</f>
        <v>9Vận chuyển đất, bùn đổ đi bằng tàu kéo 360CV, sà lan 400 tấn, vận chuyển 1 km tiếp theo, cự ly &gt; 20km</v>
      </c>
      <c r="D3926" s="594" t="s">
        <v>74</v>
      </c>
      <c r="E3926" s="589" t="s">
        <v>75</v>
      </c>
      <c r="F3926" s="588" t="s">
        <v>54</v>
      </c>
      <c r="G3926" s="595">
        <v>1</v>
      </c>
      <c r="H3926" s="590"/>
      <c r="I3926" s="596"/>
      <c r="J3926" s="591"/>
    </row>
    <row r="3927" spans="1:10" ht="15" customHeight="1">
      <c r="A3927" s="587"/>
      <c r="B3927" s="291">
        <v>9</v>
      </c>
      <c r="C3927" s="593" t="str">
        <f>_xlfn.CONCAT(Table1[[#This Row],[groupid]],Table1[[#This Row],[Thành phần hao phí]])</f>
        <v>9c) Máy thi công</v>
      </c>
      <c r="D3927" s="594"/>
      <c r="E3927" s="589" t="s">
        <v>230</v>
      </c>
      <c r="F3927" s="588"/>
      <c r="G3927" s="595"/>
      <c r="H3927" s="590"/>
      <c r="I3927" s="596"/>
      <c r="J3927" s="591">
        <v>279269</v>
      </c>
    </row>
    <row r="3928" spans="1:10" ht="15" customHeight="1">
      <c r="A3928" s="587"/>
      <c r="B3928" s="291">
        <v>9</v>
      </c>
      <c r="C3928" s="593" t="str">
        <f>_xlfn.CONCAT(Table1[[#This Row],[groupid]],Table1[[#This Row],[Thành phần hao phí]])</f>
        <v>9Sà lan 400T</v>
      </c>
      <c r="D3928" s="594" t="s">
        <v>116</v>
      </c>
      <c r="E3928" s="589" t="s">
        <v>117</v>
      </c>
      <c r="F3928" s="588" t="s">
        <v>103</v>
      </c>
      <c r="G3928" s="595">
        <v>6.9000000000000006E-2</v>
      </c>
      <c r="H3928" s="590">
        <v>891221</v>
      </c>
      <c r="I3928" s="596">
        <v>0.6</v>
      </c>
      <c r="J3928" s="591">
        <v>36897</v>
      </c>
    </row>
    <row r="3929" spans="1:10" ht="15" customHeight="1">
      <c r="A3929" s="587"/>
      <c r="B3929" s="291">
        <v>9</v>
      </c>
      <c r="C3929" s="593" t="str">
        <f>_xlfn.CONCAT(Table1[[#This Row],[groupid]],Table1[[#This Row],[Thành phần hao phí]])</f>
        <v>9Tàu kéo 360CV</v>
      </c>
      <c r="D3929" s="594" t="s">
        <v>120</v>
      </c>
      <c r="E3929" s="589" t="s">
        <v>121</v>
      </c>
      <c r="F3929" s="588" t="s">
        <v>103</v>
      </c>
      <c r="G3929" s="595">
        <v>6.9000000000000006E-2</v>
      </c>
      <c r="H3929" s="590">
        <v>5854397</v>
      </c>
      <c r="I3929" s="596">
        <v>0.6</v>
      </c>
      <c r="J3929" s="591">
        <v>242372</v>
      </c>
    </row>
    <row r="3930" spans="1:10" ht="15" customHeight="1">
      <c r="A3930" s="587"/>
      <c r="B3930" s="291">
        <v>9</v>
      </c>
      <c r="C3930" s="593" t="str">
        <f>_xlfn.CONCAT(Table1[[#This Row],[groupid]],Table1[[#This Row],[Thành phần hao phí]])</f>
        <v>9Cộng</v>
      </c>
      <c r="D3930" s="594"/>
      <c r="E3930" s="589" t="s">
        <v>314</v>
      </c>
      <c r="F3930" s="588"/>
      <c r="G3930" s="595"/>
      <c r="H3930" s="590"/>
      <c r="I3930" s="596"/>
      <c r="J3930" s="591">
        <v>279269</v>
      </c>
    </row>
    <row r="3931" spans="1:10" ht="15" customHeight="1">
      <c r="A3931" s="587">
        <v>10</v>
      </c>
      <c r="B3931" s="291">
        <v>10</v>
      </c>
      <c r="C3931" s="593" t="str">
        <f>_xlfn.CONCAT(Table1[[#This Row],[groupid]],Table1[[#This Row],[Thành phần hao phí]])</f>
        <v>10Vận chuyển đất từ sà lan 400T lên bờ bằng máy đào gầu dây 1,2m3, chiều cao đổ đất &lt;= 3m, bùn đặc</v>
      </c>
      <c r="D3931" s="594" t="s">
        <v>63</v>
      </c>
      <c r="E3931" s="589" t="s">
        <v>77</v>
      </c>
      <c r="F3931" s="588" t="s">
        <v>54</v>
      </c>
      <c r="G3931" s="595">
        <v>1</v>
      </c>
      <c r="H3931" s="590"/>
      <c r="I3931" s="596"/>
      <c r="J3931" s="591"/>
    </row>
    <row r="3932" spans="1:10" ht="15" customHeight="1">
      <c r="A3932" s="587"/>
      <c r="B3932" s="291">
        <v>10</v>
      </c>
      <c r="C3932" s="593" t="str">
        <f>_xlfn.CONCAT(Table1[[#This Row],[groupid]],Table1[[#This Row],[Thành phần hao phí]])</f>
        <v>10b) Nhân công</v>
      </c>
      <c r="D3932" s="594"/>
      <c r="E3932" s="589" t="s">
        <v>229</v>
      </c>
      <c r="F3932" s="588"/>
      <c r="G3932" s="595"/>
      <c r="H3932" s="590"/>
      <c r="I3932" s="596"/>
      <c r="J3932" s="591">
        <v>88740</v>
      </c>
    </row>
    <row r="3933" spans="1:10" ht="15" customHeight="1">
      <c r="A3933" s="587"/>
      <c r="B3933" s="291">
        <v>10</v>
      </c>
      <c r="C3933" s="593" t="str">
        <f>_xlfn.CONCAT(Table1[[#This Row],[groupid]],Table1[[#This Row],[Thành phần hao phí]])</f>
        <v>10Nhân công 3,5/7, nhóm 1</v>
      </c>
      <c r="D3933" s="594" t="s">
        <v>96</v>
      </c>
      <c r="E3933" s="589" t="s">
        <v>97</v>
      </c>
      <c r="F3933" s="588" t="s">
        <v>93</v>
      </c>
      <c r="G3933" s="595">
        <v>0.36</v>
      </c>
      <c r="H3933" s="590">
        <v>246500</v>
      </c>
      <c r="I3933" s="596">
        <v>1</v>
      </c>
      <c r="J3933" s="591">
        <v>88740</v>
      </c>
    </row>
    <row r="3934" spans="1:10" ht="15" customHeight="1">
      <c r="A3934" s="587"/>
      <c r="B3934" s="291">
        <v>10</v>
      </c>
      <c r="C3934" s="593" t="str">
        <f>_xlfn.CONCAT(Table1[[#This Row],[groupid]],Table1[[#This Row],[Thành phần hao phí]])</f>
        <v>10c) Máy thi công</v>
      </c>
      <c r="D3934" s="594"/>
      <c r="E3934" s="589" t="s">
        <v>230</v>
      </c>
      <c r="F3934" s="588"/>
      <c r="G3934" s="595"/>
      <c r="H3934" s="590"/>
      <c r="I3934" s="596"/>
      <c r="J3934" s="591">
        <v>985844</v>
      </c>
    </row>
    <row r="3935" spans="1:10" ht="15" customHeight="1">
      <c r="A3935" s="587"/>
      <c r="B3935" s="291">
        <v>10</v>
      </c>
      <c r="C3935" s="593" t="str">
        <f>_xlfn.CONCAT(Table1[[#This Row],[groupid]],Table1[[#This Row],[Thành phần hao phí]])</f>
        <v>10Máy đào gầu dây 1,2m3</v>
      </c>
      <c r="D3935" s="594" t="s">
        <v>105</v>
      </c>
      <c r="E3935" s="589" t="s">
        <v>106</v>
      </c>
      <c r="F3935" s="588" t="s">
        <v>103</v>
      </c>
      <c r="G3935" s="595">
        <v>0.192</v>
      </c>
      <c r="H3935" s="590">
        <v>3565793</v>
      </c>
      <c r="I3935" s="596">
        <v>1</v>
      </c>
      <c r="J3935" s="591">
        <v>684632</v>
      </c>
    </row>
    <row r="3936" spans="1:10" ht="15" customHeight="1">
      <c r="A3936" s="587"/>
      <c r="B3936" s="291">
        <v>10</v>
      </c>
      <c r="C3936" s="593" t="str">
        <f>_xlfn.CONCAT(Table1[[#This Row],[groupid]],Table1[[#This Row],[Thành phần hao phí]])</f>
        <v>10Sà lan 250T</v>
      </c>
      <c r="D3936" s="594" t="s">
        <v>113</v>
      </c>
      <c r="E3936" s="589" t="s">
        <v>114</v>
      </c>
      <c r="F3936" s="588" t="s">
        <v>103</v>
      </c>
      <c r="G3936" s="595">
        <v>0.192</v>
      </c>
      <c r="H3936" s="590">
        <v>677592</v>
      </c>
      <c r="I3936" s="596">
        <v>1</v>
      </c>
      <c r="J3936" s="591">
        <v>130098</v>
      </c>
    </row>
    <row r="3937" spans="1:10" ht="15" customHeight="1">
      <c r="A3937" s="587"/>
      <c r="B3937" s="291">
        <v>10</v>
      </c>
      <c r="C3937" s="593" t="str">
        <f>_xlfn.CONCAT(Table1[[#This Row],[groupid]],Table1[[#This Row],[Thành phần hao phí]])</f>
        <v>10Sà lan 400T</v>
      </c>
      <c r="D3937" s="594" t="s">
        <v>116</v>
      </c>
      <c r="E3937" s="589" t="s">
        <v>117</v>
      </c>
      <c r="F3937" s="588" t="s">
        <v>103</v>
      </c>
      <c r="G3937" s="595">
        <v>0.192</v>
      </c>
      <c r="H3937" s="590">
        <v>891221</v>
      </c>
      <c r="I3937" s="596">
        <v>1</v>
      </c>
      <c r="J3937" s="591">
        <v>171114</v>
      </c>
    </row>
    <row r="3938" spans="1:10" ht="15" customHeight="1">
      <c r="A3938" s="587"/>
      <c r="B3938" s="291">
        <v>10</v>
      </c>
      <c r="C3938" s="593" t="str">
        <f>_xlfn.CONCAT(Table1[[#This Row],[groupid]],Table1[[#This Row],[Thành phần hao phí]])</f>
        <v>10Cộng</v>
      </c>
      <c r="D3938" s="594"/>
      <c r="E3938" s="589" t="s">
        <v>314</v>
      </c>
      <c r="F3938" s="588"/>
      <c r="G3938" s="595"/>
      <c r="H3938" s="590"/>
      <c r="I3938" s="596"/>
      <c r="J3938" s="591">
        <v>985844</v>
      </c>
    </row>
    <row r="3939" spans="1:10" ht="15" customHeight="1">
      <c r="A3939" s="587">
        <v>11</v>
      </c>
      <c r="B3939" s="291">
        <v>11</v>
      </c>
      <c r="C3939" s="593" t="str">
        <f>_xlfn.CONCAT(Table1[[#This Row],[groupid]],Table1[[#This Row],[Thành phần hao phí]])</f>
        <v>110</v>
      </c>
      <c r="D3939" s="594">
        <v>0</v>
      </c>
      <c r="E3939" s="589">
        <v>0</v>
      </c>
      <c r="F3939" s="588">
        <v>0</v>
      </c>
      <c r="G3939" s="595">
        <v>1</v>
      </c>
      <c r="H3939" s="590"/>
      <c r="I3939" s="596"/>
      <c r="J3939" s="591"/>
    </row>
    <row r="3940" spans="1:10" ht="15" customHeight="1">
      <c r="A3940" s="587"/>
      <c r="B3940" s="291">
        <v>11</v>
      </c>
      <c r="C3940" s="593" t="str">
        <f>_xlfn.CONCAT(Table1[[#This Row],[groupid]],Table1[[#This Row],[Thành phần hao phí]])</f>
        <v>11b) Nhân công</v>
      </c>
      <c r="D3940" s="594"/>
      <c r="E3940" s="589" t="s">
        <v>229</v>
      </c>
      <c r="F3940" s="588"/>
      <c r="G3940" s="595"/>
      <c r="H3940" s="590"/>
      <c r="I3940" s="596"/>
      <c r="J3940" s="591">
        <v>243933</v>
      </c>
    </row>
    <row r="3941" spans="1:10" ht="15" customHeight="1">
      <c r="A3941" s="587"/>
      <c r="B3941" s="291">
        <v>11</v>
      </c>
      <c r="C3941" s="593" t="str">
        <f>_xlfn.CONCAT(Table1[[#This Row],[groupid]],Table1[[#This Row],[Thành phần hao phí]])</f>
        <v>11Nhân công 3,5/7, nhóm 1</v>
      </c>
      <c r="D3941" s="594" t="s">
        <v>96</v>
      </c>
      <c r="E3941" s="589" t="s">
        <v>97</v>
      </c>
      <c r="F3941" s="588" t="s">
        <v>93</v>
      </c>
      <c r="G3941" s="595">
        <v>0.36</v>
      </c>
      <c r="H3941" s="590">
        <v>677592</v>
      </c>
      <c r="I3941" s="596">
        <v>1</v>
      </c>
      <c r="J3941" s="591">
        <v>243933</v>
      </c>
    </row>
    <row r="3942" spans="1:10" ht="15" customHeight="1">
      <c r="A3942" s="587"/>
      <c r="B3942" s="291">
        <v>11</v>
      </c>
      <c r="C3942" s="593" t="str">
        <f>_xlfn.CONCAT(Table1[[#This Row],[groupid]],Table1[[#This Row],[Thành phần hao phí]])</f>
        <v>11c) Máy thi công</v>
      </c>
      <c r="D3942" s="594"/>
      <c r="E3942" s="589" t="s">
        <v>230</v>
      </c>
      <c r="F3942" s="588"/>
      <c r="G3942" s="595"/>
      <c r="H3942" s="590"/>
      <c r="I3942" s="596"/>
      <c r="J3942" s="591">
        <v>679403</v>
      </c>
    </row>
    <row r="3943" spans="1:10" ht="15" customHeight="1">
      <c r="A3943" s="587"/>
      <c r="B3943" s="291">
        <v>11</v>
      </c>
      <c r="C3943" s="593" t="str">
        <f>_xlfn.CONCAT(Table1[[#This Row],[groupid]],Table1[[#This Row],[Thành phần hao phí]])</f>
        <v>11Máy đào gầu dây 1,2m3</v>
      </c>
      <c r="D3943" s="594" t="s">
        <v>105</v>
      </c>
      <c r="E3943" s="589" t="s">
        <v>106</v>
      </c>
      <c r="F3943" s="588" t="s">
        <v>103</v>
      </c>
      <c r="G3943" s="595">
        <v>0.192</v>
      </c>
      <c r="H3943" s="590">
        <v>3538558</v>
      </c>
      <c r="I3943" s="596">
        <v>1</v>
      </c>
      <c r="J3943" s="591">
        <v>679403</v>
      </c>
    </row>
    <row r="3944" spans="1:10" ht="15" customHeight="1">
      <c r="A3944" s="587"/>
      <c r="B3944" s="291">
        <v>11</v>
      </c>
      <c r="C3944" s="593" t="str">
        <f>_xlfn.CONCAT(Table1[[#This Row],[groupid]],Table1[[#This Row],[Thành phần hao phí]])</f>
        <v>11Sà lan 250T</v>
      </c>
      <c r="D3944" s="594" t="s">
        <v>113</v>
      </c>
      <c r="E3944" s="589" t="s">
        <v>114</v>
      </c>
      <c r="F3944" s="588" t="s">
        <v>103</v>
      </c>
      <c r="G3944" s="595">
        <v>0.192</v>
      </c>
      <c r="H3944" s="590">
        <v>0</v>
      </c>
      <c r="I3944" s="596">
        <v>1</v>
      </c>
      <c r="J3944" s="591">
        <v>0</v>
      </c>
    </row>
    <row r="3945" spans="1:10" ht="15" customHeight="1">
      <c r="A3945" s="587"/>
      <c r="B3945" s="291">
        <v>11</v>
      </c>
      <c r="C3945" s="593" t="str">
        <f>_xlfn.CONCAT(Table1[[#This Row],[groupid]],Table1[[#This Row],[Thành phần hao phí]])</f>
        <v>11Sà lan 400T</v>
      </c>
      <c r="D3945" s="594" t="s">
        <v>116</v>
      </c>
      <c r="E3945" s="589" t="s">
        <v>117</v>
      </c>
      <c r="F3945" s="588" t="s">
        <v>103</v>
      </c>
      <c r="G3945" s="595">
        <v>0.192</v>
      </c>
      <c r="H3945" s="590">
        <v>0</v>
      </c>
      <c r="I3945" s="596">
        <v>1</v>
      </c>
      <c r="J3945" s="591">
        <v>0</v>
      </c>
    </row>
    <row r="3946" spans="1:10" ht="15" customHeight="1">
      <c r="A3946" s="587"/>
      <c r="B3946" s="291">
        <v>11</v>
      </c>
      <c r="C3946" s="593" t="str">
        <f>_xlfn.CONCAT(Table1[[#This Row],[groupid]],Table1[[#This Row],[Thành phần hao phí]])</f>
        <v>11Cộng</v>
      </c>
      <c r="D3946" s="594"/>
      <c r="E3946" s="589" t="s">
        <v>314</v>
      </c>
      <c r="F3946" s="588"/>
      <c r="G3946" s="595"/>
      <c r="H3946" s="590"/>
      <c r="I3946" s="596"/>
      <c r="J3946" s="591">
        <v>679403</v>
      </c>
    </row>
    <row r="3947" spans="1:10" ht="15" customHeight="1">
      <c r="A3947" s="587">
        <v>12</v>
      </c>
      <c r="B3947" s="291">
        <v>12</v>
      </c>
      <c r="C3947" s="593" t="str">
        <f>_xlfn.CONCAT(Table1[[#This Row],[groupid]],Table1[[#This Row],[Thành phần hao phí]])</f>
        <v>120</v>
      </c>
      <c r="D3947" s="594">
        <v>0</v>
      </c>
      <c r="E3947" s="589">
        <v>0</v>
      </c>
      <c r="F3947" s="588">
        <v>0</v>
      </c>
      <c r="G3947" s="595">
        <v>1</v>
      </c>
      <c r="H3947" s="590"/>
      <c r="I3947" s="596"/>
      <c r="J3947" s="591"/>
    </row>
    <row r="3948" spans="1:10" ht="15" customHeight="1">
      <c r="A3948" s="587"/>
      <c r="B3948" s="291">
        <v>12</v>
      </c>
      <c r="C3948" s="593" t="str">
        <f>_xlfn.CONCAT(Table1[[#This Row],[groupid]],Table1[[#This Row],[Thành phần hao phí]])</f>
        <v>12b) Nhân công</v>
      </c>
      <c r="D3948" s="594"/>
      <c r="E3948" s="589" t="s">
        <v>229</v>
      </c>
      <c r="F3948" s="588"/>
      <c r="G3948" s="595"/>
      <c r="H3948" s="590"/>
      <c r="I3948" s="596"/>
      <c r="J3948" s="591">
        <v>0</v>
      </c>
    </row>
    <row r="3949" spans="1:10" ht="15" customHeight="1">
      <c r="A3949" s="587"/>
      <c r="B3949" s="291">
        <v>12</v>
      </c>
      <c r="C3949" s="593" t="str">
        <f>_xlfn.CONCAT(Table1[[#This Row],[groupid]],Table1[[#This Row],[Thành phần hao phí]])</f>
        <v>12Nhân công 3,5/7, nhóm 1</v>
      </c>
      <c r="D3949" s="594" t="s">
        <v>96</v>
      </c>
      <c r="E3949" s="589" t="s">
        <v>97</v>
      </c>
      <c r="F3949" s="588" t="s">
        <v>93</v>
      </c>
      <c r="G3949" s="595">
        <v>0.36</v>
      </c>
      <c r="H3949" s="590">
        <v>0</v>
      </c>
      <c r="I3949" s="596">
        <v>1</v>
      </c>
      <c r="J3949" s="591">
        <v>0</v>
      </c>
    </row>
    <row r="3950" spans="1:10" ht="15" customHeight="1">
      <c r="A3950" s="587"/>
      <c r="B3950" s="291">
        <v>12</v>
      </c>
      <c r="C3950" s="593" t="str">
        <f>_xlfn.CONCAT(Table1[[#This Row],[groupid]],Table1[[#This Row],[Thành phần hao phí]])</f>
        <v>12c) Máy thi công</v>
      </c>
      <c r="D3950" s="594"/>
      <c r="E3950" s="589" t="s">
        <v>230</v>
      </c>
      <c r="F3950" s="588"/>
      <c r="G3950" s="595"/>
      <c r="H3950" s="590"/>
      <c r="I3950" s="596"/>
      <c r="J3950" s="591">
        <v>0</v>
      </c>
    </row>
    <row r="3951" spans="1:10" ht="15" customHeight="1">
      <c r="A3951" s="587"/>
      <c r="B3951" s="291">
        <v>12</v>
      </c>
      <c r="C3951" s="593" t="str">
        <f>_xlfn.CONCAT(Table1[[#This Row],[groupid]],Table1[[#This Row],[Thành phần hao phí]])</f>
        <v>12Máy đào gầu dây 1,2m3</v>
      </c>
      <c r="D3951" s="594" t="s">
        <v>105</v>
      </c>
      <c r="E3951" s="589" t="s">
        <v>106</v>
      </c>
      <c r="F3951" s="588" t="s">
        <v>103</v>
      </c>
      <c r="G3951" s="595">
        <v>0.192</v>
      </c>
      <c r="H3951" s="590">
        <v>0</v>
      </c>
      <c r="I3951" s="596">
        <v>1</v>
      </c>
      <c r="J3951" s="591">
        <v>0</v>
      </c>
    </row>
    <row r="3952" spans="1:10" ht="15" customHeight="1">
      <c r="A3952" s="587"/>
      <c r="B3952" s="291">
        <v>12</v>
      </c>
      <c r="C3952" s="593" t="str">
        <f>_xlfn.CONCAT(Table1[[#This Row],[groupid]],Table1[[#This Row],[Thành phần hao phí]])</f>
        <v>12Sà lan 250T</v>
      </c>
      <c r="D3952" s="594" t="s">
        <v>113</v>
      </c>
      <c r="E3952" s="589" t="s">
        <v>114</v>
      </c>
      <c r="F3952" s="588" t="s">
        <v>103</v>
      </c>
      <c r="G3952" s="595">
        <v>0.192</v>
      </c>
      <c r="H3952" s="590">
        <v>0</v>
      </c>
      <c r="I3952" s="596">
        <v>1</v>
      </c>
      <c r="J3952" s="591">
        <v>0</v>
      </c>
    </row>
    <row r="3953" spans="1:10" ht="15" customHeight="1">
      <c r="A3953" s="587"/>
      <c r="B3953" s="291">
        <v>12</v>
      </c>
      <c r="C3953" s="593" t="str">
        <f>_xlfn.CONCAT(Table1[[#This Row],[groupid]],Table1[[#This Row],[Thành phần hao phí]])</f>
        <v>12Sà lan 400T</v>
      </c>
      <c r="D3953" s="594" t="s">
        <v>116</v>
      </c>
      <c r="E3953" s="589" t="s">
        <v>117</v>
      </c>
      <c r="F3953" s="588" t="s">
        <v>103</v>
      </c>
      <c r="G3953" s="595">
        <v>0.192</v>
      </c>
      <c r="H3953" s="590">
        <v>0</v>
      </c>
      <c r="I3953" s="596">
        <v>1</v>
      </c>
      <c r="J3953" s="591">
        <v>0</v>
      </c>
    </row>
    <row r="3954" spans="1:10" ht="15" customHeight="1">
      <c r="A3954" s="587"/>
      <c r="B3954" s="291">
        <v>12</v>
      </c>
      <c r="C3954" s="593" t="str">
        <f>_xlfn.CONCAT(Table1[[#This Row],[groupid]],Table1[[#This Row],[Thành phần hao phí]])</f>
        <v>12Cộng</v>
      </c>
      <c r="D3954" s="594"/>
      <c r="E3954" s="589" t="s">
        <v>314</v>
      </c>
      <c r="F3954" s="588"/>
      <c r="G3954" s="595"/>
      <c r="H3954" s="590"/>
      <c r="I3954" s="596"/>
      <c r="J3954" s="591">
        <v>0</v>
      </c>
    </row>
    <row r="3955" spans="1:10" ht="15" customHeight="1">
      <c r="A3955" s="587">
        <v>13</v>
      </c>
      <c r="B3955" s="291">
        <v>13</v>
      </c>
      <c r="C3955" s="593" t="str">
        <f>_xlfn.CONCAT(Table1[[#This Row],[groupid]],Table1[[#This Row],[Thành phần hao phí]])</f>
        <v>130</v>
      </c>
      <c r="D3955" s="594">
        <v>0</v>
      </c>
      <c r="E3955" s="589">
        <v>0</v>
      </c>
      <c r="F3955" s="588">
        <v>0</v>
      </c>
      <c r="G3955" s="595">
        <v>1</v>
      </c>
      <c r="H3955" s="590"/>
      <c r="I3955" s="596"/>
      <c r="J3955" s="591"/>
    </row>
    <row r="3956" spans="1:10" ht="15" customHeight="1">
      <c r="A3956" s="587"/>
      <c r="B3956" s="291">
        <v>13</v>
      </c>
      <c r="C3956" s="593" t="str">
        <f>_xlfn.CONCAT(Table1[[#This Row],[groupid]],Table1[[#This Row],[Thành phần hao phí]])</f>
        <v>13b) Nhân công</v>
      </c>
      <c r="D3956" s="594"/>
      <c r="E3956" s="589" t="s">
        <v>229</v>
      </c>
      <c r="F3956" s="588"/>
      <c r="G3956" s="595"/>
      <c r="H3956" s="590"/>
      <c r="I3956" s="596"/>
      <c r="J3956" s="591">
        <v>0</v>
      </c>
    </row>
    <row r="3957" spans="1:10" ht="15" customHeight="1">
      <c r="A3957" s="587"/>
      <c r="B3957" s="291">
        <v>13</v>
      </c>
      <c r="C3957" s="593" t="str">
        <f>_xlfn.CONCAT(Table1[[#This Row],[groupid]],Table1[[#This Row],[Thành phần hao phí]])</f>
        <v>13Nhân công 3,5/7, nhóm 1</v>
      </c>
      <c r="D3957" s="594" t="s">
        <v>96</v>
      </c>
      <c r="E3957" s="589" t="s">
        <v>97</v>
      </c>
      <c r="F3957" s="588" t="s">
        <v>93</v>
      </c>
      <c r="G3957" s="595">
        <v>0.36</v>
      </c>
      <c r="H3957" s="590">
        <v>0</v>
      </c>
      <c r="I3957" s="596">
        <v>1</v>
      </c>
      <c r="J3957" s="591">
        <v>0</v>
      </c>
    </row>
    <row r="3958" spans="1:10" ht="15" customHeight="1">
      <c r="A3958" s="587"/>
      <c r="B3958" s="291">
        <v>13</v>
      </c>
      <c r="C3958" s="593" t="str">
        <f>_xlfn.CONCAT(Table1[[#This Row],[groupid]],Table1[[#This Row],[Thành phần hao phí]])</f>
        <v>13c) Máy thi công</v>
      </c>
      <c r="D3958" s="594"/>
      <c r="E3958" s="589" t="s">
        <v>230</v>
      </c>
      <c r="F3958" s="588"/>
      <c r="G3958" s="595"/>
      <c r="H3958" s="590"/>
      <c r="I3958" s="596"/>
      <c r="J3958" s="591">
        <v>0</v>
      </c>
    </row>
    <row r="3959" spans="1:10" ht="15" customHeight="1">
      <c r="A3959" s="587"/>
      <c r="B3959" s="291">
        <v>13</v>
      </c>
      <c r="C3959" s="593" t="str">
        <f>_xlfn.CONCAT(Table1[[#This Row],[groupid]],Table1[[#This Row],[Thành phần hao phí]])</f>
        <v>13Máy đào gầu dây 1,2m3</v>
      </c>
      <c r="D3959" s="594" t="s">
        <v>105</v>
      </c>
      <c r="E3959" s="589" t="s">
        <v>106</v>
      </c>
      <c r="F3959" s="588" t="s">
        <v>103</v>
      </c>
      <c r="G3959" s="595">
        <v>0.192</v>
      </c>
      <c r="H3959" s="590">
        <v>0</v>
      </c>
      <c r="I3959" s="596">
        <v>1</v>
      </c>
      <c r="J3959" s="591">
        <v>0</v>
      </c>
    </row>
    <row r="3960" spans="1:10" ht="15" customHeight="1">
      <c r="A3960" s="587"/>
      <c r="B3960" s="291">
        <v>13</v>
      </c>
      <c r="C3960" s="593" t="str">
        <f>_xlfn.CONCAT(Table1[[#This Row],[groupid]],Table1[[#This Row],[Thành phần hao phí]])</f>
        <v>13Sà lan 250T</v>
      </c>
      <c r="D3960" s="594" t="s">
        <v>113</v>
      </c>
      <c r="E3960" s="589" t="s">
        <v>114</v>
      </c>
      <c r="F3960" s="588" t="s">
        <v>103</v>
      </c>
      <c r="G3960" s="595">
        <v>0.192</v>
      </c>
      <c r="H3960" s="590">
        <v>0</v>
      </c>
      <c r="I3960" s="596">
        <v>1</v>
      </c>
      <c r="J3960" s="591">
        <v>0</v>
      </c>
    </row>
    <row r="3961" spans="1:10" ht="15" customHeight="1">
      <c r="A3961" s="587"/>
      <c r="B3961" s="291">
        <v>13</v>
      </c>
      <c r="C3961" s="593" t="str">
        <f>_xlfn.CONCAT(Table1[[#This Row],[groupid]],Table1[[#This Row],[Thành phần hao phí]])</f>
        <v>13Sà lan 400T</v>
      </c>
      <c r="D3961" s="594" t="s">
        <v>116</v>
      </c>
      <c r="E3961" s="589" t="s">
        <v>117</v>
      </c>
      <c r="F3961" s="588" t="s">
        <v>103</v>
      </c>
      <c r="G3961" s="595">
        <v>0.192</v>
      </c>
      <c r="H3961" s="590">
        <v>0</v>
      </c>
      <c r="I3961" s="596">
        <v>1</v>
      </c>
      <c r="J3961" s="591">
        <v>0</v>
      </c>
    </row>
    <row r="3962" spans="1:10" ht="15" customHeight="1">
      <c r="A3962" s="587"/>
      <c r="B3962" s="291">
        <v>13</v>
      </c>
      <c r="C3962" s="593" t="str">
        <f>_xlfn.CONCAT(Table1[[#This Row],[groupid]],Table1[[#This Row],[Thành phần hao phí]])</f>
        <v>13Cộng</v>
      </c>
      <c r="D3962" s="594"/>
      <c r="E3962" s="589" t="s">
        <v>314</v>
      </c>
      <c r="F3962" s="588"/>
      <c r="G3962" s="595"/>
      <c r="H3962" s="590"/>
      <c r="I3962" s="596"/>
      <c r="J3962" s="591">
        <v>0</v>
      </c>
    </row>
    <row r="3963" spans="1:10" ht="15" customHeight="1">
      <c r="A3963" s="587">
        <v>14</v>
      </c>
      <c r="B3963" s="291">
        <v>14</v>
      </c>
      <c r="C3963" s="593" t="str">
        <f>_xlfn.CONCAT(Table1[[#This Row],[groupid]],Table1[[#This Row],[Thành phần hao phí]])</f>
        <v>140</v>
      </c>
      <c r="D3963" s="594">
        <v>0</v>
      </c>
      <c r="E3963" s="589">
        <v>0</v>
      </c>
      <c r="F3963" s="588">
        <v>0</v>
      </c>
      <c r="G3963" s="595">
        <v>1</v>
      </c>
      <c r="H3963" s="590"/>
      <c r="I3963" s="596"/>
      <c r="J3963" s="591"/>
    </row>
    <row r="3964" spans="1:10" ht="15" customHeight="1">
      <c r="A3964" s="587"/>
      <c r="B3964" s="291">
        <v>14</v>
      </c>
      <c r="C3964" s="593" t="str">
        <f>_xlfn.CONCAT(Table1[[#This Row],[groupid]],Table1[[#This Row],[Thành phần hao phí]])</f>
        <v>14b) Nhân công</v>
      </c>
      <c r="D3964" s="594"/>
      <c r="E3964" s="589" t="s">
        <v>229</v>
      </c>
      <c r="F3964" s="588"/>
      <c r="G3964" s="595"/>
      <c r="H3964" s="590"/>
      <c r="I3964" s="596"/>
      <c r="J3964" s="591">
        <v>0</v>
      </c>
    </row>
    <row r="3965" spans="1:10" ht="15" customHeight="1">
      <c r="A3965" s="587"/>
      <c r="B3965" s="291">
        <v>14</v>
      </c>
      <c r="C3965" s="593" t="str">
        <f>_xlfn.CONCAT(Table1[[#This Row],[groupid]],Table1[[#This Row],[Thành phần hao phí]])</f>
        <v>14Nhân công 3,5/7, nhóm 1</v>
      </c>
      <c r="D3965" s="594" t="s">
        <v>96</v>
      </c>
      <c r="E3965" s="589" t="s">
        <v>97</v>
      </c>
      <c r="F3965" s="588" t="s">
        <v>93</v>
      </c>
      <c r="G3965" s="595">
        <v>0.36</v>
      </c>
      <c r="H3965" s="590">
        <v>0</v>
      </c>
      <c r="I3965" s="596">
        <v>1</v>
      </c>
      <c r="J3965" s="591">
        <v>0</v>
      </c>
    </row>
    <row r="3966" spans="1:10" ht="15" customHeight="1">
      <c r="A3966" s="587"/>
      <c r="B3966" s="291">
        <v>14</v>
      </c>
      <c r="C3966" s="593" t="str">
        <f>_xlfn.CONCAT(Table1[[#This Row],[groupid]],Table1[[#This Row],[Thành phần hao phí]])</f>
        <v>14c) Máy thi công</v>
      </c>
      <c r="D3966" s="594"/>
      <c r="E3966" s="589" t="s">
        <v>230</v>
      </c>
      <c r="F3966" s="588"/>
      <c r="G3966" s="595"/>
      <c r="H3966" s="590"/>
      <c r="I3966" s="596"/>
      <c r="J3966" s="591">
        <v>0</v>
      </c>
    </row>
    <row r="3967" spans="1:10" ht="15" customHeight="1">
      <c r="A3967" s="587"/>
      <c r="B3967" s="291">
        <v>14</v>
      </c>
      <c r="C3967" s="593" t="str">
        <f>_xlfn.CONCAT(Table1[[#This Row],[groupid]],Table1[[#This Row],[Thành phần hao phí]])</f>
        <v>14Máy đào gầu dây 1,2m3</v>
      </c>
      <c r="D3967" s="594" t="s">
        <v>105</v>
      </c>
      <c r="E3967" s="589" t="s">
        <v>106</v>
      </c>
      <c r="F3967" s="588" t="s">
        <v>103</v>
      </c>
      <c r="G3967" s="595">
        <v>0.192</v>
      </c>
      <c r="H3967" s="590">
        <v>0</v>
      </c>
      <c r="I3967" s="596">
        <v>1</v>
      </c>
      <c r="J3967" s="591">
        <v>0</v>
      </c>
    </row>
    <row r="3968" spans="1:10" ht="15" customHeight="1">
      <c r="A3968" s="587"/>
      <c r="B3968" s="291">
        <v>14</v>
      </c>
      <c r="C3968" s="593" t="str">
        <f>_xlfn.CONCAT(Table1[[#This Row],[groupid]],Table1[[#This Row],[Thành phần hao phí]])</f>
        <v>14Sà lan 250T</v>
      </c>
      <c r="D3968" s="594" t="s">
        <v>113</v>
      </c>
      <c r="E3968" s="589" t="s">
        <v>114</v>
      </c>
      <c r="F3968" s="588" t="s">
        <v>103</v>
      </c>
      <c r="G3968" s="595">
        <v>0.192</v>
      </c>
      <c r="H3968" s="590">
        <v>0</v>
      </c>
      <c r="I3968" s="596">
        <v>1</v>
      </c>
      <c r="J3968" s="591">
        <v>0</v>
      </c>
    </row>
    <row r="3969" spans="1:10" ht="15" customHeight="1">
      <c r="A3969" s="587"/>
      <c r="B3969" s="291">
        <v>14</v>
      </c>
      <c r="C3969" s="593" t="str">
        <f>_xlfn.CONCAT(Table1[[#This Row],[groupid]],Table1[[#This Row],[Thành phần hao phí]])</f>
        <v>14Sà lan 400T</v>
      </c>
      <c r="D3969" s="594" t="s">
        <v>116</v>
      </c>
      <c r="E3969" s="589" t="s">
        <v>117</v>
      </c>
      <c r="F3969" s="588" t="s">
        <v>103</v>
      </c>
      <c r="G3969" s="595">
        <v>0.192</v>
      </c>
      <c r="H3969" s="590">
        <v>0</v>
      </c>
      <c r="I3969" s="596">
        <v>1</v>
      </c>
      <c r="J3969" s="591">
        <v>0</v>
      </c>
    </row>
    <row r="3970" spans="1:10" ht="15" customHeight="1">
      <c r="A3970" s="587"/>
      <c r="B3970" s="291">
        <v>14</v>
      </c>
      <c r="C3970" s="593" t="str">
        <f>_xlfn.CONCAT(Table1[[#This Row],[groupid]],Table1[[#This Row],[Thành phần hao phí]])</f>
        <v>14Cộng</v>
      </c>
      <c r="D3970" s="594"/>
      <c r="E3970" s="589" t="s">
        <v>314</v>
      </c>
      <c r="F3970" s="588"/>
      <c r="G3970" s="595"/>
      <c r="H3970" s="590"/>
      <c r="I3970" s="596"/>
      <c r="J3970" s="591">
        <v>0</v>
      </c>
    </row>
    <row r="3971" spans="1:10" ht="15" customHeight="1">
      <c r="A3971" s="587">
        <v>15</v>
      </c>
      <c r="B3971" s="291">
        <v>15</v>
      </c>
      <c r="C3971" s="593" t="str">
        <f>_xlfn.CONCAT(Table1[[#This Row],[groupid]],Table1[[#This Row],[Thành phần hao phí]])</f>
        <v>150</v>
      </c>
      <c r="D3971" s="594">
        <v>0</v>
      </c>
      <c r="E3971" s="589">
        <v>0</v>
      </c>
      <c r="F3971" s="588">
        <v>0</v>
      </c>
      <c r="G3971" s="595">
        <v>1</v>
      </c>
      <c r="H3971" s="590"/>
      <c r="I3971" s="596"/>
      <c r="J3971" s="591"/>
    </row>
    <row r="3972" spans="1:10" ht="15" customHeight="1">
      <c r="A3972" s="587"/>
      <c r="B3972" s="291">
        <v>15</v>
      </c>
      <c r="C3972" s="593" t="str">
        <f>_xlfn.CONCAT(Table1[[#This Row],[groupid]],Table1[[#This Row],[Thành phần hao phí]])</f>
        <v>15b) Nhân công</v>
      </c>
      <c r="D3972" s="594"/>
      <c r="E3972" s="589" t="s">
        <v>229</v>
      </c>
      <c r="F3972" s="588"/>
      <c r="G3972" s="595"/>
      <c r="H3972" s="590"/>
      <c r="I3972" s="596"/>
      <c r="J3972" s="591">
        <v>0</v>
      </c>
    </row>
    <row r="3973" spans="1:10" ht="15" customHeight="1">
      <c r="A3973" s="587"/>
      <c r="B3973" s="291">
        <v>15</v>
      </c>
      <c r="C3973" s="593" t="str">
        <f>_xlfn.CONCAT(Table1[[#This Row],[groupid]],Table1[[#This Row],[Thành phần hao phí]])</f>
        <v>15Nhân công 3,5/7, nhóm 1</v>
      </c>
      <c r="D3973" s="594" t="s">
        <v>96</v>
      </c>
      <c r="E3973" s="589" t="s">
        <v>97</v>
      </c>
      <c r="F3973" s="588" t="s">
        <v>93</v>
      </c>
      <c r="G3973" s="595">
        <v>0.36</v>
      </c>
      <c r="H3973" s="590">
        <v>0</v>
      </c>
      <c r="I3973" s="596">
        <v>1</v>
      </c>
      <c r="J3973" s="591">
        <v>0</v>
      </c>
    </row>
    <row r="3974" spans="1:10" ht="15" customHeight="1">
      <c r="A3974" s="587"/>
      <c r="B3974" s="291">
        <v>15</v>
      </c>
      <c r="C3974" s="593" t="str">
        <f>_xlfn.CONCAT(Table1[[#This Row],[groupid]],Table1[[#This Row],[Thành phần hao phí]])</f>
        <v>15c) Máy thi công</v>
      </c>
      <c r="D3974" s="594"/>
      <c r="E3974" s="589" t="s">
        <v>230</v>
      </c>
      <c r="F3974" s="588"/>
      <c r="G3974" s="595"/>
      <c r="H3974" s="590"/>
      <c r="I3974" s="596"/>
      <c r="J3974" s="591">
        <v>0</v>
      </c>
    </row>
    <row r="3975" spans="1:10" ht="15" customHeight="1">
      <c r="A3975" s="587"/>
      <c r="B3975" s="291">
        <v>15</v>
      </c>
      <c r="C3975" s="593" t="str">
        <f>_xlfn.CONCAT(Table1[[#This Row],[groupid]],Table1[[#This Row],[Thành phần hao phí]])</f>
        <v>15Máy đào gầu dây 1,2m3</v>
      </c>
      <c r="D3975" s="594" t="s">
        <v>105</v>
      </c>
      <c r="E3975" s="589" t="s">
        <v>106</v>
      </c>
      <c r="F3975" s="588" t="s">
        <v>103</v>
      </c>
      <c r="G3975" s="595">
        <v>0.192</v>
      </c>
      <c r="H3975" s="590">
        <v>0</v>
      </c>
      <c r="I3975" s="596">
        <v>1</v>
      </c>
      <c r="J3975" s="591">
        <v>0</v>
      </c>
    </row>
    <row r="3976" spans="1:10" ht="15" customHeight="1">
      <c r="A3976" s="587"/>
      <c r="B3976" s="291">
        <v>15</v>
      </c>
      <c r="C3976" s="593" t="str">
        <f>_xlfn.CONCAT(Table1[[#This Row],[groupid]],Table1[[#This Row],[Thành phần hao phí]])</f>
        <v>15Sà lan 250T</v>
      </c>
      <c r="D3976" s="594" t="s">
        <v>113</v>
      </c>
      <c r="E3976" s="589" t="s">
        <v>114</v>
      </c>
      <c r="F3976" s="588" t="s">
        <v>103</v>
      </c>
      <c r="G3976" s="595">
        <v>0.192</v>
      </c>
      <c r="H3976" s="590">
        <v>0</v>
      </c>
      <c r="I3976" s="596">
        <v>1</v>
      </c>
      <c r="J3976" s="591">
        <v>0</v>
      </c>
    </row>
    <row r="3977" spans="1:10" ht="15" customHeight="1">
      <c r="A3977" s="587"/>
      <c r="B3977" s="291">
        <v>15</v>
      </c>
      <c r="C3977" s="593" t="str">
        <f>_xlfn.CONCAT(Table1[[#This Row],[groupid]],Table1[[#This Row],[Thành phần hao phí]])</f>
        <v>15Sà lan 400T</v>
      </c>
      <c r="D3977" s="594" t="s">
        <v>116</v>
      </c>
      <c r="E3977" s="589" t="s">
        <v>117</v>
      </c>
      <c r="F3977" s="588" t="s">
        <v>103</v>
      </c>
      <c r="G3977" s="595">
        <v>0.192</v>
      </c>
      <c r="H3977" s="590">
        <v>0</v>
      </c>
      <c r="I3977" s="596">
        <v>1</v>
      </c>
      <c r="J3977" s="591">
        <v>0</v>
      </c>
    </row>
    <row r="3978" spans="1:10" ht="15" customHeight="1">
      <c r="A3978" s="587"/>
      <c r="B3978" s="291">
        <v>15</v>
      </c>
      <c r="C3978" s="593" t="str">
        <f>_xlfn.CONCAT(Table1[[#This Row],[groupid]],Table1[[#This Row],[Thành phần hao phí]])</f>
        <v>15Cộng</v>
      </c>
      <c r="D3978" s="594"/>
      <c r="E3978" s="589" t="s">
        <v>314</v>
      </c>
      <c r="F3978" s="588"/>
      <c r="G3978" s="595"/>
      <c r="H3978" s="590"/>
      <c r="I3978" s="596"/>
      <c r="J3978" s="591">
        <v>0</v>
      </c>
    </row>
    <row r="3979" spans="1:10" ht="15" customHeight="1">
      <c r="A3979" s="587">
        <v>16</v>
      </c>
      <c r="B3979" s="291">
        <v>16</v>
      </c>
      <c r="C3979" s="593" t="str">
        <f>_xlfn.CONCAT(Table1[[#This Row],[groupid]],Table1[[#This Row],[Thành phần hao phí]])</f>
        <v>160</v>
      </c>
      <c r="D3979" s="594">
        <v>0</v>
      </c>
      <c r="E3979" s="589">
        <v>0</v>
      </c>
      <c r="F3979" s="588">
        <v>0</v>
      </c>
      <c r="G3979" s="595">
        <v>1</v>
      </c>
      <c r="H3979" s="590"/>
      <c r="I3979" s="596"/>
      <c r="J3979" s="591"/>
    </row>
    <row r="3980" spans="1:10" ht="15" customHeight="1">
      <c r="A3980" s="587"/>
      <c r="B3980" s="291">
        <v>16</v>
      </c>
      <c r="C3980" s="593" t="str">
        <f>_xlfn.CONCAT(Table1[[#This Row],[groupid]],Table1[[#This Row],[Thành phần hao phí]])</f>
        <v>16b) Nhân công</v>
      </c>
      <c r="D3980" s="594"/>
      <c r="E3980" s="589" t="s">
        <v>229</v>
      </c>
      <c r="F3980" s="588"/>
      <c r="G3980" s="595"/>
      <c r="H3980" s="590"/>
      <c r="I3980" s="596"/>
      <c r="J3980" s="591">
        <v>0</v>
      </c>
    </row>
    <row r="3981" spans="1:10" ht="15" customHeight="1">
      <c r="A3981" s="587"/>
      <c r="B3981" s="291">
        <v>16</v>
      </c>
      <c r="C3981" s="593" t="str">
        <f>_xlfn.CONCAT(Table1[[#This Row],[groupid]],Table1[[#This Row],[Thành phần hao phí]])</f>
        <v>16Nhân công 3,5/7, nhóm 1</v>
      </c>
      <c r="D3981" s="594" t="s">
        <v>96</v>
      </c>
      <c r="E3981" s="589" t="s">
        <v>97</v>
      </c>
      <c r="F3981" s="588" t="s">
        <v>93</v>
      </c>
      <c r="G3981" s="595">
        <v>0.36</v>
      </c>
      <c r="H3981" s="590">
        <v>0</v>
      </c>
      <c r="I3981" s="596">
        <v>1</v>
      </c>
      <c r="J3981" s="591">
        <v>0</v>
      </c>
    </row>
    <row r="3982" spans="1:10" ht="15" customHeight="1">
      <c r="A3982" s="587"/>
      <c r="B3982" s="291">
        <v>16</v>
      </c>
      <c r="C3982" s="593" t="str">
        <f>_xlfn.CONCAT(Table1[[#This Row],[groupid]],Table1[[#This Row],[Thành phần hao phí]])</f>
        <v>16c) Máy thi công</v>
      </c>
      <c r="D3982" s="594"/>
      <c r="E3982" s="589" t="s">
        <v>230</v>
      </c>
      <c r="F3982" s="588"/>
      <c r="G3982" s="595"/>
      <c r="H3982" s="590"/>
      <c r="I3982" s="596"/>
      <c r="J3982" s="591">
        <v>0</v>
      </c>
    </row>
    <row r="3983" spans="1:10" ht="15" customHeight="1">
      <c r="A3983" s="587"/>
      <c r="B3983" s="291">
        <v>16</v>
      </c>
      <c r="C3983" s="593" t="str">
        <f>_xlfn.CONCAT(Table1[[#This Row],[groupid]],Table1[[#This Row],[Thành phần hao phí]])</f>
        <v>16Máy đào gầu dây 1,2m3</v>
      </c>
      <c r="D3983" s="594" t="s">
        <v>105</v>
      </c>
      <c r="E3983" s="589" t="s">
        <v>106</v>
      </c>
      <c r="F3983" s="588" t="s">
        <v>103</v>
      </c>
      <c r="G3983" s="595">
        <v>0.192</v>
      </c>
      <c r="H3983" s="590">
        <v>0</v>
      </c>
      <c r="I3983" s="596">
        <v>1</v>
      </c>
      <c r="J3983" s="591">
        <v>0</v>
      </c>
    </row>
    <row r="3984" spans="1:10" ht="15" customHeight="1">
      <c r="A3984" s="587"/>
      <c r="B3984" s="291">
        <v>16</v>
      </c>
      <c r="C3984" s="593" t="str">
        <f>_xlfn.CONCAT(Table1[[#This Row],[groupid]],Table1[[#This Row],[Thành phần hao phí]])</f>
        <v>16Sà lan 250T</v>
      </c>
      <c r="D3984" s="594" t="s">
        <v>113</v>
      </c>
      <c r="E3984" s="589" t="s">
        <v>114</v>
      </c>
      <c r="F3984" s="588" t="s">
        <v>103</v>
      </c>
      <c r="G3984" s="595">
        <v>0.192</v>
      </c>
      <c r="H3984" s="590">
        <v>0</v>
      </c>
      <c r="I3984" s="596">
        <v>1</v>
      </c>
      <c r="J3984" s="591">
        <v>0</v>
      </c>
    </row>
    <row r="3985" spans="1:10" ht="15" customHeight="1">
      <c r="A3985" s="587"/>
      <c r="B3985" s="291">
        <v>16</v>
      </c>
      <c r="C3985" s="593" t="str">
        <f>_xlfn.CONCAT(Table1[[#This Row],[groupid]],Table1[[#This Row],[Thành phần hao phí]])</f>
        <v>16Sà lan 400T</v>
      </c>
      <c r="D3985" s="594" t="s">
        <v>116</v>
      </c>
      <c r="E3985" s="589" t="s">
        <v>117</v>
      </c>
      <c r="F3985" s="588" t="s">
        <v>103</v>
      </c>
      <c r="G3985" s="595">
        <v>0.192</v>
      </c>
      <c r="H3985" s="590">
        <v>0</v>
      </c>
      <c r="I3985" s="596">
        <v>1</v>
      </c>
      <c r="J3985" s="591">
        <v>0</v>
      </c>
    </row>
    <row r="3986" spans="1:10" ht="15" customHeight="1">
      <c r="A3986" s="587"/>
      <c r="B3986" s="291">
        <v>16</v>
      </c>
      <c r="C3986" s="593" t="str">
        <f>_xlfn.CONCAT(Table1[[#This Row],[groupid]],Table1[[#This Row],[Thành phần hao phí]])</f>
        <v>16Cộng</v>
      </c>
      <c r="D3986" s="594"/>
      <c r="E3986" s="589" t="s">
        <v>314</v>
      </c>
      <c r="F3986" s="588"/>
      <c r="G3986" s="595"/>
      <c r="H3986" s="590"/>
      <c r="I3986" s="596"/>
      <c r="J3986" s="591">
        <v>0</v>
      </c>
    </row>
    <row r="3987" spans="1:10" ht="15" customHeight="1">
      <c r="A3987" s="587">
        <v>17</v>
      </c>
      <c r="B3987" s="291">
        <v>17</v>
      </c>
      <c r="C3987" s="593" t="str">
        <f>_xlfn.CONCAT(Table1[[#This Row],[groupid]],Table1[[#This Row],[Thành phần hao phí]])</f>
        <v>170</v>
      </c>
      <c r="D3987" s="594">
        <v>0</v>
      </c>
      <c r="E3987" s="589">
        <v>0</v>
      </c>
      <c r="F3987" s="588">
        <v>0</v>
      </c>
      <c r="G3987" s="595">
        <v>1</v>
      </c>
      <c r="H3987" s="590"/>
      <c r="I3987" s="596"/>
      <c r="J3987" s="591"/>
    </row>
    <row r="3988" spans="1:10" ht="15" customHeight="1">
      <c r="A3988" s="587"/>
      <c r="B3988" s="291">
        <v>17</v>
      </c>
      <c r="C3988" s="593" t="str">
        <f>_xlfn.CONCAT(Table1[[#This Row],[groupid]],Table1[[#This Row],[Thành phần hao phí]])</f>
        <v>17b) Nhân công</v>
      </c>
      <c r="D3988" s="594"/>
      <c r="E3988" s="589" t="s">
        <v>229</v>
      </c>
      <c r="F3988" s="588"/>
      <c r="G3988" s="595"/>
      <c r="H3988" s="590"/>
      <c r="I3988" s="596"/>
      <c r="J3988" s="591">
        <v>0</v>
      </c>
    </row>
    <row r="3989" spans="1:10" ht="15" customHeight="1">
      <c r="A3989" s="587"/>
      <c r="B3989" s="291">
        <v>17</v>
      </c>
      <c r="C3989" s="593" t="str">
        <f>_xlfn.CONCAT(Table1[[#This Row],[groupid]],Table1[[#This Row],[Thành phần hao phí]])</f>
        <v>17Nhân công 3,5/7, nhóm 1</v>
      </c>
      <c r="D3989" s="594" t="s">
        <v>96</v>
      </c>
      <c r="E3989" s="589" t="s">
        <v>97</v>
      </c>
      <c r="F3989" s="588" t="s">
        <v>93</v>
      </c>
      <c r="G3989" s="595">
        <v>0.36</v>
      </c>
      <c r="H3989" s="590">
        <v>0</v>
      </c>
      <c r="I3989" s="596">
        <v>1</v>
      </c>
      <c r="J3989" s="591">
        <v>0</v>
      </c>
    </row>
    <row r="3990" spans="1:10" ht="15" customHeight="1">
      <c r="A3990" s="587"/>
      <c r="B3990" s="291">
        <v>17</v>
      </c>
      <c r="C3990" s="593" t="str">
        <f>_xlfn.CONCAT(Table1[[#This Row],[groupid]],Table1[[#This Row],[Thành phần hao phí]])</f>
        <v>17c) Máy thi công</v>
      </c>
      <c r="D3990" s="594"/>
      <c r="E3990" s="589" t="s">
        <v>230</v>
      </c>
      <c r="F3990" s="588"/>
      <c r="G3990" s="595"/>
      <c r="H3990" s="590"/>
      <c r="I3990" s="596"/>
      <c r="J3990" s="591">
        <v>0</v>
      </c>
    </row>
    <row r="3991" spans="1:10" ht="15" customHeight="1">
      <c r="A3991" s="587"/>
      <c r="B3991" s="291">
        <v>17</v>
      </c>
      <c r="C3991" s="593" t="str">
        <f>_xlfn.CONCAT(Table1[[#This Row],[groupid]],Table1[[#This Row],[Thành phần hao phí]])</f>
        <v>17Máy đào gầu dây 1,2m3</v>
      </c>
      <c r="D3991" s="594" t="s">
        <v>105</v>
      </c>
      <c r="E3991" s="589" t="s">
        <v>106</v>
      </c>
      <c r="F3991" s="588" t="s">
        <v>103</v>
      </c>
      <c r="G3991" s="595">
        <v>0.192</v>
      </c>
      <c r="H3991" s="590">
        <v>0</v>
      </c>
      <c r="I3991" s="596">
        <v>1</v>
      </c>
      <c r="J3991" s="591">
        <v>0</v>
      </c>
    </row>
    <row r="3992" spans="1:10" ht="15" customHeight="1">
      <c r="A3992" s="587"/>
      <c r="B3992" s="291">
        <v>17</v>
      </c>
      <c r="C3992" s="593" t="str">
        <f>_xlfn.CONCAT(Table1[[#This Row],[groupid]],Table1[[#This Row],[Thành phần hao phí]])</f>
        <v>17Sà lan 250T</v>
      </c>
      <c r="D3992" s="594" t="s">
        <v>113</v>
      </c>
      <c r="E3992" s="589" t="s">
        <v>114</v>
      </c>
      <c r="F3992" s="588" t="s">
        <v>103</v>
      </c>
      <c r="G3992" s="595">
        <v>0.192</v>
      </c>
      <c r="H3992" s="590">
        <v>0</v>
      </c>
      <c r="I3992" s="596">
        <v>1</v>
      </c>
      <c r="J3992" s="591">
        <v>0</v>
      </c>
    </row>
    <row r="3993" spans="1:10" ht="15" customHeight="1">
      <c r="A3993" s="587"/>
      <c r="B3993" s="291">
        <v>17</v>
      </c>
      <c r="C3993" s="593" t="str">
        <f>_xlfn.CONCAT(Table1[[#This Row],[groupid]],Table1[[#This Row],[Thành phần hao phí]])</f>
        <v>17Sà lan 400T</v>
      </c>
      <c r="D3993" s="594" t="s">
        <v>116</v>
      </c>
      <c r="E3993" s="589" t="s">
        <v>117</v>
      </c>
      <c r="F3993" s="588" t="s">
        <v>103</v>
      </c>
      <c r="G3993" s="595">
        <v>0.192</v>
      </c>
      <c r="H3993" s="590">
        <v>0</v>
      </c>
      <c r="I3993" s="596">
        <v>1</v>
      </c>
      <c r="J3993" s="591">
        <v>0</v>
      </c>
    </row>
    <row r="3994" spans="1:10" ht="15" customHeight="1">
      <c r="A3994" s="587"/>
      <c r="B3994" s="291">
        <v>17</v>
      </c>
      <c r="C3994" s="593" t="str">
        <f>_xlfn.CONCAT(Table1[[#This Row],[groupid]],Table1[[#This Row],[Thành phần hao phí]])</f>
        <v>17Cộng</v>
      </c>
      <c r="D3994" s="594"/>
      <c r="E3994" s="589" t="s">
        <v>314</v>
      </c>
      <c r="F3994" s="588"/>
      <c r="G3994" s="595"/>
      <c r="H3994" s="590"/>
      <c r="I3994" s="596"/>
      <c r="J3994" s="591">
        <v>0</v>
      </c>
    </row>
    <row r="3995" spans="1:10" ht="15" customHeight="1">
      <c r="A3995" s="587">
        <v>1</v>
      </c>
      <c r="B3995" s="291">
        <v>1</v>
      </c>
      <c r="C3995" s="593" t="str">
        <f>_xlfn.CONCAT(Table1[[#This Row],[groupid]],Table1[[#This Row],[Thành phần hao phí]])</f>
        <v>1Nạo vét bùn bằng thủ công</v>
      </c>
      <c r="D3995" s="594" t="s">
        <v>44</v>
      </c>
      <c r="E3995" s="589" t="s">
        <v>45</v>
      </c>
      <c r="F3995" s="588" t="s">
        <v>46</v>
      </c>
      <c r="G3995" s="595">
        <v>1</v>
      </c>
      <c r="H3995" s="590"/>
      <c r="I3995" s="596"/>
      <c r="J3995" s="591"/>
    </row>
    <row r="3996" spans="1:10" ht="15" customHeight="1">
      <c r="A3996" s="587"/>
      <c r="B3996" s="291">
        <v>1</v>
      </c>
      <c r="C3996" s="593" t="str">
        <f>_xlfn.CONCAT(Table1[[#This Row],[groupid]],Table1[[#This Row],[Thành phần hao phí]])</f>
        <v>1b) Nhân công</v>
      </c>
      <c r="D3996" s="594"/>
      <c r="E3996" s="589" t="s">
        <v>229</v>
      </c>
      <c r="F3996" s="588"/>
      <c r="G3996" s="595"/>
      <c r="H3996" s="590"/>
      <c r="I3996" s="596"/>
      <c r="J3996" s="591">
        <v>211893</v>
      </c>
    </row>
    <row r="3997" spans="1:10" ht="15" customHeight="1">
      <c r="A3997" s="587"/>
      <c r="B3997" s="291">
        <v>1</v>
      </c>
      <c r="C3997" s="593" t="str">
        <f>_xlfn.CONCAT(Table1[[#This Row],[groupid]],Table1[[#This Row],[Thành phần hao phí]])</f>
        <v>1Nhân công 3,0/7, nhóm 1</v>
      </c>
      <c r="D3997" s="594" t="s">
        <v>91</v>
      </c>
      <c r="E3997" s="589" t="s">
        <v>92</v>
      </c>
      <c r="F3997" s="588" t="s">
        <v>93</v>
      </c>
      <c r="G3997" s="595">
        <v>0.94</v>
      </c>
      <c r="H3997" s="590">
        <v>225418</v>
      </c>
      <c r="I3997" s="596">
        <v>1</v>
      </c>
      <c r="J3997" s="591">
        <v>211893</v>
      </c>
    </row>
    <row r="3998" spans="1:10" ht="15" customHeight="1">
      <c r="A3998" s="587">
        <v>2</v>
      </c>
      <c r="B3998" s="291">
        <v>2</v>
      </c>
      <c r="C3998" s="593" t="str">
        <f>_xlfn.CONCAT(Table1[[#This Row],[groupid]],Table1[[#This Row],[Thành phần hao phí]])</f>
        <v>2Nạo vét kênh mương bằng máy đào gầu dây 0,4m3, chiều cao đổ đất &lt;= 3m, bùn đặc lắng đọng dưới 3 năm</v>
      </c>
      <c r="D3998" s="594" t="s">
        <v>52</v>
      </c>
      <c r="E3998" s="589" t="s">
        <v>53</v>
      </c>
      <c r="F3998" s="588" t="s">
        <v>54</v>
      </c>
      <c r="G3998" s="595">
        <v>1</v>
      </c>
      <c r="H3998" s="590"/>
      <c r="I3998" s="596"/>
      <c r="J3998" s="591"/>
    </row>
    <row r="3999" spans="1:10" ht="15" customHeight="1">
      <c r="A3999" s="587"/>
      <c r="B3999" s="291">
        <v>2</v>
      </c>
      <c r="C3999" s="593" t="str">
        <f>_xlfn.CONCAT(Table1[[#This Row],[groupid]],Table1[[#This Row],[Thành phần hao phí]])</f>
        <v>2b) Nhân công</v>
      </c>
      <c r="D3999" s="594"/>
      <c r="E3999" s="589" t="s">
        <v>229</v>
      </c>
      <c r="F3999" s="588"/>
      <c r="G3999" s="595"/>
      <c r="H3999" s="590"/>
      <c r="I3999" s="596"/>
      <c r="J3999" s="591">
        <v>202130</v>
      </c>
    </row>
    <row r="4000" spans="1:10" ht="15" customHeight="1">
      <c r="A4000" s="587"/>
      <c r="B4000" s="291">
        <v>2</v>
      </c>
      <c r="C4000" s="593" t="str">
        <f>_xlfn.CONCAT(Table1[[#This Row],[groupid]],Table1[[#This Row],[Thành phần hao phí]])</f>
        <v>2Nhân công 3,5/7, nhóm 1</v>
      </c>
      <c r="D4000" s="594" t="s">
        <v>96</v>
      </c>
      <c r="E4000" s="589" t="s">
        <v>97</v>
      </c>
      <c r="F4000" s="588" t="s">
        <v>93</v>
      </c>
      <c r="G4000" s="595">
        <v>0.82</v>
      </c>
      <c r="H4000" s="590">
        <v>246500</v>
      </c>
      <c r="I4000" s="596">
        <v>1</v>
      </c>
      <c r="J4000" s="591">
        <v>202130</v>
      </c>
    </row>
    <row r="4001" spans="1:10" ht="15" customHeight="1">
      <c r="A4001" s="587"/>
      <c r="B4001" s="291">
        <v>2</v>
      </c>
      <c r="C4001" s="593" t="str">
        <f>_xlfn.CONCAT(Table1[[#This Row],[groupid]],Table1[[#This Row],[Thành phần hao phí]])</f>
        <v>2c) Máy thi công</v>
      </c>
      <c r="D4001" s="594"/>
      <c r="E4001" s="589" t="s">
        <v>230</v>
      </c>
      <c r="F4001" s="588"/>
      <c r="G4001" s="595"/>
      <c r="H4001" s="590"/>
      <c r="I4001" s="596"/>
      <c r="J4001" s="591">
        <v>978209</v>
      </c>
    </row>
    <row r="4002" spans="1:10" ht="15" customHeight="1">
      <c r="A4002" s="587"/>
      <c r="B4002" s="291">
        <v>2</v>
      </c>
      <c r="C4002" s="593" t="str">
        <f>_xlfn.CONCAT(Table1[[#This Row],[groupid]],Table1[[#This Row],[Thành phần hao phí]])</f>
        <v>2Máy đào gầu dây 0,4m3</v>
      </c>
      <c r="D4002" s="594" t="s">
        <v>101</v>
      </c>
      <c r="E4002" s="589" t="s">
        <v>102</v>
      </c>
      <c r="F4002" s="588" t="s">
        <v>103</v>
      </c>
      <c r="G4002" s="595">
        <v>0.44</v>
      </c>
      <c r="H4002" s="590">
        <v>1992824</v>
      </c>
      <c r="I4002" s="596">
        <v>1</v>
      </c>
      <c r="J4002" s="591">
        <v>876843</v>
      </c>
    </row>
    <row r="4003" spans="1:10" ht="15" customHeight="1">
      <c r="A4003" s="587"/>
      <c r="B4003" s="291">
        <v>2</v>
      </c>
      <c r="C4003" s="593" t="str">
        <f>_xlfn.CONCAT(Table1[[#This Row],[groupid]],Table1[[#This Row],[Thành phần hao phí]])</f>
        <v>2Phao thép 60T đặt máy</v>
      </c>
      <c r="D4003" s="594" t="s">
        <v>108</v>
      </c>
      <c r="E4003" s="589" t="s">
        <v>112</v>
      </c>
      <c r="F4003" s="588" t="s">
        <v>103</v>
      </c>
      <c r="G4003" s="595">
        <v>0.44</v>
      </c>
      <c r="H4003" s="590">
        <v>115189</v>
      </c>
      <c r="I4003" s="596">
        <v>1</v>
      </c>
      <c r="J4003" s="591">
        <v>50683</v>
      </c>
    </row>
    <row r="4004" spans="1:10" ht="15" customHeight="1">
      <c r="A4004" s="587"/>
      <c r="B4004" s="291">
        <v>2</v>
      </c>
      <c r="C4004" s="593" t="str">
        <f>_xlfn.CONCAT(Table1[[#This Row],[groupid]],Table1[[#This Row],[Thành phần hao phí]])</f>
        <v>2Phao thép 60T chứa bùn</v>
      </c>
      <c r="D4004" s="594" t="s">
        <v>108</v>
      </c>
      <c r="E4004" s="589" t="s">
        <v>111</v>
      </c>
      <c r="F4004" s="588" t="s">
        <v>103</v>
      </c>
      <c r="G4004" s="595">
        <v>0.44</v>
      </c>
      <c r="H4004" s="590">
        <v>115189</v>
      </c>
      <c r="I4004" s="596">
        <v>1</v>
      </c>
      <c r="J4004" s="591">
        <v>50683</v>
      </c>
    </row>
    <row r="4005" spans="1:10" ht="15" customHeight="1">
      <c r="A4005" s="587"/>
      <c r="B4005" s="291">
        <v>2</v>
      </c>
      <c r="C4005" s="593" t="str">
        <f>_xlfn.CONCAT(Table1[[#This Row],[groupid]],Table1[[#This Row],[Thành phần hao phí]])</f>
        <v>2Cộng</v>
      </c>
      <c r="D4005" s="594"/>
      <c r="E4005" s="589" t="s">
        <v>314</v>
      </c>
      <c r="F4005" s="588"/>
      <c r="G4005" s="595"/>
      <c r="H4005" s="590"/>
      <c r="I4005" s="596"/>
      <c r="J4005" s="591">
        <v>978209</v>
      </c>
    </row>
    <row r="4006" spans="1:10" ht="15" customHeight="1">
      <c r="A4006" s="587">
        <v>3</v>
      </c>
      <c r="B4006" s="291">
        <v>3</v>
      </c>
      <c r="C4006" s="593" t="str">
        <f>_xlfn.CONCAT(Table1[[#This Row],[groupid]],Table1[[#This Row],[Thành phần hao phí]])</f>
        <v>3Vận chuyển 1km đầu, đi đổ bằng tàu kéo 75cv + phao thép 60T</v>
      </c>
      <c r="D4006" s="594" t="s">
        <v>57</v>
      </c>
      <c r="E4006" s="589" t="s">
        <v>58</v>
      </c>
      <c r="F4006" s="588" t="s">
        <v>54</v>
      </c>
      <c r="G4006" s="595">
        <v>1</v>
      </c>
      <c r="H4006" s="590"/>
      <c r="I4006" s="596"/>
      <c r="J4006" s="591"/>
    </row>
    <row r="4007" spans="1:10" ht="15" customHeight="1">
      <c r="A4007" s="587"/>
      <c r="B4007" s="291">
        <v>3</v>
      </c>
      <c r="C4007" s="593" t="str">
        <f>_xlfn.CONCAT(Table1[[#This Row],[groupid]],Table1[[#This Row],[Thành phần hao phí]])</f>
        <v>3c) Máy thi công</v>
      </c>
      <c r="D4007" s="594"/>
      <c r="E4007" s="589" t="s">
        <v>230</v>
      </c>
      <c r="F4007" s="588"/>
      <c r="G4007" s="595"/>
      <c r="H4007" s="590"/>
      <c r="I4007" s="596"/>
      <c r="J4007" s="591">
        <v>343452</v>
      </c>
    </row>
    <row r="4008" spans="1:10" ht="15" customHeight="1">
      <c r="A4008" s="587"/>
      <c r="B4008" s="291">
        <v>3</v>
      </c>
      <c r="C4008" s="593" t="str">
        <f>_xlfn.CONCAT(Table1[[#This Row],[groupid]],Table1[[#This Row],[Thành phần hao phí]])</f>
        <v>3Phao thép 60T</v>
      </c>
      <c r="D4008" s="594" t="s">
        <v>108</v>
      </c>
      <c r="E4008" s="589" t="s">
        <v>109</v>
      </c>
      <c r="F4008" s="588" t="s">
        <v>103</v>
      </c>
      <c r="G4008" s="595">
        <v>9.4E-2</v>
      </c>
      <c r="H4008" s="590">
        <v>115189</v>
      </c>
      <c r="I4008" s="596">
        <v>1</v>
      </c>
      <c r="J4008" s="591">
        <v>10828</v>
      </c>
    </row>
    <row r="4009" spans="1:10" ht="15" customHeight="1">
      <c r="A4009" s="587"/>
      <c r="B4009" s="291">
        <v>3</v>
      </c>
      <c r="C4009" s="593" t="str">
        <f>_xlfn.CONCAT(Table1[[#This Row],[groupid]],Table1[[#This Row],[Thành phần hao phí]])</f>
        <v>3Tàu kéo 75CV</v>
      </c>
      <c r="D4009" s="594" t="s">
        <v>123</v>
      </c>
      <c r="E4009" s="589" t="s">
        <v>124</v>
      </c>
      <c r="F4009" s="588" t="s">
        <v>103</v>
      </c>
      <c r="G4009" s="595">
        <v>9.4E-2</v>
      </c>
      <c r="H4009" s="590">
        <v>3538558</v>
      </c>
      <c r="I4009" s="596">
        <v>1</v>
      </c>
      <c r="J4009" s="591">
        <v>332624</v>
      </c>
    </row>
    <row r="4010" spans="1:10" ht="15" customHeight="1">
      <c r="A4010" s="587"/>
      <c r="B4010" s="291">
        <v>3</v>
      </c>
      <c r="C4010" s="593" t="str">
        <f>_xlfn.CONCAT(Table1[[#This Row],[groupid]],Table1[[#This Row],[Thành phần hao phí]])</f>
        <v>3Cộng</v>
      </c>
      <c r="D4010" s="594"/>
      <c r="E4010" s="589" t="s">
        <v>314</v>
      </c>
      <c r="F4010" s="588"/>
      <c r="G4010" s="595"/>
      <c r="H4010" s="590"/>
      <c r="I4010" s="596"/>
      <c r="J4010" s="591">
        <v>343452</v>
      </c>
    </row>
    <row r="4011" spans="1:10" ht="15" customHeight="1">
      <c r="A4011" s="587">
        <v>4</v>
      </c>
      <c r="B4011" s="291">
        <v>4</v>
      </c>
      <c r="C4011" s="593" t="str">
        <f>_xlfn.CONCAT(Table1[[#This Row],[groupid]],Table1[[#This Row],[Thành phần hao phí]])</f>
        <v>4Vận chuyển đất, cát đổ đi bằng tàu kéo 360CV, sà lan 400 tấn, vận chuyển 1 km tiếp theo, cự ly &lt;= 6km</v>
      </c>
      <c r="D4011" s="594" t="s">
        <v>60</v>
      </c>
      <c r="E4011" s="589" t="s">
        <v>61</v>
      </c>
      <c r="F4011" s="588" t="s">
        <v>54</v>
      </c>
      <c r="G4011" s="595">
        <v>1</v>
      </c>
      <c r="H4011" s="590"/>
      <c r="I4011" s="596"/>
      <c r="J4011" s="591"/>
    </row>
    <row r="4012" spans="1:10" ht="15" customHeight="1">
      <c r="A4012" s="587"/>
      <c r="B4012" s="291">
        <v>4</v>
      </c>
      <c r="C4012" s="593" t="str">
        <f>_xlfn.CONCAT(Table1[[#This Row],[groupid]],Table1[[#This Row],[Thành phần hao phí]])</f>
        <v>4c) Máy thi công</v>
      </c>
      <c r="D4012" s="594"/>
      <c r="E4012" s="589" t="s">
        <v>230</v>
      </c>
      <c r="F4012" s="588"/>
      <c r="G4012" s="595"/>
      <c r="H4012" s="590"/>
      <c r="I4012" s="596"/>
      <c r="J4012" s="591">
        <v>555370</v>
      </c>
    </row>
    <row r="4013" spans="1:10" ht="15" customHeight="1">
      <c r="A4013" s="587"/>
      <c r="B4013" s="291">
        <v>4</v>
      </c>
      <c r="C4013" s="593" t="str">
        <f>_xlfn.CONCAT(Table1[[#This Row],[groupid]],Table1[[#This Row],[Thành phần hao phí]])</f>
        <v>4Phao thép 60T</v>
      </c>
      <c r="D4013" s="594" t="s">
        <v>108</v>
      </c>
      <c r="E4013" s="589" t="s">
        <v>109</v>
      </c>
      <c r="F4013" s="588" t="s">
        <v>103</v>
      </c>
      <c r="G4013" s="595">
        <v>0.08</v>
      </c>
      <c r="H4013" s="590">
        <v>115189</v>
      </c>
      <c r="I4013" s="596">
        <v>1.9</v>
      </c>
      <c r="J4013" s="591">
        <v>17509</v>
      </c>
    </row>
    <row r="4014" spans="1:10" ht="15" customHeight="1">
      <c r="A4014" s="587"/>
      <c r="B4014" s="291">
        <v>4</v>
      </c>
      <c r="C4014" s="593" t="str">
        <f>_xlfn.CONCAT(Table1[[#This Row],[groupid]],Table1[[#This Row],[Thành phần hao phí]])</f>
        <v>4Tàu kéo 75CV</v>
      </c>
      <c r="D4014" s="594" t="s">
        <v>123</v>
      </c>
      <c r="E4014" s="589" t="s">
        <v>124</v>
      </c>
      <c r="F4014" s="588" t="s">
        <v>103</v>
      </c>
      <c r="G4014" s="595">
        <v>0.08</v>
      </c>
      <c r="H4014" s="590">
        <v>3538558</v>
      </c>
      <c r="I4014" s="596">
        <v>1.9</v>
      </c>
      <c r="J4014" s="591">
        <v>537861</v>
      </c>
    </row>
    <row r="4015" spans="1:10" ht="15" customHeight="1">
      <c r="A4015" s="587"/>
      <c r="B4015" s="291">
        <v>4</v>
      </c>
      <c r="C4015" s="593" t="str">
        <f>_xlfn.CONCAT(Table1[[#This Row],[groupid]],Table1[[#This Row],[Thành phần hao phí]])</f>
        <v>4Cộng</v>
      </c>
      <c r="D4015" s="594"/>
      <c r="E4015" s="589" t="s">
        <v>314</v>
      </c>
      <c r="F4015" s="588"/>
      <c r="G4015" s="595"/>
      <c r="H4015" s="590"/>
      <c r="I4015" s="596"/>
      <c r="J4015" s="591">
        <v>555370</v>
      </c>
    </row>
    <row r="4016" spans="1:10" ht="15" customHeight="1">
      <c r="A4016" s="587">
        <v>5</v>
      </c>
      <c r="B4016" s="291">
        <v>5</v>
      </c>
      <c r="C4016" s="593" t="str">
        <f>_xlfn.CONCAT(Table1[[#This Row],[groupid]],Table1[[#This Row],[Thành phần hao phí]])</f>
        <v>5Đào xúc bùn lên xà lan 400T bằng máy đào gầu dây &lt;1,25m3, (máy đào đứng trên phao thép trọng tải 60T)</v>
      </c>
      <c r="D4016" s="594" t="s">
        <v>63</v>
      </c>
      <c r="E4016" s="589" t="s">
        <v>64</v>
      </c>
      <c r="F4016" s="588" t="s">
        <v>54</v>
      </c>
      <c r="G4016" s="595">
        <v>1</v>
      </c>
      <c r="H4016" s="590"/>
      <c r="I4016" s="596"/>
      <c r="J4016" s="591"/>
    </row>
    <row r="4017" spans="1:10" ht="15" customHeight="1">
      <c r="A4017" s="587"/>
      <c r="B4017" s="291">
        <v>5</v>
      </c>
      <c r="C4017" s="593" t="str">
        <f>_xlfn.CONCAT(Table1[[#This Row],[groupid]],Table1[[#This Row],[Thành phần hao phí]])</f>
        <v>5b) Nhân công</v>
      </c>
      <c r="D4017" s="594"/>
      <c r="E4017" s="589" t="s">
        <v>229</v>
      </c>
      <c r="F4017" s="588"/>
      <c r="G4017" s="595"/>
      <c r="H4017" s="590"/>
      <c r="I4017" s="596"/>
      <c r="J4017" s="591">
        <v>88740</v>
      </c>
    </row>
    <row r="4018" spans="1:10" ht="15" customHeight="1">
      <c r="A4018" s="587"/>
      <c r="B4018" s="291">
        <v>5</v>
      </c>
      <c r="C4018" s="593" t="str">
        <f>_xlfn.CONCAT(Table1[[#This Row],[groupid]],Table1[[#This Row],[Thành phần hao phí]])</f>
        <v>5Nhân công 3,5/7, nhóm 1</v>
      </c>
      <c r="D4018" s="594" t="s">
        <v>96</v>
      </c>
      <c r="E4018" s="589" t="s">
        <v>97</v>
      </c>
      <c r="F4018" s="588" t="s">
        <v>93</v>
      </c>
      <c r="G4018" s="595">
        <v>0.36</v>
      </c>
      <c r="H4018" s="590">
        <v>246500</v>
      </c>
      <c r="I4018" s="596">
        <v>1</v>
      </c>
      <c r="J4018" s="591">
        <v>88740</v>
      </c>
    </row>
    <row r="4019" spans="1:10" ht="15" customHeight="1">
      <c r="A4019" s="587"/>
      <c r="B4019" s="291">
        <v>5</v>
      </c>
      <c r="C4019" s="593" t="str">
        <f>_xlfn.CONCAT(Table1[[#This Row],[groupid]],Table1[[#This Row],[Thành phần hao phí]])</f>
        <v>5c) Máy thi công</v>
      </c>
      <c r="D4019" s="594"/>
      <c r="E4019" s="589" t="s">
        <v>230</v>
      </c>
      <c r="F4019" s="588"/>
      <c r="G4019" s="595"/>
      <c r="H4019" s="590"/>
      <c r="I4019" s="596"/>
      <c r="J4019" s="591">
        <v>1007960</v>
      </c>
    </row>
    <row r="4020" spans="1:10" ht="15" customHeight="1">
      <c r="A4020" s="587"/>
      <c r="B4020" s="291">
        <v>5</v>
      </c>
      <c r="C4020" s="593" t="str">
        <f>_xlfn.CONCAT(Table1[[#This Row],[groupid]],Table1[[#This Row],[Thành phần hao phí]])</f>
        <v>5Máy đào gầu dây 1,2m3</v>
      </c>
      <c r="D4020" s="594" t="s">
        <v>105</v>
      </c>
      <c r="E4020" s="589" t="s">
        <v>106</v>
      </c>
      <c r="F4020" s="588" t="s">
        <v>103</v>
      </c>
      <c r="G4020" s="595">
        <v>0.192</v>
      </c>
      <c r="H4020" s="590">
        <v>3565793</v>
      </c>
      <c r="I4020" s="596">
        <v>1</v>
      </c>
      <c r="J4020" s="591">
        <v>684632</v>
      </c>
    </row>
    <row r="4021" spans="1:10" ht="15" customHeight="1">
      <c r="A4021" s="587"/>
      <c r="B4021" s="291">
        <v>5</v>
      </c>
      <c r="C4021" s="593" t="str">
        <f>_xlfn.CONCAT(Table1[[#This Row],[groupid]],Table1[[#This Row],[Thành phần hao phí]])</f>
        <v>5Sà lan 250T</v>
      </c>
      <c r="D4021" s="594" t="s">
        <v>113</v>
      </c>
      <c r="E4021" s="589" t="s">
        <v>114</v>
      </c>
      <c r="F4021" s="588" t="s">
        <v>103</v>
      </c>
      <c r="G4021" s="595">
        <v>0.192</v>
      </c>
      <c r="H4021" s="590">
        <v>677592</v>
      </c>
      <c r="I4021" s="596">
        <v>1</v>
      </c>
      <c r="J4021" s="591">
        <v>130098</v>
      </c>
    </row>
    <row r="4022" spans="1:10" ht="15" customHeight="1">
      <c r="A4022" s="587"/>
      <c r="B4022" s="291">
        <v>5</v>
      </c>
      <c r="C4022" s="593" t="str">
        <f>_xlfn.CONCAT(Table1[[#This Row],[groupid]],Table1[[#This Row],[Thành phần hao phí]])</f>
        <v>5Phao thép 60T chứa bùn</v>
      </c>
      <c r="D4022" s="594" t="s">
        <v>108</v>
      </c>
      <c r="E4022" s="589" t="s">
        <v>111</v>
      </c>
      <c r="F4022" s="588" t="s">
        <v>103</v>
      </c>
      <c r="G4022" s="595">
        <v>0.192</v>
      </c>
      <c r="H4022" s="590">
        <v>115189</v>
      </c>
      <c r="I4022" s="596">
        <v>1</v>
      </c>
      <c r="J4022" s="591">
        <v>22116</v>
      </c>
    </row>
    <row r="4023" spans="1:10" ht="15" customHeight="1">
      <c r="A4023" s="587"/>
      <c r="B4023" s="291">
        <v>5</v>
      </c>
      <c r="C4023" s="593" t="str">
        <f>_xlfn.CONCAT(Table1[[#This Row],[groupid]],Table1[[#This Row],[Thành phần hao phí]])</f>
        <v>5Sà lan 400T nhận bùn</v>
      </c>
      <c r="D4023" s="594" t="s">
        <v>116</v>
      </c>
      <c r="E4023" s="589" t="s">
        <v>119</v>
      </c>
      <c r="F4023" s="588" t="s">
        <v>103</v>
      </c>
      <c r="G4023" s="595">
        <v>0.192</v>
      </c>
      <c r="H4023" s="590">
        <v>891221</v>
      </c>
      <c r="I4023" s="596">
        <v>1</v>
      </c>
      <c r="J4023" s="591">
        <v>171114</v>
      </c>
    </row>
    <row r="4024" spans="1:10" ht="15" customHeight="1">
      <c r="A4024" s="587"/>
      <c r="B4024" s="291">
        <v>5</v>
      </c>
      <c r="C4024" s="593" t="str">
        <f>_xlfn.CONCAT(Table1[[#This Row],[groupid]],Table1[[#This Row],[Thành phần hao phí]])</f>
        <v>5Cộng</v>
      </c>
      <c r="D4024" s="594"/>
      <c r="E4024" s="589" t="s">
        <v>314</v>
      </c>
      <c r="F4024" s="588"/>
      <c r="G4024" s="595"/>
      <c r="H4024" s="590"/>
      <c r="I4024" s="596"/>
      <c r="J4024" s="591">
        <v>1007960</v>
      </c>
    </row>
    <row r="4025" spans="1:10" ht="15" customHeight="1">
      <c r="A4025" s="587">
        <v>6</v>
      </c>
      <c r="B4025" s="291">
        <v>6</v>
      </c>
      <c r="C4025" s="593" t="str">
        <f>_xlfn.CONCAT(Table1[[#This Row],[groupid]],Table1[[#This Row],[Thành phần hao phí]])</f>
        <v>6Vận chuyển đất, bùn đổ đi bằng tàu kéo 360CV, sà lan 400 tấn, vận chuyển 1 km đầu</v>
      </c>
      <c r="D4025" s="594" t="s">
        <v>57</v>
      </c>
      <c r="E4025" s="589" t="s">
        <v>67</v>
      </c>
      <c r="F4025" s="588" t="s">
        <v>54</v>
      </c>
      <c r="G4025" s="595">
        <v>1</v>
      </c>
      <c r="H4025" s="590"/>
      <c r="I4025" s="596"/>
      <c r="J4025" s="591"/>
    </row>
    <row r="4026" spans="1:10" ht="15" customHeight="1">
      <c r="A4026" s="587"/>
      <c r="B4026" s="291">
        <v>6</v>
      </c>
      <c r="C4026" s="593" t="str">
        <f>_xlfn.CONCAT(Table1[[#This Row],[groupid]],Table1[[#This Row],[Thành phần hao phí]])</f>
        <v>6c) Máy thi công</v>
      </c>
      <c r="D4026" s="594"/>
      <c r="E4026" s="589" t="s">
        <v>230</v>
      </c>
      <c r="F4026" s="588"/>
      <c r="G4026" s="595"/>
      <c r="H4026" s="590"/>
      <c r="I4026" s="596"/>
      <c r="J4026" s="591">
        <v>634088</v>
      </c>
    </row>
    <row r="4027" spans="1:10" ht="15" customHeight="1">
      <c r="A4027" s="587"/>
      <c r="B4027" s="291">
        <v>6</v>
      </c>
      <c r="C4027" s="593" t="str">
        <f>_xlfn.CONCAT(Table1[[#This Row],[groupid]],Table1[[#This Row],[Thành phần hao phí]])</f>
        <v>6Sà lan 400T</v>
      </c>
      <c r="D4027" s="594" t="s">
        <v>116</v>
      </c>
      <c r="E4027" s="589" t="s">
        <v>117</v>
      </c>
      <c r="F4027" s="588" t="s">
        <v>103</v>
      </c>
      <c r="G4027" s="595">
        <v>9.4E-2</v>
      </c>
      <c r="H4027" s="590">
        <v>891221</v>
      </c>
      <c r="I4027" s="596">
        <v>1</v>
      </c>
      <c r="J4027" s="591">
        <v>83775</v>
      </c>
    </row>
    <row r="4028" spans="1:10" ht="15" customHeight="1">
      <c r="A4028" s="587"/>
      <c r="B4028" s="291">
        <v>6</v>
      </c>
      <c r="C4028" s="593" t="str">
        <f>_xlfn.CONCAT(Table1[[#This Row],[groupid]],Table1[[#This Row],[Thành phần hao phí]])</f>
        <v>6Tàu kéo 360CV</v>
      </c>
      <c r="D4028" s="594" t="s">
        <v>120</v>
      </c>
      <c r="E4028" s="589" t="s">
        <v>121</v>
      </c>
      <c r="F4028" s="588" t="s">
        <v>103</v>
      </c>
      <c r="G4028" s="595">
        <v>9.4E-2</v>
      </c>
      <c r="H4028" s="590">
        <v>5854397</v>
      </c>
      <c r="I4028" s="596">
        <v>1</v>
      </c>
      <c r="J4028" s="591">
        <v>550313</v>
      </c>
    </row>
    <row r="4029" spans="1:10" ht="15" customHeight="1">
      <c r="A4029" s="587"/>
      <c r="B4029" s="291">
        <v>6</v>
      </c>
      <c r="C4029" s="593" t="str">
        <f>_xlfn.CONCAT(Table1[[#This Row],[groupid]],Table1[[#This Row],[Thành phần hao phí]])</f>
        <v>6Cộng</v>
      </c>
      <c r="D4029" s="594"/>
      <c r="E4029" s="589" t="s">
        <v>314</v>
      </c>
      <c r="F4029" s="588"/>
      <c r="G4029" s="595"/>
      <c r="H4029" s="590"/>
      <c r="I4029" s="596"/>
      <c r="J4029" s="591">
        <v>634088</v>
      </c>
    </row>
    <row r="4030" spans="1:10" ht="15" customHeight="1">
      <c r="A4030" s="587">
        <v>7</v>
      </c>
      <c r="B4030" s="291">
        <v>7</v>
      </c>
      <c r="C4030" s="593" t="str">
        <f>_xlfn.CONCAT(Table1[[#This Row],[groupid]],Table1[[#This Row],[Thành phần hao phí]])</f>
        <v>7Vận chuyển đất, bùn đổ đi bằng tàu kéo 360CV, sà lan 400 tấn, vận chuyển 1 km tiếp theo, cự ly &lt;= 6km</v>
      </c>
      <c r="D4030" s="594" t="s">
        <v>60</v>
      </c>
      <c r="E4030" s="589" t="s">
        <v>69</v>
      </c>
      <c r="F4030" s="588" t="s">
        <v>54</v>
      </c>
      <c r="G4030" s="595">
        <v>1</v>
      </c>
      <c r="H4030" s="590"/>
      <c r="I4030" s="596"/>
      <c r="J4030" s="591"/>
    </row>
    <row r="4031" spans="1:10" ht="15" customHeight="1">
      <c r="A4031" s="587"/>
      <c r="B4031" s="291">
        <v>7</v>
      </c>
      <c r="C4031" s="593" t="str">
        <f>_xlfn.CONCAT(Table1[[#This Row],[groupid]],Table1[[#This Row],[Thành phần hao phí]])</f>
        <v>7c) Máy thi công</v>
      </c>
      <c r="D4031" s="594"/>
      <c r="E4031" s="589" t="s">
        <v>230</v>
      </c>
      <c r="F4031" s="588"/>
      <c r="G4031" s="595"/>
      <c r="H4031" s="590"/>
      <c r="I4031" s="596"/>
      <c r="J4031" s="591">
        <v>2698247</v>
      </c>
    </row>
    <row r="4032" spans="1:10" ht="15" customHeight="1">
      <c r="A4032" s="587"/>
      <c r="B4032" s="291">
        <v>7</v>
      </c>
      <c r="C4032" s="593" t="str">
        <f>_xlfn.CONCAT(Table1[[#This Row],[groupid]],Table1[[#This Row],[Thành phần hao phí]])</f>
        <v>7Sà lan 400T</v>
      </c>
      <c r="D4032" s="594" t="s">
        <v>116</v>
      </c>
      <c r="E4032" s="589" t="s">
        <v>117</v>
      </c>
      <c r="F4032" s="588" t="s">
        <v>103</v>
      </c>
      <c r="G4032" s="595">
        <v>0.08</v>
      </c>
      <c r="H4032" s="590">
        <v>891221</v>
      </c>
      <c r="I4032" s="596">
        <v>5</v>
      </c>
      <c r="J4032" s="591">
        <v>356488</v>
      </c>
    </row>
    <row r="4033" spans="1:10" ht="15" customHeight="1">
      <c r="A4033" s="587"/>
      <c r="B4033" s="291">
        <v>7</v>
      </c>
      <c r="C4033" s="593" t="str">
        <f>_xlfn.CONCAT(Table1[[#This Row],[groupid]],Table1[[#This Row],[Thành phần hao phí]])</f>
        <v>7Tàu kéo 360CV</v>
      </c>
      <c r="D4033" s="594" t="s">
        <v>120</v>
      </c>
      <c r="E4033" s="589" t="s">
        <v>121</v>
      </c>
      <c r="F4033" s="588" t="s">
        <v>103</v>
      </c>
      <c r="G4033" s="595">
        <v>0.08</v>
      </c>
      <c r="H4033" s="590">
        <v>5854397</v>
      </c>
      <c r="I4033" s="596">
        <v>5</v>
      </c>
      <c r="J4033" s="591">
        <v>2341759</v>
      </c>
    </row>
    <row r="4034" spans="1:10" ht="15" customHeight="1">
      <c r="A4034" s="587"/>
      <c r="B4034" s="291">
        <v>7</v>
      </c>
      <c r="C4034" s="593" t="str">
        <f>_xlfn.CONCAT(Table1[[#This Row],[groupid]],Table1[[#This Row],[Thành phần hao phí]])</f>
        <v>7Cộng</v>
      </c>
      <c r="D4034" s="594"/>
      <c r="E4034" s="589" t="s">
        <v>314</v>
      </c>
      <c r="F4034" s="588"/>
      <c r="G4034" s="595"/>
      <c r="H4034" s="590"/>
      <c r="I4034" s="596"/>
      <c r="J4034" s="591">
        <v>2698247</v>
      </c>
    </row>
    <row r="4035" spans="1:10" ht="15" customHeight="1">
      <c r="A4035" s="587">
        <v>8</v>
      </c>
      <c r="B4035" s="291">
        <v>8</v>
      </c>
      <c r="C4035" s="593" t="str">
        <f>_xlfn.CONCAT(Table1[[#This Row],[groupid]],Table1[[#This Row],[Thành phần hao phí]])</f>
        <v>8Vận chuyển đất, bùn đổ đi bằng tàu kéo 360CV, sà lan 400 tấn, vận chuyển 1 km tiếp theo, cự ly từ 6 - 20km</v>
      </c>
      <c r="D4035" s="594" t="s">
        <v>71</v>
      </c>
      <c r="E4035" s="589" t="s">
        <v>72</v>
      </c>
      <c r="F4035" s="588" t="s">
        <v>54</v>
      </c>
      <c r="G4035" s="595">
        <v>1</v>
      </c>
      <c r="H4035" s="590"/>
      <c r="I4035" s="596"/>
      <c r="J4035" s="591"/>
    </row>
    <row r="4036" spans="1:10" ht="15" customHeight="1">
      <c r="A4036" s="587"/>
      <c r="B4036" s="291">
        <v>8</v>
      </c>
      <c r="C4036" s="593" t="str">
        <f>_xlfn.CONCAT(Table1[[#This Row],[groupid]],Table1[[#This Row],[Thành phần hao phí]])</f>
        <v>8c) Máy thi công</v>
      </c>
      <c r="D4036" s="594"/>
      <c r="E4036" s="589" t="s">
        <v>230</v>
      </c>
      <c r="F4036" s="588"/>
      <c r="G4036" s="595"/>
      <c r="H4036" s="590"/>
      <c r="I4036" s="596"/>
      <c r="J4036" s="591">
        <v>6705145</v>
      </c>
    </row>
    <row r="4037" spans="1:10" ht="15" customHeight="1">
      <c r="A4037" s="587"/>
      <c r="B4037" s="291">
        <v>8</v>
      </c>
      <c r="C4037" s="593" t="str">
        <f>_xlfn.CONCAT(Table1[[#This Row],[groupid]],Table1[[#This Row],[Thành phần hao phí]])</f>
        <v>8Sà lan 400T</v>
      </c>
      <c r="D4037" s="594" t="s">
        <v>116</v>
      </c>
      <c r="E4037" s="589" t="s">
        <v>117</v>
      </c>
      <c r="F4037" s="588" t="s">
        <v>103</v>
      </c>
      <c r="G4037" s="595">
        <v>7.0999999999999994E-2</v>
      </c>
      <c r="H4037" s="590">
        <v>891221</v>
      </c>
      <c r="I4037" s="596">
        <v>14</v>
      </c>
      <c r="J4037" s="591">
        <v>885874</v>
      </c>
    </row>
    <row r="4038" spans="1:10" ht="15" customHeight="1">
      <c r="A4038" s="587"/>
      <c r="B4038" s="291">
        <v>8</v>
      </c>
      <c r="C4038" s="593" t="str">
        <f>_xlfn.CONCAT(Table1[[#This Row],[groupid]],Table1[[#This Row],[Thành phần hao phí]])</f>
        <v>8Tàu kéo 360CV</v>
      </c>
      <c r="D4038" s="594" t="s">
        <v>120</v>
      </c>
      <c r="E4038" s="589" t="s">
        <v>121</v>
      </c>
      <c r="F4038" s="588" t="s">
        <v>103</v>
      </c>
      <c r="G4038" s="595">
        <v>7.0999999999999994E-2</v>
      </c>
      <c r="H4038" s="590">
        <v>5854397</v>
      </c>
      <c r="I4038" s="596">
        <v>14</v>
      </c>
      <c r="J4038" s="591">
        <v>5819271</v>
      </c>
    </row>
    <row r="4039" spans="1:10" ht="15" customHeight="1">
      <c r="A4039" s="587"/>
      <c r="B4039" s="291">
        <v>8</v>
      </c>
      <c r="C4039" s="593" t="str">
        <f>_xlfn.CONCAT(Table1[[#This Row],[groupid]],Table1[[#This Row],[Thành phần hao phí]])</f>
        <v>8Cộng</v>
      </c>
      <c r="D4039" s="594"/>
      <c r="E4039" s="589" t="s">
        <v>314</v>
      </c>
      <c r="F4039" s="588"/>
      <c r="G4039" s="595"/>
      <c r="H4039" s="590"/>
      <c r="I4039" s="596"/>
      <c r="J4039" s="591">
        <v>6705145</v>
      </c>
    </row>
    <row r="4040" spans="1:10" ht="15" customHeight="1">
      <c r="A4040" s="587">
        <v>9</v>
      </c>
      <c r="B4040" s="291">
        <v>9</v>
      </c>
      <c r="C4040" s="593" t="str">
        <f>_xlfn.CONCAT(Table1[[#This Row],[groupid]],Table1[[#This Row],[Thành phần hao phí]])</f>
        <v>9Vận chuyển đất, bùn đổ đi bằng tàu kéo 360CV, sà lan 400 tấn, vận chuyển 1 km tiếp theo, cự ly &gt; 20km</v>
      </c>
      <c r="D4040" s="594" t="s">
        <v>74</v>
      </c>
      <c r="E4040" s="589" t="s">
        <v>75</v>
      </c>
      <c r="F4040" s="588" t="s">
        <v>54</v>
      </c>
      <c r="G4040" s="595">
        <v>1</v>
      </c>
      <c r="H4040" s="590"/>
      <c r="I4040" s="596"/>
      <c r="J4040" s="591"/>
    </row>
    <row r="4041" spans="1:10" ht="15" customHeight="1">
      <c r="A4041" s="587"/>
      <c r="B4041" s="291">
        <v>9</v>
      </c>
      <c r="C4041" s="593" t="str">
        <f>_xlfn.CONCAT(Table1[[#This Row],[groupid]],Table1[[#This Row],[Thành phần hao phí]])</f>
        <v>9c) Máy thi công</v>
      </c>
      <c r="D4041" s="594"/>
      <c r="E4041" s="589" t="s">
        <v>230</v>
      </c>
      <c r="F4041" s="588"/>
      <c r="G4041" s="595"/>
      <c r="H4041" s="590"/>
      <c r="I4041" s="596"/>
      <c r="J4041" s="591">
        <v>279269</v>
      </c>
    </row>
    <row r="4042" spans="1:10" ht="15" customHeight="1">
      <c r="A4042" s="587"/>
      <c r="B4042" s="291">
        <v>9</v>
      </c>
      <c r="C4042" s="593" t="str">
        <f>_xlfn.CONCAT(Table1[[#This Row],[groupid]],Table1[[#This Row],[Thành phần hao phí]])</f>
        <v>9Sà lan 400T</v>
      </c>
      <c r="D4042" s="594" t="s">
        <v>116</v>
      </c>
      <c r="E4042" s="589" t="s">
        <v>117</v>
      </c>
      <c r="F4042" s="588" t="s">
        <v>103</v>
      </c>
      <c r="G4042" s="595">
        <v>6.9000000000000006E-2</v>
      </c>
      <c r="H4042" s="590">
        <v>891221</v>
      </c>
      <c r="I4042" s="596">
        <v>0.6</v>
      </c>
      <c r="J4042" s="591">
        <v>36897</v>
      </c>
    </row>
    <row r="4043" spans="1:10" ht="15" customHeight="1">
      <c r="A4043" s="587"/>
      <c r="B4043" s="291">
        <v>9</v>
      </c>
      <c r="C4043" s="593" t="str">
        <f>_xlfn.CONCAT(Table1[[#This Row],[groupid]],Table1[[#This Row],[Thành phần hao phí]])</f>
        <v>9Tàu kéo 360CV</v>
      </c>
      <c r="D4043" s="594" t="s">
        <v>120</v>
      </c>
      <c r="E4043" s="589" t="s">
        <v>121</v>
      </c>
      <c r="F4043" s="588" t="s">
        <v>103</v>
      </c>
      <c r="G4043" s="595">
        <v>6.9000000000000006E-2</v>
      </c>
      <c r="H4043" s="590">
        <v>5854397</v>
      </c>
      <c r="I4043" s="596">
        <v>0.6</v>
      </c>
      <c r="J4043" s="591">
        <v>242372</v>
      </c>
    </row>
    <row r="4044" spans="1:10" ht="15" customHeight="1">
      <c r="A4044" s="587"/>
      <c r="B4044" s="291">
        <v>9</v>
      </c>
      <c r="C4044" s="593" t="str">
        <f>_xlfn.CONCAT(Table1[[#This Row],[groupid]],Table1[[#This Row],[Thành phần hao phí]])</f>
        <v>9Cộng</v>
      </c>
      <c r="D4044" s="594"/>
      <c r="E4044" s="589" t="s">
        <v>314</v>
      </c>
      <c r="F4044" s="588"/>
      <c r="G4044" s="595"/>
      <c r="H4044" s="590"/>
      <c r="I4044" s="596"/>
      <c r="J4044" s="591">
        <v>279269</v>
      </c>
    </row>
    <row r="4045" spans="1:10" ht="15" customHeight="1">
      <c r="A4045" s="587">
        <v>10</v>
      </c>
      <c r="B4045" s="291">
        <v>10</v>
      </c>
      <c r="C4045" s="593" t="str">
        <f>_xlfn.CONCAT(Table1[[#This Row],[groupid]],Table1[[#This Row],[Thành phần hao phí]])</f>
        <v>10Vận chuyển đất từ sà lan 400T lên bờ bằng máy đào gầu dây 1,2m3, chiều cao đổ đất &lt;= 3m, bùn đặc</v>
      </c>
      <c r="D4045" s="594" t="s">
        <v>63</v>
      </c>
      <c r="E4045" s="589" t="s">
        <v>77</v>
      </c>
      <c r="F4045" s="588" t="s">
        <v>54</v>
      </c>
      <c r="G4045" s="595">
        <v>1</v>
      </c>
      <c r="H4045" s="590"/>
      <c r="I4045" s="596"/>
      <c r="J4045" s="591"/>
    </row>
    <row r="4046" spans="1:10" ht="15" customHeight="1">
      <c r="A4046" s="587"/>
      <c r="B4046" s="291">
        <v>10</v>
      </c>
      <c r="C4046" s="593" t="str">
        <f>_xlfn.CONCAT(Table1[[#This Row],[groupid]],Table1[[#This Row],[Thành phần hao phí]])</f>
        <v>10b) Nhân công</v>
      </c>
      <c r="D4046" s="594"/>
      <c r="E4046" s="589" t="s">
        <v>229</v>
      </c>
      <c r="F4046" s="588"/>
      <c r="G4046" s="595"/>
      <c r="H4046" s="590"/>
      <c r="I4046" s="596"/>
      <c r="J4046" s="591">
        <v>88740</v>
      </c>
    </row>
    <row r="4047" spans="1:10" ht="15" customHeight="1">
      <c r="A4047" s="587"/>
      <c r="B4047" s="291">
        <v>10</v>
      </c>
      <c r="C4047" s="593" t="str">
        <f>_xlfn.CONCAT(Table1[[#This Row],[groupid]],Table1[[#This Row],[Thành phần hao phí]])</f>
        <v>10Nhân công 3,5/7, nhóm 1</v>
      </c>
      <c r="D4047" s="594" t="s">
        <v>96</v>
      </c>
      <c r="E4047" s="589" t="s">
        <v>97</v>
      </c>
      <c r="F4047" s="588" t="s">
        <v>93</v>
      </c>
      <c r="G4047" s="595">
        <v>0.36</v>
      </c>
      <c r="H4047" s="590">
        <v>246500</v>
      </c>
      <c r="I4047" s="596">
        <v>1</v>
      </c>
      <c r="J4047" s="591">
        <v>88740</v>
      </c>
    </row>
    <row r="4048" spans="1:10" ht="15" customHeight="1">
      <c r="A4048" s="587"/>
      <c r="B4048" s="291">
        <v>10</v>
      </c>
      <c r="C4048" s="593" t="str">
        <f>_xlfn.CONCAT(Table1[[#This Row],[groupid]],Table1[[#This Row],[Thành phần hao phí]])</f>
        <v>10c) Máy thi công</v>
      </c>
      <c r="D4048" s="594"/>
      <c r="E4048" s="589" t="s">
        <v>230</v>
      </c>
      <c r="F4048" s="588"/>
      <c r="G4048" s="595"/>
      <c r="H4048" s="590"/>
      <c r="I4048" s="596"/>
      <c r="J4048" s="591">
        <v>985844</v>
      </c>
    </row>
    <row r="4049" spans="1:10" ht="15" customHeight="1">
      <c r="A4049" s="587"/>
      <c r="B4049" s="291">
        <v>10</v>
      </c>
      <c r="C4049" s="593" t="str">
        <f>_xlfn.CONCAT(Table1[[#This Row],[groupid]],Table1[[#This Row],[Thành phần hao phí]])</f>
        <v>10Máy đào gầu dây 1,2m3</v>
      </c>
      <c r="D4049" s="594" t="s">
        <v>105</v>
      </c>
      <c r="E4049" s="589" t="s">
        <v>106</v>
      </c>
      <c r="F4049" s="588" t="s">
        <v>103</v>
      </c>
      <c r="G4049" s="595">
        <v>0.192</v>
      </c>
      <c r="H4049" s="590">
        <v>3565793</v>
      </c>
      <c r="I4049" s="596">
        <v>1</v>
      </c>
      <c r="J4049" s="591">
        <v>684632</v>
      </c>
    </row>
    <row r="4050" spans="1:10" ht="15" customHeight="1">
      <c r="A4050" s="587"/>
      <c r="B4050" s="291">
        <v>10</v>
      </c>
      <c r="C4050" s="593" t="str">
        <f>_xlfn.CONCAT(Table1[[#This Row],[groupid]],Table1[[#This Row],[Thành phần hao phí]])</f>
        <v>10Sà lan 250T</v>
      </c>
      <c r="D4050" s="594" t="s">
        <v>113</v>
      </c>
      <c r="E4050" s="589" t="s">
        <v>114</v>
      </c>
      <c r="F4050" s="588" t="s">
        <v>103</v>
      </c>
      <c r="G4050" s="595">
        <v>0.192</v>
      </c>
      <c r="H4050" s="590">
        <v>677592</v>
      </c>
      <c r="I4050" s="596">
        <v>1</v>
      </c>
      <c r="J4050" s="591">
        <v>130098</v>
      </c>
    </row>
    <row r="4051" spans="1:10" ht="15" customHeight="1">
      <c r="A4051" s="587"/>
      <c r="B4051" s="291">
        <v>10</v>
      </c>
      <c r="C4051" s="593" t="str">
        <f>_xlfn.CONCAT(Table1[[#This Row],[groupid]],Table1[[#This Row],[Thành phần hao phí]])</f>
        <v>10Sà lan 400T</v>
      </c>
      <c r="D4051" s="594" t="s">
        <v>116</v>
      </c>
      <c r="E4051" s="589" t="s">
        <v>117</v>
      </c>
      <c r="F4051" s="588" t="s">
        <v>103</v>
      </c>
      <c r="G4051" s="595">
        <v>0.192</v>
      </c>
      <c r="H4051" s="590">
        <v>891221</v>
      </c>
      <c r="I4051" s="596">
        <v>1</v>
      </c>
      <c r="J4051" s="591">
        <v>171114</v>
      </c>
    </row>
    <row r="4052" spans="1:10" ht="15" customHeight="1">
      <c r="A4052" s="587"/>
      <c r="B4052" s="291">
        <v>10</v>
      </c>
      <c r="C4052" s="593" t="str">
        <f>_xlfn.CONCAT(Table1[[#This Row],[groupid]],Table1[[#This Row],[Thành phần hao phí]])</f>
        <v>10Cộng</v>
      </c>
      <c r="D4052" s="594"/>
      <c r="E4052" s="589" t="s">
        <v>314</v>
      </c>
      <c r="F4052" s="588"/>
      <c r="G4052" s="595"/>
      <c r="H4052" s="590"/>
      <c r="I4052" s="596"/>
      <c r="J4052" s="591">
        <v>985844</v>
      </c>
    </row>
    <row r="4053" spans="1:10" ht="15" customHeight="1">
      <c r="A4053" s="587">
        <v>11</v>
      </c>
      <c r="B4053" s="291">
        <v>11</v>
      </c>
      <c r="C4053" s="593" t="str">
        <f>_xlfn.CONCAT(Table1[[#This Row],[groupid]],Table1[[#This Row],[Thành phần hao phí]])</f>
        <v>110</v>
      </c>
      <c r="D4053" s="594">
        <v>0</v>
      </c>
      <c r="E4053" s="589">
        <v>0</v>
      </c>
      <c r="F4053" s="588">
        <v>0</v>
      </c>
      <c r="G4053" s="595">
        <v>1</v>
      </c>
      <c r="H4053" s="590"/>
      <c r="I4053" s="596"/>
      <c r="J4053" s="591"/>
    </row>
    <row r="4054" spans="1:10" ht="15" customHeight="1">
      <c r="A4054" s="587"/>
      <c r="B4054" s="291">
        <v>11</v>
      </c>
      <c r="C4054" s="593" t="str">
        <f>_xlfn.CONCAT(Table1[[#This Row],[groupid]],Table1[[#This Row],[Thành phần hao phí]])</f>
        <v>11b) Nhân công</v>
      </c>
      <c r="D4054" s="594"/>
      <c r="E4054" s="589" t="s">
        <v>229</v>
      </c>
      <c r="F4054" s="588"/>
      <c r="G4054" s="595"/>
      <c r="H4054" s="590"/>
      <c r="I4054" s="596"/>
      <c r="J4054" s="591">
        <v>243933</v>
      </c>
    </row>
    <row r="4055" spans="1:10" ht="15" customHeight="1">
      <c r="A4055" s="587"/>
      <c r="B4055" s="291">
        <v>11</v>
      </c>
      <c r="C4055" s="593" t="str">
        <f>_xlfn.CONCAT(Table1[[#This Row],[groupid]],Table1[[#This Row],[Thành phần hao phí]])</f>
        <v>11Nhân công 3,5/7, nhóm 1</v>
      </c>
      <c r="D4055" s="594" t="s">
        <v>96</v>
      </c>
      <c r="E4055" s="589" t="s">
        <v>97</v>
      </c>
      <c r="F4055" s="588" t="s">
        <v>93</v>
      </c>
      <c r="G4055" s="595">
        <v>0.36</v>
      </c>
      <c r="H4055" s="590">
        <v>677592</v>
      </c>
      <c r="I4055" s="596">
        <v>1</v>
      </c>
      <c r="J4055" s="591">
        <v>243933</v>
      </c>
    </row>
    <row r="4056" spans="1:10" ht="15" customHeight="1">
      <c r="A4056" s="587"/>
      <c r="B4056" s="291">
        <v>11</v>
      </c>
      <c r="C4056" s="593" t="str">
        <f>_xlfn.CONCAT(Table1[[#This Row],[groupid]],Table1[[#This Row],[Thành phần hao phí]])</f>
        <v>11c) Máy thi công</v>
      </c>
      <c r="D4056" s="594"/>
      <c r="E4056" s="589" t="s">
        <v>230</v>
      </c>
      <c r="F4056" s="588"/>
      <c r="G4056" s="595"/>
      <c r="H4056" s="590"/>
      <c r="I4056" s="596"/>
      <c r="J4056" s="591">
        <v>679403</v>
      </c>
    </row>
    <row r="4057" spans="1:10" ht="15" customHeight="1">
      <c r="A4057" s="587"/>
      <c r="B4057" s="291">
        <v>11</v>
      </c>
      <c r="C4057" s="593" t="str">
        <f>_xlfn.CONCAT(Table1[[#This Row],[groupid]],Table1[[#This Row],[Thành phần hao phí]])</f>
        <v>11Máy đào gầu dây 1,2m3</v>
      </c>
      <c r="D4057" s="594" t="s">
        <v>105</v>
      </c>
      <c r="E4057" s="589" t="s">
        <v>106</v>
      </c>
      <c r="F4057" s="588" t="s">
        <v>103</v>
      </c>
      <c r="G4057" s="595">
        <v>0.192</v>
      </c>
      <c r="H4057" s="590">
        <v>3538558</v>
      </c>
      <c r="I4057" s="596">
        <v>1</v>
      </c>
      <c r="J4057" s="591">
        <v>679403</v>
      </c>
    </row>
    <row r="4058" spans="1:10" ht="15" customHeight="1">
      <c r="A4058" s="587"/>
      <c r="B4058" s="291">
        <v>11</v>
      </c>
      <c r="C4058" s="593" t="str">
        <f>_xlfn.CONCAT(Table1[[#This Row],[groupid]],Table1[[#This Row],[Thành phần hao phí]])</f>
        <v>11Sà lan 250T</v>
      </c>
      <c r="D4058" s="594" t="s">
        <v>113</v>
      </c>
      <c r="E4058" s="589" t="s">
        <v>114</v>
      </c>
      <c r="F4058" s="588" t="s">
        <v>103</v>
      </c>
      <c r="G4058" s="595">
        <v>0.192</v>
      </c>
      <c r="H4058" s="590">
        <v>0</v>
      </c>
      <c r="I4058" s="596">
        <v>1</v>
      </c>
      <c r="J4058" s="591">
        <v>0</v>
      </c>
    </row>
    <row r="4059" spans="1:10" ht="15" customHeight="1">
      <c r="A4059" s="587"/>
      <c r="B4059" s="291">
        <v>11</v>
      </c>
      <c r="C4059" s="593" t="str">
        <f>_xlfn.CONCAT(Table1[[#This Row],[groupid]],Table1[[#This Row],[Thành phần hao phí]])</f>
        <v>11Sà lan 400T</v>
      </c>
      <c r="D4059" s="594" t="s">
        <v>116</v>
      </c>
      <c r="E4059" s="589" t="s">
        <v>117</v>
      </c>
      <c r="F4059" s="588" t="s">
        <v>103</v>
      </c>
      <c r="G4059" s="595">
        <v>0.192</v>
      </c>
      <c r="H4059" s="590">
        <v>0</v>
      </c>
      <c r="I4059" s="596">
        <v>1</v>
      </c>
      <c r="J4059" s="591">
        <v>0</v>
      </c>
    </row>
    <row r="4060" spans="1:10" ht="15" customHeight="1">
      <c r="A4060" s="587"/>
      <c r="B4060" s="291">
        <v>11</v>
      </c>
      <c r="C4060" s="593" t="str">
        <f>_xlfn.CONCAT(Table1[[#This Row],[groupid]],Table1[[#This Row],[Thành phần hao phí]])</f>
        <v>11Cộng</v>
      </c>
      <c r="D4060" s="594"/>
      <c r="E4060" s="589" t="s">
        <v>314</v>
      </c>
      <c r="F4060" s="588"/>
      <c r="G4060" s="595"/>
      <c r="H4060" s="590"/>
      <c r="I4060" s="596"/>
      <c r="J4060" s="591">
        <v>679403</v>
      </c>
    </row>
    <row r="4061" spans="1:10" ht="15" customHeight="1">
      <c r="A4061" s="587">
        <v>12</v>
      </c>
      <c r="B4061" s="291">
        <v>12</v>
      </c>
      <c r="C4061" s="593" t="str">
        <f>_xlfn.CONCAT(Table1[[#This Row],[groupid]],Table1[[#This Row],[Thành phần hao phí]])</f>
        <v>120</v>
      </c>
      <c r="D4061" s="594">
        <v>0</v>
      </c>
      <c r="E4061" s="589">
        <v>0</v>
      </c>
      <c r="F4061" s="588">
        <v>0</v>
      </c>
      <c r="G4061" s="595">
        <v>1</v>
      </c>
      <c r="H4061" s="590"/>
      <c r="I4061" s="596"/>
      <c r="J4061" s="591"/>
    </row>
    <row r="4062" spans="1:10" ht="15" customHeight="1">
      <c r="A4062" s="587"/>
      <c r="B4062" s="291">
        <v>12</v>
      </c>
      <c r="C4062" s="593" t="str">
        <f>_xlfn.CONCAT(Table1[[#This Row],[groupid]],Table1[[#This Row],[Thành phần hao phí]])</f>
        <v>12b) Nhân công</v>
      </c>
      <c r="D4062" s="594"/>
      <c r="E4062" s="589" t="s">
        <v>229</v>
      </c>
      <c r="F4062" s="588"/>
      <c r="G4062" s="595"/>
      <c r="H4062" s="590"/>
      <c r="I4062" s="596"/>
      <c r="J4062" s="591">
        <v>0</v>
      </c>
    </row>
    <row r="4063" spans="1:10" ht="15" customHeight="1">
      <c r="A4063" s="587"/>
      <c r="B4063" s="291">
        <v>12</v>
      </c>
      <c r="C4063" s="593" t="str">
        <f>_xlfn.CONCAT(Table1[[#This Row],[groupid]],Table1[[#This Row],[Thành phần hao phí]])</f>
        <v>12Nhân công 3,5/7, nhóm 1</v>
      </c>
      <c r="D4063" s="594" t="s">
        <v>96</v>
      </c>
      <c r="E4063" s="589" t="s">
        <v>97</v>
      </c>
      <c r="F4063" s="588" t="s">
        <v>93</v>
      </c>
      <c r="G4063" s="595">
        <v>0.36</v>
      </c>
      <c r="H4063" s="590">
        <v>0</v>
      </c>
      <c r="I4063" s="596">
        <v>1</v>
      </c>
      <c r="J4063" s="591">
        <v>0</v>
      </c>
    </row>
    <row r="4064" spans="1:10" ht="15" customHeight="1">
      <c r="A4064" s="587"/>
      <c r="B4064" s="291">
        <v>12</v>
      </c>
      <c r="C4064" s="593" t="str">
        <f>_xlfn.CONCAT(Table1[[#This Row],[groupid]],Table1[[#This Row],[Thành phần hao phí]])</f>
        <v>12c) Máy thi công</v>
      </c>
      <c r="D4064" s="594"/>
      <c r="E4064" s="589" t="s">
        <v>230</v>
      </c>
      <c r="F4064" s="588"/>
      <c r="G4064" s="595"/>
      <c r="H4064" s="590"/>
      <c r="I4064" s="596"/>
      <c r="J4064" s="591">
        <v>0</v>
      </c>
    </row>
    <row r="4065" spans="1:10" ht="15" customHeight="1">
      <c r="A4065" s="587"/>
      <c r="B4065" s="291">
        <v>12</v>
      </c>
      <c r="C4065" s="593" t="str">
        <f>_xlfn.CONCAT(Table1[[#This Row],[groupid]],Table1[[#This Row],[Thành phần hao phí]])</f>
        <v>12Máy đào gầu dây 1,2m3</v>
      </c>
      <c r="D4065" s="594" t="s">
        <v>105</v>
      </c>
      <c r="E4065" s="589" t="s">
        <v>106</v>
      </c>
      <c r="F4065" s="588" t="s">
        <v>103</v>
      </c>
      <c r="G4065" s="595">
        <v>0.192</v>
      </c>
      <c r="H4065" s="590">
        <v>0</v>
      </c>
      <c r="I4065" s="596">
        <v>1</v>
      </c>
      <c r="J4065" s="591">
        <v>0</v>
      </c>
    </row>
    <row r="4066" spans="1:10" ht="15" customHeight="1">
      <c r="A4066" s="587"/>
      <c r="B4066" s="291">
        <v>12</v>
      </c>
      <c r="C4066" s="593" t="str">
        <f>_xlfn.CONCAT(Table1[[#This Row],[groupid]],Table1[[#This Row],[Thành phần hao phí]])</f>
        <v>12Sà lan 250T</v>
      </c>
      <c r="D4066" s="594" t="s">
        <v>113</v>
      </c>
      <c r="E4066" s="589" t="s">
        <v>114</v>
      </c>
      <c r="F4066" s="588" t="s">
        <v>103</v>
      </c>
      <c r="G4066" s="595">
        <v>0.192</v>
      </c>
      <c r="H4066" s="590">
        <v>0</v>
      </c>
      <c r="I4066" s="596">
        <v>1</v>
      </c>
      <c r="J4066" s="591">
        <v>0</v>
      </c>
    </row>
    <row r="4067" spans="1:10" ht="15" customHeight="1">
      <c r="A4067" s="587"/>
      <c r="B4067" s="291">
        <v>12</v>
      </c>
      <c r="C4067" s="593" t="str">
        <f>_xlfn.CONCAT(Table1[[#This Row],[groupid]],Table1[[#This Row],[Thành phần hao phí]])</f>
        <v>12Sà lan 400T</v>
      </c>
      <c r="D4067" s="594" t="s">
        <v>116</v>
      </c>
      <c r="E4067" s="589" t="s">
        <v>117</v>
      </c>
      <c r="F4067" s="588" t="s">
        <v>103</v>
      </c>
      <c r="G4067" s="595">
        <v>0.192</v>
      </c>
      <c r="H4067" s="590">
        <v>0</v>
      </c>
      <c r="I4067" s="596">
        <v>1</v>
      </c>
      <c r="J4067" s="591">
        <v>0</v>
      </c>
    </row>
    <row r="4068" spans="1:10" ht="15" customHeight="1">
      <c r="A4068" s="587"/>
      <c r="B4068" s="291">
        <v>12</v>
      </c>
      <c r="C4068" s="593" t="str">
        <f>_xlfn.CONCAT(Table1[[#This Row],[groupid]],Table1[[#This Row],[Thành phần hao phí]])</f>
        <v>12Cộng</v>
      </c>
      <c r="D4068" s="594"/>
      <c r="E4068" s="589" t="s">
        <v>314</v>
      </c>
      <c r="F4068" s="588"/>
      <c r="G4068" s="595"/>
      <c r="H4068" s="590"/>
      <c r="I4068" s="596"/>
      <c r="J4068" s="591">
        <v>0</v>
      </c>
    </row>
    <row r="4069" spans="1:10" ht="15" customHeight="1">
      <c r="A4069" s="587">
        <v>13</v>
      </c>
      <c r="B4069" s="291">
        <v>13</v>
      </c>
      <c r="C4069" s="593" t="str">
        <f>_xlfn.CONCAT(Table1[[#This Row],[groupid]],Table1[[#This Row],[Thành phần hao phí]])</f>
        <v>130</v>
      </c>
      <c r="D4069" s="594">
        <v>0</v>
      </c>
      <c r="E4069" s="589">
        <v>0</v>
      </c>
      <c r="F4069" s="588">
        <v>0</v>
      </c>
      <c r="G4069" s="595">
        <v>1</v>
      </c>
      <c r="H4069" s="590"/>
      <c r="I4069" s="596"/>
      <c r="J4069" s="591"/>
    </row>
    <row r="4070" spans="1:10" ht="15" customHeight="1">
      <c r="A4070" s="587"/>
      <c r="B4070" s="291">
        <v>13</v>
      </c>
      <c r="C4070" s="593" t="str">
        <f>_xlfn.CONCAT(Table1[[#This Row],[groupid]],Table1[[#This Row],[Thành phần hao phí]])</f>
        <v>13b) Nhân công</v>
      </c>
      <c r="D4070" s="594"/>
      <c r="E4070" s="589" t="s">
        <v>229</v>
      </c>
      <c r="F4070" s="588"/>
      <c r="G4070" s="595"/>
      <c r="H4070" s="590"/>
      <c r="I4070" s="596"/>
      <c r="J4070" s="591">
        <v>0</v>
      </c>
    </row>
    <row r="4071" spans="1:10" ht="15" customHeight="1">
      <c r="A4071" s="587"/>
      <c r="B4071" s="291">
        <v>13</v>
      </c>
      <c r="C4071" s="593" t="str">
        <f>_xlfn.CONCAT(Table1[[#This Row],[groupid]],Table1[[#This Row],[Thành phần hao phí]])</f>
        <v>13Nhân công 3,5/7, nhóm 1</v>
      </c>
      <c r="D4071" s="594" t="s">
        <v>96</v>
      </c>
      <c r="E4071" s="589" t="s">
        <v>97</v>
      </c>
      <c r="F4071" s="588" t="s">
        <v>93</v>
      </c>
      <c r="G4071" s="595">
        <v>0.36</v>
      </c>
      <c r="H4071" s="590">
        <v>0</v>
      </c>
      <c r="I4071" s="596">
        <v>1</v>
      </c>
      <c r="J4071" s="591">
        <v>0</v>
      </c>
    </row>
    <row r="4072" spans="1:10" ht="15" customHeight="1">
      <c r="A4072" s="587"/>
      <c r="B4072" s="291">
        <v>13</v>
      </c>
      <c r="C4072" s="593" t="str">
        <f>_xlfn.CONCAT(Table1[[#This Row],[groupid]],Table1[[#This Row],[Thành phần hao phí]])</f>
        <v>13c) Máy thi công</v>
      </c>
      <c r="D4072" s="594"/>
      <c r="E4072" s="589" t="s">
        <v>230</v>
      </c>
      <c r="F4072" s="588"/>
      <c r="G4072" s="595"/>
      <c r="H4072" s="590"/>
      <c r="I4072" s="596"/>
      <c r="J4072" s="591">
        <v>0</v>
      </c>
    </row>
    <row r="4073" spans="1:10" ht="15" customHeight="1">
      <c r="A4073" s="587"/>
      <c r="B4073" s="291">
        <v>13</v>
      </c>
      <c r="C4073" s="593" t="str">
        <f>_xlfn.CONCAT(Table1[[#This Row],[groupid]],Table1[[#This Row],[Thành phần hao phí]])</f>
        <v>13Máy đào gầu dây 1,2m3</v>
      </c>
      <c r="D4073" s="594" t="s">
        <v>105</v>
      </c>
      <c r="E4073" s="589" t="s">
        <v>106</v>
      </c>
      <c r="F4073" s="588" t="s">
        <v>103</v>
      </c>
      <c r="G4073" s="595">
        <v>0.192</v>
      </c>
      <c r="H4073" s="590">
        <v>0</v>
      </c>
      <c r="I4073" s="596">
        <v>1</v>
      </c>
      <c r="J4073" s="591">
        <v>0</v>
      </c>
    </row>
    <row r="4074" spans="1:10" ht="15" customHeight="1">
      <c r="A4074" s="587"/>
      <c r="B4074" s="291">
        <v>13</v>
      </c>
      <c r="C4074" s="593" t="str">
        <f>_xlfn.CONCAT(Table1[[#This Row],[groupid]],Table1[[#This Row],[Thành phần hao phí]])</f>
        <v>13Sà lan 250T</v>
      </c>
      <c r="D4074" s="594" t="s">
        <v>113</v>
      </c>
      <c r="E4074" s="589" t="s">
        <v>114</v>
      </c>
      <c r="F4074" s="588" t="s">
        <v>103</v>
      </c>
      <c r="G4074" s="595">
        <v>0.192</v>
      </c>
      <c r="H4074" s="590">
        <v>0</v>
      </c>
      <c r="I4074" s="596">
        <v>1</v>
      </c>
      <c r="J4074" s="591">
        <v>0</v>
      </c>
    </row>
    <row r="4075" spans="1:10" ht="15" customHeight="1">
      <c r="A4075" s="587"/>
      <c r="B4075" s="291">
        <v>13</v>
      </c>
      <c r="C4075" s="593" t="str">
        <f>_xlfn.CONCAT(Table1[[#This Row],[groupid]],Table1[[#This Row],[Thành phần hao phí]])</f>
        <v>13Sà lan 400T</v>
      </c>
      <c r="D4075" s="594" t="s">
        <v>116</v>
      </c>
      <c r="E4075" s="589" t="s">
        <v>117</v>
      </c>
      <c r="F4075" s="588" t="s">
        <v>103</v>
      </c>
      <c r="G4075" s="595">
        <v>0.192</v>
      </c>
      <c r="H4075" s="590">
        <v>0</v>
      </c>
      <c r="I4075" s="596">
        <v>1</v>
      </c>
      <c r="J4075" s="591">
        <v>0</v>
      </c>
    </row>
    <row r="4076" spans="1:10" ht="15" customHeight="1">
      <c r="A4076" s="587"/>
      <c r="B4076" s="291">
        <v>13</v>
      </c>
      <c r="C4076" s="593" t="str">
        <f>_xlfn.CONCAT(Table1[[#This Row],[groupid]],Table1[[#This Row],[Thành phần hao phí]])</f>
        <v>13Cộng</v>
      </c>
      <c r="D4076" s="594"/>
      <c r="E4076" s="589" t="s">
        <v>314</v>
      </c>
      <c r="F4076" s="588"/>
      <c r="G4076" s="595"/>
      <c r="H4076" s="590"/>
      <c r="I4076" s="596"/>
      <c r="J4076" s="591">
        <v>0</v>
      </c>
    </row>
    <row r="4077" spans="1:10" ht="15" customHeight="1">
      <c r="A4077" s="587">
        <v>14</v>
      </c>
      <c r="B4077" s="291">
        <v>14</v>
      </c>
      <c r="C4077" s="593" t="str">
        <f>_xlfn.CONCAT(Table1[[#This Row],[groupid]],Table1[[#This Row],[Thành phần hao phí]])</f>
        <v>140</v>
      </c>
      <c r="D4077" s="594">
        <v>0</v>
      </c>
      <c r="E4077" s="589">
        <v>0</v>
      </c>
      <c r="F4077" s="588">
        <v>0</v>
      </c>
      <c r="G4077" s="595">
        <v>1</v>
      </c>
      <c r="H4077" s="590"/>
      <c r="I4077" s="596"/>
      <c r="J4077" s="591"/>
    </row>
    <row r="4078" spans="1:10" ht="15" customHeight="1">
      <c r="A4078" s="587"/>
      <c r="B4078" s="291">
        <v>14</v>
      </c>
      <c r="C4078" s="593" t="str">
        <f>_xlfn.CONCAT(Table1[[#This Row],[groupid]],Table1[[#This Row],[Thành phần hao phí]])</f>
        <v>14b) Nhân công</v>
      </c>
      <c r="D4078" s="594"/>
      <c r="E4078" s="589" t="s">
        <v>229</v>
      </c>
      <c r="F4078" s="588"/>
      <c r="G4078" s="595"/>
      <c r="H4078" s="590"/>
      <c r="I4078" s="596"/>
      <c r="J4078" s="591">
        <v>0</v>
      </c>
    </row>
    <row r="4079" spans="1:10" ht="15" customHeight="1">
      <c r="A4079" s="587"/>
      <c r="B4079" s="291">
        <v>14</v>
      </c>
      <c r="C4079" s="593" t="str">
        <f>_xlfn.CONCAT(Table1[[#This Row],[groupid]],Table1[[#This Row],[Thành phần hao phí]])</f>
        <v>14Nhân công 3,5/7, nhóm 1</v>
      </c>
      <c r="D4079" s="594" t="s">
        <v>96</v>
      </c>
      <c r="E4079" s="589" t="s">
        <v>97</v>
      </c>
      <c r="F4079" s="588" t="s">
        <v>93</v>
      </c>
      <c r="G4079" s="595">
        <v>0.36</v>
      </c>
      <c r="H4079" s="590">
        <v>0</v>
      </c>
      <c r="I4079" s="596">
        <v>1</v>
      </c>
      <c r="J4079" s="591">
        <v>0</v>
      </c>
    </row>
    <row r="4080" spans="1:10" ht="15" customHeight="1">
      <c r="A4080" s="587"/>
      <c r="B4080" s="291">
        <v>14</v>
      </c>
      <c r="C4080" s="593" t="str">
        <f>_xlfn.CONCAT(Table1[[#This Row],[groupid]],Table1[[#This Row],[Thành phần hao phí]])</f>
        <v>14c) Máy thi công</v>
      </c>
      <c r="D4080" s="594"/>
      <c r="E4080" s="589" t="s">
        <v>230</v>
      </c>
      <c r="F4080" s="588"/>
      <c r="G4080" s="595"/>
      <c r="H4080" s="590"/>
      <c r="I4080" s="596"/>
      <c r="J4080" s="591">
        <v>0</v>
      </c>
    </row>
    <row r="4081" spans="1:10" ht="15" customHeight="1">
      <c r="A4081" s="587"/>
      <c r="B4081" s="291">
        <v>14</v>
      </c>
      <c r="C4081" s="593" t="str">
        <f>_xlfn.CONCAT(Table1[[#This Row],[groupid]],Table1[[#This Row],[Thành phần hao phí]])</f>
        <v>14Máy đào gầu dây 1,2m3</v>
      </c>
      <c r="D4081" s="594" t="s">
        <v>105</v>
      </c>
      <c r="E4081" s="589" t="s">
        <v>106</v>
      </c>
      <c r="F4081" s="588" t="s">
        <v>103</v>
      </c>
      <c r="G4081" s="595">
        <v>0.192</v>
      </c>
      <c r="H4081" s="590">
        <v>0</v>
      </c>
      <c r="I4081" s="596">
        <v>1</v>
      </c>
      <c r="J4081" s="591">
        <v>0</v>
      </c>
    </row>
    <row r="4082" spans="1:10" ht="15" customHeight="1">
      <c r="A4082" s="587"/>
      <c r="B4082" s="291">
        <v>14</v>
      </c>
      <c r="C4082" s="593" t="str">
        <f>_xlfn.CONCAT(Table1[[#This Row],[groupid]],Table1[[#This Row],[Thành phần hao phí]])</f>
        <v>14Sà lan 250T</v>
      </c>
      <c r="D4082" s="594" t="s">
        <v>113</v>
      </c>
      <c r="E4082" s="589" t="s">
        <v>114</v>
      </c>
      <c r="F4082" s="588" t="s">
        <v>103</v>
      </c>
      <c r="G4082" s="595">
        <v>0.192</v>
      </c>
      <c r="H4082" s="590">
        <v>0</v>
      </c>
      <c r="I4082" s="596">
        <v>1</v>
      </c>
      <c r="J4082" s="591">
        <v>0</v>
      </c>
    </row>
    <row r="4083" spans="1:10" ht="15" customHeight="1">
      <c r="A4083" s="587"/>
      <c r="B4083" s="291">
        <v>14</v>
      </c>
      <c r="C4083" s="593" t="str">
        <f>_xlfn.CONCAT(Table1[[#This Row],[groupid]],Table1[[#This Row],[Thành phần hao phí]])</f>
        <v>14Sà lan 400T</v>
      </c>
      <c r="D4083" s="594" t="s">
        <v>116</v>
      </c>
      <c r="E4083" s="589" t="s">
        <v>117</v>
      </c>
      <c r="F4083" s="588" t="s">
        <v>103</v>
      </c>
      <c r="G4083" s="595">
        <v>0.192</v>
      </c>
      <c r="H4083" s="590">
        <v>0</v>
      </c>
      <c r="I4083" s="596">
        <v>1</v>
      </c>
      <c r="J4083" s="591">
        <v>0</v>
      </c>
    </row>
    <row r="4084" spans="1:10" ht="15" customHeight="1">
      <c r="A4084" s="587"/>
      <c r="B4084" s="291">
        <v>14</v>
      </c>
      <c r="C4084" s="593" t="str">
        <f>_xlfn.CONCAT(Table1[[#This Row],[groupid]],Table1[[#This Row],[Thành phần hao phí]])</f>
        <v>14Cộng</v>
      </c>
      <c r="D4084" s="594"/>
      <c r="E4084" s="589" t="s">
        <v>314</v>
      </c>
      <c r="F4084" s="588"/>
      <c r="G4084" s="595"/>
      <c r="H4084" s="590"/>
      <c r="I4084" s="596"/>
      <c r="J4084" s="591">
        <v>0</v>
      </c>
    </row>
    <row r="4085" spans="1:10" ht="15" customHeight="1">
      <c r="A4085" s="587">
        <v>15</v>
      </c>
      <c r="B4085" s="291">
        <v>15</v>
      </c>
      <c r="C4085" s="593" t="str">
        <f>_xlfn.CONCAT(Table1[[#This Row],[groupid]],Table1[[#This Row],[Thành phần hao phí]])</f>
        <v>150</v>
      </c>
      <c r="D4085" s="594">
        <v>0</v>
      </c>
      <c r="E4085" s="589">
        <v>0</v>
      </c>
      <c r="F4085" s="588">
        <v>0</v>
      </c>
      <c r="G4085" s="595">
        <v>1</v>
      </c>
      <c r="H4085" s="590"/>
      <c r="I4085" s="596"/>
      <c r="J4085" s="591"/>
    </row>
    <row r="4086" spans="1:10" ht="15" customHeight="1">
      <c r="A4086" s="587"/>
      <c r="B4086" s="291">
        <v>15</v>
      </c>
      <c r="C4086" s="593" t="str">
        <f>_xlfn.CONCAT(Table1[[#This Row],[groupid]],Table1[[#This Row],[Thành phần hao phí]])</f>
        <v>15b) Nhân công</v>
      </c>
      <c r="D4086" s="594"/>
      <c r="E4086" s="589" t="s">
        <v>229</v>
      </c>
      <c r="F4086" s="588"/>
      <c r="G4086" s="595"/>
      <c r="H4086" s="590"/>
      <c r="I4086" s="596"/>
      <c r="J4086" s="591">
        <v>0</v>
      </c>
    </row>
    <row r="4087" spans="1:10" ht="15" customHeight="1">
      <c r="A4087" s="587"/>
      <c r="B4087" s="291">
        <v>15</v>
      </c>
      <c r="C4087" s="593" t="str">
        <f>_xlfn.CONCAT(Table1[[#This Row],[groupid]],Table1[[#This Row],[Thành phần hao phí]])</f>
        <v>15Nhân công 3,5/7, nhóm 1</v>
      </c>
      <c r="D4087" s="594" t="s">
        <v>96</v>
      </c>
      <c r="E4087" s="589" t="s">
        <v>97</v>
      </c>
      <c r="F4087" s="588" t="s">
        <v>93</v>
      </c>
      <c r="G4087" s="595">
        <v>0.36</v>
      </c>
      <c r="H4087" s="590">
        <v>0</v>
      </c>
      <c r="I4087" s="596">
        <v>1</v>
      </c>
      <c r="J4087" s="591">
        <v>0</v>
      </c>
    </row>
    <row r="4088" spans="1:10" ht="15" customHeight="1">
      <c r="A4088" s="587"/>
      <c r="B4088" s="291">
        <v>15</v>
      </c>
      <c r="C4088" s="593" t="str">
        <f>_xlfn.CONCAT(Table1[[#This Row],[groupid]],Table1[[#This Row],[Thành phần hao phí]])</f>
        <v>15c) Máy thi công</v>
      </c>
      <c r="D4088" s="594"/>
      <c r="E4088" s="589" t="s">
        <v>230</v>
      </c>
      <c r="F4088" s="588"/>
      <c r="G4088" s="595"/>
      <c r="H4088" s="590"/>
      <c r="I4088" s="596"/>
      <c r="J4088" s="591">
        <v>0</v>
      </c>
    </row>
    <row r="4089" spans="1:10" ht="15" customHeight="1">
      <c r="A4089" s="587"/>
      <c r="B4089" s="291">
        <v>15</v>
      </c>
      <c r="C4089" s="593" t="str">
        <f>_xlfn.CONCAT(Table1[[#This Row],[groupid]],Table1[[#This Row],[Thành phần hao phí]])</f>
        <v>15Máy đào gầu dây 1,2m3</v>
      </c>
      <c r="D4089" s="594" t="s">
        <v>105</v>
      </c>
      <c r="E4089" s="589" t="s">
        <v>106</v>
      </c>
      <c r="F4089" s="588" t="s">
        <v>103</v>
      </c>
      <c r="G4089" s="595">
        <v>0.192</v>
      </c>
      <c r="H4089" s="590">
        <v>0</v>
      </c>
      <c r="I4089" s="596">
        <v>1</v>
      </c>
      <c r="J4089" s="591">
        <v>0</v>
      </c>
    </row>
    <row r="4090" spans="1:10" ht="15" customHeight="1">
      <c r="A4090" s="587"/>
      <c r="B4090" s="291">
        <v>15</v>
      </c>
      <c r="C4090" s="593" t="str">
        <f>_xlfn.CONCAT(Table1[[#This Row],[groupid]],Table1[[#This Row],[Thành phần hao phí]])</f>
        <v>15Sà lan 250T</v>
      </c>
      <c r="D4090" s="594" t="s">
        <v>113</v>
      </c>
      <c r="E4090" s="589" t="s">
        <v>114</v>
      </c>
      <c r="F4090" s="588" t="s">
        <v>103</v>
      </c>
      <c r="G4090" s="595">
        <v>0.192</v>
      </c>
      <c r="H4090" s="590">
        <v>0</v>
      </c>
      <c r="I4090" s="596">
        <v>1</v>
      </c>
      <c r="J4090" s="591">
        <v>0</v>
      </c>
    </row>
    <row r="4091" spans="1:10" ht="15" customHeight="1">
      <c r="A4091" s="587"/>
      <c r="B4091" s="291">
        <v>15</v>
      </c>
      <c r="C4091" s="593" t="str">
        <f>_xlfn.CONCAT(Table1[[#This Row],[groupid]],Table1[[#This Row],[Thành phần hao phí]])</f>
        <v>15Sà lan 400T</v>
      </c>
      <c r="D4091" s="594" t="s">
        <v>116</v>
      </c>
      <c r="E4091" s="589" t="s">
        <v>117</v>
      </c>
      <c r="F4091" s="588" t="s">
        <v>103</v>
      </c>
      <c r="G4091" s="595">
        <v>0.192</v>
      </c>
      <c r="H4091" s="590">
        <v>0</v>
      </c>
      <c r="I4091" s="596">
        <v>1</v>
      </c>
      <c r="J4091" s="591">
        <v>0</v>
      </c>
    </row>
    <row r="4092" spans="1:10" ht="15" customHeight="1">
      <c r="A4092" s="587"/>
      <c r="B4092" s="291">
        <v>15</v>
      </c>
      <c r="C4092" s="593" t="str">
        <f>_xlfn.CONCAT(Table1[[#This Row],[groupid]],Table1[[#This Row],[Thành phần hao phí]])</f>
        <v>15Cộng</v>
      </c>
      <c r="D4092" s="594"/>
      <c r="E4092" s="589" t="s">
        <v>314</v>
      </c>
      <c r="F4092" s="588"/>
      <c r="G4092" s="595"/>
      <c r="H4092" s="590"/>
      <c r="I4092" s="596"/>
      <c r="J4092" s="591">
        <v>0</v>
      </c>
    </row>
    <row r="4093" spans="1:10" ht="15" customHeight="1">
      <c r="A4093" s="587">
        <v>16</v>
      </c>
      <c r="B4093" s="291">
        <v>16</v>
      </c>
      <c r="C4093" s="593" t="str">
        <f>_xlfn.CONCAT(Table1[[#This Row],[groupid]],Table1[[#This Row],[Thành phần hao phí]])</f>
        <v>160</v>
      </c>
      <c r="D4093" s="594">
        <v>0</v>
      </c>
      <c r="E4093" s="589">
        <v>0</v>
      </c>
      <c r="F4093" s="588">
        <v>0</v>
      </c>
      <c r="G4093" s="595">
        <v>1</v>
      </c>
      <c r="H4093" s="590"/>
      <c r="I4093" s="596"/>
      <c r="J4093" s="591"/>
    </row>
    <row r="4094" spans="1:10" ht="15" customHeight="1">
      <c r="A4094" s="587"/>
      <c r="B4094" s="291">
        <v>16</v>
      </c>
      <c r="C4094" s="593" t="str">
        <f>_xlfn.CONCAT(Table1[[#This Row],[groupid]],Table1[[#This Row],[Thành phần hao phí]])</f>
        <v>16b) Nhân công</v>
      </c>
      <c r="D4094" s="594"/>
      <c r="E4094" s="589" t="s">
        <v>229</v>
      </c>
      <c r="F4094" s="588"/>
      <c r="G4094" s="595"/>
      <c r="H4094" s="590"/>
      <c r="I4094" s="596"/>
      <c r="J4094" s="591">
        <v>0</v>
      </c>
    </row>
    <row r="4095" spans="1:10" ht="15" customHeight="1">
      <c r="A4095" s="587"/>
      <c r="B4095" s="291">
        <v>16</v>
      </c>
      <c r="C4095" s="593" t="str">
        <f>_xlfn.CONCAT(Table1[[#This Row],[groupid]],Table1[[#This Row],[Thành phần hao phí]])</f>
        <v>16Nhân công 3,5/7, nhóm 1</v>
      </c>
      <c r="D4095" s="594" t="s">
        <v>96</v>
      </c>
      <c r="E4095" s="589" t="s">
        <v>97</v>
      </c>
      <c r="F4095" s="588" t="s">
        <v>93</v>
      </c>
      <c r="G4095" s="595">
        <v>0.36</v>
      </c>
      <c r="H4095" s="590">
        <v>0</v>
      </c>
      <c r="I4095" s="596">
        <v>1</v>
      </c>
      <c r="J4095" s="591">
        <v>0</v>
      </c>
    </row>
    <row r="4096" spans="1:10" ht="15" customHeight="1">
      <c r="A4096" s="587"/>
      <c r="B4096" s="291">
        <v>16</v>
      </c>
      <c r="C4096" s="593" t="str">
        <f>_xlfn.CONCAT(Table1[[#This Row],[groupid]],Table1[[#This Row],[Thành phần hao phí]])</f>
        <v>16c) Máy thi công</v>
      </c>
      <c r="D4096" s="594"/>
      <c r="E4096" s="589" t="s">
        <v>230</v>
      </c>
      <c r="F4096" s="588"/>
      <c r="G4096" s="595"/>
      <c r="H4096" s="590"/>
      <c r="I4096" s="596"/>
      <c r="J4096" s="591">
        <v>0</v>
      </c>
    </row>
    <row r="4097" spans="1:10" ht="15" customHeight="1">
      <c r="A4097" s="587"/>
      <c r="B4097" s="291">
        <v>16</v>
      </c>
      <c r="C4097" s="593" t="str">
        <f>_xlfn.CONCAT(Table1[[#This Row],[groupid]],Table1[[#This Row],[Thành phần hao phí]])</f>
        <v>16Máy đào gầu dây 1,2m3</v>
      </c>
      <c r="D4097" s="594" t="s">
        <v>105</v>
      </c>
      <c r="E4097" s="589" t="s">
        <v>106</v>
      </c>
      <c r="F4097" s="588" t="s">
        <v>103</v>
      </c>
      <c r="G4097" s="595">
        <v>0.192</v>
      </c>
      <c r="H4097" s="590">
        <v>0</v>
      </c>
      <c r="I4097" s="596">
        <v>1</v>
      </c>
      <c r="J4097" s="591">
        <v>0</v>
      </c>
    </row>
    <row r="4098" spans="1:10" ht="15" customHeight="1">
      <c r="A4098" s="587"/>
      <c r="B4098" s="291">
        <v>16</v>
      </c>
      <c r="C4098" s="593" t="str">
        <f>_xlfn.CONCAT(Table1[[#This Row],[groupid]],Table1[[#This Row],[Thành phần hao phí]])</f>
        <v>16Sà lan 250T</v>
      </c>
      <c r="D4098" s="594" t="s">
        <v>113</v>
      </c>
      <c r="E4098" s="589" t="s">
        <v>114</v>
      </c>
      <c r="F4098" s="588" t="s">
        <v>103</v>
      </c>
      <c r="G4098" s="595">
        <v>0.192</v>
      </c>
      <c r="H4098" s="590">
        <v>0</v>
      </c>
      <c r="I4098" s="596">
        <v>1</v>
      </c>
      <c r="J4098" s="591">
        <v>0</v>
      </c>
    </row>
    <row r="4099" spans="1:10" ht="15" customHeight="1">
      <c r="A4099" s="587"/>
      <c r="B4099" s="291">
        <v>16</v>
      </c>
      <c r="C4099" s="593" t="str">
        <f>_xlfn.CONCAT(Table1[[#This Row],[groupid]],Table1[[#This Row],[Thành phần hao phí]])</f>
        <v>16Sà lan 400T</v>
      </c>
      <c r="D4099" s="594" t="s">
        <v>116</v>
      </c>
      <c r="E4099" s="589" t="s">
        <v>117</v>
      </c>
      <c r="F4099" s="588" t="s">
        <v>103</v>
      </c>
      <c r="G4099" s="595">
        <v>0.192</v>
      </c>
      <c r="H4099" s="590">
        <v>0</v>
      </c>
      <c r="I4099" s="596">
        <v>1</v>
      </c>
      <c r="J4099" s="591">
        <v>0</v>
      </c>
    </row>
    <row r="4100" spans="1:10" ht="15" customHeight="1">
      <c r="A4100" s="587"/>
      <c r="B4100" s="291">
        <v>16</v>
      </c>
      <c r="C4100" s="593" t="str">
        <f>_xlfn.CONCAT(Table1[[#This Row],[groupid]],Table1[[#This Row],[Thành phần hao phí]])</f>
        <v>16Cộng</v>
      </c>
      <c r="D4100" s="594"/>
      <c r="E4100" s="589" t="s">
        <v>314</v>
      </c>
      <c r="F4100" s="588"/>
      <c r="G4100" s="595"/>
      <c r="H4100" s="590"/>
      <c r="I4100" s="596"/>
      <c r="J4100" s="591">
        <v>0</v>
      </c>
    </row>
    <row r="4101" spans="1:10" ht="15" customHeight="1">
      <c r="A4101" s="587">
        <v>17</v>
      </c>
      <c r="B4101" s="291">
        <v>17</v>
      </c>
      <c r="C4101" s="593" t="str">
        <f>_xlfn.CONCAT(Table1[[#This Row],[groupid]],Table1[[#This Row],[Thành phần hao phí]])</f>
        <v>170</v>
      </c>
      <c r="D4101" s="594">
        <v>0</v>
      </c>
      <c r="E4101" s="589">
        <v>0</v>
      </c>
      <c r="F4101" s="588">
        <v>0</v>
      </c>
      <c r="G4101" s="595">
        <v>1</v>
      </c>
      <c r="H4101" s="590"/>
      <c r="I4101" s="596"/>
      <c r="J4101" s="591"/>
    </row>
    <row r="4102" spans="1:10" ht="15" customHeight="1">
      <c r="A4102" s="587"/>
      <c r="B4102" s="291">
        <v>17</v>
      </c>
      <c r="C4102" s="593" t="str">
        <f>_xlfn.CONCAT(Table1[[#This Row],[groupid]],Table1[[#This Row],[Thành phần hao phí]])</f>
        <v>17b) Nhân công</v>
      </c>
      <c r="D4102" s="594"/>
      <c r="E4102" s="589" t="s">
        <v>229</v>
      </c>
      <c r="F4102" s="588"/>
      <c r="G4102" s="595"/>
      <c r="H4102" s="590"/>
      <c r="I4102" s="596"/>
      <c r="J4102" s="591">
        <v>0</v>
      </c>
    </row>
    <row r="4103" spans="1:10" ht="15" customHeight="1">
      <c r="A4103" s="587"/>
      <c r="B4103" s="291">
        <v>17</v>
      </c>
      <c r="C4103" s="593" t="str">
        <f>_xlfn.CONCAT(Table1[[#This Row],[groupid]],Table1[[#This Row],[Thành phần hao phí]])</f>
        <v>17Nhân công 3,5/7, nhóm 1</v>
      </c>
      <c r="D4103" s="594" t="s">
        <v>96</v>
      </c>
      <c r="E4103" s="589" t="s">
        <v>97</v>
      </c>
      <c r="F4103" s="588" t="s">
        <v>93</v>
      </c>
      <c r="G4103" s="595">
        <v>0.36</v>
      </c>
      <c r="H4103" s="590">
        <v>0</v>
      </c>
      <c r="I4103" s="596">
        <v>1</v>
      </c>
      <c r="J4103" s="591">
        <v>0</v>
      </c>
    </row>
    <row r="4104" spans="1:10" ht="15" customHeight="1">
      <c r="A4104" s="587"/>
      <c r="B4104" s="291">
        <v>17</v>
      </c>
      <c r="C4104" s="593" t="str">
        <f>_xlfn.CONCAT(Table1[[#This Row],[groupid]],Table1[[#This Row],[Thành phần hao phí]])</f>
        <v>17c) Máy thi công</v>
      </c>
      <c r="D4104" s="594"/>
      <c r="E4104" s="589" t="s">
        <v>230</v>
      </c>
      <c r="F4104" s="588"/>
      <c r="G4104" s="595"/>
      <c r="H4104" s="590"/>
      <c r="I4104" s="596"/>
      <c r="J4104" s="591">
        <v>0</v>
      </c>
    </row>
    <row r="4105" spans="1:10" ht="15" customHeight="1">
      <c r="A4105" s="587"/>
      <c r="B4105" s="291">
        <v>17</v>
      </c>
      <c r="C4105" s="593" t="str">
        <f>_xlfn.CONCAT(Table1[[#This Row],[groupid]],Table1[[#This Row],[Thành phần hao phí]])</f>
        <v>17Máy đào gầu dây 1,2m3</v>
      </c>
      <c r="D4105" s="594" t="s">
        <v>105</v>
      </c>
      <c r="E4105" s="589" t="s">
        <v>106</v>
      </c>
      <c r="F4105" s="588" t="s">
        <v>103</v>
      </c>
      <c r="G4105" s="595">
        <v>0.192</v>
      </c>
      <c r="H4105" s="590">
        <v>0</v>
      </c>
      <c r="I4105" s="596">
        <v>1</v>
      </c>
      <c r="J4105" s="591">
        <v>0</v>
      </c>
    </row>
    <row r="4106" spans="1:10" ht="15" customHeight="1">
      <c r="A4106" s="587"/>
      <c r="B4106" s="291">
        <v>17</v>
      </c>
      <c r="C4106" s="593" t="str">
        <f>_xlfn.CONCAT(Table1[[#This Row],[groupid]],Table1[[#This Row],[Thành phần hao phí]])</f>
        <v>17Sà lan 250T</v>
      </c>
      <c r="D4106" s="594" t="s">
        <v>113</v>
      </c>
      <c r="E4106" s="589" t="s">
        <v>114</v>
      </c>
      <c r="F4106" s="588" t="s">
        <v>103</v>
      </c>
      <c r="G4106" s="595">
        <v>0.192</v>
      </c>
      <c r="H4106" s="590">
        <v>0</v>
      </c>
      <c r="I4106" s="596">
        <v>1</v>
      </c>
      <c r="J4106" s="591">
        <v>0</v>
      </c>
    </row>
    <row r="4107" spans="1:10" ht="15" customHeight="1">
      <c r="A4107" s="587"/>
      <c r="B4107" s="291">
        <v>17</v>
      </c>
      <c r="C4107" s="593" t="str">
        <f>_xlfn.CONCAT(Table1[[#This Row],[groupid]],Table1[[#This Row],[Thành phần hao phí]])</f>
        <v>17Sà lan 400T</v>
      </c>
      <c r="D4107" s="594" t="s">
        <v>116</v>
      </c>
      <c r="E4107" s="589" t="s">
        <v>117</v>
      </c>
      <c r="F4107" s="588" t="s">
        <v>103</v>
      </c>
      <c r="G4107" s="595">
        <v>0.192</v>
      </c>
      <c r="H4107" s="590">
        <v>0</v>
      </c>
      <c r="I4107" s="596">
        <v>1</v>
      </c>
      <c r="J4107" s="591">
        <v>0</v>
      </c>
    </row>
    <row r="4108" spans="1:10" ht="15" customHeight="1">
      <c r="A4108" s="587"/>
      <c r="B4108" s="291">
        <v>17</v>
      </c>
      <c r="C4108" s="593" t="str">
        <f>_xlfn.CONCAT(Table1[[#This Row],[groupid]],Table1[[#This Row],[Thành phần hao phí]])</f>
        <v>17Cộng</v>
      </c>
      <c r="D4108" s="594"/>
      <c r="E4108" s="589" t="s">
        <v>314</v>
      </c>
      <c r="F4108" s="588"/>
      <c r="G4108" s="595"/>
      <c r="H4108" s="590"/>
      <c r="I4108" s="596"/>
      <c r="J4108" s="591">
        <v>0</v>
      </c>
    </row>
    <row r="4109" spans="1:10" ht="15" customHeight="1">
      <c r="A4109" s="587">
        <v>1</v>
      </c>
      <c r="B4109" s="291">
        <v>1</v>
      </c>
      <c r="C4109" s="593" t="str">
        <f>_xlfn.CONCAT(Table1[[#This Row],[groupid]],Table1[[#This Row],[Thành phần hao phí]])</f>
        <v>1Nạo vét bùn bằng thủ công</v>
      </c>
      <c r="D4109" s="594" t="s">
        <v>44</v>
      </c>
      <c r="E4109" s="589" t="s">
        <v>45</v>
      </c>
      <c r="F4109" s="588" t="s">
        <v>46</v>
      </c>
      <c r="G4109" s="595">
        <v>1</v>
      </c>
      <c r="H4109" s="590"/>
      <c r="I4109" s="596"/>
      <c r="J4109" s="591"/>
    </row>
    <row r="4110" spans="1:10" ht="15" customHeight="1">
      <c r="A4110" s="587"/>
      <c r="B4110" s="291">
        <v>1</v>
      </c>
      <c r="C4110" s="593" t="str">
        <f>_xlfn.CONCAT(Table1[[#This Row],[groupid]],Table1[[#This Row],[Thành phần hao phí]])</f>
        <v>1b) Nhân công</v>
      </c>
      <c r="D4110" s="594"/>
      <c r="E4110" s="589" t="s">
        <v>229</v>
      </c>
      <c r="F4110" s="588"/>
      <c r="G4110" s="595"/>
      <c r="H4110" s="590"/>
      <c r="I4110" s="596"/>
      <c r="J4110" s="591">
        <v>211893</v>
      </c>
    </row>
    <row r="4111" spans="1:10" ht="15" customHeight="1">
      <c r="A4111" s="587"/>
      <c r="B4111" s="291">
        <v>1</v>
      </c>
      <c r="C4111" s="593" t="str">
        <f>_xlfn.CONCAT(Table1[[#This Row],[groupid]],Table1[[#This Row],[Thành phần hao phí]])</f>
        <v>1Nhân công 3,0/7, nhóm 1</v>
      </c>
      <c r="D4111" s="594" t="s">
        <v>91</v>
      </c>
      <c r="E4111" s="589" t="s">
        <v>92</v>
      </c>
      <c r="F4111" s="588" t="s">
        <v>93</v>
      </c>
      <c r="G4111" s="595">
        <v>0.94</v>
      </c>
      <c r="H4111" s="590">
        <v>225418</v>
      </c>
      <c r="I4111" s="596">
        <v>1</v>
      </c>
      <c r="J4111" s="591">
        <v>211893</v>
      </c>
    </row>
    <row r="4112" spans="1:10" ht="15" customHeight="1">
      <c r="A4112" s="587">
        <v>2</v>
      </c>
      <c r="B4112" s="291">
        <v>2</v>
      </c>
      <c r="C4112" s="593" t="str">
        <f>_xlfn.CONCAT(Table1[[#This Row],[groupid]],Table1[[#This Row],[Thành phần hao phí]])</f>
        <v>2Nạo vét kênh mương bằng máy đào gầu dây 0,4m3, chiều cao đổ đất &lt;= 3m, bùn đặc lắng đọng dưới 3 năm</v>
      </c>
      <c r="D4112" s="594" t="s">
        <v>52</v>
      </c>
      <c r="E4112" s="589" t="s">
        <v>53</v>
      </c>
      <c r="F4112" s="588" t="s">
        <v>54</v>
      </c>
      <c r="G4112" s="595">
        <v>1</v>
      </c>
      <c r="H4112" s="590"/>
      <c r="I4112" s="596"/>
      <c r="J4112" s="591"/>
    </row>
    <row r="4113" spans="1:10" ht="15" customHeight="1">
      <c r="A4113" s="587"/>
      <c r="B4113" s="291">
        <v>2</v>
      </c>
      <c r="C4113" s="593" t="str">
        <f>_xlfn.CONCAT(Table1[[#This Row],[groupid]],Table1[[#This Row],[Thành phần hao phí]])</f>
        <v>2b) Nhân công</v>
      </c>
      <c r="D4113" s="594"/>
      <c r="E4113" s="589" t="s">
        <v>229</v>
      </c>
      <c r="F4113" s="588"/>
      <c r="G4113" s="595"/>
      <c r="H4113" s="590"/>
      <c r="I4113" s="596"/>
      <c r="J4113" s="591">
        <v>202130</v>
      </c>
    </row>
    <row r="4114" spans="1:10" ht="15" customHeight="1">
      <c r="A4114" s="587"/>
      <c r="B4114" s="291">
        <v>2</v>
      </c>
      <c r="C4114" s="593" t="str">
        <f>_xlfn.CONCAT(Table1[[#This Row],[groupid]],Table1[[#This Row],[Thành phần hao phí]])</f>
        <v>2Nhân công 3,5/7, nhóm 1</v>
      </c>
      <c r="D4114" s="594" t="s">
        <v>96</v>
      </c>
      <c r="E4114" s="589" t="s">
        <v>97</v>
      </c>
      <c r="F4114" s="588" t="s">
        <v>93</v>
      </c>
      <c r="G4114" s="595">
        <v>0.82</v>
      </c>
      <c r="H4114" s="590">
        <v>246500</v>
      </c>
      <c r="I4114" s="596">
        <v>1</v>
      </c>
      <c r="J4114" s="591">
        <v>202130</v>
      </c>
    </row>
    <row r="4115" spans="1:10" ht="15" customHeight="1">
      <c r="A4115" s="587"/>
      <c r="B4115" s="291">
        <v>2</v>
      </c>
      <c r="C4115" s="593" t="str">
        <f>_xlfn.CONCAT(Table1[[#This Row],[groupid]],Table1[[#This Row],[Thành phần hao phí]])</f>
        <v>2c) Máy thi công</v>
      </c>
      <c r="D4115" s="594"/>
      <c r="E4115" s="589" t="s">
        <v>230</v>
      </c>
      <c r="F4115" s="588"/>
      <c r="G4115" s="595"/>
      <c r="H4115" s="590"/>
      <c r="I4115" s="596"/>
      <c r="J4115" s="591">
        <v>978209</v>
      </c>
    </row>
    <row r="4116" spans="1:10" ht="15" customHeight="1">
      <c r="A4116" s="587"/>
      <c r="B4116" s="291">
        <v>2</v>
      </c>
      <c r="C4116" s="593" t="str">
        <f>_xlfn.CONCAT(Table1[[#This Row],[groupid]],Table1[[#This Row],[Thành phần hao phí]])</f>
        <v>2Máy đào gầu dây 0,4m3</v>
      </c>
      <c r="D4116" s="594" t="s">
        <v>101</v>
      </c>
      <c r="E4116" s="589" t="s">
        <v>102</v>
      </c>
      <c r="F4116" s="588" t="s">
        <v>103</v>
      </c>
      <c r="G4116" s="595">
        <v>0.44</v>
      </c>
      <c r="H4116" s="590">
        <v>1992824</v>
      </c>
      <c r="I4116" s="596">
        <v>1</v>
      </c>
      <c r="J4116" s="591">
        <v>876843</v>
      </c>
    </row>
    <row r="4117" spans="1:10" ht="15" customHeight="1">
      <c r="A4117" s="587"/>
      <c r="B4117" s="291">
        <v>2</v>
      </c>
      <c r="C4117" s="593" t="str">
        <f>_xlfn.CONCAT(Table1[[#This Row],[groupid]],Table1[[#This Row],[Thành phần hao phí]])</f>
        <v>2Phao thép 60T đặt máy</v>
      </c>
      <c r="D4117" s="594" t="s">
        <v>108</v>
      </c>
      <c r="E4117" s="589" t="s">
        <v>112</v>
      </c>
      <c r="F4117" s="588" t="s">
        <v>103</v>
      </c>
      <c r="G4117" s="595">
        <v>0.44</v>
      </c>
      <c r="H4117" s="590">
        <v>115189</v>
      </c>
      <c r="I4117" s="596">
        <v>1</v>
      </c>
      <c r="J4117" s="591">
        <v>50683</v>
      </c>
    </row>
    <row r="4118" spans="1:10" ht="15" customHeight="1">
      <c r="A4118" s="587"/>
      <c r="B4118" s="291">
        <v>2</v>
      </c>
      <c r="C4118" s="593" t="str">
        <f>_xlfn.CONCAT(Table1[[#This Row],[groupid]],Table1[[#This Row],[Thành phần hao phí]])</f>
        <v>2Phao thép 60T chứa bùn</v>
      </c>
      <c r="D4118" s="594" t="s">
        <v>108</v>
      </c>
      <c r="E4118" s="589" t="s">
        <v>111</v>
      </c>
      <c r="F4118" s="588" t="s">
        <v>103</v>
      </c>
      <c r="G4118" s="595">
        <v>0.44</v>
      </c>
      <c r="H4118" s="590">
        <v>115189</v>
      </c>
      <c r="I4118" s="596">
        <v>1</v>
      </c>
      <c r="J4118" s="591">
        <v>50683</v>
      </c>
    </row>
    <row r="4119" spans="1:10" ht="15" customHeight="1">
      <c r="A4119" s="587"/>
      <c r="B4119" s="291">
        <v>2</v>
      </c>
      <c r="C4119" s="593" t="str">
        <f>_xlfn.CONCAT(Table1[[#This Row],[groupid]],Table1[[#This Row],[Thành phần hao phí]])</f>
        <v>2Cộng</v>
      </c>
      <c r="D4119" s="594"/>
      <c r="E4119" s="589" t="s">
        <v>314</v>
      </c>
      <c r="F4119" s="588"/>
      <c r="G4119" s="595"/>
      <c r="H4119" s="590"/>
      <c r="I4119" s="596"/>
      <c r="J4119" s="591">
        <v>978209</v>
      </c>
    </row>
    <row r="4120" spans="1:10" ht="15" customHeight="1">
      <c r="A4120" s="587">
        <v>3</v>
      </c>
      <c r="B4120" s="291">
        <v>3</v>
      </c>
      <c r="C4120" s="593" t="str">
        <f>_xlfn.CONCAT(Table1[[#This Row],[groupid]],Table1[[#This Row],[Thành phần hao phí]])</f>
        <v>3Vận chuyển 1km đầu, đi đổ bằng tàu kéo 75cv + phao thép 60T</v>
      </c>
      <c r="D4120" s="594" t="s">
        <v>57</v>
      </c>
      <c r="E4120" s="589" t="s">
        <v>58</v>
      </c>
      <c r="F4120" s="588" t="s">
        <v>54</v>
      </c>
      <c r="G4120" s="595">
        <v>1</v>
      </c>
      <c r="H4120" s="590"/>
      <c r="I4120" s="596"/>
      <c r="J4120" s="591"/>
    </row>
    <row r="4121" spans="1:10" ht="15" customHeight="1">
      <c r="A4121" s="587"/>
      <c r="B4121" s="291">
        <v>3</v>
      </c>
      <c r="C4121" s="593" t="str">
        <f>_xlfn.CONCAT(Table1[[#This Row],[groupid]],Table1[[#This Row],[Thành phần hao phí]])</f>
        <v>3c) Máy thi công</v>
      </c>
      <c r="D4121" s="594"/>
      <c r="E4121" s="589" t="s">
        <v>230</v>
      </c>
      <c r="F4121" s="588"/>
      <c r="G4121" s="595"/>
      <c r="H4121" s="590"/>
      <c r="I4121" s="596"/>
      <c r="J4121" s="591">
        <v>343452</v>
      </c>
    </row>
    <row r="4122" spans="1:10" ht="15" customHeight="1">
      <c r="A4122" s="587"/>
      <c r="B4122" s="291">
        <v>3</v>
      </c>
      <c r="C4122" s="593" t="str">
        <f>_xlfn.CONCAT(Table1[[#This Row],[groupid]],Table1[[#This Row],[Thành phần hao phí]])</f>
        <v>3Phao thép 60T</v>
      </c>
      <c r="D4122" s="594" t="s">
        <v>108</v>
      </c>
      <c r="E4122" s="589" t="s">
        <v>109</v>
      </c>
      <c r="F4122" s="588" t="s">
        <v>103</v>
      </c>
      <c r="G4122" s="595">
        <v>9.4E-2</v>
      </c>
      <c r="H4122" s="590">
        <v>115189</v>
      </c>
      <c r="I4122" s="596">
        <v>1</v>
      </c>
      <c r="J4122" s="591">
        <v>10828</v>
      </c>
    </row>
    <row r="4123" spans="1:10" ht="15" customHeight="1">
      <c r="A4123" s="587"/>
      <c r="B4123" s="291">
        <v>3</v>
      </c>
      <c r="C4123" s="593" t="str">
        <f>_xlfn.CONCAT(Table1[[#This Row],[groupid]],Table1[[#This Row],[Thành phần hao phí]])</f>
        <v>3Tàu kéo 75CV</v>
      </c>
      <c r="D4123" s="594" t="s">
        <v>123</v>
      </c>
      <c r="E4123" s="589" t="s">
        <v>124</v>
      </c>
      <c r="F4123" s="588" t="s">
        <v>103</v>
      </c>
      <c r="G4123" s="595">
        <v>9.4E-2</v>
      </c>
      <c r="H4123" s="590">
        <v>3538558</v>
      </c>
      <c r="I4123" s="596">
        <v>1</v>
      </c>
      <c r="J4123" s="591">
        <v>332624</v>
      </c>
    </row>
    <row r="4124" spans="1:10" ht="15" customHeight="1">
      <c r="A4124" s="587"/>
      <c r="B4124" s="291">
        <v>3</v>
      </c>
      <c r="C4124" s="593" t="str">
        <f>_xlfn.CONCAT(Table1[[#This Row],[groupid]],Table1[[#This Row],[Thành phần hao phí]])</f>
        <v>3Cộng</v>
      </c>
      <c r="D4124" s="594"/>
      <c r="E4124" s="589" t="s">
        <v>314</v>
      </c>
      <c r="F4124" s="588"/>
      <c r="G4124" s="595"/>
      <c r="H4124" s="590"/>
      <c r="I4124" s="596"/>
      <c r="J4124" s="591">
        <v>343452</v>
      </c>
    </row>
    <row r="4125" spans="1:10" ht="15" customHeight="1">
      <c r="A4125" s="587">
        <v>4</v>
      </c>
      <c r="B4125" s="291">
        <v>4</v>
      </c>
      <c r="C4125" s="593" t="str">
        <f>_xlfn.CONCAT(Table1[[#This Row],[groupid]],Table1[[#This Row],[Thành phần hao phí]])</f>
        <v>4Vận chuyển đất, cát đổ đi bằng tàu kéo 360CV, sà lan 400 tấn, vận chuyển 1 km tiếp theo, cự ly &lt;= 6km</v>
      </c>
      <c r="D4125" s="594" t="s">
        <v>60</v>
      </c>
      <c r="E4125" s="589" t="s">
        <v>61</v>
      </c>
      <c r="F4125" s="588" t="s">
        <v>54</v>
      </c>
      <c r="G4125" s="595">
        <v>1</v>
      </c>
      <c r="H4125" s="590"/>
      <c r="I4125" s="596"/>
      <c r="J4125" s="591"/>
    </row>
    <row r="4126" spans="1:10" ht="15" customHeight="1">
      <c r="A4126" s="587"/>
      <c r="B4126" s="291">
        <v>4</v>
      </c>
      <c r="C4126" s="593" t="str">
        <f>_xlfn.CONCAT(Table1[[#This Row],[groupid]],Table1[[#This Row],[Thành phần hao phí]])</f>
        <v>4c) Máy thi công</v>
      </c>
      <c r="D4126" s="594"/>
      <c r="E4126" s="589" t="s">
        <v>230</v>
      </c>
      <c r="F4126" s="588"/>
      <c r="G4126" s="595"/>
      <c r="H4126" s="590"/>
      <c r="I4126" s="596"/>
      <c r="J4126" s="591">
        <v>555370</v>
      </c>
    </row>
    <row r="4127" spans="1:10" ht="15" customHeight="1">
      <c r="A4127" s="587"/>
      <c r="B4127" s="291">
        <v>4</v>
      </c>
      <c r="C4127" s="593" t="str">
        <f>_xlfn.CONCAT(Table1[[#This Row],[groupid]],Table1[[#This Row],[Thành phần hao phí]])</f>
        <v>4Phao thép 60T</v>
      </c>
      <c r="D4127" s="594" t="s">
        <v>108</v>
      </c>
      <c r="E4127" s="589" t="s">
        <v>109</v>
      </c>
      <c r="F4127" s="588" t="s">
        <v>103</v>
      </c>
      <c r="G4127" s="595">
        <v>0.08</v>
      </c>
      <c r="H4127" s="590">
        <v>115189</v>
      </c>
      <c r="I4127" s="596">
        <v>1.9</v>
      </c>
      <c r="J4127" s="591">
        <v>17509</v>
      </c>
    </row>
    <row r="4128" spans="1:10" ht="15" customHeight="1">
      <c r="A4128" s="587"/>
      <c r="B4128" s="291">
        <v>4</v>
      </c>
      <c r="C4128" s="593" t="str">
        <f>_xlfn.CONCAT(Table1[[#This Row],[groupid]],Table1[[#This Row],[Thành phần hao phí]])</f>
        <v>4Tàu kéo 75CV</v>
      </c>
      <c r="D4128" s="594" t="s">
        <v>123</v>
      </c>
      <c r="E4128" s="589" t="s">
        <v>124</v>
      </c>
      <c r="F4128" s="588" t="s">
        <v>103</v>
      </c>
      <c r="G4128" s="595">
        <v>0.08</v>
      </c>
      <c r="H4128" s="590">
        <v>3538558</v>
      </c>
      <c r="I4128" s="596">
        <v>1.9</v>
      </c>
      <c r="J4128" s="591">
        <v>537861</v>
      </c>
    </row>
    <row r="4129" spans="1:10" ht="15" customHeight="1">
      <c r="A4129" s="587"/>
      <c r="B4129" s="291">
        <v>4</v>
      </c>
      <c r="C4129" s="593" t="str">
        <f>_xlfn.CONCAT(Table1[[#This Row],[groupid]],Table1[[#This Row],[Thành phần hao phí]])</f>
        <v>4Cộng</v>
      </c>
      <c r="D4129" s="594"/>
      <c r="E4129" s="589" t="s">
        <v>314</v>
      </c>
      <c r="F4129" s="588"/>
      <c r="G4129" s="595"/>
      <c r="H4129" s="590"/>
      <c r="I4129" s="596"/>
      <c r="J4129" s="591">
        <v>555370</v>
      </c>
    </row>
    <row r="4130" spans="1:10" ht="15" customHeight="1">
      <c r="A4130" s="587">
        <v>5</v>
      </c>
      <c r="B4130" s="291">
        <v>5</v>
      </c>
      <c r="C4130" s="593" t="str">
        <f>_xlfn.CONCAT(Table1[[#This Row],[groupid]],Table1[[#This Row],[Thành phần hao phí]])</f>
        <v>5Đào xúc bùn lên xà lan 400T bằng máy đào gầu dây &lt;1,25m3, (máy đào đứng trên phao thép trọng tải 60T)</v>
      </c>
      <c r="D4130" s="594" t="s">
        <v>63</v>
      </c>
      <c r="E4130" s="589" t="s">
        <v>64</v>
      </c>
      <c r="F4130" s="588" t="s">
        <v>54</v>
      </c>
      <c r="G4130" s="595">
        <v>1</v>
      </c>
      <c r="H4130" s="590"/>
      <c r="I4130" s="596"/>
      <c r="J4130" s="591"/>
    </row>
    <row r="4131" spans="1:10" ht="15" customHeight="1">
      <c r="A4131" s="587"/>
      <c r="B4131" s="291">
        <v>5</v>
      </c>
      <c r="C4131" s="593" t="str">
        <f>_xlfn.CONCAT(Table1[[#This Row],[groupid]],Table1[[#This Row],[Thành phần hao phí]])</f>
        <v>5b) Nhân công</v>
      </c>
      <c r="D4131" s="594"/>
      <c r="E4131" s="589" t="s">
        <v>229</v>
      </c>
      <c r="F4131" s="588"/>
      <c r="G4131" s="595"/>
      <c r="H4131" s="590"/>
      <c r="I4131" s="596"/>
      <c r="J4131" s="591">
        <v>88740</v>
      </c>
    </row>
    <row r="4132" spans="1:10" ht="15" customHeight="1">
      <c r="A4132" s="587"/>
      <c r="B4132" s="291">
        <v>5</v>
      </c>
      <c r="C4132" s="593" t="str">
        <f>_xlfn.CONCAT(Table1[[#This Row],[groupid]],Table1[[#This Row],[Thành phần hao phí]])</f>
        <v>5Nhân công 3,5/7, nhóm 1</v>
      </c>
      <c r="D4132" s="594" t="s">
        <v>96</v>
      </c>
      <c r="E4132" s="589" t="s">
        <v>97</v>
      </c>
      <c r="F4132" s="588" t="s">
        <v>93</v>
      </c>
      <c r="G4132" s="595">
        <v>0.36</v>
      </c>
      <c r="H4132" s="590">
        <v>246500</v>
      </c>
      <c r="I4132" s="596">
        <v>1</v>
      </c>
      <c r="J4132" s="591">
        <v>88740</v>
      </c>
    </row>
    <row r="4133" spans="1:10" ht="15" customHeight="1">
      <c r="A4133" s="587"/>
      <c r="B4133" s="291">
        <v>5</v>
      </c>
      <c r="C4133" s="593" t="str">
        <f>_xlfn.CONCAT(Table1[[#This Row],[groupid]],Table1[[#This Row],[Thành phần hao phí]])</f>
        <v>5c) Máy thi công</v>
      </c>
      <c r="D4133" s="594"/>
      <c r="E4133" s="589" t="s">
        <v>230</v>
      </c>
      <c r="F4133" s="588"/>
      <c r="G4133" s="595"/>
      <c r="H4133" s="590"/>
      <c r="I4133" s="596"/>
      <c r="J4133" s="591">
        <v>1007960</v>
      </c>
    </row>
    <row r="4134" spans="1:10" ht="15" customHeight="1">
      <c r="A4134" s="587"/>
      <c r="B4134" s="291">
        <v>5</v>
      </c>
      <c r="C4134" s="593" t="str">
        <f>_xlfn.CONCAT(Table1[[#This Row],[groupid]],Table1[[#This Row],[Thành phần hao phí]])</f>
        <v>5Máy đào gầu dây 1,2m3</v>
      </c>
      <c r="D4134" s="594" t="s">
        <v>105</v>
      </c>
      <c r="E4134" s="589" t="s">
        <v>106</v>
      </c>
      <c r="F4134" s="588" t="s">
        <v>103</v>
      </c>
      <c r="G4134" s="595">
        <v>0.192</v>
      </c>
      <c r="H4134" s="590">
        <v>3565793</v>
      </c>
      <c r="I4134" s="596">
        <v>1</v>
      </c>
      <c r="J4134" s="591">
        <v>684632</v>
      </c>
    </row>
    <row r="4135" spans="1:10" ht="15" customHeight="1">
      <c r="A4135" s="587"/>
      <c r="B4135" s="291">
        <v>5</v>
      </c>
      <c r="C4135" s="593" t="str">
        <f>_xlfn.CONCAT(Table1[[#This Row],[groupid]],Table1[[#This Row],[Thành phần hao phí]])</f>
        <v>5Sà lan 250T</v>
      </c>
      <c r="D4135" s="594" t="s">
        <v>113</v>
      </c>
      <c r="E4135" s="589" t="s">
        <v>114</v>
      </c>
      <c r="F4135" s="588" t="s">
        <v>103</v>
      </c>
      <c r="G4135" s="595">
        <v>0.192</v>
      </c>
      <c r="H4135" s="590">
        <v>677592</v>
      </c>
      <c r="I4135" s="596">
        <v>1</v>
      </c>
      <c r="J4135" s="591">
        <v>130098</v>
      </c>
    </row>
    <row r="4136" spans="1:10" ht="15" customHeight="1">
      <c r="A4136" s="587"/>
      <c r="B4136" s="291">
        <v>5</v>
      </c>
      <c r="C4136" s="593" t="str">
        <f>_xlfn.CONCAT(Table1[[#This Row],[groupid]],Table1[[#This Row],[Thành phần hao phí]])</f>
        <v>5Phao thép 60T chứa bùn</v>
      </c>
      <c r="D4136" s="594" t="s">
        <v>108</v>
      </c>
      <c r="E4136" s="589" t="s">
        <v>111</v>
      </c>
      <c r="F4136" s="588" t="s">
        <v>103</v>
      </c>
      <c r="G4136" s="595">
        <v>0.192</v>
      </c>
      <c r="H4136" s="590">
        <v>115189</v>
      </c>
      <c r="I4136" s="596">
        <v>1</v>
      </c>
      <c r="J4136" s="591">
        <v>22116</v>
      </c>
    </row>
    <row r="4137" spans="1:10" ht="15" customHeight="1">
      <c r="A4137" s="587"/>
      <c r="B4137" s="291">
        <v>5</v>
      </c>
      <c r="C4137" s="593" t="str">
        <f>_xlfn.CONCAT(Table1[[#This Row],[groupid]],Table1[[#This Row],[Thành phần hao phí]])</f>
        <v>5Sà lan 400T nhận bùn</v>
      </c>
      <c r="D4137" s="594" t="s">
        <v>116</v>
      </c>
      <c r="E4137" s="589" t="s">
        <v>119</v>
      </c>
      <c r="F4137" s="588" t="s">
        <v>103</v>
      </c>
      <c r="G4137" s="595">
        <v>0.192</v>
      </c>
      <c r="H4137" s="590">
        <v>891221</v>
      </c>
      <c r="I4137" s="596">
        <v>1</v>
      </c>
      <c r="J4137" s="591">
        <v>171114</v>
      </c>
    </row>
    <row r="4138" spans="1:10" ht="15" customHeight="1">
      <c r="A4138" s="587"/>
      <c r="B4138" s="291">
        <v>5</v>
      </c>
      <c r="C4138" s="593" t="str">
        <f>_xlfn.CONCAT(Table1[[#This Row],[groupid]],Table1[[#This Row],[Thành phần hao phí]])</f>
        <v>5Cộng</v>
      </c>
      <c r="D4138" s="594"/>
      <c r="E4138" s="589" t="s">
        <v>314</v>
      </c>
      <c r="F4138" s="588"/>
      <c r="G4138" s="595"/>
      <c r="H4138" s="590"/>
      <c r="I4138" s="596"/>
      <c r="J4138" s="591">
        <v>1007960</v>
      </c>
    </row>
    <row r="4139" spans="1:10" ht="15" customHeight="1">
      <c r="A4139" s="587">
        <v>6</v>
      </c>
      <c r="B4139" s="291">
        <v>6</v>
      </c>
      <c r="C4139" s="593" t="str">
        <f>_xlfn.CONCAT(Table1[[#This Row],[groupid]],Table1[[#This Row],[Thành phần hao phí]])</f>
        <v>6Vận chuyển đất, bùn đổ đi bằng tàu kéo 360CV, sà lan 400 tấn, vận chuyển 1 km đầu</v>
      </c>
      <c r="D4139" s="594" t="s">
        <v>57</v>
      </c>
      <c r="E4139" s="589" t="s">
        <v>67</v>
      </c>
      <c r="F4139" s="588" t="s">
        <v>54</v>
      </c>
      <c r="G4139" s="595">
        <v>1</v>
      </c>
      <c r="H4139" s="590"/>
      <c r="I4139" s="596"/>
      <c r="J4139" s="591"/>
    </row>
    <row r="4140" spans="1:10" ht="15" customHeight="1">
      <c r="A4140" s="587"/>
      <c r="B4140" s="291">
        <v>6</v>
      </c>
      <c r="C4140" s="593" t="str">
        <f>_xlfn.CONCAT(Table1[[#This Row],[groupid]],Table1[[#This Row],[Thành phần hao phí]])</f>
        <v>6c) Máy thi công</v>
      </c>
      <c r="D4140" s="594"/>
      <c r="E4140" s="589" t="s">
        <v>230</v>
      </c>
      <c r="F4140" s="588"/>
      <c r="G4140" s="595"/>
      <c r="H4140" s="590"/>
      <c r="I4140" s="596"/>
      <c r="J4140" s="591">
        <v>634088</v>
      </c>
    </row>
    <row r="4141" spans="1:10" ht="15" customHeight="1">
      <c r="A4141" s="587"/>
      <c r="B4141" s="291">
        <v>6</v>
      </c>
      <c r="C4141" s="593" t="str">
        <f>_xlfn.CONCAT(Table1[[#This Row],[groupid]],Table1[[#This Row],[Thành phần hao phí]])</f>
        <v>6Sà lan 400T</v>
      </c>
      <c r="D4141" s="594" t="s">
        <v>116</v>
      </c>
      <c r="E4141" s="589" t="s">
        <v>117</v>
      </c>
      <c r="F4141" s="588" t="s">
        <v>103</v>
      </c>
      <c r="G4141" s="595">
        <v>9.4E-2</v>
      </c>
      <c r="H4141" s="590">
        <v>891221</v>
      </c>
      <c r="I4141" s="596">
        <v>1</v>
      </c>
      <c r="J4141" s="591">
        <v>83775</v>
      </c>
    </row>
    <row r="4142" spans="1:10" ht="15" customHeight="1">
      <c r="A4142" s="587"/>
      <c r="B4142" s="291">
        <v>6</v>
      </c>
      <c r="C4142" s="593" t="str">
        <f>_xlfn.CONCAT(Table1[[#This Row],[groupid]],Table1[[#This Row],[Thành phần hao phí]])</f>
        <v>6Tàu kéo 360CV</v>
      </c>
      <c r="D4142" s="594" t="s">
        <v>120</v>
      </c>
      <c r="E4142" s="589" t="s">
        <v>121</v>
      </c>
      <c r="F4142" s="588" t="s">
        <v>103</v>
      </c>
      <c r="G4142" s="595">
        <v>9.4E-2</v>
      </c>
      <c r="H4142" s="590">
        <v>5854397</v>
      </c>
      <c r="I4142" s="596">
        <v>1</v>
      </c>
      <c r="J4142" s="591">
        <v>550313</v>
      </c>
    </row>
    <row r="4143" spans="1:10" ht="15" customHeight="1">
      <c r="A4143" s="587"/>
      <c r="B4143" s="291">
        <v>6</v>
      </c>
      <c r="C4143" s="593" t="str">
        <f>_xlfn.CONCAT(Table1[[#This Row],[groupid]],Table1[[#This Row],[Thành phần hao phí]])</f>
        <v>6Cộng</v>
      </c>
      <c r="D4143" s="594"/>
      <c r="E4143" s="589" t="s">
        <v>314</v>
      </c>
      <c r="F4143" s="588"/>
      <c r="G4143" s="595"/>
      <c r="H4143" s="590"/>
      <c r="I4143" s="596"/>
      <c r="J4143" s="591">
        <v>634088</v>
      </c>
    </row>
    <row r="4144" spans="1:10" ht="15" customHeight="1">
      <c r="A4144" s="587">
        <v>7</v>
      </c>
      <c r="B4144" s="291">
        <v>7</v>
      </c>
      <c r="C4144" s="593" t="str">
        <f>_xlfn.CONCAT(Table1[[#This Row],[groupid]],Table1[[#This Row],[Thành phần hao phí]])</f>
        <v>7Vận chuyển đất, bùn đổ đi bằng tàu kéo 360CV, sà lan 400 tấn, vận chuyển 1 km tiếp theo, cự ly &lt;= 6km</v>
      </c>
      <c r="D4144" s="594" t="s">
        <v>60</v>
      </c>
      <c r="E4144" s="589" t="s">
        <v>69</v>
      </c>
      <c r="F4144" s="588" t="s">
        <v>54</v>
      </c>
      <c r="G4144" s="595">
        <v>1</v>
      </c>
      <c r="H4144" s="590"/>
      <c r="I4144" s="596"/>
      <c r="J4144" s="591"/>
    </row>
    <row r="4145" spans="1:10" ht="15" customHeight="1">
      <c r="A4145" s="587"/>
      <c r="B4145" s="291">
        <v>7</v>
      </c>
      <c r="C4145" s="593" t="str">
        <f>_xlfn.CONCAT(Table1[[#This Row],[groupid]],Table1[[#This Row],[Thành phần hao phí]])</f>
        <v>7c) Máy thi công</v>
      </c>
      <c r="D4145" s="594"/>
      <c r="E4145" s="589" t="s">
        <v>230</v>
      </c>
      <c r="F4145" s="588"/>
      <c r="G4145" s="595"/>
      <c r="H4145" s="590"/>
      <c r="I4145" s="596"/>
      <c r="J4145" s="591">
        <v>2698247</v>
      </c>
    </row>
    <row r="4146" spans="1:10" ht="15" customHeight="1">
      <c r="A4146" s="587"/>
      <c r="B4146" s="291">
        <v>7</v>
      </c>
      <c r="C4146" s="593" t="str">
        <f>_xlfn.CONCAT(Table1[[#This Row],[groupid]],Table1[[#This Row],[Thành phần hao phí]])</f>
        <v>7Sà lan 400T</v>
      </c>
      <c r="D4146" s="594" t="s">
        <v>116</v>
      </c>
      <c r="E4146" s="589" t="s">
        <v>117</v>
      </c>
      <c r="F4146" s="588" t="s">
        <v>103</v>
      </c>
      <c r="G4146" s="595">
        <v>0.08</v>
      </c>
      <c r="H4146" s="590">
        <v>891221</v>
      </c>
      <c r="I4146" s="596">
        <v>5</v>
      </c>
      <c r="J4146" s="591">
        <v>356488</v>
      </c>
    </row>
    <row r="4147" spans="1:10" ht="15" customHeight="1">
      <c r="A4147" s="587"/>
      <c r="B4147" s="291">
        <v>7</v>
      </c>
      <c r="C4147" s="593" t="str">
        <f>_xlfn.CONCAT(Table1[[#This Row],[groupid]],Table1[[#This Row],[Thành phần hao phí]])</f>
        <v>7Tàu kéo 360CV</v>
      </c>
      <c r="D4147" s="594" t="s">
        <v>120</v>
      </c>
      <c r="E4147" s="589" t="s">
        <v>121</v>
      </c>
      <c r="F4147" s="588" t="s">
        <v>103</v>
      </c>
      <c r="G4147" s="595">
        <v>0.08</v>
      </c>
      <c r="H4147" s="590">
        <v>5854397</v>
      </c>
      <c r="I4147" s="596">
        <v>5</v>
      </c>
      <c r="J4147" s="591">
        <v>2341759</v>
      </c>
    </row>
    <row r="4148" spans="1:10" ht="15" customHeight="1">
      <c r="A4148" s="587"/>
      <c r="B4148" s="291">
        <v>7</v>
      </c>
      <c r="C4148" s="593" t="str">
        <f>_xlfn.CONCAT(Table1[[#This Row],[groupid]],Table1[[#This Row],[Thành phần hao phí]])</f>
        <v>7Cộng</v>
      </c>
      <c r="D4148" s="594"/>
      <c r="E4148" s="589" t="s">
        <v>314</v>
      </c>
      <c r="F4148" s="588"/>
      <c r="G4148" s="595"/>
      <c r="H4148" s="590"/>
      <c r="I4148" s="596"/>
      <c r="J4148" s="591">
        <v>2698247</v>
      </c>
    </row>
    <row r="4149" spans="1:10" ht="15" customHeight="1">
      <c r="A4149" s="587">
        <v>8</v>
      </c>
      <c r="B4149" s="291">
        <v>8</v>
      </c>
      <c r="C4149" s="593" t="str">
        <f>_xlfn.CONCAT(Table1[[#This Row],[groupid]],Table1[[#This Row],[Thành phần hao phí]])</f>
        <v>8Vận chuyển đất, bùn đổ đi bằng tàu kéo 360CV, sà lan 400 tấn, vận chuyển 1 km tiếp theo, cự ly từ 6 - 20km</v>
      </c>
      <c r="D4149" s="594" t="s">
        <v>71</v>
      </c>
      <c r="E4149" s="589" t="s">
        <v>72</v>
      </c>
      <c r="F4149" s="588" t="s">
        <v>54</v>
      </c>
      <c r="G4149" s="595">
        <v>1</v>
      </c>
      <c r="H4149" s="590"/>
      <c r="I4149" s="596"/>
      <c r="J4149" s="591"/>
    </row>
    <row r="4150" spans="1:10" ht="15" customHeight="1">
      <c r="A4150" s="587"/>
      <c r="B4150" s="291">
        <v>8</v>
      </c>
      <c r="C4150" s="593" t="str">
        <f>_xlfn.CONCAT(Table1[[#This Row],[groupid]],Table1[[#This Row],[Thành phần hao phí]])</f>
        <v>8c) Máy thi công</v>
      </c>
      <c r="D4150" s="594"/>
      <c r="E4150" s="589" t="s">
        <v>230</v>
      </c>
      <c r="F4150" s="588"/>
      <c r="G4150" s="595"/>
      <c r="H4150" s="590"/>
      <c r="I4150" s="596"/>
      <c r="J4150" s="591">
        <v>6705145</v>
      </c>
    </row>
    <row r="4151" spans="1:10" ht="15" customHeight="1">
      <c r="A4151" s="587"/>
      <c r="B4151" s="291">
        <v>8</v>
      </c>
      <c r="C4151" s="593" t="str">
        <f>_xlfn.CONCAT(Table1[[#This Row],[groupid]],Table1[[#This Row],[Thành phần hao phí]])</f>
        <v>8Sà lan 400T</v>
      </c>
      <c r="D4151" s="594" t="s">
        <v>116</v>
      </c>
      <c r="E4151" s="589" t="s">
        <v>117</v>
      </c>
      <c r="F4151" s="588" t="s">
        <v>103</v>
      </c>
      <c r="G4151" s="595">
        <v>7.0999999999999994E-2</v>
      </c>
      <c r="H4151" s="590">
        <v>891221</v>
      </c>
      <c r="I4151" s="596">
        <v>14</v>
      </c>
      <c r="J4151" s="591">
        <v>885874</v>
      </c>
    </row>
    <row r="4152" spans="1:10" ht="15" customHeight="1">
      <c r="A4152" s="587"/>
      <c r="B4152" s="291">
        <v>8</v>
      </c>
      <c r="C4152" s="593" t="str">
        <f>_xlfn.CONCAT(Table1[[#This Row],[groupid]],Table1[[#This Row],[Thành phần hao phí]])</f>
        <v>8Tàu kéo 360CV</v>
      </c>
      <c r="D4152" s="594" t="s">
        <v>120</v>
      </c>
      <c r="E4152" s="589" t="s">
        <v>121</v>
      </c>
      <c r="F4152" s="588" t="s">
        <v>103</v>
      </c>
      <c r="G4152" s="595">
        <v>7.0999999999999994E-2</v>
      </c>
      <c r="H4152" s="590">
        <v>5854397</v>
      </c>
      <c r="I4152" s="596">
        <v>14</v>
      </c>
      <c r="J4152" s="591">
        <v>5819271</v>
      </c>
    </row>
    <row r="4153" spans="1:10" ht="15" customHeight="1">
      <c r="A4153" s="587"/>
      <c r="B4153" s="291">
        <v>8</v>
      </c>
      <c r="C4153" s="593" t="str">
        <f>_xlfn.CONCAT(Table1[[#This Row],[groupid]],Table1[[#This Row],[Thành phần hao phí]])</f>
        <v>8Cộng</v>
      </c>
      <c r="D4153" s="594"/>
      <c r="E4153" s="589" t="s">
        <v>314</v>
      </c>
      <c r="F4153" s="588"/>
      <c r="G4153" s="595"/>
      <c r="H4153" s="590"/>
      <c r="I4153" s="596"/>
      <c r="J4153" s="591">
        <v>6705145</v>
      </c>
    </row>
    <row r="4154" spans="1:10" ht="15" customHeight="1">
      <c r="A4154" s="587">
        <v>9</v>
      </c>
      <c r="B4154" s="291">
        <v>9</v>
      </c>
      <c r="C4154" s="593" t="str">
        <f>_xlfn.CONCAT(Table1[[#This Row],[groupid]],Table1[[#This Row],[Thành phần hao phí]])</f>
        <v>9Vận chuyển đất, bùn đổ đi bằng tàu kéo 360CV, sà lan 400 tấn, vận chuyển 1 km tiếp theo, cự ly &gt; 20km</v>
      </c>
      <c r="D4154" s="594" t="s">
        <v>74</v>
      </c>
      <c r="E4154" s="589" t="s">
        <v>75</v>
      </c>
      <c r="F4154" s="588" t="s">
        <v>54</v>
      </c>
      <c r="G4154" s="595">
        <v>1</v>
      </c>
      <c r="H4154" s="590"/>
      <c r="I4154" s="596"/>
      <c r="J4154" s="591"/>
    </row>
    <row r="4155" spans="1:10" ht="15" customHeight="1">
      <c r="A4155" s="587"/>
      <c r="B4155" s="291">
        <v>9</v>
      </c>
      <c r="C4155" s="593" t="str">
        <f>_xlfn.CONCAT(Table1[[#This Row],[groupid]],Table1[[#This Row],[Thành phần hao phí]])</f>
        <v>9c) Máy thi công</v>
      </c>
      <c r="D4155" s="594"/>
      <c r="E4155" s="589" t="s">
        <v>230</v>
      </c>
      <c r="F4155" s="588"/>
      <c r="G4155" s="595"/>
      <c r="H4155" s="590"/>
      <c r="I4155" s="596"/>
      <c r="J4155" s="591">
        <v>279269</v>
      </c>
    </row>
    <row r="4156" spans="1:10" ht="15" customHeight="1">
      <c r="A4156" s="587"/>
      <c r="B4156" s="291">
        <v>9</v>
      </c>
      <c r="C4156" s="593" t="str">
        <f>_xlfn.CONCAT(Table1[[#This Row],[groupid]],Table1[[#This Row],[Thành phần hao phí]])</f>
        <v>9Sà lan 400T</v>
      </c>
      <c r="D4156" s="594" t="s">
        <v>116</v>
      </c>
      <c r="E4156" s="589" t="s">
        <v>117</v>
      </c>
      <c r="F4156" s="588" t="s">
        <v>103</v>
      </c>
      <c r="G4156" s="595">
        <v>6.9000000000000006E-2</v>
      </c>
      <c r="H4156" s="590">
        <v>891221</v>
      </c>
      <c r="I4156" s="596">
        <v>0.6</v>
      </c>
      <c r="J4156" s="591">
        <v>36897</v>
      </c>
    </row>
    <row r="4157" spans="1:10" ht="15" customHeight="1">
      <c r="A4157" s="587"/>
      <c r="B4157" s="291">
        <v>9</v>
      </c>
      <c r="C4157" s="593" t="str">
        <f>_xlfn.CONCAT(Table1[[#This Row],[groupid]],Table1[[#This Row],[Thành phần hao phí]])</f>
        <v>9Tàu kéo 360CV</v>
      </c>
      <c r="D4157" s="594" t="s">
        <v>120</v>
      </c>
      <c r="E4157" s="589" t="s">
        <v>121</v>
      </c>
      <c r="F4157" s="588" t="s">
        <v>103</v>
      </c>
      <c r="G4157" s="595">
        <v>6.9000000000000006E-2</v>
      </c>
      <c r="H4157" s="590">
        <v>5854397</v>
      </c>
      <c r="I4157" s="596">
        <v>0.6</v>
      </c>
      <c r="J4157" s="591">
        <v>242372</v>
      </c>
    </row>
    <row r="4158" spans="1:10" ht="15" customHeight="1">
      <c r="A4158" s="587"/>
      <c r="B4158" s="291">
        <v>9</v>
      </c>
      <c r="C4158" s="593" t="str">
        <f>_xlfn.CONCAT(Table1[[#This Row],[groupid]],Table1[[#This Row],[Thành phần hao phí]])</f>
        <v>9Cộng</v>
      </c>
      <c r="D4158" s="594"/>
      <c r="E4158" s="589" t="s">
        <v>314</v>
      </c>
      <c r="F4158" s="588"/>
      <c r="G4158" s="595"/>
      <c r="H4158" s="590"/>
      <c r="I4158" s="596"/>
      <c r="J4158" s="591">
        <v>279269</v>
      </c>
    </row>
    <row r="4159" spans="1:10" ht="15" customHeight="1">
      <c r="A4159" s="587">
        <v>10</v>
      </c>
      <c r="B4159" s="291">
        <v>10</v>
      </c>
      <c r="C4159" s="593" t="str">
        <f>_xlfn.CONCAT(Table1[[#This Row],[groupid]],Table1[[#This Row],[Thành phần hao phí]])</f>
        <v>10Vận chuyển đất từ sà lan 400T lên bờ bằng máy đào gầu dây 1,2m3, chiều cao đổ đất &lt;= 3m, bùn đặc</v>
      </c>
      <c r="D4159" s="594" t="s">
        <v>63</v>
      </c>
      <c r="E4159" s="589" t="s">
        <v>77</v>
      </c>
      <c r="F4159" s="588" t="s">
        <v>54</v>
      </c>
      <c r="G4159" s="595">
        <v>1</v>
      </c>
      <c r="H4159" s="590"/>
      <c r="I4159" s="596"/>
      <c r="J4159" s="591"/>
    </row>
    <row r="4160" spans="1:10" ht="15" customHeight="1">
      <c r="A4160" s="587"/>
      <c r="B4160" s="291">
        <v>10</v>
      </c>
      <c r="C4160" s="593" t="str">
        <f>_xlfn.CONCAT(Table1[[#This Row],[groupid]],Table1[[#This Row],[Thành phần hao phí]])</f>
        <v>10b) Nhân công</v>
      </c>
      <c r="D4160" s="594"/>
      <c r="E4160" s="589" t="s">
        <v>229</v>
      </c>
      <c r="F4160" s="588"/>
      <c r="G4160" s="595"/>
      <c r="H4160" s="590"/>
      <c r="I4160" s="596"/>
      <c r="J4160" s="591">
        <v>88740</v>
      </c>
    </row>
    <row r="4161" spans="1:10" ht="15" customHeight="1">
      <c r="A4161" s="587"/>
      <c r="B4161" s="291">
        <v>10</v>
      </c>
      <c r="C4161" s="593" t="str">
        <f>_xlfn.CONCAT(Table1[[#This Row],[groupid]],Table1[[#This Row],[Thành phần hao phí]])</f>
        <v>10Nhân công 3,5/7, nhóm 1</v>
      </c>
      <c r="D4161" s="594" t="s">
        <v>96</v>
      </c>
      <c r="E4161" s="589" t="s">
        <v>97</v>
      </c>
      <c r="F4161" s="588" t="s">
        <v>93</v>
      </c>
      <c r="G4161" s="595">
        <v>0.36</v>
      </c>
      <c r="H4161" s="590">
        <v>246500</v>
      </c>
      <c r="I4161" s="596">
        <v>1</v>
      </c>
      <c r="J4161" s="591">
        <v>88740</v>
      </c>
    </row>
    <row r="4162" spans="1:10" ht="15" customHeight="1">
      <c r="A4162" s="587"/>
      <c r="B4162" s="291">
        <v>10</v>
      </c>
      <c r="C4162" s="593" t="str">
        <f>_xlfn.CONCAT(Table1[[#This Row],[groupid]],Table1[[#This Row],[Thành phần hao phí]])</f>
        <v>10c) Máy thi công</v>
      </c>
      <c r="D4162" s="594"/>
      <c r="E4162" s="589" t="s">
        <v>230</v>
      </c>
      <c r="F4162" s="588"/>
      <c r="G4162" s="595"/>
      <c r="H4162" s="590"/>
      <c r="I4162" s="596"/>
      <c r="J4162" s="591">
        <v>985844</v>
      </c>
    </row>
    <row r="4163" spans="1:10" ht="15" customHeight="1">
      <c r="A4163" s="587"/>
      <c r="B4163" s="291">
        <v>10</v>
      </c>
      <c r="C4163" s="593" t="str">
        <f>_xlfn.CONCAT(Table1[[#This Row],[groupid]],Table1[[#This Row],[Thành phần hao phí]])</f>
        <v>10Máy đào gầu dây 1,2m3</v>
      </c>
      <c r="D4163" s="594" t="s">
        <v>105</v>
      </c>
      <c r="E4163" s="589" t="s">
        <v>106</v>
      </c>
      <c r="F4163" s="588" t="s">
        <v>103</v>
      </c>
      <c r="G4163" s="595">
        <v>0.192</v>
      </c>
      <c r="H4163" s="590">
        <v>3565793</v>
      </c>
      <c r="I4163" s="596">
        <v>1</v>
      </c>
      <c r="J4163" s="591">
        <v>684632</v>
      </c>
    </row>
    <row r="4164" spans="1:10" ht="15" customHeight="1">
      <c r="A4164" s="587"/>
      <c r="B4164" s="291">
        <v>10</v>
      </c>
      <c r="C4164" s="593" t="str">
        <f>_xlfn.CONCAT(Table1[[#This Row],[groupid]],Table1[[#This Row],[Thành phần hao phí]])</f>
        <v>10Sà lan 250T</v>
      </c>
      <c r="D4164" s="594" t="s">
        <v>113</v>
      </c>
      <c r="E4164" s="589" t="s">
        <v>114</v>
      </c>
      <c r="F4164" s="588" t="s">
        <v>103</v>
      </c>
      <c r="G4164" s="595">
        <v>0.192</v>
      </c>
      <c r="H4164" s="590">
        <v>677592</v>
      </c>
      <c r="I4164" s="596">
        <v>1</v>
      </c>
      <c r="J4164" s="591">
        <v>130098</v>
      </c>
    </row>
    <row r="4165" spans="1:10" ht="15" customHeight="1">
      <c r="A4165" s="587"/>
      <c r="B4165" s="291">
        <v>10</v>
      </c>
      <c r="C4165" s="593" t="str">
        <f>_xlfn.CONCAT(Table1[[#This Row],[groupid]],Table1[[#This Row],[Thành phần hao phí]])</f>
        <v>10Sà lan 400T</v>
      </c>
      <c r="D4165" s="594" t="s">
        <v>116</v>
      </c>
      <c r="E4165" s="589" t="s">
        <v>117</v>
      </c>
      <c r="F4165" s="588" t="s">
        <v>103</v>
      </c>
      <c r="G4165" s="595">
        <v>0.192</v>
      </c>
      <c r="H4165" s="590">
        <v>891221</v>
      </c>
      <c r="I4165" s="596">
        <v>1</v>
      </c>
      <c r="J4165" s="591">
        <v>171114</v>
      </c>
    </row>
    <row r="4166" spans="1:10" ht="15" customHeight="1">
      <c r="A4166" s="587"/>
      <c r="B4166" s="291">
        <v>10</v>
      </c>
      <c r="C4166" s="593" t="str">
        <f>_xlfn.CONCAT(Table1[[#This Row],[groupid]],Table1[[#This Row],[Thành phần hao phí]])</f>
        <v>10Cộng</v>
      </c>
      <c r="D4166" s="594"/>
      <c r="E4166" s="589" t="s">
        <v>314</v>
      </c>
      <c r="F4166" s="588"/>
      <c r="G4166" s="595"/>
      <c r="H4166" s="590"/>
      <c r="I4166" s="596"/>
      <c r="J4166" s="591">
        <v>985844</v>
      </c>
    </row>
    <row r="4167" spans="1:10" ht="15" customHeight="1">
      <c r="A4167" s="587">
        <v>11</v>
      </c>
      <c r="B4167" s="291">
        <v>11</v>
      </c>
      <c r="C4167" s="593" t="str">
        <f>_xlfn.CONCAT(Table1[[#This Row],[groupid]],Table1[[#This Row],[Thành phần hao phí]])</f>
        <v>110</v>
      </c>
      <c r="D4167" s="594">
        <v>0</v>
      </c>
      <c r="E4167" s="589">
        <v>0</v>
      </c>
      <c r="F4167" s="588">
        <v>0</v>
      </c>
      <c r="G4167" s="595">
        <v>1</v>
      </c>
      <c r="H4167" s="590"/>
      <c r="I4167" s="596"/>
      <c r="J4167" s="591"/>
    </row>
    <row r="4168" spans="1:10" ht="15" customHeight="1">
      <c r="A4168" s="587"/>
      <c r="B4168" s="291">
        <v>11</v>
      </c>
      <c r="C4168" s="593" t="str">
        <f>_xlfn.CONCAT(Table1[[#This Row],[groupid]],Table1[[#This Row],[Thành phần hao phí]])</f>
        <v>11b) Nhân công</v>
      </c>
      <c r="D4168" s="594"/>
      <c r="E4168" s="589" t="s">
        <v>229</v>
      </c>
      <c r="F4168" s="588"/>
      <c r="G4168" s="595"/>
      <c r="H4168" s="590"/>
      <c r="I4168" s="596"/>
      <c r="J4168" s="591">
        <v>243933</v>
      </c>
    </row>
    <row r="4169" spans="1:10" ht="15" customHeight="1">
      <c r="A4169" s="587"/>
      <c r="B4169" s="291">
        <v>11</v>
      </c>
      <c r="C4169" s="593" t="str">
        <f>_xlfn.CONCAT(Table1[[#This Row],[groupid]],Table1[[#This Row],[Thành phần hao phí]])</f>
        <v>11Nhân công 3,5/7, nhóm 1</v>
      </c>
      <c r="D4169" s="594" t="s">
        <v>96</v>
      </c>
      <c r="E4169" s="589" t="s">
        <v>97</v>
      </c>
      <c r="F4169" s="588" t="s">
        <v>93</v>
      </c>
      <c r="G4169" s="595">
        <v>0.36</v>
      </c>
      <c r="H4169" s="590">
        <v>677592</v>
      </c>
      <c r="I4169" s="596">
        <v>1</v>
      </c>
      <c r="J4169" s="591">
        <v>243933</v>
      </c>
    </row>
    <row r="4170" spans="1:10" ht="15" customHeight="1">
      <c r="A4170" s="587"/>
      <c r="B4170" s="291">
        <v>11</v>
      </c>
      <c r="C4170" s="593" t="str">
        <f>_xlfn.CONCAT(Table1[[#This Row],[groupid]],Table1[[#This Row],[Thành phần hao phí]])</f>
        <v>11c) Máy thi công</v>
      </c>
      <c r="D4170" s="594"/>
      <c r="E4170" s="589" t="s">
        <v>230</v>
      </c>
      <c r="F4170" s="588"/>
      <c r="G4170" s="595"/>
      <c r="H4170" s="590"/>
      <c r="I4170" s="596"/>
      <c r="J4170" s="591">
        <v>679403</v>
      </c>
    </row>
    <row r="4171" spans="1:10" ht="15" customHeight="1">
      <c r="A4171" s="587"/>
      <c r="B4171" s="291">
        <v>11</v>
      </c>
      <c r="C4171" s="593" t="str">
        <f>_xlfn.CONCAT(Table1[[#This Row],[groupid]],Table1[[#This Row],[Thành phần hao phí]])</f>
        <v>11Máy đào gầu dây 1,2m3</v>
      </c>
      <c r="D4171" s="594" t="s">
        <v>105</v>
      </c>
      <c r="E4171" s="589" t="s">
        <v>106</v>
      </c>
      <c r="F4171" s="588" t="s">
        <v>103</v>
      </c>
      <c r="G4171" s="595">
        <v>0.192</v>
      </c>
      <c r="H4171" s="590">
        <v>3538558</v>
      </c>
      <c r="I4171" s="596">
        <v>1</v>
      </c>
      <c r="J4171" s="591">
        <v>679403</v>
      </c>
    </row>
    <row r="4172" spans="1:10" ht="15" customHeight="1">
      <c r="A4172" s="587"/>
      <c r="B4172" s="291">
        <v>11</v>
      </c>
      <c r="C4172" s="593" t="str">
        <f>_xlfn.CONCAT(Table1[[#This Row],[groupid]],Table1[[#This Row],[Thành phần hao phí]])</f>
        <v>11Sà lan 250T</v>
      </c>
      <c r="D4172" s="594" t="s">
        <v>113</v>
      </c>
      <c r="E4172" s="589" t="s">
        <v>114</v>
      </c>
      <c r="F4172" s="588" t="s">
        <v>103</v>
      </c>
      <c r="G4172" s="595">
        <v>0.192</v>
      </c>
      <c r="H4172" s="590">
        <v>0</v>
      </c>
      <c r="I4172" s="596">
        <v>1</v>
      </c>
      <c r="J4172" s="591">
        <v>0</v>
      </c>
    </row>
    <row r="4173" spans="1:10" ht="15" customHeight="1">
      <c r="A4173" s="587"/>
      <c r="B4173" s="291">
        <v>11</v>
      </c>
      <c r="C4173" s="593" t="str">
        <f>_xlfn.CONCAT(Table1[[#This Row],[groupid]],Table1[[#This Row],[Thành phần hao phí]])</f>
        <v>11Sà lan 400T</v>
      </c>
      <c r="D4173" s="594" t="s">
        <v>116</v>
      </c>
      <c r="E4173" s="589" t="s">
        <v>117</v>
      </c>
      <c r="F4173" s="588" t="s">
        <v>103</v>
      </c>
      <c r="G4173" s="595">
        <v>0.192</v>
      </c>
      <c r="H4173" s="590">
        <v>0</v>
      </c>
      <c r="I4173" s="596">
        <v>1</v>
      </c>
      <c r="J4173" s="591">
        <v>0</v>
      </c>
    </row>
    <row r="4174" spans="1:10" ht="15" customHeight="1">
      <c r="A4174" s="587"/>
      <c r="B4174" s="291">
        <v>11</v>
      </c>
      <c r="C4174" s="593" t="str">
        <f>_xlfn.CONCAT(Table1[[#This Row],[groupid]],Table1[[#This Row],[Thành phần hao phí]])</f>
        <v>11Cộng</v>
      </c>
      <c r="D4174" s="594"/>
      <c r="E4174" s="589" t="s">
        <v>314</v>
      </c>
      <c r="F4174" s="588"/>
      <c r="G4174" s="595"/>
      <c r="H4174" s="590"/>
      <c r="I4174" s="596"/>
      <c r="J4174" s="591">
        <v>679403</v>
      </c>
    </row>
    <row r="4175" spans="1:10" ht="15" customHeight="1">
      <c r="A4175" s="587">
        <v>12</v>
      </c>
      <c r="B4175" s="291">
        <v>12</v>
      </c>
      <c r="C4175" s="593" t="str">
        <f>_xlfn.CONCAT(Table1[[#This Row],[groupid]],Table1[[#This Row],[Thành phần hao phí]])</f>
        <v>120</v>
      </c>
      <c r="D4175" s="594">
        <v>0</v>
      </c>
      <c r="E4175" s="589">
        <v>0</v>
      </c>
      <c r="F4175" s="588">
        <v>0</v>
      </c>
      <c r="G4175" s="595">
        <v>1</v>
      </c>
      <c r="H4175" s="590"/>
      <c r="I4175" s="596"/>
      <c r="J4175" s="591"/>
    </row>
    <row r="4176" spans="1:10" ht="15" customHeight="1">
      <c r="A4176" s="587"/>
      <c r="B4176" s="291">
        <v>12</v>
      </c>
      <c r="C4176" s="593" t="str">
        <f>_xlfn.CONCAT(Table1[[#This Row],[groupid]],Table1[[#This Row],[Thành phần hao phí]])</f>
        <v>12b) Nhân công</v>
      </c>
      <c r="D4176" s="594"/>
      <c r="E4176" s="589" t="s">
        <v>229</v>
      </c>
      <c r="F4176" s="588"/>
      <c r="G4176" s="595"/>
      <c r="H4176" s="590"/>
      <c r="I4176" s="596"/>
      <c r="J4176" s="591">
        <v>0</v>
      </c>
    </row>
    <row r="4177" spans="1:10" ht="15" customHeight="1">
      <c r="A4177" s="587"/>
      <c r="B4177" s="291">
        <v>12</v>
      </c>
      <c r="C4177" s="593" t="str">
        <f>_xlfn.CONCAT(Table1[[#This Row],[groupid]],Table1[[#This Row],[Thành phần hao phí]])</f>
        <v>12Nhân công 3,5/7, nhóm 1</v>
      </c>
      <c r="D4177" s="594" t="s">
        <v>96</v>
      </c>
      <c r="E4177" s="589" t="s">
        <v>97</v>
      </c>
      <c r="F4177" s="588" t="s">
        <v>93</v>
      </c>
      <c r="G4177" s="595">
        <v>0.36</v>
      </c>
      <c r="H4177" s="590">
        <v>0</v>
      </c>
      <c r="I4177" s="596">
        <v>1</v>
      </c>
      <c r="J4177" s="591">
        <v>0</v>
      </c>
    </row>
    <row r="4178" spans="1:10" ht="15" customHeight="1">
      <c r="A4178" s="587"/>
      <c r="B4178" s="291">
        <v>12</v>
      </c>
      <c r="C4178" s="593" t="str">
        <f>_xlfn.CONCAT(Table1[[#This Row],[groupid]],Table1[[#This Row],[Thành phần hao phí]])</f>
        <v>12c) Máy thi công</v>
      </c>
      <c r="D4178" s="594"/>
      <c r="E4178" s="589" t="s">
        <v>230</v>
      </c>
      <c r="F4178" s="588"/>
      <c r="G4178" s="595"/>
      <c r="H4178" s="590"/>
      <c r="I4178" s="596"/>
      <c r="J4178" s="591">
        <v>0</v>
      </c>
    </row>
    <row r="4179" spans="1:10" ht="15" customHeight="1">
      <c r="A4179" s="587"/>
      <c r="B4179" s="291">
        <v>12</v>
      </c>
      <c r="C4179" s="593" t="str">
        <f>_xlfn.CONCAT(Table1[[#This Row],[groupid]],Table1[[#This Row],[Thành phần hao phí]])</f>
        <v>12Máy đào gầu dây 1,2m3</v>
      </c>
      <c r="D4179" s="594" t="s">
        <v>105</v>
      </c>
      <c r="E4179" s="589" t="s">
        <v>106</v>
      </c>
      <c r="F4179" s="588" t="s">
        <v>103</v>
      </c>
      <c r="G4179" s="595">
        <v>0.192</v>
      </c>
      <c r="H4179" s="590">
        <v>0</v>
      </c>
      <c r="I4179" s="596">
        <v>1</v>
      </c>
      <c r="J4179" s="591">
        <v>0</v>
      </c>
    </row>
    <row r="4180" spans="1:10" ht="15" customHeight="1">
      <c r="A4180" s="587"/>
      <c r="B4180" s="291">
        <v>12</v>
      </c>
      <c r="C4180" s="593" t="str">
        <f>_xlfn.CONCAT(Table1[[#This Row],[groupid]],Table1[[#This Row],[Thành phần hao phí]])</f>
        <v>12Sà lan 250T</v>
      </c>
      <c r="D4180" s="594" t="s">
        <v>113</v>
      </c>
      <c r="E4180" s="589" t="s">
        <v>114</v>
      </c>
      <c r="F4180" s="588" t="s">
        <v>103</v>
      </c>
      <c r="G4180" s="595">
        <v>0.192</v>
      </c>
      <c r="H4180" s="590">
        <v>0</v>
      </c>
      <c r="I4180" s="596">
        <v>1</v>
      </c>
      <c r="J4180" s="591">
        <v>0</v>
      </c>
    </row>
    <row r="4181" spans="1:10" ht="15" customHeight="1">
      <c r="A4181" s="587"/>
      <c r="B4181" s="291">
        <v>12</v>
      </c>
      <c r="C4181" s="593" t="str">
        <f>_xlfn.CONCAT(Table1[[#This Row],[groupid]],Table1[[#This Row],[Thành phần hao phí]])</f>
        <v>12Sà lan 400T</v>
      </c>
      <c r="D4181" s="594" t="s">
        <v>116</v>
      </c>
      <c r="E4181" s="589" t="s">
        <v>117</v>
      </c>
      <c r="F4181" s="588" t="s">
        <v>103</v>
      </c>
      <c r="G4181" s="595">
        <v>0.192</v>
      </c>
      <c r="H4181" s="590">
        <v>0</v>
      </c>
      <c r="I4181" s="596">
        <v>1</v>
      </c>
      <c r="J4181" s="591">
        <v>0</v>
      </c>
    </row>
    <row r="4182" spans="1:10" ht="15" customHeight="1">
      <c r="A4182" s="587"/>
      <c r="B4182" s="291">
        <v>12</v>
      </c>
      <c r="C4182" s="593" t="str">
        <f>_xlfn.CONCAT(Table1[[#This Row],[groupid]],Table1[[#This Row],[Thành phần hao phí]])</f>
        <v>12Cộng</v>
      </c>
      <c r="D4182" s="594"/>
      <c r="E4182" s="589" t="s">
        <v>314</v>
      </c>
      <c r="F4182" s="588"/>
      <c r="G4182" s="595"/>
      <c r="H4182" s="590"/>
      <c r="I4182" s="596"/>
      <c r="J4182" s="591">
        <v>0</v>
      </c>
    </row>
    <row r="4183" spans="1:10" ht="15" customHeight="1">
      <c r="A4183" s="587">
        <v>13</v>
      </c>
      <c r="B4183" s="291">
        <v>13</v>
      </c>
      <c r="C4183" s="593" t="str">
        <f>_xlfn.CONCAT(Table1[[#This Row],[groupid]],Table1[[#This Row],[Thành phần hao phí]])</f>
        <v>130</v>
      </c>
      <c r="D4183" s="594">
        <v>0</v>
      </c>
      <c r="E4183" s="589">
        <v>0</v>
      </c>
      <c r="F4183" s="588">
        <v>0</v>
      </c>
      <c r="G4183" s="595">
        <v>1</v>
      </c>
      <c r="H4183" s="590"/>
      <c r="I4183" s="596"/>
      <c r="J4183" s="591"/>
    </row>
    <row r="4184" spans="1:10" ht="15" customHeight="1">
      <c r="A4184" s="587"/>
      <c r="B4184" s="291">
        <v>13</v>
      </c>
      <c r="C4184" s="593" t="str">
        <f>_xlfn.CONCAT(Table1[[#This Row],[groupid]],Table1[[#This Row],[Thành phần hao phí]])</f>
        <v>13b) Nhân công</v>
      </c>
      <c r="D4184" s="594"/>
      <c r="E4184" s="589" t="s">
        <v>229</v>
      </c>
      <c r="F4184" s="588"/>
      <c r="G4184" s="595"/>
      <c r="H4184" s="590"/>
      <c r="I4184" s="596"/>
      <c r="J4184" s="591">
        <v>0</v>
      </c>
    </row>
    <row r="4185" spans="1:10" ht="15" customHeight="1">
      <c r="A4185" s="587"/>
      <c r="B4185" s="291">
        <v>13</v>
      </c>
      <c r="C4185" s="593" t="str">
        <f>_xlfn.CONCAT(Table1[[#This Row],[groupid]],Table1[[#This Row],[Thành phần hao phí]])</f>
        <v>13Nhân công 3,5/7, nhóm 1</v>
      </c>
      <c r="D4185" s="594" t="s">
        <v>96</v>
      </c>
      <c r="E4185" s="589" t="s">
        <v>97</v>
      </c>
      <c r="F4185" s="588" t="s">
        <v>93</v>
      </c>
      <c r="G4185" s="595">
        <v>0.36</v>
      </c>
      <c r="H4185" s="590">
        <v>0</v>
      </c>
      <c r="I4185" s="596">
        <v>1</v>
      </c>
      <c r="J4185" s="591">
        <v>0</v>
      </c>
    </row>
    <row r="4186" spans="1:10" ht="15" customHeight="1">
      <c r="A4186" s="587"/>
      <c r="B4186" s="291">
        <v>13</v>
      </c>
      <c r="C4186" s="593" t="str">
        <f>_xlfn.CONCAT(Table1[[#This Row],[groupid]],Table1[[#This Row],[Thành phần hao phí]])</f>
        <v>13c) Máy thi công</v>
      </c>
      <c r="D4186" s="594"/>
      <c r="E4186" s="589" t="s">
        <v>230</v>
      </c>
      <c r="F4186" s="588"/>
      <c r="G4186" s="595"/>
      <c r="H4186" s="590"/>
      <c r="I4186" s="596"/>
      <c r="J4186" s="591">
        <v>0</v>
      </c>
    </row>
    <row r="4187" spans="1:10" ht="15" customHeight="1">
      <c r="A4187" s="587"/>
      <c r="B4187" s="291">
        <v>13</v>
      </c>
      <c r="C4187" s="593" t="str">
        <f>_xlfn.CONCAT(Table1[[#This Row],[groupid]],Table1[[#This Row],[Thành phần hao phí]])</f>
        <v>13Máy đào gầu dây 1,2m3</v>
      </c>
      <c r="D4187" s="594" t="s">
        <v>105</v>
      </c>
      <c r="E4187" s="589" t="s">
        <v>106</v>
      </c>
      <c r="F4187" s="588" t="s">
        <v>103</v>
      </c>
      <c r="G4187" s="595">
        <v>0.192</v>
      </c>
      <c r="H4187" s="590">
        <v>0</v>
      </c>
      <c r="I4187" s="596">
        <v>1</v>
      </c>
      <c r="J4187" s="591">
        <v>0</v>
      </c>
    </row>
    <row r="4188" spans="1:10" ht="15" customHeight="1">
      <c r="A4188" s="587"/>
      <c r="B4188" s="291">
        <v>13</v>
      </c>
      <c r="C4188" s="593" t="str">
        <f>_xlfn.CONCAT(Table1[[#This Row],[groupid]],Table1[[#This Row],[Thành phần hao phí]])</f>
        <v>13Sà lan 250T</v>
      </c>
      <c r="D4188" s="594" t="s">
        <v>113</v>
      </c>
      <c r="E4188" s="589" t="s">
        <v>114</v>
      </c>
      <c r="F4188" s="588" t="s">
        <v>103</v>
      </c>
      <c r="G4188" s="595">
        <v>0.192</v>
      </c>
      <c r="H4188" s="590">
        <v>0</v>
      </c>
      <c r="I4188" s="596">
        <v>1</v>
      </c>
      <c r="J4188" s="591">
        <v>0</v>
      </c>
    </row>
    <row r="4189" spans="1:10" ht="15" customHeight="1">
      <c r="A4189" s="587"/>
      <c r="B4189" s="291">
        <v>13</v>
      </c>
      <c r="C4189" s="593" t="str">
        <f>_xlfn.CONCAT(Table1[[#This Row],[groupid]],Table1[[#This Row],[Thành phần hao phí]])</f>
        <v>13Sà lan 400T</v>
      </c>
      <c r="D4189" s="594" t="s">
        <v>116</v>
      </c>
      <c r="E4189" s="589" t="s">
        <v>117</v>
      </c>
      <c r="F4189" s="588" t="s">
        <v>103</v>
      </c>
      <c r="G4189" s="595">
        <v>0.192</v>
      </c>
      <c r="H4189" s="590">
        <v>0</v>
      </c>
      <c r="I4189" s="596">
        <v>1</v>
      </c>
      <c r="J4189" s="591">
        <v>0</v>
      </c>
    </row>
    <row r="4190" spans="1:10" ht="15" customHeight="1">
      <c r="A4190" s="587"/>
      <c r="B4190" s="291">
        <v>13</v>
      </c>
      <c r="C4190" s="593" t="str">
        <f>_xlfn.CONCAT(Table1[[#This Row],[groupid]],Table1[[#This Row],[Thành phần hao phí]])</f>
        <v>13Cộng</v>
      </c>
      <c r="D4190" s="594"/>
      <c r="E4190" s="589" t="s">
        <v>314</v>
      </c>
      <c r="F4190" s="588"/>
      <c r="G4190" s="595"/>
      <c r="H4190" s="590"/>
      <c r="I4190" s="596"/>
      <c r="J4190" s="591">
        <v>0</v>
      </c>
    </row>
    <row r="4191" spans="1:10" ht="15" customHeight="1">
      <c r="A4191" s="587">
        <v>14</v>
      </c>
      <c r="B4191" s="291">
        <v>14</v>
      </c>
      <c r="C4191" s="593" t="str">
        <f>_xlfn.CONCAT(Table1[[#This Row],[groupid]],Table1[[#This Row],[Thành phần hao phí]])</f>
        <v>140</v>
      </c>
      <c r="D4191" s="594">
        <v>0</v>
      </c>
      <c r="E4191" s="589">
        <v>0</v>
      </c>
      <c r="F4191" s="588">
        <v>0</v>
      </c>
      <c r="G4191" s="595">
        <v>1</v>
      </c>
      <c r="H4191" s="590"/>
      <c r="I4191" s="596"/>
      <c r="J4191" s="591"/>
    </row>
    <row r="4192" spans="1:10" ht="15" customHeight="1">
      <c r="A4192" s="587"/>
      <c r="B4192" s="291">
        <v>14</v>
      </c>
      <c r="C4192" s="593" t="str">
        <f>_xlfn.CONCAT(Table1[[#This Row],[groupid]],Table1[[#This Row],[Thành phần hao phí]])</f>
        <v>14b) Nhân công</v>
      </c>
      <c r="D4192" s="594"/>
      <c r="E4192" s="589" t="s">
        <v>229</v>
      </c>
      <c r="F4192" s="588"/>
      <c r="G4192" s="595"/>
      <c r="H4192" s="590"/>
      <c r="I4192" s="596"/>
      <c r="J4192" s="591">
        <v>0</v>
      </c>
    </row>
    <row r="4193" spans="1:10" ht="15" customHeight="1">
      <c r="A4193" s="587"/>
      <c r="B4193" s="291">
        <v>14</v>
      </c>
      <c r="C4193" s="593" t="str">
        <f>_xlfn.CONCAT(Table1[[#This Row],[groupid]],Table1[[#This Row],[Thành phần hao phí]])</f>
        <v>14Nhân công 3,5/7, nhóm 1</v>
      </c>
      <c r="D4193" s="594" t="s">
        <v>96</v>
      </c>
      <c r="E4193" s="589" t="s">
        <v>97</v>
      </c>
      <c r="F4193" s="588" t="s">
        <v>93</v>
      </c>
      <c r="G4193" s="595">
        <v>0.36</v>
      </c>
      <c r="H4193" s="590">
        <v>0</v>
      </c>
      <c r="I4193" s="596">
        <v>1</v>
      </c>
      <c r="J4193" s="591">
        <v>0</v>
      </c>
    </row>
    <row r="4194" spans="1:10" ht="15" customHeight="1">
      <c r="A4194" s="587"/>
      <c r="B4194" s="291">
        <v>14</v>
      </c>
      <c r="C4194" s="593" t="str">
        <f>_xlfn.CONCAT(Table1[[#This Row],[groupid]],Table1[[#This Row],[Thành phần hao phí]])</f>
        <v>14c) Máy thi công</v>
      </c>
      <c r="D4194" s="594"/>
      <c r="E4194" s="589" t="s">
        <v>230</v>
      </c>
      <c r="F4194" s="588"/>
      <c r="G4194" s="595"/>
      <c r="H4194" s="590"/>
      <c r="I4194" s="596"/>
      <c r="J4194" s="591">
        <v>0</v>
      </c>
    </row>
    <row r="4195" spans="1:10" ht="15" customHeight="1">
      <c r="A4195" s="587"/>
      <c r="B4195" s="291">
        <v>14</v>
      </c>
      <c r="C4195" s="593" t="str">
        <f>_xlfn.CONCAT(Table1[[#This Row],[groupid]],Table1[[#This Row],[Thành phần hao phí]])</f>
        <v>14Máy đào gầu dây 1,2m3</v>
      </c>
      <c r="D4195" s="594" t="s">
        <v>105</v>
      </c>
      <c r="E4195" s="589" t="s">
        <v>106</v>
      </c>
      <c r="F4195" s="588" t="s">
        <v>103</v>
      </c>
      <c r="G4195" s="595">
        <v>0.192</v>
      </c>
      <c r="H4195" s="590">
        <v>0</v>
      </c>
      <c r="I4195" s="596">
        <v>1</v>
      </c>
      <c r="J4195" s="591">
        <v>0</v>
      </c>
    </row>
    <row r="4196" spans="1:10" ht="15" customHeight="1">
      <c r="A4196" s="587"/>
      <c r="B4196" s="291">
        <v>14</v>
      </c>
      <c r="C4196" s="593" t="str">
        <f>_xlfn.CONCAT(Table1[[#This Row],[groupid]],Table1[[#This Row],[Thành phần hao phí]])</f>
        <v>14Sà lan 250T</v>
      </c>
      <c r="D4196" s="594" t="s">
        <v>113</v>
      </c>
      <c r="E4196" s="589" t="s">
        <v>114</v>
      </c>
      <c r="F4196" s="588" t="s">
        <v>103</v>
      </c>
      <c r="G4196" s="595">
        <v>0.192</v>
      </c>
      <c r="H4196" s="590">
        <v>0</v>
      </c>
      <c r="I4196" s="596">
        <v>1</v>
      </c>
      <c r="J4196" s="591">
        <v>0</v>
      </c>
    </row>
    <row r="4197" spans="1:10" ht="15" customHeight="1">
      <c r="A4197" s="587"/>
      <c r="B4197" s="291">
        <v>14</v>
      </c>
      <c r="C4197" s="593" t="str">
        <f>_xlfn.CONCAT(Table1[[#This Row],[groupid]],Table1[[#This Row],[Thành phần hao phí]])</f>
        <v>14Sà lan 400T</v>
      </c>
      <c r="D4197" s="594" t="s">
        <v>116</v>
      </c>
      <c r="E4197" s="589" t="s">
        <v>117</v>
      </c>
      <c r="F4197" s="588" t="s">
        <v>103</v>
      </c>
      <c r="G4197" s="595">
        <v>0.192</v>
      </c>
      <c r="H4197" s="590">
        <v>0</v>
      </c>
      <c r="I4197" s="596">
        <v>1</v>
      </c>
      <c r="J4197" s="591">
        <v>0</v>
      </c>
    </row>
    <row r="4198" spans="1:10" ht="15" customHeight="1">
      <c r="A4198" s="587"/>
      <c r="B4198" s="291">
        <v>14</v>
      </c>
      <c r="C4198" s="593" t="str">
        <f>_xlfn.CONCAT(Table1[[#This Row],[groupid]],Table1[[#This Row],[Thành phần hao phí]])</f>
        <v>14Cộng</v>
      </c>
      <c r="D4198" s="594"/>
      <c r="E4198" s="589" t="s">
        <v>314</v>
      </c>
      <c r="F4198" s="588"/>
      <c r="G4198" s="595"/>
      <c r="H4198" s="590"/>
      <c r="I4198" s="596"/>
      <c r="J4198" s="591">
        <v>0</v>
      </c>
    </row>
    <row r="4199" spans="1:10" ht="15" customHeight="1">
      <c r="A4199" s="587">
        <v>15</v>
      </c>
      <c r="B4199" s="291">
        <v>15</v>
      </c>
      <c r="C4199" s="593" t="str">
        <f>_xlfn.CONCAT(Table1[[#This Row],[groupid]],Table1[[#This Row],[Thành phần hao phí]])</f>
        <v>150</v>
      </c>
      <c r="D4199" s="594">
        <v>0</v>
      </c>
      <c r="E4199" s="589">
        <v>0</v>
      </c>
      <c r="F4199" s="588">
        <v>0</v>
      </c>
      <c r="G4199" s="595">
        <v>1</v>
      </c>
      <c r="H4199" s="590"/>
      <c r="I4199" s="596"/>
      <c r="J4199" s="591"/>
    </row>
    <row r="4200" spans="1:10" ht="15" customHeight="1">
      <c r="A4200" s="587"/>
      <c r="B4200" s="291">
        <v>15</v>
      </c>
      <c r="C4200" s="593" t="str">
        <f>_xlfn.CONCAT(Table1[[#This Row],[groupid]],Table1[[#This Row],[Thành phần hao phí]])</f>
        <v>15b) Nhân công</v>
      </c>
      <c r="D4200" s="594"/>
      <c r="E4200" s="589" t="s">
        <v>229</v>
      </c>
      <c r="F4200" s="588"/>
      <c r="G4200" s="595"/>
      <c r="H4200" s="590"/>
      <c r="I4200" s="596"/>
      <c r="J4200" s="591">
        <v>0</v>
      </c>
    </row>
    <row r="4201" spans="1:10" ht="15" customHeight="1">
      <c r="A4201" s="587"/>
      <c r="B4201" s="291">
        <v>15</v>
      </c>
      <c r="C4201" s="593" t="str">
        <f>_xlfn.CONCAT(Table1[[#This Row],[groupid]],Table1[[#This Row],[Thành phần hao phí]])</f>
        <v>15Nhân công 3,5/7, nhóm 1</v>
      </c>
      <c r="D4201" s="594" t="s">
        <v>96</v>
      </c>
      <c r="E4201" s="589" t="s">
        <v>97</v>
      </c>
      <c r="F4201" s="588" t="s">
        <v>93</v>
      </c>
      <c r="G4201" s="595">
        <v>0.36</v>
      </c>
      <c r="H4201" s="590">
        <v>0</v>
      </c>
      <c r="I4201" s="596">
        <v>1</v>
      </c>
      <c r="J4201" s="591">
        <v>0</v>
      </c>
    </row>
    <row r="4202" spans="1:10" ht="15" customHeight="1">
      <c r="A4202" s="587"/>
      <c r="B4202" s="291">
        <v>15</v>
      </c>
      <c r="C4202" s="593" t="str">
        <f>_xlfn.CONCAT(Table1[[#This Row],[groupid]],Table1[[#This Row],[Thành phần hao phí]])</f>
        <v>15c) Máy thi công</v>
      </c>
      <c r="D4202" s="594"/>
      <c r="E4202" s="589" t="s">
        <v>230</v>
      </c>
      <c r="F4202" s="588"/>
      <c r="G4202" s="595"/>
      <c r="H4202" s="590"/>
      <c r="I4202" s="596"/>
      <c r="J4202" s="591">
        <v>0</v>
      </c>
    </row>
    <row r="4203" spans="1:10" ht="15" customHeight="1">
      <c r="A4203" s="587"/>
      <c r="B4203" s="291">
        <v>15</v>
      </c>
      <c r="C4203" s="593" t="str">
        <f>_xlfn.CONCAT(Table1[[#This Row],[groupid]],Table1[[#This Row],[Thành phần hao phí]])</f>
        <v>15Máy đào gầu dây 1,2m3</v>
      </c>
      <c r="D4203" s="594" t="s">
        <v>105</v>
      </c>
      <c r="E4203" s="589" t="s">
        <v>106</v>
      </c>
      <c r="F4203" s="588" t="s">
        <v>103</v>
      </c>
      <c r="G4203" s="595">
        <v>0.192</v>
      </c>
      <c r="H4203" s="590">
        <v>0</v>
      </c>
      <c r="I4203" s="596">
        <v>1</v>
      </c>
      <c r="J4203" s="591">
        <v>0</v>
      </c>
    </row>
    <row r="4204" spans="1:10" ht="15" customHeight="1">
      <c r="A4204" s="587"/>
      <c r="B4204" s="291">
        <v>15</v>
      </c>
      <c r="C4204" s="593" t="str">
        <f>_xlfn.CONCAT(Table1[[#This Row],[groupid]],Table1[[#This Row],[Thành phần hao phí]])</f>
        <v>15Sà lan 250T</v>
      </c>
      <c r="D4204" s="594" t="s">
        <v>113</v>
      </c>
      <c r="E4204" s="589" t="s">
        <v>114</v>
      </c>
      <c r="F4204" s="588" t="s">
        <v>103</v>
      </c>
      <c r="G4204" s="595">
        <v>0.192</v>
      </c>
      <c r="H4204" s="590">
        <v>0</v>
      </c>
      <c r="I4204" s="596">
        <v>1</v>
      </c>
      <c r="J4204" s="591">
        <v>0</v>
      </c>
    </row>
    <row r="4205" spans="1:10" ht="15" customHeight="1">
      <c r="A4205" s="587"/>
      <c r="B4205" s="291">
        <v>15</v>
      </c>
      <c r="C4205" s="593" t="str">
        <f>_xlfn.CONCAT(Table1[[#This Row],[groupid]],Table1[[#This Row],[Thành phần hao phí]])</f>
        <v>15Sà lan 400T</v>
      </c>
      <c r="D4205" s="594" t="s">
        <v>116</v>
      </c>
      <c r="E4205" s="589" t="s">
        <v>117</v>
      </c>
      <c r="F4205" s="588" t="s">
        <v>103</v>
      </c>
      <c r="G4205" s="595">
        <v>0.192</v>
      </c>
      <c r="H4205" s="590">
        <v>0</v>
      </c>
      <c r="I4205" s="596">
        <v>1</v>
      </c>
      <c r="J4205" s="591">
        <v>0</v>
      </c>
    </row>
    <row r="4206" spans="1:10" ht="15" customHeight="1">
      <c r="A4206" s="587"/>
      <c r="B4206" s="291">
        <v>15</v>
      </c>
      <c r="C4206" s="593" t="str">
        <f>_xlfn.CONCAT(Table1[[#This Row],[groupid]],Table1[[#This Row],[Thành phần hao phí]])</f>
        <v>15Cộng</v>
      </c>
      <c r="D4206" s="594"/>
      <c r="E4206" s="589" t="s">
        <v>314</v>
      </c>
      <c r="F4206" s="588"/>
      <c r="G4206" s="595"/>
      <c r="H4206" s="590"/>
      <c r="I4206" s="596"/>
      <c r="J4206" s="591">
        <v>0</v>
      </c>
    </row>
    <row r="4207" spans="1:10" ht="15" customHeight="1">
      <c r="A4207" s="587">
        <v>16</v>
      </c>
      <c r="B4207" s="291">
        <v>16</v>
      </c>
      <c r="C4207" s="593" t="str">
        <f>_xlfn.CONCAT(Table1[[#This Row],[groupid]],Table1[[#This Row],[Thành phần hao phí]])</f>
        <v>160</v>
      </c>
      <c r="D4207" s="594">
        <v>0</v>
      </c>
      <c r="E4207" s="589">
        <v>0</v>
      </c>
      <c r="F4207" s="588">
        <v>0</v>
      </c>
      <c r="G4207" s="595">
        <v>1</v>
      </c>
      <c r="H4207" s="590"/>
      <c r="I4207" s="596"/>
      <c r="J4207" s="591"/>
    </row>
    <row r="4208" spans="1:10" ht="15" customHeight="1">
      <c r="A4208" s="587"/>
      <c r="B4208" s="291">
        <v>16</v>
      </c>
      <c r="C4208" s="593" t="str">
        <f>_xlfn.CONCAT(Table1[[#This Row],[groupid]],Table1[[#This Row],[Thành phần hao phí]])</f>
        <v>16b) Nhân công</v>
      </c>
      <c r="D4208" s="594"/>
      <c r="E4208" s="589" t="s">
        <v>229</v>
      </c>
      <c r="F4208" s="588"/>
      <c r="G4208" s="595"/>
      <c r="H4208" s="590"/>
      <c r="I4208" s="596"/>
      <c r="J4208" s="591">
        <v>0</v>
      </c>
    </row>
    <row r="4209" spans="1:10" ht="15" customHeight="1">
      <c r="A4209" s="587"/>
      <c r="B4209" s="291">
        <v>16</v>
      </c>
      <c r="C4209" s="593" t="str">
        <f>_xlfn.CONCAT(Table1[[#This Row],[groupid]],Table1[[#This Row],[Thành phần hao phí]])</f>
        <v>16Nhân công 3,5/7, nhóm 1</v>
      </c>
      <c r="D4209" s="594" t="s">
        <v>96</v>
      </c>
      <c r="E4209" s="589" t="s">
        <v>97</v>
      </c>
      <c r="F4209" s="588" t="s">
        <v>93</v>
      </c>
      <c r="G4209" s="595">
        <v>0.36</v>
      </c>
      <c r="H4209" s="590">
        <v>0</v>
      </c>
      <c r="I4209" s="596">
        <v>1</v>
      </c>
      <c r="J4209" s="591">
        <v>0</v>
      </c>
    </row>
    <row r="4210" spans="1:10" ht="15" customHeight="1">
      <c r="A4210" s="587"/>
      <c r="B4210" s="291">
        <v>16</v>
      </c>
      <c r="C4210" s="593" t="str">
        <f>_xlfn.CONCAT(Table1[[#This Row],[groupid]],Table1[[#This Row],[Thành phần hao phí]])</f>
        <v>16c) Máy thi công</v>
      </c>
      <c r="D4210" s="594"/>
      <c r="E4210" s="589" t="s">
        <v>230</v>
      </c>
      <c r="F4210" s="588"/>
      <c r="G4210" s="595"/>
      <c r="H4210" s="590"/>
      <c r="I4210" s="596"/>
      <c r="J4210" s="591">
        <v>0</v>
      </c>
    </row>
    <row r="4211" spans="1:10" ht="15" customHeight="1">
      <c r="A4211" s="587"/>
      <c r="B4211" s="291">
        <v>16</v>
      </c>
      <c r="C4211" s="593" t="str">
        <f>_xlfn.CONCAT(Table1[[#This Row],[groupid]],Table1[[#This Row],[Thành phần hao phí]])</f>
        <v>16Máy đào gầu dây 1,2m3</v>
      </c>
      <c r="D4211" s="594" t="s">
        <v>105</v>
      </c>
      <c r="E4211" s="589" t="s">
        <v>106</v>
      </c>
      <c r="F4211" s="588" t="s">
        <v>103</v>
      </c>
      <c r="G4211" s="595">
        <v>0.192</v>
      </c>
      <c r="H4211" s="590">
        <v>0</v>
      </c>
      <c r="I4211" s="596">
        <v>1</v>
      </c>
      <c r="J4211" s="591">
        <v>0</v>
      </c>
    </row>
    <row r="4212" spans="1:10" ht="15" customHeight="1">
      <c r="A4212" s="587"/>
      <c r="B4212" s="291">
        <v>16</v>
      </c>
      <c r="C4212" s="593" t="str">
        <f>_xlfn.CONCAT(Table1[[#This Row],[groupid]],Table1[[#This Row],[Thành phần hao phí]])</f>
        <v>16Sà lan 250T</v>
      </c>
      <c r="D4212" s="594" t="s">
        <v>113</v>
      </c>
      <c r="E4212" s="589" t="s">
        <v>114</v>
      </c>
      <c r="F4212" s="588" t="s">
        <v>103</v>
      </c>
      <c r="G4212" s="595">
        <v>0.192</v>
      </c>
      <c r="H4212" s="590">
        <v>0</v>
      </c>
      <c r="I4212" s="596">
        <v>1</v>
      </c>
      <c r="J4212" s="591">
        <v>0</v>
      </c>
    </row>
    <row r="4213" spans="1:10" ht="15" customHeight="1">
      <c r="A4213" s="587"/>
      <c r="B4213" s="291">
        <v>16</v>
      </c>
      <c r="C4213" s="593" t="str">
        <f>_xlfn.CONCAT(Table1[[#This Row],[groupid]],Table1[[#This Row],[Thành phần hao phí]])</f>
        <v>16Sà lan 400T</v>
      </c>
      <c r="D4213" s="594" t="s">
        <v>116</v>
      </c>
      <c r="E4213" s="589" t="s">
        <v>117</v>
      </c>
      <c r="F4213" s="588" t="s">
        <v>103</v>
      </c>
      <c r="G4213" s="595">
        <v>0.192</v>
      </c>
      <c r="H4213" s="590">
        <v>0</v>
      </c>
      <c r="I4213" s="596">
        <v>1</v>
      </c>
      <c r="J4213" s="591">
        <v>0</v>
      </c>
    </row>
    <row r="4214" spans="1:10" ht="15" customHeight="1">
      <c r="A4214" s="587"/>
      <c r="B4214" s="291">
        <v>16</v>
      </c>
      <c r="C4214" s="593" t="str">
        <f>_xlfn.CONCAT(Table1[[#This Row],[groupid]],Table1[[#This Row],[Thành phần hao phí]])</f>
        <v>16Cộng</v>
      </c>
      <c r="D4214" s="594"/>
      <c r="E4214" s="589" t="s">
        <v>314</v>
      </c>
      <c r="F4214" s="588"/>
      <c r="G4214" s="595"/>
      <c r="H4214" s="590"/>
      <c r="I4214" s="596"/>
      <c r="J4214" s="591">
        <v>0</v>
      </c>
    </row>
    <row r="4215" spans="1:10" ht="15" customHeight="1">
      <c r="A4215" s="587">
        <v>17</v>
      </c>
      <c r="B4215" s="291">
        <v>17</v>
      </c>
      <c r="C4215" s="593" t="str">
        <f>_xlfn.CONCAT(Table1[[#This Row],[groupid]],Table1[[#This Row],[Thành phần hao phí]])</f>
        <v>170</v>
      </c>
      <c r="D4215" s="594">
        <v>0</v>
      </c>
      <c r="E4215" s="589">
        <v>0</v>
      </c>
      <c r="F4215" s="588">
        <v>0</v>
      </c>
      <c r="G4215" s="595">
        <v>1</v>
      </c>
      <c r="H4215" s="590"/>
      <c r="I4215" s="596"/>
      <c r="J4215" s="591"/>
    </row>
    <row r="4216" spans="1:10" ht="15" customHeight="1">
      <c r="A4216" s="587"/>
      <c r="B4216" s="291">
        <v>17</v>
      </c>
      <c r="C4216" s="593" t="str">
        <f>_xlfn.CONCAT(Table1[[#This Row],[groupid]],Table1[[#This Row],[Thành phần hao phí]])</f>
        <v>17b) Nhân công</v>
      </c>
      <c r="D4216" s="594"/>
      <c r="E4216" s="589" t="s">
        <v>229</v>
      </c>
      <c r="F4216" s="588"/>
      <c r="G4216" s="595"/>
      <c r="H4216" s="590"/>
      <c r="I4216" s="596"/>
      <c r="J4216" s="591">
        <v>0</v>
      </c>
    </row>
    <row r="4217" spans="1:10" ht="15" customHeight="1">
      <c r="A4217" s="587"/>
      <c r="B4217" s="291">
        <v>17</v>
      </c>
      <c r="C4217" s="593" t="str">
        <f>_xlfn.CONCAT(Table1[[#This Row],[groupid]],Table1[[#This Row],[Thành phần hao phí]])</f>
        <v>17Nhân công 3,5/7, nhóm 1</v>
      </c>
      <c r="D4217" s="594" t="s">
        <v>96</v>
      </c>
      <c r="E4217" s="589" t="s">
        <v>97</v>
      </c>
      <c r="F4217" s="588" t="s">
        <v>93</v>
      </c>
      <c r="G4217" s="595">
        <v>0.36</v>
      </c>
      <c r="H4217" s="590">
        <v>0</v>
      </c>
      <c r="I4217" s="596">
        <v>1</v>
      </c>
      <c r="J4217" s="591">
        <v>0</v>
      </c>
    </row>
    <row r="4218" spans="1:10" ht="15" customHeight="1">
      <c r="A4218" s="587"/>
      <c r="B4218" s="291">
        <v>17</v>
      </c>
      <c r="C4218" s="593" t="str">
        <f>_xlfn.CONCAT(Table1[[#This Row],[groupid]],Table1[[#This Row],[Thành phần hao phí]])</f>
        <v>17c) Máy thi công</v>
      </c>
      <c r="D4218" s="594"/>
      <c r="E4218" s="589" t="s">
        <v>230</v>
      </c>
      <c r="F4218" s="588"/>
      <c r="G4218" s="595"/>
      <c r="H4218" s="590"/>
      <c r="I4218" s="596"/>
      <c r="J4218" s="591">
        <v>0</v>
      </c>
    </row>
    <row r="4219" spans="1:10" ht="15" customHeight="1">
      <c r="A4219" s="587"/>
      <c r="B4219" s="291">
        <v>17</v>
      </c>
      <c r="C4219" s="593" t="str">
        <f>_xlfn.CONCAT(Table1[[#This Row],[groupid]],Table1[[#This Row],[Thành phần hao phí]])</f>
        <v>17Máy đào gầu dây 1,2m3</v>
      </c>
      <c r="D4219" s="594" t="s">
        <v>105</v>
      </c>
      <c r="E4219" s="589" t="s">
        <v>106</v>
      </c>
      <c r="F4219" s="588" t="s">
        <v>103</v>
      </c>
      <c r="G4219" s="595">
        <v>0.192</v>
      </c>
      <c r="H4219" s="590">
        <v>0</v>
      </c>
      <c r="I4219" s="596">
        <v>1</v>
      </c>
      <c r="J4219" s="591">
        <v>0</v>
      </c>
    </row>
    <row r="4220" spans="1:10" ht="15" customHeight="1">
      <c r="A4220" s="587"/>
      <c r="B4220" s="291">
        <v>17</v>
      </c>
      <c r="C4220" s="593" t="str">
        <f>_xlfn.CONCAT(Table1[[#This Row],[groupid]],Table1[[#This Row],[Thành phần hao phí]])</f>
        <v>17Sà lan 250T</v>
      </c>
      <c r="D4220" s="594" t="s">
        <v>113</v>
      </c>
      <c r="E4220" s="589" t="s">
        <v>114</v>
      </c>
      <c r="F4220" s="588" t="s">
        <v>103</v>
      </c>
      <c r="G4220" s="595">
        <v>0.192</v>
      </c>
      <c r="H4220" s="590">
        <v>0</v>
      </c>
      <c r="I4220" s="596">
        <v>1</v>
      </c>
      <c r="J4220" s="591">
        <v>0</v>
      </c>
    </row>
    <row r="4221" spans="1:10" ht="15" customHeight="1">
      <c r="A4221" s="587"/>
      <c r="B4221" s="291">
        <v>17</v>
      </c>
      <c r="C4221" s="593" t="str">
        <f>_xlfn.CONCAT(Table1[[#This Row],[groupid]],Table1[[#This Row],[Thành phần hao phí]])</f>
        <v>17Sà lan 400T</v>
      </c>
      <c r="D4221" s="594" t="s">
        <v>116</v>
      </c>
      <c r="E4221" s="589" t="s">
        <v>117</v>
      </c>
      <c r="F4221" s="588" t="s">
        <v>103</v>
      </c>
      <c r="G4221" s="595">
        <v>0.192</v>
      </c>
      <c r="H4221" s="590">
        <v>0</v>
      </c>
      <c r="I4221" s="596">
        <v>1</v>
      </c>
      <c r="J4221" s="591">
        <v>0</v>
      </c>
    </row>
    <row r="4222" spans="1:10" ht="15" customHeight="1">
      <c r="A4222" s="587"/>
      <c r="B4222" s="291">
        <v>17</v>
      </c>
      <c r="C4222" s="593" t="str">
        <f>_xlfn.CONCAT(Table1[[#This Row],[groupid]],Table1[[#This Row],[Thành phần hao phí]])</f>
        <v>17Cộng</v>
      </c>
      <c r="D4222" s="594"/>
      <c r="E4222" s="589" t="s">
        <v>314</v>
      </c>
      <c r="F4222" s="588"/>
      <c r="G4222" s="595"/>
      <c r="H4222" s="590"/>
      <c r="I4222" s="596"/>
      <c r="J4222" s="591">
        <v>0</v>
      </c>
    </row>
    <row r="4223" spans="1:10" ht="15" customHeight="1">
      <c r="A4223" s="587">
        <v>1</v>
      </c>
      <c r="B4223" s="291">
        <v>1</v>
      </c>
      <c r="C4223" s="593" t="str">
        <f>_xlfn.CONCAT(Table1[[#This Row],[groupid]],Table1[[#This Row],[Thành phần hao phí]])</f>
        <v>1Nạo vét bùn bằng thủ công</v>
      </c>
      <c r="D4223" s="594" t="s">
        <v>44</v>
      </c>
      <c r="E4223" s="589" t="s">
        <v>45</v>
      </c>
      <c r="F4223" s="588" t="s">
        <v>46</v>
      </c>
      <c r="G4223" s="595">
        <v>1</v>
      </c>
      <c r="H4223" s="590"/>
      <c r="I4223" s="596"/>
      <c r="J4223" s="591"/>
    </row>
    <row r="4224" spans="1:10" ht="15" customHeight="1">
      <c r="A4224" s="587"/>
      <c r="B4224" s="291">
        <v>1</v>
      </c>
      <c r="C4224" s="593" t="str">
        <f>_xlfn.CONCAT(Table1[[#This Row],[groupid]],Table1[[#This Row],[Thành phần hao phí]])</f>
        <v>1b) Nhân công</v>
      </c>
      <c r="D4224" s="594"/>
      <c r="E4224" s="589" t="s">
        <v>229</v>
      </c>
      <c r="F4224" s="588"/>
      <c r="G4224" s="595"/>
      <c r="H4224" s="590"/>
      <c r="I4224" s="596"/>
      <c r="J4224" s="591">
        <v>211893</v>
      </c>
    </row>
    <row r="4225" spans="1:10" ht="15" customHeight="1">
      <c r="A4225" s="587"/>
      <c r="B4225" s="291">
        <v>1</v>
      </c>
      <c r="C4225" s="593" t="str">
        <f>_xlfn.CONCAT(Table1[[#This Row],[groupid]],Table1[[#This Row],[Thành phần hao phí]])</f>
        <v>1Nhân công 3,0/7, nhóm 1</v>
      </c>
      <c r="D4225" s="594" t="s">
        <v>91</v>
      </c>
      <c r="E4225" s="589" t="s">
        <v>92</v>
      </c>
      <c r="F4225" s="588" t="s">
        <v>93</v>
      </c>
      <c r="G4225" s="595">
        <v>0.94</v>
      </c>
      <c r="H4225" s="590">
        <v>225418</v>
      </c>
      <c r="I4225" s="596">
        <v>1</v>
      </c>
      <c r="J4225" s="591">
        <v>211893</v>
      </c>
    </row>
    <row r="4226" spans="1:10" ht="15" customHeight="1">
      <c r="A4226" s="587">
        <v>2</v>
      </c>
      <c r="B4226" s="291">
        <v>2</v>
      </c>
      <c r="C4226" s="593" t="str">
        <f>_xlfn.CONCAT(Table1[[#This Row],[groupid]],Table1[[#This Row],[Thành phần hao phí]])</f>
        <v>2Nạo vét kênh mương bằng máy đào gầu dây 0,4m3, chiều cao đổ đất &lt;= 3m, bùn đặc lắng đọng dưới 3 năm</v>
      </c>
      <c r="D4226" s="594" t="s">
        <v>52</v>
      </c>
      <c r="E4226" s="589" t="s">
        <v>53</v>
      </c>
      <c r="F4226" s="588" t="s">
        <v>54</v>
      </c>
      <c r="G4226" s="595">
        <v>1</v>
      </c>
      <c r="H4226" s="590"/>
      <c r="I4226" s="596"/>
      <c r="J4226" s="591"/>
    </row>
    <row r="4227" spans="1:10" ht="15" customHeight="1">
      <c r="A4227" s="587"/>
      <c r="B4227" s="291">
        <v>2</v>
      </c>
      <c r="C4227" s="593" t="str">
        <f>_xlfn.CONCAT(Table1[[#This Row],[groupid]],Table1[[#This Row],[Thành phần hao phí]])</f>
        <v>2b) Nhân công</v>
      </c>
      <c r="D4227" s="594"/>
      <c r="E4227" s="589" t="s">
        <v>229</v>
      </c>
      <c r="F4227" s="588"/>
      <c r="G4227" s="595"/>
      <c r="H4227" s="590"/>
      <c r="I4227" s="596"/>
      <c r="J4227" s="591">
        <v>202130</v>
      </c>
    </row>
    <row r="4228" spans="1:10" ht="15" customHeight="1">
      <c r="A4228" s="587"/>
      <c r="B4228" s="291">
        <v>2</v>
      </c>
      <c r="C4228" s="593" t="str">
        <f>_xlfn.CONCAT(Table1[[#This Row],[groupid]],Table1[[#This Row],[Thành phần hao phí]])</f>
        <v>2Nhân công 3,5/7, nhóm 1</v>
      </c>
      <c r="D4228" s="594" t="s">
        <v>96</v>
      </c>
      <c r="E4228" s="589" t="s">
        <v>97</v>
      </c>
      <c r="F4228" s="588" t="s">
        <v>93</v>
      </c>
      <c r="G4228" s="595">
        <v>0.82</v>
      </c>
      <c r="H4228" s="590">
        <v>246500</v>
      </c>
      <c r="I4228" s="596">
        <v>1</v>
      </c>
      <c r="J4228" s="591">
        <v>202130</v>
      </c>
    </row>
    <row r="4229" spans="1:10" ht="15" customHeight="1">
      <c r="A4229" s="587"/>
      <c r="B4229" s="291">
        <v>2</v>
      </c>
      <c r="C4229" s="593" t="str">
        <f>_xlfn.CONCAT(Table1[[#This Row],[groupid]],Table1[[#This Row],[Thành phần hao phí]])</f>
        <v>2c) Máy thi công</v>
      </c>
      <c r="D4229" s="594"/>
      <c r="E4229" s="589" t="s">
        <v>230</v>
      </c>
      <c r="F4229" s="588"/>
      <c r="G4229" s="595"/>
      <c r="H4229" s="590"/>
      <c r="I4229" s="596"/>
      <c r="J4229" s="591">
        <v>978209</v>
      </c>
    </row>
    <row r="4230" spans="1:10" ht="15" customHeight="1">
      <c r="A4230" s="587"/>
      <c r="B4230" s="291">
        <v>2</v>
      </c>
      <c r="C4230" s="593" t="str">
        <f>_xlfn.CONCAT(Table1[[#This Row],[groupid]],Table1[[#This Row],[Thành phần hao phí]])</f>
        <v>2Máy đào gầu dây 0,4m3</v>
      </c>
      <c r="D4230" s="594" t="s">
        <v>101</v>
      </c>
      <c r="E4230" s="589" t="s">
        <v>102</v>
      </c>
      <c r="F4230" s="588" t="s">
        <v>103</v>
      </c>
      <c r="G4230" s="595">
        <v>0.44</v>
      </c>
      <c r="H4230" s="590">
        <v>1992824</v>
      </c>
      <c r="I4230" s="596">
        <v>1</v>
      </c>
      <c r="J4230" s="591">
        <v>876843</v>
      </c>
    </row>
    <row r="4231" spans="1:10" ht="15" customHeight="1">
      <c r="A4231" s="587"/>
      <c r="B4231" s="291">
        <v>2</v>
      </c>
      <c r="C4231" s="593" t="str">
        <f>_xlfn.CONCAT(Table1[[#This Row],[groupid]],Table1[[#This Row],[Thành phần hao phí]])</f>
        <v>2Phao thép 60T đặt máy</v>
      </c>
      <c r="D4231" s="594" t="s">
        <v>108</v>
      </c>
      <c r="E4231" s="589" t="s">
        <v>112</v>
      </c>
      <c r="F4231" s="588" t="s">
        <v>103</v>
      </c>
      <c r="G4231" s="595">
        <v>0.44</v>
      </c>
      <c r="H4231" s="590">
        <v>115189</v>
      </c>
      <c r="I4231" s="596">
        <v>1</v>
      </c>
      <c r="J4231" s="591">
        <v>50683</v>
      </c>
    </row>
    <row r="4232" spans="1:10" ht="15" customHeight="1">
      <c r="A4232" s="587"/>
      <c r="B4232" s="291">
        <v>2</v>
      </c>
      <c r="C4232" s="593" t="str">
        <f>_xlfn.CONCAT(Table1[[#This Row],[groupid]],Table1[[#This Row],[Thành phần hao phí]])</f>
        <v>2Phao thép 60T chứa bùn</v>
      </c>
      <c r="D4232" s="594" t="s">
        <v>108</v>
      </c>
      <c r="E4232" s="589" t="s">
        <v>111</v>
      </c>
      <c r="F4232" s="588" t="s">
        <v>103</v>
      </c>
      <c r="G4232" s="595">
        <v>0.44</v>
      </c>
      <c r="H4232" s="590">
        <v>115189</v>
      </c>
      <c r="I4232" s="596">
        <v>1</v>
      </c>
      <c r="J4232" s="591">
        <v>50683</v>
      </c>
    </row>
    <row r="4233" spans="1:10" ht="15" customHeight="1">
      <c r="A4233" s="587"/>
      <c r="B4233" s="291">
        <v>2</v>
      </c>
      <c r="C4233" s="593" t="str">
        <f>_xlfn.CONCAT(Table1[[#This Row],[groupid]],Table1[[#This Row],[Thành phần hao phí]])</f>
        <v>2Cộng</v>
      </c>
      <c r="D4233" s="594"/>
      <c r="E4233" s="589" t="s">
        <v>314</v>
      </c>
      <c r="F4233" s="588"/>
      <c r="G4233" s="595"/>
      <c r="H4233" s="590"/>
      <c r="I4233" s="596"/>
      <c r="J4233" s="591">
        <v>978209</v>
      </c>
    </row>
    <row r="4234" spans="1:10" ht="15" customHeight="1">
      <c r="A4234" s="587">
        <v>3</v>
      </c>
      <c r="B4234" s="291">
        <v>3</v>
      </c>
      <c r="C4234" s="593" t="str">
        <f>_xlfn.CONCAT(Table1[[#This Row],[groupid]],Table1[[#This Row],[Thành phần hao phí]])</f>
        <v>3Vận chuyển 1km đầu, đi đổ bằng tàu kéo 75cv + phao thép 60T</v>
      </c>
      <c r="D4234" s="594" t="s">
        <v>57</v>
      </c>
      <c r="E4234" s="589" t="s">
        <v>58</v>
      </c>
      <c r="F4234" s="588" t="s">
        <v>54</v>
      </c>
      <c r="G4234" s="595">
        <v>1</v>
      </c>
      <c r="H4234" s="590"/>
      <c r="I4234" s="596"/>
      <c r="J4234" s="591"/>
    </row>
    <row r="4235" spans="1:10" ht="15" customHeight="1">
      <c r="A4235" s="587"/>
      <c r="B4235" s="291">
        <v>3</v>
      </c>
      <c r="C4235" s="593" t="str">
        <f>_xlfn.CONCAT(Table1[[#This Row],[groupid]],Table1[[#This Row],[Thành phần hao phí]])</f>
        <v>3c) Máy thi công</v>
      </c>
      <c r="D4235" s="594"/>
      <c r="E4235" s="589" t="s">
        <v>230</v>
      </c>
      <c r="F4235" s="588"/>
      <c r="G4235" s="595"/>
      <c r="H4235" s="590"/>
      <c r="I4235" s="596"/>
      <c r="J4235" s="591">
        <v>343452</v>
      </c>
    </row>
    <row r="4236" spans="1:10" ht="15" customHeight="1">
      <c r="A4236" s="587"/>
      <c r="B4236" s="291">
        <v>3</v>
      </c>
      <c r="C4236" s="593" t="str">
        <f>_xlfn.CONCAT(Table1[[#This Row],[groupid]],Table1[[#This Row],[Thành phần hao phí]])</f>
        <v>3Phao thép 60T</v>
      </c>
      <c r="D4236" s="594" t="s">
        <v>108</v>
      </c>
      <c r="E4236" s="589" t="s">
        <v>109</v>
      </c>
      <c r="F4236" s="588" t="s">
        <v>103</v>
      </c>
      <c r="G4236" s="595">
        <v>9.4E-2</v>
      </c>
      <c r="H4236" s="590">
        <v>115189</v>
      </c>
      <c r="I4236" s="596">
        <v>1</v>
      </c>
      <c r="J4236" s="591">
        <v>10828</v>
      </c>
    </row>
    <row r="4237" spans="1:10" ht="15" customHeight="1">
      <c r="A4237" s="587"/>
      <c r="B4237" s="291">
        <v>3</v>
      </c>
      <c r="C4237" s="593" t="str">
        <f>_xlfn.CONCAT(Table1[[#This Row],[groupid]],Table1[[#This Row],[Thành phần hao phí]])</f>
        <v>3Tàu kéo 75CV</v>
      </c>
      <c r="D4237" s="594" t="s">
        <v>123</v>
      </c>
      <c r="E4237" s="589" t="s">
        <v>124</v>
      </c>
      <c r="F4237" s="588" t="s">
        <v>103</v>
      </c>
      <c r="G4237" s="595">
        <v>9.4E-2</v>
      </c>
      <c r="H4237" s="590">
        <v>3538558</v>
      </c>
      <c r="I4237" s="596">
        <v>1</v>
      </c>
      <c r="J4237" s="591">
        <v>332624</v>
      </c>
    </row>
    <row r="4238" spans="1:10" ht="15" customHeight="1">
      <c r="A4238" s="587"/>
      <c r="B4238" s="291">
        <v>3</v>
      </c>
      <c r="C4238" s="593" t="str">
        <f>_xlfn.CONCAT(Table1[[#This Row],[groupid]],Table1[[#This Row],[Thành phần hao phí]])</f>
        <v>3Cộng</v>
      </c>
      <c r="D4238" s="594"/>
      <c r="E4238" s="589" t="s">
        <v>314</v>
      </c>
      <c r="F4238" s="588"/>
      <c r="G4238" s="595"/>
      <c r="H4238" s="590"/>
      <c r="I4238" s="596"/>
      <c r="J4238" s="591">
        <v>343452</v>
      </c>
    </row>
    <row r="4239" spans="1:10" ht="15" customHeight="1">
      <c r="A4239" s="587">
        <v>4</v>
      </c>
      <c r="B4239" s="291">
        <v>4</v>
      </c>
      <c r="C4239" s="593" t="str">
        <f>_xlfn.CONCAT(Table1[[#This Row],[groupid]],Table1[[#This Row],[Thành phần hao phí]])</f>
        <v>4Vận chuyển đất, cát đổ đi bằng tàu kéo 360CV, sà lan 400 tấn, vận chuyển 1 km tiếp theo, cự ly &lt;= 6km</v>
      </c>
      <c r="D4239" s="594" t="s">
        <v>60</v>
      </c>
      <c r="E4239" s="589" t="s">
        <v>61</v>
      </c>
      <c r="F4239" s="588" t="s">
        <v>54</v>
      </c>
      <c r="G4239" s="595">
        <v>1</v>
      </c>
      <c r="H4239" s="590"/>
      <c r="I4239" s="596"/>
      <c r="J4239" s="591"/>
    </row>
    <row r="4240" spans="1:10" ht="15" customHeight="1">
      <c r="A4240" s="587"/>
      <c r="B4240" s="291">
        <v>4</v>
      </c>
      <c r="C4240" s="593" t="str">
        <f>_xlfn.CONCAT(Table1[[#This Row],[groupid]],Table1[[#This Row],[Thành phần hao phí]])</f>
        <v>4c) Máy thi công</v>
      </c>
      <c r="D4240" s="594"/>
      <c r="E4240" s="589" t="s">
        <v>230</v>
      </c>
      <c r="F4240" s="588"/>
      <c r="G4240" s="595"/>
      <c r="H4240" s="590"/>
      <c r="I4240" s="596"/>
      <c r="J4240" s="591">
        <v>555370</v>
      </c>
    </row>
    <row r="4241" spans="1:10" ht="15" customHeight="1">
      <c r="A4241" s="587"/>
      <c r="B4241" s="291">
        <v>4</v>
      </c>
      <c r="C4241" s="593" t="str">
        <f>_xlfn.CONCAT(Table1[[#This Row],[groupid]],Table1[[#This Row],[Thành phần hao phí]])</f>
        <v>4Phao thép 60T</v>
      </c>
      <c r="D4241" s="594" t="s">
        <v>108</v>
      </c>
      <c r="E4241" s="589" t="s">
        <v>109</v>
      </c>
      <c r="F4241" s="588" t="s">
        <v>103</v>
      </c>
      <c r="G4241" s="595">
        <v>0.08</v>
      </c>
      <c r="H4241" s="590">
        <v>115189</v>
      </c>
      <c r="I4241" s="596">
        <v>1.9</v>
      </c>
      <c r="J4241" s="591">
        <v>17509</v>
      </c>
    </row>
    <row r="4242" spans="1:10" ht="15" customHeight="1">
      <c r="A4242" s="587"/>
      <c r="B4242" s="291">
        <v>4</v>
      </c>
      <c r="C4242" s="593" t="str">
        <f>_xlfn.CONCAT(Table1[[#This Row],[groupid]],Table1[[#This Row],[Thành phần hao phí]])</f>
        <v>4Tàu kéo 75CV</v>
      </c>
      <c r="D4242" s="594" t="s">
        <v>123</v>
      </c>
      <c r="E4242" s="589" t="s">
        <v>124</v>
      </c>
      <c r="F4242" s="588" t="s">
        <v>103</v>
      </c>
      <c r="G4242" s="595">
        <v>0.08</v>
      </c>
      <c r="H4242" s="590">
        <v>3538558</v>
      </c>
      <c r="I4242" s="596">
        <v>1.9</v>
      </c>
      <c r="J4242" s="591">
        <v>537861</v>
      </c>
    </row>
    <row r="4243" spans="1:10" ht="15" customHeight="1">
      <c r="A4243" s="587"/>
      <c r="B4243" s="291">
        <v>4</v>
      </c>
      <c r="C4243" s="593" t="str">
        <f>_xlfn.CONCAT(Table1[[#This Row],[groupid]],Table1[[#This Row],[Thành phần hao phí]])</f>
        <v>4Cộng</v>
      </c>
      <c r="D4243" s="594"/>
      <c r="E4243" s="589" t="s">
        <v>314</v>
      </c>
      <c r="F4243" s="588"/>
      <c r="G4243" s="595"/>
      <c r="H4243" s="590"/>
      <c r="I4243" s="596"/>
      <c r="J4243" s="591">
        <v>555370</v>
      </c>
    </row>
    <row r="4244" spans="1:10" ht="15" customHeight="1">
      <c r="A4244" s="587">
        <v>5</v>
      </c>
      <c r="B4244" s="291">
        <v>5</v>
      </c>
      <c r="C4244" s="593" t="str">
        <f>_xlfn.CONCAT(Table1[[#This Row],[groupid]],Table1[[#This Row],[Thành phần hao phí]])</f>
        <v>5Đào xúc bùn lên xà lan 400T bằng máy đào gầu dây &lt;1,25m3, (máy đào đứng trên phao thép trọng tải 60T)</v>
      </c>
      <c r="D4244" s="594" t="s">
        <v>63</v>
      </c>
      <c r="E4244" s="589" t="s">
        <v>64</v>
      </c>
      <c r="F4244" s="588" t="s">
        <v>54</v>
      </c>
      <c r="G4244" s="595">
        <v>1</v>
      </c>
      <c r="H4244" s="590"/>
      <c r="I4244" s="596"/>
      <c r="J4244" s="591"/>
    </row>
    <row r="4245" spans="1:10" ht="15" customHeight="1">
      <c r="A4245" s="587"/>
      <c r="B4245" s="291">
        <v>5</v>
      </c>
      <c r="C4245" s="593" t="str">
        <f>_xlfn.CONCAT(Table1[[#This Row],[groupid]],Table1[[#This Row],[Thành phần hao phí]])</f>
        <v>5b) Nhân công</v>
      </c>
      <c r="D4245" s="594"/>
      <c r="E4245" s="589" t="s">
        <v>229</v>
      </c>
      <c r="F4245" s="588"/>
      <c r="G4245" s="595"/>
      <c r="H4245" s="590"/>
      <c r="I4245" s="596"/>
      <c r="J4245" s="591">
        <v>88740</v>
      </c>
    </row>
    <row r="4246" spans="1:10" ht="15" customHeight="1">
      <c r="A4246" s="587"/>
      <c r="B4246" s="291">
        <v>5</v>
      </c>
      <c r="C4246" s="593" t="str">
        <f>_xlfn.CONCAT(Table1[[#This Row],[groupid]],Table1[[#This Row],[Thành phần hao phí]])</f>
        <v>5Nhân công 3,5/7, nhóm 1</v>
      </c>
      <c r="D4246" s="594" t="s">
        <v>96</v>
      </c>
      <c r="E4246" s="589" t="s">
        <v>97</v>
      </c>
      <c r="F4246" s="588" t="s">
        <v>93</v>
      </c>
      <c r="G4246" s="595">
        <v>0.36</v>
      </c>
      <c r="H4246" s="590">
        <v>246500</v>
      </c>
      <c r="I4246" s="596">
        <v>1</v>
      </c>
      <c r="J4246" s="591">
        <v>88740</v>
      </c>
    </row>
    <row r="4247" spans="1:10" ht="15" customHeight="1">
      <c r="A4247" s="587"/>
      <c r="B4247" s="291">
        <v>5</v>
      </c>
      <c r="C4247" s="593" t="str">
        <f>_xlfn.CONCAT(Table1[[#This Row],[groupid]],Table1[[#This Row],[Thành phần hao phí]])</f>
        <v>5c) Máy thi công</v>
      </c>
      <c r="D4247" s="594"/>
      <c r="E4247" s="589" t="s">
        <v>230</v>
      </c>
      <c r="F4247" s="588"/>
      <c r="G4247" s="595"/>
      <c r="H4247" s="590"/>
      <c r="I4247" s="596"/>
      <c r="J4247" s="591">
        <v>1007960</v>
      </c>
    </row>
    <row r="4248" spans="1:10" ht="15" customHeight="1">
      <c r="A4248" s="587"/>
      <c r="B4248" s="291">
        <v>5</v>
      </c>
      <c r="C4248" s="593" t="str">
        <f>_xlfn.CONCAT(Table1[[#This Row],[groupid]],Table1[[#This Row],[Thành phần hao phí]])</f>
        <v>5Máy đào gầu dây 1,2m3</v>
      </c>
      <c r="D4248" s="594" t="s">
        <v>105</v>
      </c>
      <c r="E4248" s="589" t="s">
        <v>106</v>
      </c>
      <c r="F4248" s="588" t="s">
        <v>103</v>
      </c>
      <c r="G4248" s="595">
        <v>0.192</v>
      </c>
      <c r="H4248" s="590">
        <v>3565793</v>
      </c>
      <c r="I4248" s="596">
        <v>1</v>
      </c>
      <c r="J4248" s="591">
        <v>684632</v>
      </c>
    </row>
    <row r="4249" spans="1:10" ht="15" customHeight="1">
      <c r="A4249" s="587"/>
      <c r="B4249" s="291">
        <v>5</v>
      </c>
      <c r="C4249" s="593" t="str">
        <f>_xlfn.CONCAT(Table1[[#This Row],[groupid]],Table1[[#This Row],[Thành phần hao phí]])</f>
        <v>5Sà lan 250T</v>
      </c>
      <c r="D4249" s="594" t="s">
        <v>113</v>
      </c>
      <c r="E4249" s="589" t="s">
        <v>114</v>
      </c>
      <c r="F4249" s="588" t="s">
        <v>103</v>
      </c>
      <c r="G4249" s="595">
        <v>0.192</v>
      </c>
      <c r="H4249" s="590">
        <v>677592</v>
      </c>
      <c r="I4249" s="596">
        <v>1</v>
      </c>
      <c r="J4249" s="591">
        <v>130098</v>
      </c>
    </row>
    <row r="4250" spans="1:10" ht="15" customHeight="1">
      <c r="A4250" s="587"/>
      <c r="B4250" s="291">
        <v>5</v>
      </c>
      <c r="C4250" s="593" t="str">
        <f>_xlfn.CONCAT(Table1[[#This Row],[groupid]],Table1[[#This Row],[Thành phần hao phí]])</f>
        <v>5Phao thép 60T chứa bùn</v>
      </c>
      <c r="D4250" s="594" t="s">
        <v>108</v>
      </c>
      <c r="E4250" s="589" t="s">
        <v>111</v>
      </c>
      <c r="F4250" s="588" t="s">
        <v>103</v>
      </c>
      <c r="G4250" s="595">
        <v>0.192</v>
      </c>
      <c r="H4250" s="590">
        <v>115189</v>
      </c>
      <c r="I4250" s="596">
        <v>1</v>
      </c>
      <c r="J4250" s="591">
        <v>22116</v>
      </c>
    </row>
    <row r="4251" spans="1:10" ht="15" customHeight="1">
      <c r="A4251" s="587"/>
      <c r="B4251" s="291">
        <v>5</v>
      </c>
      <c r="C4251" s="593" t="str">
        <f>_xlfn.CONCAT(Table1[[#This Row],[groupid]],Table1[[#This Row],[Thành phần hao phí]])</f>
        <v>5Sà lan 400T nhận bùn</v>
      </c>
      <c r="D4251" s="594" t="s">
        <v>116</v>
      </c>
      <c r="E4251" s="589" t="s">
        <v>119</v>
      </c>
      <c r="F4251" s="588" t="s">
        <v>103</v>
      </c>
      <c r="G4251" s="595">
        <v>0.192</v>
      </c>
      <c r="H4251" s="590">
        <v>891221</v>
      </c>
      <c r="I4251" s="596">
        <v>1</v>
      </c>
      <c r="J4251" s="591">
        <v>171114</v>
      </c>
    </row>
    <row r="4252" spans="1:10" ht="15" customHeight="1">
      <c r="A4252" s="587"/>
      <c r="B4252" s="291">
        <v>5</v>
      </c>
      <c r="C4252" s="593" t="str">
        <f>_xlfn.CONCAT(Table1[[#This Row],[groupid]],Table1[[#This Row],[Thành phần hao phí]])</f>
        <v>5Cộng</v>
      </c>
      <c r="D4252" s="594"/>
      <c r="E4252" s="589" t="s">
        <v>314</v>
      </c>
      <c r="F4252" s="588"/>
      <c r="G4252" s="595"/>
      <c r="H4252" s="590"/>
      <c r="I4252" s="596"/>
      <c r="J4252" s="591">
        <v>1007960</v>
      </c>
    </row>
    <row r="4253" spans="1:10" ht="15" customHeight="1">
      <c r="A4253" s="587">
        <v>6</v>
      </c>
      <c r="B4253" s="291">
        <v>6</v>
      </c>
      <c r="C4253" s="593" t="str">
        <f>_xlfn.CONCAT(Table1[[#This Row],[groupid]],Table1[[#This Row],[Thành phần hao phí]])</f>
        <v>6Vận chuyển đất, bùn đổ đi bằng tàu kéo 360CV, sà lan 400 tấn, vận chuyển 1 km đầu</v>
      </c>
      <c r="D4253" s="594" t="s">
        <v>57</v>
      </c>
      <c r="E4253" s="589" t="s">
        <v>67</v>
      </c>
      <c r="F4253" s="588" t="s">
        <v>54</v>
      </c>
      <c r="G4253" s="595">
        <v>1</v>
      </c>
      <c r="H4253" s="590"/>
      <c r="I4253" s="596"/>
      <c r="J4253" s="591"/>
    </row>
    <row r="4254" spans="1:10" ht="15" customHeight="1">
      <c r="A4254" s="587"/>
      <c r="B4254" s="291">
        <v>6</v>
      </c>
      <c r="C4254" s="593" t="str">
        <f>_xlfn.CONCAT(Table1[[#This Row],[groupid]],Table1[[#This Row],[Thành phần hao phí]])</f>
        <v>6c) Máy thi công</v>
      </c>
      <c r="D4254" s="594"/>
      <c r="E4254" s="589" t="s">
        <v>230</v>
      </c>
      <c r="F4254" s="588"/>
      <c r="G4254" s="595"/>
      <c r="H4254" s="590"/>
      <c r="I4254" s="596"/>
      <c r="J4254" s="591">
        <v>634088</v>
      </c>
    </row>
    <row r="4255" spans="1:10" ht="15" customHeight="1">
      <c r="A4255" s="587"/>
      <c r="B4255" s="291">
        <v>6</v>
      </c>
      <c r="C4255" s="593" t="str">
        <f>_xlfn.CONCAT(Table1[[#This Row],[groupid]],Table1[[#This Row],[Thành phần hao phí]])</f>
        <v>6Sà lan 400T</v>
      </c>
      <c r="D4255" s="594" t="s">
        <v>116</v>
      </c>
      <c r="E4255" s="589" t="s">
        <v>117</v>
      </c>
      <c r="F4255" s="588" t="s">
        <v>103</v>
      </c>
      <c r="G4255" s="595">
        <v>9.4E-2</v>
      </c>
      <c r="H4255" s="590">
        <v>891221</v>
      </c>
      <c r="I4255" s="596">
        <v>1</v>
      </c>
      <c r="J4255" s="591">
        <v>83775</v>
      </c>
    </row>
    <row r="4256" spans="1:10" ht="15" customHeight="1">
      <c r="A4256" s="587"/>
      <c r="B4256" s="291">
        <v>6</v>
      </c>
      <c r="C4256" s="593" t="str">
        <f>_xlfn.CONCAT(Table1[[#This Row],[groupid]],Table1[[#This Row],[Thành phần hao phí]])</f>
        <v>6Tàu kéo 360CV</v>
      </c>
      <c r="D4256" s="594" t="s">
        <v>120</v>
      </c>
      <c r="E4256" s="589" t="s">
        <v>121</v>
      </c>
      <c r="F4256" s="588" t="s">
        <v>103</v>
      </c>
      <c r="G4256" s="595">
        <v>9.4E-2</v>
      </c>
      <c r="H4256" s="590">
        <v>5854397</v>
      </c>
      <c r="I4256" s="596">
        <v>1</v>
      </c>
      <c r="J4256" s="591">
        <v>550313</v>
      </c>
    </row>
    <row r="4257" spans="1:10" ht="15" customHeight="1">
      <c r="A4257" s="587"/>
      <c r="B4257" s="291">
        <v>6</v>
      </c>
      <c r="C4257" s="593" t="str">
        <f>_xlfn.CONCAT(Table1[[#This Row],[groupid]],Table1[[#This Row],[Thành phần hao phí]])</f>
        <v>6Cộng</v>
      </c>
      <c r="D4257" s="594"/>
      <c r="E4257" s="589" t="s">
        <v>314</v>
      </c>
      <c r="F4257" s="588"/>
      <c r="G4257" s="595"/>
      <c r="H4257" s="590"/>
      <c r="I4257" s="596"/>
      <c r="J4257" s="591">
        <v>634088</v>
      </c>
    </row>
    <row r="4258" spans="1:10" ht="15" customHeight="1">
      <c r="A4258" s="587">
        <v>7</v>
      </c>
      <c r="B4258" s="291">
        <v>7</v>
      </c>
      <c r="C4258" s="593" t="str">
        <f>_xlfn.CONCAT(Table1[[#This Row],[groupid]],Table1[[#This Row],[Thành phần hao phí]])</f>
        <v>7Vận chuyển đất, bùn đổ đi bằng tàu kéo 360CV, sà lan 400 tấn, vận chuyển 1 km tiếp theo, cự ly &lt;= 6km</v>
      </c>
      <c r="D4258" s="594" t="s">
        <v>60</v>
      </c>
      <c r="E4258" s="589" t="s">
        <v>69</v>
      </c>
      <c r="F4258" s="588" t="s">
        <v>54</v>
      </c>
      <c r="G4258" s="595">
        <v>1</v>
      </c>
      <c r="H4258" s="590"/>
      <c r="I4258" s="596"/>
      <c r="J4258" s="591"/>
    </row>
    <row r="4259" spans="1:10" ht="15" customHeight="1">
      <c r="A4259" s="587"/>
      <c r="B4259" s="291">
        <v>7</v>
      </c>
      <c r="C4259" s="593" t="str">
        <f>_xlfn.CONCAT(Table1[[#This Row],[groupid]],Table1[[#This Row],[Thành phần hao phí]])</f>
        <v>7c) Máy thi công</v>
      </c>
      <c r="D4259" s="594"/>
      <c r="E4259" s="589" t="s">
        <v>230</v>
      </c>
      <c r="F4259" s="588"/>
      <c r="G4259" s="595"/>
      <c r="H4259" s="590"/>
      <c r="I4259" s="596"/>
      <c r="J4259" s="591">
        <v>2698247</v>
      </c>
    </row>
    <row r="4260" spans="1:10" ht="15" customHeight="1">
      <c r="A4260" s="587"/>
      <c r="B4260" s="291">
        <v>7</v>
      </c>
      <c r="C4260" s="593" t="str">
        <f>_xlfn.CONCAT(Table1[[#This Row],[groupid]],Table1[[#This Row],[Thành phần hao phí]])</f>
        <v>7Sà lan 400T</v>
      </c>
      <c r="D4260" s="594" t="s">
        <v>116</v>
      </c>
      <c r="E4260" s="589" t="s">
        <v>117</v>
      </c>
      <c r="F4260" s="588" t="s">
        <v>103</v>
      </c>
      <c r="G4260" s="595">
        <v>0.08</v>
      </c>
      <c r="H4260" s="590">
        <v>891221</v>
      </c>
      <c r="I4260" s="596">
        <v>5</v>
      </c>
      <c r="J4260" s="591">
        <v>356488</v>
      </c>
    </row>
    <row r="4261" spans="1:10" ht="15" customHeight="1">
      <c r="A4261" s="587"/>
      <c r="B4261" s="291">
        <v>7</v>
      </c>
      <c r="C4261" s="593" t="str">
        <f>_xlfn.CONCAT(Table1[[#This Row],[groupid]],Table1[[#This Row],[Thành phần hao phí]])</f>
        <v>7Tàu kéo 360CV</v>
      </c>
      <c r="D4261" s="594" t="s">
        <v>120</v>
      </c>
      <c r="E4261" s="589" t="s">
        <v>121</v>
      </c>
      <c r="F4261" s="588" t="s">
        <v>103</v>
      </c>
      <c r="G4261" s="595">
        <v>0.08</v>
      </c>
      <c r="H4261" s="590">
        <v>5854397</v>
      </c>
      <c r="I4261" s="596">
        <v>5</v>
      </c>
      <c r="J4261" s="591">
        <v>2341759</v>
      </c>
    </row>
    <row r="4262" spans="1:10" ht="15" customHeight="1">
      <c r="A4262" s="587"/>
      <c r="B4262" s="291">
        <v>7</v>
      </c>
      <c r="C4262" s="593" t="str">
        <f>_xlfn.CONCAT(Table1[[#This Row],[groupid]],Table1[[#This Row],[Thành phần hao phí]])</f>
        <v>7Cộng</v>
      </c>
      <c r="D4262" s="594"/>
      <c r="E4262" s="589" t="s">
        <v>314</v>
      </c>
      <c r="F4262" s="588"/>
      <c r="G4262" s="595"/>
      <c r="H4262" s="590"/>
      <c r="I4262" s="596"/>
      <c r="J4262" s="591">
        <v>2698247</v>
      </c>
    </row>
    <row r="4263" spans="1:10" ht="15" customHeight="1">
      <c r="A4263" s="587">
        <v>8</v>
      </c>
      <c r="B4263" s="291">
        <v>8</v>
      </c>
      <c r="C4263" s="593" t="str">
        <f>_xlfn.CONCAT(Table1[[#This Row],[groupid]],Table1[[#This Row],[Thành phần hao phí]])</f>
        <v>8Vận chuyển đất, bùn đổ đi bằng tàu kéo 360CV, sà lan 400 tấn, vận chuyển 1 km tiếp theo, cự ly từ 6 - 20km</v>
      </c>
      <c r="D4263" s="594" t="s">
        <v>71</v>
      </c>
      <c r="E4263" s="589" t="s">
        <v>72</v>
      </c>
      <c r="F4263" s="588" t="s">
        <v>54</v>
      </c>
      <c r="G4263" s="595">
        <v>1</v>
      </c>
      <c r="H4263" s="590"/>
      <c r="I4263" s="596"/>
      <c r="J4263" s="591"/>
    </row>
    <row r="4264" spans="1:10" ht="15" customHeight="1">
      <c r="A4264" s="587"/>
      <c r="B4264" s="291">
        <v>8</v>
      </c>
      <c r="C4264" s="593" t="str">
        <f>_xlfn.CONCAT(Table1[[#This Row],[groupid]],Table1[[#This Row],[Thành phần hao phí]])</f>
        <v>8c) Máy thi công</v>
      </c>
      <c r="D4264" s="594"/>
      <c r="E4264" s="589" t="s">
        <v>230</v>
      </c>
      <c r="F4264" s="588"/>
      <c r="G4264" s="595"/>
      <c r="H4264" s="590"/>
      <c r="I4264" s="596"/>
      <c r="J4264" s="591">
        <v>6705145</v>
      </c>
    </row>
    <row r="4265" spans="1:10" ht="15" customHeight="1">
      <c r="A4265" s="587"/>
      <c r="B4265" s="291">
        <v>8</v>
      </c>
      <c r="C4265" s="593" t="str">
        <f>_xlfn.CONCAT(Table1[[#This Row],[groupid]],Table1[[#This Row],[Thành phần hao phí]])</f>
        <v>8Sà lan 400T</v>
      </c>
      <c r="D4265" s="594" t="s">
        <v>116</v>
      </c>
      <c r="E4265" s="589" t="s">
        <v>117</v>
      </c>
      <c r="F4265" s="588" t="s">
        <v>103</v>
      </c>
      <c r="G4265" s="595">
        <v>7.0999999999999994E-2</v>
      </c>
      <c r="H4265" s="590">
        <v>891221</v>
      </c>
      <c r="I4265" s="596">
        <v>14</v>
      </c>
      <c r="J4265" s="591">
        <v>885874</v>
      </c>
    </row>
    <row r="4266" spans="1:10" ht="15" customHeight="1">
      <c r="A4266" s="587"/>
      <c r="B4266" s="291">
        <v>8</v>
      </c>
      <c r="C4266" s="593" t="str">
        <f>_xlfn.CONCAT(Table1[[#This Row],[groupid]],Table1[[#This Row],[Thành phần hao phí]])</f>
        <v>8Tàu kéo 360CV</v>
      </c>
      <c r="D4266" s="594" t="s">
        <v>120</v>
      </c>
      <c r="E4266" s="589" t="s">
        <v>121</v>
      </c>
      <c r="F4266" s="588" t="s">
        <v>103</v>
      </c>
      <c r="G4266" s="595">
        <v>7.0999999999999994E-2</v>
      </c>
      <c r="H4266" s="590">
        <v>5854397</v>
      </c>
      <c r="I4266" s="596">
        <v>14</v>
      </c>
      <c r="J4266" s="591">
        <v>5819271</v>
      </c>
    </row>
    <row r="4267" spans="1:10" ht="15" customHeight="1">
      <c r="A4267" s="587"/>
      <c r="B4267" s="291">
        <v>8</v>
      </c>
      <c r="C4267" s="593" t="str">
        <f>_xlfn.CONCAT(Table1[[#This Row],[groupid]],Table1[[#This Row],[Thành phần hao phí]])</f>
        <v>8Cộng</v>
      </c>
      <c r="D4267" s="594"/>
      <c r="E4267" s="589" t="s">
        <v>314</v>
      </c>
      <c r="F4267" s="588"/>
      <c r="G4267" s="595"/>
      <c r="H4267" s="590"/>
      <c r="I4267" s="596"/>
      <c r="J4267" s="591">
        <v>6705145</v>
      </c>
    </row>
    <row r="4268" spans="1:10" ht="15" customHeight="1">
      <c r="A4268" s="587">
        <v>9</v>
      </c>
      <c r="B4268" s="291">
        <v>9</v>
      </c>
      <c r="C4268" s="593" t="str">
        <f>_xlfn.CONCAT(Table1[[#This Row],[groupid]],Table1[[#This Row],[Thành phần hao phí]])</f>
        <v>9Vận chuyển đất, bùn đổ đi bằng tàu kéo 360CV, sà lan 400 tấn, vận chuyển 1 km tiếp theo, cự ly &gt; 20km</v>
      </c>
      <c r="D4268" s="594" t="s">
        <v>74</v>
      </c>
      <c r="E4268" s="589" t="s">
        <v>75</v>
      </c>
      <c r="F4268" s="588" t="s">
        <v>54</v>
      </c>
      <c r="G4268" s="595">
        <v>1</v>
      </c>
      <c r="H4268" s="590"/>
      <c r="I4268" s="596"/>
      <c r="J4268" s="591"/>
    </row>
    <row r="4269" spans="1:10" ht="15" customHeight="1">
      <c r="A4269" s="587"/>
      <c r="B4269" s="291">
        <v>9</v>
      </c>
      <c r="C4269" s="593" t="str">
        <f>_xlfn.CONCAT(Table1[[#This Row],[groupid]],Table1[[#This Row],[Thành phần hao phí]])</f>
        <v>9c) Máy thi công</v>
      </c>
      <c r="D4269" s="594"/>
      <c r="E4269" s="589" t="s">
        <v>230</v>
      </c>
      <c r="F4269" s="588"/>
      <c r="G4269" s="595"/>
      <c r="H4269" s="590"/>
      <c r="I4269" s="596"/>
      <c r="J4269" s="591">
        <v>279269</v>
      </c>
    </row>
    <row r="4270" spans="1:10" ht="15" customHeight="1">
      <c r="A4270" s="587"/>
      <c r="B4270" s="291">
        <v>9</v>
      </c>
      <c r="C4270" s="593" t="str">
        <f>_xlfn.CONCAT(Table1[[#This Row],[groupid]],Table1[[#This Row],[Thành phần hao phí]])</f>
        <v>9Sà lan 400T</v>
      </c>
      <c r="D4270" s="594" t="s">
        <v>116</v>
      </c>
      <c r="E4270" s="589" t="s">
        <v>117</v>
      </c>
      <c r="F4270" s="588" t="s">
        <v>103</v>
      </c>
      <c r="G4270" s="595">
        <v>6.9000000000000006E-2</v>
      </c>
      <c r="H4270" s="590">
        <v>891221</v>
      </c>
      <c r="I4270" s="596">
        <v>0.6</v>
      </c>
      <c r="J4270" s="591">
        <v>36897</v>
      </c>
    </row>
    <row r="4271" spans="1:10" ht="15" customHeight="1">
      <c r="A4271" s="587"/>
      <c r="B4271" s="291">
        <v>9</v>
      </c>
      <c r="C4271" s="593" t="str">
        <f>_xlfn.CONCAT(Table1[[#This Row],[groupid]],Table1[[#This Row],[Thành phần hao phí]])</f>
        <v>9Tàu kéo 360CV</v>
      </c>
      <c r="D4271" s="594" t="s">
        <v>120</v>
      </c>
      <c r="E4271" s="589" t="s">
        <v>121</v>
      </c>
      <c r="F4271" s="588" t="s">
        <v>103</v>
      </c>
      <c r="G4271" s="595">
        <v>6.9000000000000006E-2</v>
      </c>
      <c r="H4271" s="590">
        <v>5854397</v>
      </c>
      <c r="I4271" s="596">
        <v>0.6</v>
      </c>
      <c r="J4271" s="591">
        <v>242372</v>
      </c>
    </row>
    <row r="4272" spans="1:10" ht="15" customHeight="1">
      <c r="A4272" s="587"/>
      <c r="B4272" s="291">
        <v>9</v>
      </c>
      <c r="C4272" s="593" t="str">
        <f>_xlfn.CONCAT(Table1[[#This Row],[groupid]],Table1[[#This Row],[Thành phần hao phí]])</f>
        <v>9Cộng</v>
      </c>
      <c r="D4272" s="594"/>
      <c r="E4272" s="589" t="s">
        <v>314</v>
      </c>
      <c r="F4272" s="588"/>
      <c r="G4272" s="595"/>
      <c r="H4272" s="590"/>
      <c r="I4272" s="596"/>
      <c r="J4272" s="591">
        <v>279269</v>
      </c>
    </row>
    <row r="4273" spans="1:10" ht="15" customHeight="1">
      <c r="A4273" s="587">
        <v>10</v>
      </c>
      <c r="B4273" s="291">
        <v>10</v>
      </c>
      <c r="C4273" s="593" t="str">
        <f>_xlfn.CONCAT(Table1[[#This Row],[groupid]],Table1[[#This Row],[Thành phần hao phí]])</f>
        <v>10Vận chuyển đất từ sà lan 400T lên bờ bằng máy đào gầu dây 1,2m3, chiều cao đổ đất &lt;= 3m, bùn đặc</v>
      </c>
      <c r="D4273" s="594" t="s">
        <v>63</v>
      </c>
      <c r="E4273" s="589" t="s">
        <v>77</v>
      </c>
      <c r="F4273" s="588" t="s">
        <v>54</v>
      </c>
      <c r="G4273" s="595">
        <v>1</v>
      </c>
      <c r="H4273" s="590"/>
      <c r="I4273" s="596"/>
      <c r="J4273" s="591"/>
    </row>
    <row r="4274" spans="1:10" ht="15" customHeight="1">
      <c r="A4274" s="587"/>
      <c r="B4274" s="291">
        <v>10</v>
      </c>
      <c r="C4274" s="593" t="str">
        <f>_xlfn.CONCAT(Table1[[#This Row],[groupid]],Table1[[#This Row],[Thành phần hao phí]])</f>
        <v>10b) Nhân công</v>
      </c>
      <c r="D4274" s="594"/>
      <c r="E4274" s="589" t="s">
        <v>229</v>
      </c>
      <c r="F4274" s="588"/>
      <c r="G4274" s="595"/>
      <c r="H4274" s="590"/>
      <c r="I4274" s="596"/>
      <c r="J4274" s="591">
        <v>88740</v>
      </c>
    </row>
    <row r="4275" spans="1:10" ht="15" customHeight="1">
      <c r="A4275" s="587"/>
      <c r="B4275" s="291">
        <v>10</v>
      </c>
      <c r="C4275" s="593" t="str">
        <f>_xlfn.CONCAT(Table1[[#This Row],[groupid]],Table1[[#This Row],[Thành phần hao phí]])</f>
        <v>10Nhân công 3,5/7, nhóm 1</v>
      </c>
      <c r="D4275" s="594" t="s">
        <v>96</v>
      </c>
      <c r="E4275" s="589" t="s">
        <v>97</v>
      </c>
      <c r="F4275" s="588" t="s">
        <v>93</v>
      </c>
      <c r="G4275" s="595">
        <v>0.36</v>
      </c>
      <c r="H4275" s="590">
        <v>246500</v>
      </c>
      <c r="I4275" s="596">
        <v>1</v>
      </c>
      <c r="J4275" s="591">
        <v>88740</v>
      </c>
    </row>
    <row r="4276" spans="1:10" ht="15" customHeight="1">
      <c r="A4276" s="587"/>
      <c r="B4276" s="291">
        <v>10</v>
      </c>
      <c r="C4276" s="593" t="str">
        <f>_xlfn.CONCAT(Table1[[#This Row],[groupid]],Table1[[#This Row],[Thành phần hao phí]])</f>
        <v>10c) Máy thi công</v>
      </c>
      <c r="D4276" s="594"/>
      <c r="E4276" s="589" t="s">
        <v>230</v>
      </c>
      <c r="F4276" s="588"/>
      <c r="G4276" s="595"/>
      <c r="H4276" s="590"/>
      <c r="I4276" s="596"/>
      <c r="J4276" s="591">
        <v>985844</v>
      </c>
    </row>
    <row r="4277" spans="1:10" ht="15" customHeight="1">
      <c r="A4277" s="587"/>
      <c r="B4277" s="291">
        <v>10</v>
      </c>
      <c r="C4277" s="593" t="str">
        <f>_xlfn.CONCAT(Table1[[#This Row],[groupid]],Table1[[#This Row],[Thành phần hao phí]])</f>
        <v>10Máy đào gầu dây 1,2m3</v>
      </c>
      <c r="D4277" s="594" t="s">
        <v>105</v>
      </c>
      <c r="E4277" s="589" t="s">
        <v>106</v>
      </c>
      <c r="F4277" s="588" t="s">
        <v>103</v>
      </c>
      <c r="G4277" s="595">
        <v>0.192</v>
      </c>
      <c r="H4277" s="590">
        <v>3565793</v>
      </c>
      <c r="I4277" s="596">
        <v>1</v>
      </c>
      <c r="J4277" s="591">
        <v>684632</v>
      </c>
    </row>
    <row r="4278" spans="1:10" ht="15" customHeight="1">
      <c r="A4278" s="587"/>
      <c r="B4278" s="291">
        <v>10</v>
      </c>
      <c r="C4278" s="593" t="str">
        <f>_xlfn.CONCAT(Table1[[#This Row],[groupid]],Table1[[#This Row],[Thành phần hao phí]])</f>
        <v>10Sà lan 250T</v>
      </c>
      <c r="D4278" s="594" t="s">
        <v>113</v>
      </c>
      <c r="E4278" s="589" t="s">
        <v>114</v>
      </c>
      <c r="F4278" s="588" t="s">
        <v>103</v>
      </c>
      <c r="G4278" s="595">
        <v>0.192</v>
      </c>
      <c r="H4278" s="590">
        <v>677592</v>
      </c>
      <c r="I4278" s="596">
        <v>1</v>
      </c>
      <c r="J4278" s="591">
        <v>130098</v>
      </c>
    </row>
    <row r="4279" spans="1:10" ht="15" customHeight="1">
      <c r="A4279" s="587"/>
      <c r="B4279" s="291">
        <v>10</v>
      </c>
      <c r="C4279" s="593" t="str">
        <f>_xlfn.CONCAT(Table1[[#This Row],[groupid]],Table1[[#This Row],[Thành phần hao phí]])</f>
        <v>10Sà lan 400T</v>
      </c>
      <c r="D4279" s="594" t="s">
        <v>116</v>
      </c>
      <c r="E4279" s="589" t="s">
        <v>117</v>
      </c>
      <c r="F4279" s="588" t="s">
        <v>103</v>
      </c>
      <c r="G4279" s="595">
        <v>0.192</v>
      </c>
      <c r="H4279" s="590">
        <v>891221</v>
      </c>
      <c r="I4279" s="596">
        <v>1</v>
      </c>
      <c r="J4279" s="591">
        <v>171114</v>
      </c>
    </row>
    <row r="4280" spans="1:10" ht="15" customHeight="1">
      <c r="A4280" s="587"/>
      <c r="B4280" s="291">
        <v>10</v>
      </c>
      <c r="C4280" s="593" t="str">
        <f>_xlfn.CONCAT(Table1[[#This Row],[groupid]],Table1[[#This Row],[Thành phần hao phí]])</f>
        <v>10Cộng</v>
      </c>
      <c r="D4280" s="594"/>
      <c r="E4280" s="589" t="s">
        <v>314</v>
      </c>
      <c r="F4280" s="588"/>
      <c r="G4280" s="595"/>
      <c r="H4280" s="590"/>
      <c r="I4280" s="596"/>
      <c r="J4280" s="591">
        <v>985844</v>
      </c>
    </row>
    <row r="4281" spans="1:10" ht="15" customHeight="1">
      <c r="A4281" s="587">
        <v>11</v>
      </c>
      <c r="B4281" s="291">
        <v>11</v>
      </c>
      <c r="C4281" s="593" t="str">
        <f>_xlfn.CONCAT(Table1[[#This Row],[groupid]],Table1[[#This Row],[Thành phần hao phí]])</f>
        <v>110</v>
      </c>
      <c r="D4281" s="594">
        <v>0</v>
      </c>
      <c r="E4281" s="589">
        <v>0</v>
      </c>
      <c r="F4281" s="588">
        <v>0</v>
      </c>
      <c r="G4281" s="595">
        <v>1</v>
      </c>
      <c r="H4281" s="590"/>
      <c r="I4281" s="596"/>
      <c r="J4281" s="591"/>
    </row>
    <row r="4282" spans="1:10" ht="15" customHeight="1">
      <c r="A4282" s="587"/>
      <c r="B4282" s="291">
        <v>11</v>
      </c>
      <c r="C4282" s="593" t="str">
        <f>_xlfn.CONCAT(Table1[[#This Row],[groupid]],Table1[[#This Row],[Thành phần hao phí]])</f>
        <v>11b) Nhân công</v>
      </c>
      <c r="D4282" s="594"/>
      <c r="E4282" s="589" t="s">
        <v>229</v>
      </c>
      <c r="F4282" s="588"/>
      <c r="G4282" s="595"/>
      <c r="H4282" s="590"/>
      <c r="I4282" s="596"/>
      <c r="J4282" s="591">
        <v>243933</v>
      </c>
    </row>
    <row r="4283" spans="1:10" ht="15" customHeight="1">
      <c r="A4283" s="587"/>
      <c r="B4283" s="291">
        <v>11</v>
      </c>
      <c r="C4283" s="593" t="str">
        <f>_xlfn.CONCAT(Table1[[#This Row],[groupid]],Table1[[#This Row],[Thành phần hao phí]])</f>
        <v>11Nhân công 3,5/7, nhóm 1</v>
      </c>
      <c r="D4283" s="594" t="s">
        <v>96</v>
      </c>
      <c r="E4283" s="589" t="s">
        <v>97</v>
      </c>
      <c r="F4283" s="588" t="s">
        <v>93</v>
      </c>
      <c r="G4283" s="595">
        <v>0.36</v>
      </c>
      <c r="H4283" s="590">
        <v>677592</v>
      </c>
      <c r="I4283" s="596">
        <v>1</v>
      </c>
      <c r="J4283" s="591">
        <v>243933</v>
      </c>
    </row>
    <row r="4284" spans="1:10" ht="15" customHeight="1">
      <c r="A4284" s="587"/>
      <c r="B4284" s="291">
        <v>11</v>
      </c>
      <c r="C4284" s="593" t="str">
        <f>_xlfn.CONCAT(Table1[[#This Row],[groupid]],Table1[[#This Row],[Thành phần hao phí]])</f>
        <v>11c) Máy thi công</v>
      </c>
      <c r="D4284" s="594"/>
      <c r="E4284" s="589" t="s">
        <v>230</v>
      </c>
      <c r="F4284" s="588"/>
      <c r="G4284" s="595"/>
      <c r="H4284" s="590"/>
      <c r="I4284" s="596"/>
      <c r="J4284" s="591">
        <v>679403</v>
      </c>
    </row>
    <row r="4285" spans="1:10" ht="15" customHeight="1">
      <c r="A4285" s="587"/>
      <c r="B4285" s="291">
        <v>11</v>
      </c>
      <c r="C4285" s="593" t="str">
        <f>_xlfn.CONCAT(Table1[[#This Row],[groupid]],Table1[[#This Row],[Thành phần hao phí]])</f>
        <v>11Máy đào gầu dây 1,2m3</v>
      </c>
      <c r="D4285" s="594" t="s">
        <v>105</v>
      </c>
      <c r="E4285" s="589" t="s">
        <v>106</v>
      </c>
      <c r="F4285" s="588" t="s">
        <v>103</v>
      </c>
      <c r="G4285" s="595">
        <v>0.192</v>
      </c>
      <c r="H4285" s="590">
        <v>3538558</v>
      </c>
      <c r="I4285" s="596">
        <v>1</v>
      </c>
      <c r="J4285" s="591">
        <v>679403</v>
      </c>
    </row>
    <row r="4286" spans="1:10" ht="15" customHeight="1">
      <c r="A4286" s="587"/>
      <c r="B4286" s="291">
        <v>11</v>
      </c>
      <c r="C4286" s="593" t="str">
        <f>_xlfn.CONCAT(Table1[[#This Row],[groupid]],Table1[[#This Row],[Thành phần hao phí]])</f>
        <v>11Sà lan 250T</v>
      </c>
      <c r="D4286" s="594" t="s">
        <v>113</v>
      </c>
      <c r="E4286" s="589" t="s">
        <v>114</v>
      </c>
      <c r="F4286" s="588" t="s">
        <v>103</v>
      </c>
      <c r="G4286" s="595">
        <v>0.192</v>
      </c>
      <c r="H4286" s="590">
        <v>0</v>
      </c>
      <c r="I4286" s="596">
        <v>1</v>
      </c>
      <c r="J4286" s="591">
        <v>0</v>
      </c>
    </row>
    <row r="4287" spans="1:10" ht="15" customHeight="1">
      <c r="A4287" s="587"/>
      <c r="B4287" s="291">
        <v>11</v>
      </c>
      <c r="C4287" s="593" t="str">
        <f>_xlfn.CONCAT(Table1[[#This Row],[groupid]],Table1[[#This Row],[Thành phần hao phí]])</f>
        <v>11Sà lan 400T</v>
      </c>
      <c r="D4287" s="594" t="s">
        <v>116</v>
      </c>
      <c r="E4287" s="589" t="s">
        <v>117</v>
      </c>
      <c r="F4287" s="588" t="s">
        <v>103</v>
      </c>
      <c r="G4287" s="595">
        <v>0.192</v>
      </c>
      <c r="H4287" s="590">
        <v>0</v>
      </c>
      <c r="I4287" s="596">
        <v>1</v>
      </c>
      <c r="J4287" s="591">
        <v>0</v>
      </c>
    </row>
    <row r="4288" spans="1:10" ht="15" customHeight="1">
      <c r="A4288" s="587"/>
      <c r="B4288" s="291">
        <v>11</v>
      </c>
      <c r="C4288" s="593" t="str">
        <f>_xlfn.CONCAT(Table1[[#This Row],[groupid]],Table1[[#This Row],[Thành phần hao phí]])</f>
        <v>11Cộng</v>
      </c>
      <c r="D4288" s="594"/>
      <c r="E4288" s="589" t="s">
        <v>314</v>
      </c>
      <c r="F4288" s="588"/>
      <c r="G4288" s="595"/>
      <c r="H4288" s="590"/>
      <c r="I4288" s="596"/>
      <c r="J4288" s="591">
        <v>679403</v>
      </c>
    </row>
    <row r="4289" spans="1:10" ht="15" customHeight="1">
      <c r="A4289" s="587">
        <v>12</v>
      </c>
      <c r="B4289" s="291">
        <v>12</v>
      </c>
      <c r="C4289" s="593" t="str">
        <f>_xlfn.CONCAT(Table1[[#This Row],[groupid]],Table1[[#This Row],[Thành phần hao phí]])</f>
        <v>120</v>
      </c>
      <c r="D4289" s="594">
        <v>0</v>
      </c>
      <c r="E4289" s="589">
        <v>0</v>
      </c>
      <c r="F4289" s="588">
        <v>0</v>
      </c>
      <c r="G4289" s="595">
        <v>1</v>
      </c>
      <c r="H4289" s="590"/>
      <c r="I4289" s="596"/>
      <c r="J4289" s="591"/>
    </row>
    <row r="4290" spans="1:10" ht="15" customHeight="1">
      <c r="A4290" s="587"/>
      <c r="B4290" s="291">
        <v>12</v>
      </c>
      <c r="C4290" s="593" t="str">
        <f>_xlfn.CONCAT(Table1[[#This Row],[groupid]],Table1[[#This Row],[Thành phần hao phí]])</f>
        <v>12b) Nhân công</v>
      </c>
      <c r="D4290" s="594"/>
      <c r="E4290" s="589" t="s">
        <v>229</v>
      </c>
      <c r="F4290" s="588"/>
      <c r="G4290" s="595"/>
      <c r="H4290" s="590"/>
      <c r="I4290" s="596"/>
      <c r="J4290" s="591">
        <v>0</v>
      </c>
    </row>
    <row r="4291" spans="1:10" ht="15" customHeight="1">
      <c r="A4291" s="587"/>
      <c r="B4291" s="291">
        <v>12</v>
      </c>
      <c r="C4291" s="593" t="str">
        <f>_xlfn.CONCAT(Table1[[#This Row],[groupid]],Table1[[#This Row],[Thành phần hao phí]])</f>
        <v>12Nhân công 3,5/7, nhóm 1</v>
      </c>
      <c r="D4291" s="594" t="s">
        <v>96</v>
      </c>
      <c r="E4291" s="589" t="s">
        <v>97</v>
      </c>
      <c r="F4291" s="588" t="s">
        <v>93</v>
      </c>
      <c r="G4291" s="595">
        <v>0.36</v>
      </c>
      <c r="H4291" s="590">
        <v>0</v>
      </c>
      <c r="I4291" s="596">
        <v>1</v>
      </c>
      <c r="J4291" s="591">
        <v>0</v>
      </c>
    </row>
    <row r="4292" spans="1:10" ht="15" customHeight="1">
      <c r="A4292" s="587"/>
      <c r="B4292" s="291">
        <v>12</v>
      </c>
      <c r="C4292" s="593" t="str">
        <f>_xlfn.CONCAT(Table1[[#This Row],[groupid]],Table1[[#This Row],[Thành phần hao phí]])</f>
        <v>12c) Máy thi công</v>
      </c>
      <c r="D4292" s="594"/>
      <c r="E4292" s="589" t="s">
        <v>230</v>
      </c>
      <c r="F4292" s="588"/>
      <c r="G4292" s="595"/>
      <c r="H4292" s="590"/>
      <c r="I4292" s="596"/>
      <c r="J4292" s="591">
        <v>0</v>
      </c>
    </row>
    <row r="4293" spans="1:10" ht="15" customHeight="1">
      <c r="A4293" s="587"/>
      <c r="B4293" s="291">
        <v>12</v>
      </c>
      <c r="C4293" s="593" t="str">
        <f>_xlfn.CONCAT(Table1[[#This Row],[groupid]],Table1[[#This Row],[Thành phần hao phí]])</f>
        <v>12Máy đào gầu dây 1,2m3</v>
      </c>
      <c r="D4293" s="594" t="s">
        <v>105</v>
      </c>
      <c r="E4293" s="589" t="s">
        <v>106</v>
      </c>
      <c r="F4293" s="588" t="s">
        <v>103</v>
      </c>
      <c r="G4293" s="595">
        <v>0.192</v>
      </c>
      <c r="H4293" s="590">
        <v>0</v>
      </c>
      <c r="I4293" s="596">
        <v>1</v>
      </c>
      <c r="J4293" s="591">
        <v>0</v>
      </c>
    </row>
    <row r="4294" spans="1:10" ht="15" customHeight="1">
      <c r="A4294" s="587"/>
      <c r="B4294" s="291">
        <v>12</v>
      </c>
      <c r="C4294" s="593" t="str">
        <f>_xlfn.CONCAT(Table1[[#This Row],[groupid]],Table1[[#This Row],[Thành phần hao phí]])</f>
        <v>12Sà lan 250T</v>
      </c>
      <c r="D4294" s="594" t="s">
        <v>113</v>
      </c>
      <c r="E4294" s="589" t="s">
        <v>114</v>
      </c>
      <c r="F4294" s="588" t="s">
        <v>103</v>
      </c>
      <c r="G4294" s="595">
        <v>0.192</v>
      </c>
      <c r="H4294" s="590">
        <v>0</v>
      </c>
      <c r="I4294" s="596">
        <v>1</v>
      </c>
      <c r="J4294" s="591">
        <v>0</v>
      </c>
    </row>
    <row r="4295" spans="1:10" ht="15" customHeight="1">
      <c r="A4295" s="587"/>
      <c r="B4295" s="291">
        <v>12</v>
      </c>
      <c r="C4295" s="593" t="str">
        <f>_xlfn.CONCAT(Table1[[#This Row],[groupid]],Table1[[#This Row],[Thành phần hao phí]])</f>
        <v>12Sà lan 400T</v>
      </c>
      <c r="D4295" s="594" t="s">
        <v>116</v>
      </c>
      <c r="E4295" s="589" t="s">
        <v>117</v>
      </c>
      <c r="F4295" s="588" t="s">
        <v>103</v>
      </c>
      <c r="G4295" s="595">
        <v>0.192</v>
      </c>
      <c r="H4295" s="590">
        <v>0</v>
      </c>
      <c r="I4295" s="596">
        <v>1</v>
      </c>
      <c r="J4295" s="591">
        <v>0</v>
      </c>
    </row>
    <row r="4296" spans="1:10" ht="15" customHeight="1">
      <c r="A4296" s="587"/>
      <c r="B4296" s="291">
        <v>12</v>
      </c>
      <c r="C4296" s="593" t="str">
        <f>_xlfn.CONCAT(Table1[[#This Row],[groupid]],Table1[[#This Row],[Thành phần hao phí]])</f>
        <v>12Cộng</v>
      </c>
      <c r="D4296" s="594"/>
      <c r="E4296" s="589" t="s">
        <v>314</v>
      </c>
      <c r="F4296" s="588"/>
      <c r="G4296" s="595"/>
      <c r="H4296" s="590"/>
      <c r="I4296" s="596"/>
      <c r="J4296" s="591">
        <v>0</v>
      </c>
    </row>
    <row r="4297" spans="1:10" ht="15" customHeight="1">
      <c r="A4297" s="587">
        <v>13</v>
      </c>
      <c r="B4297" s="291">
        <v>13</v>
      </c>
      <c r="C4297" s="593" t="str">
        <f>_xlfn.CONCAT(Table1[[#This Row],[groupid]],Table1[[#This Row],[Thành phần hao phí]])</f>
        <v>130</v>
      </c>
      <c r="D4297" s="594">
        <v>0</v>
      </c>
      <c r="E4297" s="589">
        <v>0</v>
      </c>
      <c r="F4297" s="588">
        <v>0</v>
      </c>
      <c r="G4297" s="595">
        <v>1</v>
      </c>
      <c r="H4297" s="590"/>
      <c r="I4297" s="596"/>
      <c r="J4297" s="591"/>
    </row>
    <row r="4298" spans="1:10" ht="15" customHeight="1">
      <c r="A4298" s="587"/>
      <c r="B4298" s="291">
        <v>13</v>
      </c>
      <c r="C4298" s="593" t="str">
        <f>_xlfn.CONCAT(Table1[[#This Row],[groupid]],Table1[[#This Row],[Thành phần hao phí]])</f>
        <v>13b) Nhân công</v>
      </c>
      <c r="D4298" s="594"/>
      <c r="E4298" s="589" t="s">
        <v>229</v>
      </c>
      <c r="F4298" s="588"/>
      <c r="G4298" s="595"/>
      <c r="H4298" s="590"/>
      <c r="I4298" s="596"/>
      <c r="J4298" s="591">
        <v>0</v>
      </c>
    </row>
    <row r="4299" spans="1:10" ht="15" customHeight="1">
      <c r="A4299" s="587"/>
      <c r="B4299" s="291">
        <v>13</v>
      </c>
      <c r="C4299" s="593" t="str">
        <f>_xlfn.CONCAT(Table1[[#This Row],[groupid]],Table1[[#This Row],[Thành phần hao phí]])</f>
        <v>13Nhân công 3,5/7, nhóm 1</v>
      </c>
      <c r="D4299" s="594" t="s">
        <v>96</v>
      </c>
      <c r="E4299" s="589" t="s">
        <v>97</v>
      </c>
      <c r="F4299" s="588" t="s">
        <v>93</v>
      </c>
      <c r="G4299" s="595">
        <v>0.36</v>
      </c>
      <c r="H4299" s="590">
        <v>0</v>
      </c>
      <c r="I4299" s="596">
        <v>1</v>
      </c>
      <c r="J4299" s="591">
        <v>0</v>
      </c>
    </row>
    <row r="4300" spans="1:10" ht="15" customHeight="1">
      <c r="A4300" s="587"/>
      <c r="B4300" s="291">
        <v>13</v>
      </c>
      <c r="C4300" s="593" t="str">
        <f>_xlfn.CONCAT(Table1[[#This Row],[groupid]],Table1[[#This Row],[Thành phần hao phí]])</f>
        <v>13c) Máy thi công</v>
      </c>
      <c r="D4300" s="594"/>
      <c r="E4300" s="589" t="s">
        <v>230</v>
      </c>
      <c r="F4300" s="588"/>
      <c r="G4300" s="595"/>
      <c r="H4300" s="590"/>
      <c r="I4300" s="596"/>
      <c r="J4300" s="591">
        <v>0</v>
      </c>
    </row>
    <row r="4301" spans="1:10" ht="15" customHeight="1">
      <c r="A4301" s="587"/>
      <c r="B4301" s="291">
        <v>13</v>
      </c>
      <c r="C4301" s="593" t="str">
        <f>_xlfn.CONCAT(Table1[[#This Row],[groupid]],Table1[[#This Row],[Thành phần hao phí]])</f>
        <v>13Máy đào gầu dây 1,2m3</v>
      </c>
      <c r="D4301" s="594" t="s">
        <v>105</v>
      </c>
      <c r="E4301" s="589" t="s">
        <v>106</v>
      </c>
      <c r="F4301" s="588" t="s">
        <v>103</v>
      </c>
      <c r="G4301" s="595">
        <v>0.192</v>
      </c>
      <c r="H4301" s="590">
        <v>0</v>
      </c>
      <c r="I4301" s="596">
        <v>1</v>
      </c>
      <c r="J4301" s="591">
        <v>0</v>
      </c>
    </row>
    <row r="4302" spans="1:10" ht="15" customHeight="1">
      <c r="A4302" s="587"/>
      <c r="B4302" s="291">
        <v>13</v>
      </c>
      <c r="C4302" s="593" t="str">
        <f>_xlfn.CONCAT(Table1[[#This Row],[groupid]],Table1[[#This Row],[Thành phần hao phí]])</f>
        <v>13Sà lan 250T</v>
      </c>
      <c r="D4302" s="594" t="s">
        <v>113</v>
      </c>
      <c r="E4302" s="589" t="s">
        <v>114</v>
      </c>
      <c r="F4302" s="588" t="s">
        <v>103</v>
      </c>
      <c r="G4302" s="595">
        <v>0.192</v>
      </c>
      <c r="H4302" s="590">
        <v>0</v>
      </c>
      <c r="I4302" s="596">
        <v>1</v>
      </c>
      <c r="J4302" s="591">
        <v>0</v>
      </c>
    </row>
    <row r="4303" spans="1:10" ht="15" customHeight="1">
      <c r="A4303" s="587"/>
      <c r="B4303" s="291">
        <v>13</v>
      </c>
      <c r="C4303" s="593" t="str">
        <f>_xlfn.CONCAT(Table1[[#This Row],[groupid]],Table1[[#This Row],[Thành phần hao phí]])</f>
        <v>13Sà lan 400T</v>
      </c>
      <c r="D4303" s="594" t="s">
        <v>116</v>
      </c>
      <c r="E4303" s="589" t="s">
        <v>117</v>
      </c>
      <c r="F4303" s="588" t="s">
        <v>103</v>
      </c>
      <c r="G4303" s="595">
        <v>0.192</v>
      </c>
      <c r="H4303" s="590">
        <v>0</v>
      </c>
      <c r="I4303" s="596">
        <v>1</v>
      </c>
      <c r="J4303" s="591">
        <v>0</v>
      </c>
    </row>
    <row r="4304" spans="1:10" ht="15" customHeight="1">
      <c r="A4304" s="587"/>
      <c r="B4304" s="291">
        <v>13</v>
      </c>
      <c r="C4304" s="593" t="str">
        <f>_xlfn.CONCAT(Table1[[#This Row],[groupid]],Table1[[#This Row],[Thành phần hao phí]])</f>
        <v>13Cộng</v>
      </c>
      <c r="D4304" s="594"/>
      <c r="E4304" s="589" t="s">
        <v>314</v>
      </c>
      <c r="F4304" s="588"/>
      <c r="G4304" s="595"/>
      <c r="H4304" s="590"/>
      <c r="I4304" s="596"/>
      <c r="J4304" s="591">
        <v>0</v>
      </c>
    </row>
    <row r="4305" spans="1:10" ht="15" customHeight="1">
      <c r="A4305" s="587">
        <v>14</v>
      </c>
      <c r="B4305" s="291">
        <v>14</v>
      </c>
      <c r="C4305" s="593" t="str">
        <f>_xlfn.CONCAT(Table1[[#This Row],[groupid]],Table1[[#This Row],[Thành phần hao phí]])</f>
        <v>140</v>
      </c>
      <c r="D4305" s="594">
        <v>0</v>
      </c>
      <c r="E4305" s="589">
        <v>0</v>
      </c>
      <c r="F4305" s="588">
        <v>0</v>
      </c>
      <c r="G4305" s="595">
        <v>1</v>
      </c>
      <c r="H4305" s="590"/>
      <c r="I4305" s="596"/>
      <c r="J4305" s="591"/>
    </row>
    <row r="4306" spans="1:10" ht="15" customHeight="1">
      <c r="A4306" s="587"/>
      <c r="B4306" s="291">
        <v>14</v>
      </c>
      <c r="C4306" s="593" t="str">
        <f>_xlfn.CONCAT(Table1[[#This Row],[groupid]],Table1[[#This Row],[Thành phần hao phí]])</f>
        <v>14b) Nhân công</v>
      </c>
      <c r="D4306" s="594"/>
      <c r="E4306" s="589" t="s">
        <v>229</v>
      </c>
      <c r="F4306" s="588"/>
      <c r="G4306" s="595"/>
      <c r="H4306" s="590"/>
      <c r="I4306" s="596"/>
      <c r="J4306" s="591">
        <v>0</v>
      </c>
    </row>
    <row r="4307" spans="1:10" ht="15" customHeight="1">
      <c r="A4307" s="587"/>
      <c r="B4307" s="291">
        <v>14</v>
      </c>
      <c r="C4307" s="593" t="str">
        <f>_xlfn.CONCAT(Table1[[#This Row],[groupid]],Table1[[#This Row],[Thành phần hao phí]])</f>
        <v>14Nhân công 3,5/7, nhóm 1</v>
      </c>
      <c r="D4307" s="594" t="s">
        <v>96</v>
      </c>
      <c r="E4307" s="589" t="s">
        <v>97</v>
      </c>
      <c r="F4307" s="588" t="s">
        <v>93</v>
      </c>
      <c r="G4307" s="595">
        <v>0.36</v>
      </c>
      <c r="H4307" s="590">
        <v>0</v>
      </c>
      <c r="I4307" s="596">
        <v>1</v>
      </c>
      <c r="J4307" s="591">
        <v>0</v>
      </c>
    </row>
    <row r="4308" spans="1:10" ht="15" customHeight="1">
      <c r="A4308" s="587"/>
      <c r="B4308" s="291">
        <v>14</v>
      </c>
      <c r="C4308" s="593" t="str">
        <f>_xlfn.CONCAT(Table1[[#This Row],[groupid]],Table1[[#This Row],[Thành phần hao phí]])</f>
        <v>14c) Máy thi công</v>
      </c>
      <c r="D4308" s="594"/>
      <c r="E4308" s="589" t="s">
        <v>230</v>
      </c>
      <c r="F4308" s="588"/>
      <c r="G4308" s="595"/>
      <c r="H4308" s="590"/>
      <c r="I4308" s="596"/>
      <c r="J4308" s="591">
        <v>0</v>
      </c>
    </row>
    <row r="4309" spans="1:10" ht="15" customHeight="1">
      <c r="A4309" s="587"/>
      <c r="B4309" s="291">
        <v>14</v>
      </c>
      <c r="C4309" s="593" t="str">
        <f>_xlfn.CONCAT(Table1[[#This Row],[groupid]],Table1[[#This Row],[Thành phần hao phí]])</f>
        <v>14Máy đào gầu dây 1,2m3</v>
      </c>
      <c r="D4309" s="594" t="s">
        <v>105</v>
      </c>
      <c r="E4309" s="589" t="s">
        <v>106</v>
      </c>
      <c r="F4309" s="588" t="s">
        <v>103</v>
      </c>
      <c r="G4309" s="595">
        <v>0.192</v>
      </c>
      <c r="H4309" s="590">
        <v>0</v>
      </c>
      <c r="I4309" s="596">
        <v>1</v>
      </c>
      <c r="J4309" s="591">
        <v>0</v>
      </c>
    </row>
    <row r="4310" spans="1:10" ht="15" customHeight="1">
      <c r="A4310" s="587"/>
      <c r="B4310" s="291">
        <v>14</v>
      </c>
      <c r="C4310" s="593" t="str">
        <f>_xlfn.CONCAT(Table1[[#This Row],[groupid]],Table1[[#This Row],[Thành phần hao phí]])</f>
        <v>14Sà lan 250T</v>
      </c>
      <c r="D4310" s="594" t="s">
        <v>113</v>
      </c>
      <c r="E4310" s="589" t="s">
        <v>114</v>
      </c>
      <c r="F4310" s="588" t="s">
        <v>103</v>
      </c>
      <c r="G4310" s="595">
        <v>0.192</v>
      </c>
      <c r="H4310" s="590">
        <v>0</v>
      </c>
      <c r="I4310" s="596">
        <v>1</v>
      </c>
      <c r="J4310" s="591">
        <v>0</v>
      </c>
    </row>
    <row r="4311" spans="1:10" ht="15" customHeight="1">
      <c r="A4311" s="587"/>
      <c r="B4311" s="291">
        <v>14</v>
      </c>
      <c r="C4311" s="593" t="str">
        <f>_xlfn.CONCAT(Table1[[#This Row],[groupid]],Table1[[#This Row],[Thành phần hao phí]])</f>
        <v>14Sà lan 400T</v>
      </c>
      <c r="D4311" s="594" t="s">
        <v>116</v>
      </c>
      <c r="E4311" s="589" t="s">
        <v>117</v>
      </c>
      <c r="F4311" s="588" t="s">
        <v>103</v>
      </c>
      <c r="G4311" s="595">
        <v>0.192</v>
      </c>
      <c r="H4311" s="590">
        <v>0</v>
      </c>
      <c r="I4311" s="596">
        <v>1</v>
      </c>
      <c r="J4311" s="591">
        <v>0</v>
      </c>
    </row>
    <row r="4312" spans="1:10" ht="15" customHeight="1">
      <c r="A4312" s="587"/>
      <c r="B4312" s="291">
        <v>14</v>
      </c>
      <c r="C4312" s="593" t="str">
        <f>_xlfn.CONCAT(Table1[[#This Row],[groupid]],Table1[[#This Row],[Thành phần hao phí]])</f>
        <v>14Cộng</v>
      </c>
      <c r="D4312" s="594"/>
      <c r="E4312" s="589" t="s">
        <v>314</v>
      </c>
      <c r="F4312" s="588"/>
      <c r="G4312" s="595"/>
      <c r="H4312" s="590"/>
      <c r="I4312" s="596"/>
      <c r="J4312" s="591">
        <v>0</v>
      </c>
    </row>
    <row r="4313" spans="1:10" ht="15" customHeight="1">
      <c r="A4313" s="587">
        <v>15</v>
      </c>
      <c r="B4313" s="291">
        <v>15</v>
      </c>
      <c r="C4313" s="593" t="str">
        <f>_xlfn.CONCAT(Table1[[#This Row],[groupid]],Table1[[#This Row],[Thành phần hao phí]])</f>
        <v>150</v>
      </c>
      <c r="D4313" s="594">
        <v>0</v>
      </c>
      <c r="E4313" s="589">
        <v>0</v>
      </c>
      <c r="F4313" s="588">
        <v>0</v>
      </c>
      <c r="G4313" s="595">
        <v>1</v>
      </c>
      <c r="H4313" s="590"/>
      <c r="I4313" s="596"/>
      <c r="J4313" s="591"/>
    </row>
    <row r="4314" spans="1:10" ht="15" customHeight="1">
      <c r="A4314" s="587"/>
      <c r="B4314" s="291">
        <v>15</v>
      </c>
      <c r="C4314" s="593" t="str">
        <f>_xlfn.CONCAT(Table1[[#This Row],[groupid]],Table1[[#This Row],[Thành phần hao phí]])</f>
        <v>15b) Nhân công</v>
      </c>
      <c r="D4314" s="594"/>
      <c r="E4314" s="589" t="s">
        <v>229</v>
      </c>
      <c r="F4314" s="588"/>
      <c r="G4314" s="595"/>
      <c r="H4314" s="590"/>
      <c r="I4314" s="596"/>
      <c r="J4314" s="591">
        <v>0</v>
      </c>
    </row>
    <row r="4315" spans="1:10" ht="15" customHeight="1">
      <c r="A4315" s="587"/>
      <c r="B4315" s="291">
        <v>15</v>
      </c>
      <c r="C4315" s="593" t="str">
        <f>_xlfn.CONCAT(Table1[[#This Row],[groupid]],Table1[[#This Row],[Thành phần hao phí]])</f>
        <v>15Nhân công 3,5/7, nhóm 1</v>
      </c>
      <c r="D4315" s="594" t="s">
        <v>96</v>
      </c>
      <c r="E4315" s="589" t="s">
        <v>97</v>
      </c>
      <c r="F4315" s="588" t="s">
        <v>93</v>
      </c>
      <c r="G4315" s="595">
        <v>0.36</v>
      </c>
      <c r="H4315" s="590">
        <v>0</v>
      </c>
      <c r="I4315" s="596">
        <v>1</v>
      </c>
      <c r="J4315" s="591">
        <v>0</v>
      </c>
    </row>
    <row r="4316" spans="1:10" ht="15" customHeight="1">
      <c r="A4316" s="587"/>
      <c r="B4316" s="291">
        <v>15</v>
      </c>
      <c r="C4316" s="593" t="str">
        <f>_xlfn.CONCAT(Table1[[#This Row],[groupid]],Table1[[#This Row],[Thành phần hao phí]])</f>
        <v>15c) Máy thi công</v>
      </c>
      <c r="D4316" s="594"/>
      <c r="E4316" s="589" t="s">
        <v>230</v>
      </c>
      <c r="F4316" s="588"/>
      <c r="G4316" s="595"/>
      <c r="H4316" s="590"/>
      <c r="I4316" s="596"/>
      <c r="J4316" s="591">
        <v>0</v>
      </c>
    </row>
    <row r="4317" spans="1:10" ht="15" customHeight="1">
      <c r="A4317" s="587"/>
      <c r="B4317" s="291">
        <v>15</v>
      </c>
      <c r="C4317" s="593" t="str">
        <f>_xlfn.CONCAT(Table1[[#This Row],[groupid]],Table1[[#This Row],[Thành phần hao phí]])</f>
        <v>15Máy đào gầu dây 1,2m3</v>
      </c>
      <c r="D4317" s="594" t="s">
        <v>105</v>
      </c>
      <c r="E4317" s="589" t="s">
        <v>106</v>
      </c>
      <c r="F4317" s="588" t="s">
        <v>103</v>
      </c>
      <c r="G4317" s="595">
        <v>0.192</v>
      </c>
      <c r="H4317" s="590">
        <v>0</v>
      </c>
      <c r="I4317" s="596">
        <v>1</v>
      </c>
      <c r="J4317" s="591">
        <v>0</v>
      </c>
    </row>
    <row r="4318" spans="1:10" ht="15" customHeight="1">
      <c r="A4318" s="587"/>
      <c r="B4318" s="291">
        <v>15</v>
      </c>
      <c r="C4318" s="593" t="str">
        <f>_xlfn.CONCAT(Table1[[#This Row],[groupid]],Table1[[#This Row],[Thành phần hao phí]])</f>
        <v>15Sà lan 250T</v>
      </c>
      <c r="D4318" s="594" t="s">
        <v>113</v>
      </c>
      <c r="E4318" s="589" t="s">
        <v>114</v>
      </c>
      <c r="F4318" s="588" t="s">
        <v>103</v>
      </c>
      <c r="G4318" s="595">
        <v>0.192</v>
      </c>
      <c r="H4318" s="590">
        <v>0</v>
      </c>
      <c r="I4318" s="596">
        <v>1</v>
      </c>
      <c r="J4318" s="591">
        <v>0</v>
      </c>
    </row>
    <row r="4319" spans="1:10" ht="15" customHeight="1">
      <c r="A4319" s="587"/>
      <c r="B4319" s="291">
        <v>15</v>
      </c>
      <c r="C4319" s="593" t="str">
        <f>_xlfn.CONCAT(Table1[[#This Row],[groupid]],Table1[[#This Row],[Thành phần hao phí]])</f>
        <v>15Sà lan 400T</v>
      </c>
      <c r="D4319" s="594" t="s">
        <v>116</v>
      </c>
      <c r="E4319" s="589" t="s">
        <v>117</v>
      </c>
      <c r="F4319" s="588" t="s">
        <v>103</v>
      </c>
      <c r="G4319" s="595">
        <v>0.192</v>
      </c>
      <c r="H4319" s="590">
        <v>0</v>
      </c>
      <c r="I4319" s="596">
        <v>1</v>
      </c>
      <c r="J4319" s="591">
        <v>0</v>
      </c>
    </row>
    <row r="4320" spans="1:10" ht="15" customHeight="1">
      <c r="A4320" s="587"/>
      <c r="B4320" s="291">
        <v>15</v>
      </c>
      <c r="C4320" s="593" t="str">
        <f>_xlfn.CONCAT(Table1[[#This Row],[groupid]],Table1[[#This Row],[Thành phần hao phí]])</f>
        <v>15Cộng</v>
      </c>
      <c r="D4320" s="594"/>
      <c r="E4320" s="589" t="s">
        <v>314</v>
      </c>
      <c r="F4320" s="588"/>
      <c r="G4320" s="595"/>
      <c r="H4320" s="590"/>
      <c r="I4320" s="596"/>
      <c r="J4320" s="591">
        <v>0</v>
      </c>
    </row>
    <row r="4321" spans="1:10" ht="15" customHeight="1">
      <c r="A4321" s="587">
        <v>16</v>
      </c>
      <c r="B4321" s="291">
        <v>16</v>
      </c>
      <c r="C4321" s="593" t="str">
        <f>_xlfn.CONCAT(Table1[[#This Row],[groupid]],Table1[[#This Row],[Thành phần hao phí]])</f>
        <v>160</v>
      </c>
      <c r="D4321" s="594">
        <v>0</v>
      </c>
      <c r="E4321" s="589">
        <v>0</v>
      </c>
      <c r="F4321" s="588">
        <v>0</v>
      </c>
      <c r="G4321" s="595">
        <v>1</v>
      </c>
      <c r="H4321" s="590"/>
      <c r="I4321" s="596"/>
      <c r="J4321" s="591"/>
    </row>
    <row r="4322" spans="1:10" ht="15" customHeight="1">
      <c r="A4322" s="587"/>
      <c r="B4322" s="291">
        <v>16</v>
      </c>
      <c r="C4322" s="593" t="str">
        <f>_xlfn.CONCAT(Table1[[#This Row],[groupid]],Table1[[#This Row],[Thành phần hao phí]])</f>
        <v>16b) Nhân công</v>
      </c>
      <c r="D4322" s="594"/>
      <c r="E4322" s="589" t="s">
        <v>229</v>
      </c>
      <c r="F4322" s="588"/>
      <c r="G4322" s="595"/>
      <c r="H4322" s="590"/>
      <c r="I4322" s="596"/>
      <c r="J4322" s="591">
        <v>0</v>
      </c>
    </row>
    <row r="4323" spans="1:10" ht="15" customHeight="1">
      <c r="A4323" s="587"/>
      <c r="B4323" s="291">
        <v>16</v>
      </c>
      <c r="C4323" s="593" t="str">
        <f>_xlfn.CONCAT(Table1[[#This Row],[groupid]],Table1[[#This Row],[Thành phần hao phí]])</f>
        <v>16Nhân công 3,5/7, nhóm 1</v>
      </c>
      <c r="D4323" s="594" t="s">
        <v>96</v>
      </c>
      <c r="E4323" s="589" t="s">
        <v>97</v>
      </c>
      <c r="F4323" s="588" t="s">
        <v>93</v>
      </c>
      <c r="G4323" s="595">
        <v>0.36</v>
      </c>
      <c r="H4323" s="590">
        <v>0</v>
      </c>
      <c r="I4323" s="596">
        <v>1</v>
      </c>
      <c r="J4323" s="591">
        <v>0</v>
      </c>
    </row>
    <row r="4324" spans="1:10" ht="15" customHeight="1">
      <c r="A4324" s="587"/>
      <c r="B4324" s="291">
        <v>16</v>
      </c>
      <c r="C4324" s="593" t="str">
        <f>_xlfn.CONCAT(Table1[[#This Row],[groupid]],Table1[[#This Row],[Thành phần hao phí]])</f>
        <v>16c) Máy thi công</v>
      </c>
      <c r="D4324" s="594"/>
      <c r="E4324" s="589" t="s">
        <v>230</v>
      </c>
      <c r="F4324" s="588"/>
      <c r="G4324" s="595"/>
      <c r="H4324" s="590"/>
      <c r="I4324" s="596"/>
      <c r="J4324" s="591">
        <v>0</v>
      </c>
    </row>
    <row r="4325" spans="1:10" ht="15" customHeight="1">
      <c r="A4325" s="587"/>
      <c r="B4325" s="291">
        <v>16</v>
      </c>
      <c r="C4325" s="593" t="str">
        <f>_xlfn.CONCAT(Table1[[#This Row],[groupid]],Table1[[#This Row],[Thành phần hao phí]])</f>
        <v>16Máy đào gầu dây 1,2m3</v>
      </c>
      <c r="D4325" s="594" t="s">
        <v>105</v>
      </c>
      <c r="E4325" s="589" t="s">
        <v>106</v>
      </c>
      <c r="F4325" s="588" t="s">
        <v>103</v>
      </c>
      <c r="G4325" s="595">
        <v>0.192</v>
      </c>
      <c r="H4325" s="590">
        <v>0</v>
      </c>
      <c r="I4325" s="596">
        <v>1</v>
      </c>
      <c r="J4325" s="591">
        <v>0</v>
      </c>
    </row>
    <row r="4326" spans="1:10" ht="15" customHeight="1">
      <c r="A4326" s="587"/>
      <c r="B4326" s="291">
        <v>16</v>
      </c>
      <c r="C4326" s="593" t="str">
        <f>_xlfn.CONCAT(Table1[[#This Row],[groupid]],Table1[[#This Row],[Thành phần hao phí]])</f>
        <v>16Sà lan 250T</v>
      </c>
      <c r="D4326" s="594" t="s">
        <v>113</v>
      </c>
      <c r="E4326" s="589" t="s">
        <v>114</v>
      </c>
      <c r="F4326" s="588" t="s">
        <v>103</v>
      </c>
      <c r="G4326" s="595">
        <v>0.192</v>
      </c>
      <c r="H4326" s="590">
        <v>0</v>
      </c>
      <c r="I4326" s="596">
        <v>1</v>
      </c>
      <c r="J4326" s="591">
        <v>0</v>
      </c>
    </row>
    <row r="4327" spans="1:10" ht="15" customHeight="1">
      <c r="A4327" s="587"/>
      <c r="B4327" s="291">
        <v>16</v>
      </c>
      <c r="C4327" s="593" t="str">
        <f>_xlfn.CONCAT(Table1[[#This Row],[groupid]],Table1[[#This Row],[Thành phần hao phí]])</f>
        <v>16Sà lan 400T</v>
      </c>
      <c r="D4327" s="594" t="s">
        <v>116</v>
      </c>
      <c r="E4327" s="589" t="s">
        <v>117</v>
      </c>
      <c r="F4327" s="588" t="s">
        <v>103</v>
      </c>
      <c r="G4327" s="595">
        <v>0.192</v>
      </c>
      <c r="H4327" s="590">
        <v>0</v>
      </c>
      <c r="I4327" s="596">
        <v>1</v>
      </c>
      <c r="J4327" s="591">
        <v>0</v>
      </c>
    </row>
    <row r="4328" spans="1:10" ht="15" customHeight="1">
      <c r="A4328" s="587"/>
      <c r="B4328" s="291">
        <v>16</v>
      </c>
      <c r="C4328" s="593" t="str">
        <f>_xlfn.CONCAT(Table1[[#This Row],[groupid]],Table1[[#This Row],[Thành phần hao phí]])</f>
        <v>16Cộng</v>
      </c>
      <c r="D4328" s="594"/>
      <c r="E4328" s="589" t="s">
        <v>314</v>
      </c>
      <c r="F4328" s="588"/>
      <c r="G4328" s="595"/>
      <c r="H4328" s="590"/>
      <c r="I4328" s="596"/>
      <c r="J4328" s="591">
        <v>0</v>
      </c>
    </row>
    <row r="4329" spans="1:10" ht="15" customHeight="1">
      <c r="A4329" s="587">
        <v>17</v>
      </c>
      <c r="B4329" s="291">
        <v>17</v>
      </c>
      <c r="C4329" s="593" t="str">
        <f>_xlfn.CONCAT(Table1[[#This Row],[groupid]],Table1[[#This Row],[Thành phần hao phí]])</f>
        <v>170</v>
      </c>
      <c r="D4329" s="594">
        <v>0</v>
      </c>
      <c r="E4329" s="589">
        <v>0</v>
      </c>
      <c r="F4329" s="588">
        <v>0</v>
      </c>
      <c r="G4329" s="595">
        <v>1</v>
      </c>
      <c r="H4329" s="590"/>
      <c r="I4329" s="596"/>
      <c r="J4329" s="591"/>
    </row>
    <row r="4330" spans="1:10" ht="15" customHeight="1">
      <c r="A4330" s="587"/>
      <c r="B4330" s="291">
        <v>17</v>
      </c>
      <c r="C4330" s="593" t="str">
        <f>_xlfn.CONCAT(Table1[[#This Row],[groupid]],Table1[[#This Row],[Thành phần hao phí]])</f>
        <v>17b) Nhân công</v>
      </c>
      <c r="D4330" s="594"/>
      <c r="E4330" s="589" t="s">
        <v>229</v>
      </c>
      <c r="F4330" s="588"/>
      <c r="G4330" s="595"/>
      <c r="H4330" s="590"/>
      <c r="I4330" s="596"/>
      <c r="J4330" s="591">
        <v>0</v>
      </c>
    </row>
    <row r="4331" spans="1:10" ht="15" customHeight="1">
      <c r="A4331" s="587"/>
      <c r="B4331" s="291">
        <v>17</v>
      </c>
      <c r="C4331" s="593" t="str">
        <f>_xlfn.CONCAT(Table1[[#This Row],[groupid]],Table1[[#This Row],[Thành phần hao phí]])</f>
        <v>17Nhân công 3,5/7, nhóm 1</v>
      </c>
      <c r="D4331" s="594" t="s">
        <v>96</v>
      </c>
      <c r="E4331" s="589" t="s">
        <v>97</v>
      </c>
      <c r="F4331" s="588" t="s">
        <v>93</v>
      </c>
      <c r="G4331" s="595">
        <v>0.36</v>
      </c>
      <c r="H4331" s="590">
        <v>0</v>
      </c>
      <c r="I4331" s="596">
        <v>1</v>
      </c>
      <c r="J4331" s="591">
        <v>0</v>
      </c>
    </row>
    <row r="4332" spans="1:10" ht="15" customHeight="1">
      <c r="A4332" s="587"/>
      <c r="B4332" s="291">
        <v>17</v>
      </c>
      <c r="C4332" s="593" t="str">
        <f>_xlfn.CONCAT(Table1[[#This Row],[groupid]],Table1[[#This Row],[Thành phần hao phí]])</f>
        <v>17c) Máy thi công</v>
      </c>
      <c r="D4332" s="594"/>
      <c r="E4332" s="589" t="s">
        <v>230</v>
      </c>
      <c r="F4332" s="588"/>
      <c r="G4332" s="595"/>
      <c r="H4332" s="590"/>
      <c r="I4332" s="596"/>
      <c r="J4332" s="591">
        <v>0</v>
      </c>
    </row>
    <row r="4333" spans="1:10" ht="15" customHeight="1">
      <c r="A4333" s="587"/>
      <c r="B4333" s="291">
        <v>17</v>
      </c>
      <c r="C4333" s="593" t="str">
        <f>_xlfn.CONCAT(Table1[[#This Row],[groupid]],Table1[[#This Row],[Thành phần hao phí]])</f>
        <v>17Máy đào gầu dây 1,2m3</v>
      </c>
      <c r="D4333" s="594" t="s">
        <v>105</v>
      </c>
      <c r="E4333" s="589" t="s">
        <v>106</v>
      </c>
      <c r="F4333" s="588" t="s">
        <v>103</v>
      </c>
      <c r="G4333" s="595">
        <v>0.192</v>
      </c>
      <c r="H4333" s="590">
        <v>0</v>
      </c>
      <c r="I4333" s="596">
        <v>1</v>
      </c>
      <c r="J4333" s="591">
        <v>0</v>
      </c>
    </row>
    <row r="4334" spans="1:10" ht="15" customHeight="1">
      <c r="A4334" s="587"/>
      <c r="B4334" s="291">
        <v>17</v>
      </c>
      <c r="C4334" s="593" t="str">
        <f>_xlfn.CONCAT(Table1[[#This Row],[groupid]],Table1[[#This Row],[Thành phần hao phí]])</f>
        <v>17Sà lan 250T</v>
      </c>
      <c r="D4334" s="594" t="s">
        <v>113</v>
      </c>
      <c r="E4334" s="589" t="s">
        <v>114</v>
      </c>
      <c r="F4334" s="588" t="s">
        <v>103</v>
      </c>
      <c r="G4334" s="595">
        <v>0.192</v>
      </c>
      <c r="H4334" s="590">
        <v>0</v>
      </c>
      <c r="I4334" s="596">
        <v>1</v>
      </c>
      <c r="J4334" s="591">
        <v>0</v>
      </c>
    </row>
    <row r="4335" spans="1:10" ht="15" customHeight="1">
      <c r="A4335" s="587"/>
      <c r="B4335" s="291">
        <v>17</v>
      </c>
      <c r="C4335" s="593" t="str">
        <f>_xlfn.CONCAT(Table1[[#This Row],[groupid]],Table1[[#This Row],[Thành phần hao phí]])</f>
        <v>17Sà lan 400T</v>
      </c>
      <c r="D4335" s="594" t="s">
        <v>116</v>
      </c>
      <c r="E4335" s="589" t="s">
        <v>117</v>
      </c>
      <c r="F4335" s="588" t="s">
        <v>103</v>
      </c>
      <c r="G4335" s="595">
        <v>0.192</v>
      </c>
      <c r="H4335" s="590">
        <v>0</v>
      </c>
      <c r="I4335" s="596">
        <v>1</v>
      </c>
      <c r="J4335" s="591">
        <v>0</v>
      </c>
    </row>
    <row r="4336" spans="1:10" ht="15" customHeight="1">
      <c r="A4336" s="587"/>
      <c r="B4336" s="291">
        <v>17</v>
      </c>
      <c r="C4336" s="593" t="str">
        <f>_xlfn.CONCAT(Table1[[#This Row],[groupid]],Table1[[#This Row],[Thành phần hao phí]])</f>
        <v>17Cộng</v>
      </c>
      <c r="D4336" s="594"/>
      <c r="E4336" s="589" t="s">
        <v>314</v>
      </c>
      <c r="F4336" s="588"/>
      <c r="G4336" s="595"/>
      <c r="H4336" s="590"/>
      <c r="I4336" s="596"/>
      <c r="J4336" s="591">
        <v>0</v>
      </c>
    </row>
    <row r="4337" spans="1:10" ht="15" customHeight="1">
      <c r="A4337" s="587">
        <v>1</v>
      </c>
      <c r="B4337" s="291">
        <v>1</v>
      </c>
      <c r="C4337" s="593" t="str">
        <f>_xlfn.CONCAT(Table1[[#This Row],[groupid]],Table1[[#This Row],[Thành phần hao phí]])</f>
        <v>1Nạo vét bùn bằng thủ công</v>
      </c>
      <c r="D4337" s="594" t="s">
        <v>44</v>
      </c>
      <c r="E4337" s="589" t="s">
        <v>45</v>
      </c>
      <c r="F4337" s="588" t="s">
        <v>46</v>
      </c>
      <c r="G4337" s="595">
        <v>1</v>
      </c>
      <c r="H4337" s="590"/>
      <c r="I4337" s="596"/>
      <c r="J4337" s="591"/>
    </row>
    <row r="4338" spans="1:10" ht="15" customHeight="1">
      <c r="A4338" s="587"/>
      <c r="B4338" s="291">
        <v>1</v>
      </c>
      <c r="C4338" s="593" t="str">
        <f>_xlfn.CONCAT(Table1[[#This Row],[groupid]],Table1[[#This Row],[Thành phần hao phí]])</f>
        <v>1b) Nhân công</v>
      </c>
      <c r="D4338" s="594"/>
      <c r="E4338" s="589" t="s">
        <v>229</v>
      </c>
      <c r="F4338" s="588"/>
      <c r="G4338" s="595"/>
      <c r="H4338" s="590"/>
      <c r="I4338" s="596"/>
      <c r="J4338" s="591">
        <v>211893</v>
      </c>
    </row>
    <row r="4339" spans="1:10" ht="15" customHeight="1">
      <c r="A4339" s="587"/>
      <c r="B4339" s="291">
        <v>1</v>
      </c>
      <c r="C4339" s="593" t="str">
        <f>_xlfn.CONCAT(Table1[[#This Row],[groupid]],Table1[[#This Row],[Thành phần hao phí]])</f>
        <v>1Nhân công 3,0/7, nhóm 1</v>
      </c>
      <c r="D4339" s="594" t="s">
        <v>91</v>
      </c>
      <c r="E4339" s="589" t="s">
        <v>92</v>
      </c>
      <c r="F4339" s="588" t="s">
        <v>93</v>
      </c>
      <c r="G4339" s="595">
        <v>0.94</v>
      </c>
      <c r="H4339" s="590">
        <v>225418</v>
      </c>
      <c r="I4339" s="596">
        <v>1</v>
      </c>
      <c r="J4339" s="591">
        <v>211893</v>
      </c>
    </row>
    <row r="4340" spans="1:10" ht="15" customHeight="1">
      <c r="A4340" s="587">
        <v>2</v>
      </c>
      <c r="B4340" s="291">
        <v>2</v>
      </c>
      <c r="C4340" s="593" t="str">
        <f>_xlfn.CONCAT(Table1[[#This Row],[groupid]],Table1[[#This Row],[Thành phần hao phí]])</f>
        <v>2Nạo vét kênh mương bằng máy đào gầu dây 0,4m3, chiều cao đổ đất &lt;= 3m, bùn đặc lắng đọng dưới 3 năm</v>
      </c>
      <c r="D4340" s="594" t="s">
        <v>52</v>
      </c>
      <c r="E4340" s="589" t="s">
        <v>53</v>
      </c>
      <c r="F4340" s="588" t="s">
        <v>54</v>
      </c>
      <c r="G4340" s="595">
        <v>1</v>
      </c>
      <c r="H4340" s="590"/>
      <c r="I4340" s="596"/>
      <c r="J4340" s="591"/>
    </row>
    <row r="4341" spans="1:10" ht="15" customHeight="1">
      <c r="A4341" s="587"/>
      <c r="B4341" s="291">
        <v>2</v>
      </c>
      <c r="C4341" s="593" t="str">
        <f>_xlfn.CONCAT(Table1[[#This Row],[groupid]],Table1[[#This Row],[Thành phần hao phí]])</f>
        <v>2b) Nhân công</v>
      </c>
      <c r="D4341" s="594"/>
      <c r="E4341" s="589" t="s">
        <v>229</v>
      </c>
      <c r="F4341" s="588"/>
      <c r="G4341" s="595"/>
      <c r="H4341" s="590"/>
      <c r="I4341" s="596"/>
      <c r="J4341" s="591">
        <v>202130</v>
      </c>
    </row>
    <row r="4342" spans="1:10" ht="15" customHeight="1">
      <c r="A4342" s="587"/>
      <c r="B4342" s="291">
        <v>2</v>
      </c>
      <c r="C4342" s="593" t="str">
        <f>_xlfn.CONCAT(Table1[[#This Row],[groupid]],Table1[[#This Row],[Thành phần hao phí]])</f>
        <v>2Nhân công 3,5/7, nhóm 1</v>
      </c>
      <c r="D4342" s="594" t="s">
        <v>96</v>
      </c>
      <c r="E4342" s="589" t="s">
        <v>97</v>
      </c>
      <c r="F4342" s="588" t="s">
        <v>93</v>
      </c>
      <c r="G4342" s="595">
        <v>0.82</v>
      </c>
      <c r="H4342" s="590">
        <v>246500</v>
      </c>
      <c r="I4342" s="596">
        <v>1</v>
      </c>
      <c r="J4342" s="591">
        <v>202130</v>
      </c>
    </row>
    <row r="4343" spans="1:10" ht="15" customHeight="1">
      <c r="A4343" s="587"/>
      <c r="B4343" s="291">
        <v>2</v>
      </c>
      <c r="C4343" s="593" t="str">
        <f>_xlfn.CONCAT(Table1[[#This Row],[groupid]],Table1[[#This Row],[Thành phần hao phí]])</f>
        <v>2c) Máy thi công</v>
      </c>
      <c r="D4343" s="594"/>
      <c r="E4343" s="589" t="s">
        <v>230</v>
      </c>
      <c r="F4343" s="588"/>
      <c r="G4343" s="595"/>
      <c r="H4343" s="590"/>
      <c r="I4343" s="596"/>
      <c r="J4343" s="591">
        <v>978209</v>
      </c>
    </row>
    <row r="4344" spans="1:10" ht="15" customHeight="1">
      <c r="A4344" s="587"/>
      <c r="B4344" s="291">
        <v>2</v>
      </c>
      <c r="C4344" s="593" t="str">
        <f>_xlfn.CONCAT(Table1[[#This Row],[groupid]],Table1[[#This Row],[Thành phần hao phí]])</f>
        <v>2Máy đào gầu dây 0,4m3</v>
      </c>
      <c r="D4344" s="594" t="s">
        <v>101</v>
      </c>
      <c r="E4344" s="589" t="s">
        <v>102</v>
      </c>
      <c r="F4344" s="588" t="s">
        <v>103</v>
      </c>
      <c r="G4344" s="595">
        <v>0.44</v>
      </c>
      <c r="H4344" s="590">
        <v>1992824</v>
      </c>
      <c r="I4344" s="596">
        <v>1</v>
      </c>
      <c r="J4344" s="591">
        <v>876843</v>
      </c>
    </row>
    <row r="4345" spans="1:10" ht="15" customHeight="1">
      <c r="A4345" s="587"/>
      <c r="B4345" s="291">
        <v>2</v>
      </c>
      <c r="C4345" s="593" t="str">
        <f>_xlfn.CONCAT(Table1[[#This Row],[groupid]],Table1[[#This Row],[Thành phần hao phí]])</f>
        <v>2Phao thép 60T đặt máy</v>
      </c>
      <c r="D4345" s="594" t="s">
        <v>108</v>
      </c>
      <c r="E4345" s="589" t="s">
        <v>112</v>
      </c>
      <c r="F4345" s="588" t="s">
        <v>103</v>
      </c>
      <c r="G4345" s="595">
        <v>0.44</v>
      </c>
      <c r="H4345" s="590">
        <v>115189</v>
      </c>
      <c r="I4345" s="596">
        <v>1</v>
      </c>
      <c r="J4345" s="591">
        <v>50683</v>
      </c>
    </row>
    <row r="4346" spans="1:10" ht="15" customHeight="1">
      <c r="A4346" s="587"/>
      <c r="B4346" s="291">
        <v>2</v>
      </c>
      <c r="C4346" s="593" t="str">
        <f>_xlfn.CONCAT(Table1[[#This Row],[groupid]],Table1[[#This Row],[Thành phần hao phí]])</f>
        <v>2Phao thép 60T chứa bùn</v>
      </c>
      <c r="D4346" s="594" t="s">
        <v>108</v>
      </c>
      <c r="E4346" s="589" t="s">
        <v>111</v>
      </c>
      <c r="F4346" s="588" t="s">
        <v>103</v>
      </c>
      <c r="G4346" s="595">
        <v>0.44</v>
      </c>
      <c r="H4346" s="590">
        <v>115189</v>
      </c>
      <c r="I4346" s="596">
        <v>1</v>
      </c>
      <c r="J4346" s="591">
        <v>50683</v>
      </c>
    </row>
    <row r="4347" spans="1:10" ht="15" customHeight="1">
      <c r="A4347" s="587"/>
      <c r="B4347" s="291">
        <v>2</v>
      </c>
      <c r="C4347" s="593" t="str">
        <f>_xlfn.CONCAT(Table1[[#This Row],[groupid]],Table1[[#This Row],[Thành phần hao phí]])</f>
        <v>2Cộng</v>
      </c>
      <c r="D4347" s="594"/>
      <c r="E4347" s="589" t="s">
        <v>314</v>
      </c>
      <c r="F4347" s="588"/>
      <c r="G4347" s="595"/>
      <c r="H4347" s="590"/>
      <c r="I4347" s="596"/>
      <c r="J4347" s="591">
        <v>978209</v>
      </c>
    </row>
    <row r="4348" spans="1:10" ht="15" customHeight="1">
      <c r="A4348" s="587">
        <v>3</v>
      </c>
      <c r="B4348" s="291">
        <v>3</v>
      </c>
      <c r="C4348" s="593" t="str">
        <f>_xlfn.CONCAT(Table1[[#This Row],[groupid]],Table1[[#This Row],[Thành phần hao phí]])</f>
        <v>3Vận chuyển 1km đầu, đi đổ bằng tàu kéo 75cv + phao thép 60T</v>
      </c>
      <c r="D4348" s="594" t="s">
        <v>57</v>
      </c>
      <c r="E4348" s="589" t="s">
        <v>58</v>
      </c>
      <c r="F4348" s="588" t="s">
        <v>54</v>
      </c>
      <c r="G4348" s="595">
        <v>1</v>
      </c>
      <c r="H4348" s="590"/>
      <c r="I4348" s="596"/>
      <c r="J4348" s="591"/>
    </row>
    <row r="4349" spans="1:10" ht="15" customHeight="1">
      <c r="A4349" s="587"/>
      <c r="B4349" s="291">
        <v>3</v>
      </c>
      <c r="C4349" s="593" t="str">
        <f>_xlfn.CONCAT(Table1[[#This Row],[groupid]],Table1[[#This Row],[Thành phần hao phí]])</f>
        <v>3c) Máy thi công</v>
      </c>
      <c r="D4349" s="594"/>
      <c r="E4349" s="589" t="s">
        <v>230</v>
      </c>
      <c r="F4349" s="588"/>
      <c r="G4349" s="595"/>
      <c r="H4349" s="590"/>
      <c r="I4349" s="596"/>
      <c r="J4349" s="591">
        <v>343452</v>
      </c>
    </row>
    <row r="4350" spans="1:10" ht="15" customHeight="1">
      <c r="A4350" s="587"/>
      <c r="B4350" s="291">
        <v>3</v>
      </c>
      <c r="C4350" s="593" t="str">
        <f>_xlfn.CONCAT(Table1[[#This Row],[groupid]],Table1[[#This Row],[Thành phần hao phí]])</f>
        <v>3Phao thép 60T</v>
      </c>
      <c r="D4350" s="594" t="s">
        <v>108</v>
      </c>
      <c r="E4350" s="589" t="s">
        <v>109</v>
      </c>
      <c r="F4350" s="588" t="s">
        <v>103</v>
      </c>
      <c r="G4350" s="595">
        <v>9.4E-2</v>
      </c>
      <c r="H4350" s="590">
        <v>115189</v>
      </c>
      <c r="I4350" s="596">
        <v>1</v>
      </c>
      <c r="J4350" s="591">
        <v>10828</v>
      </c>
    </row>
    <row r="4351" spans="1:10" ht="15" customHeight="1">
      <c r="A4351" s="587"/>
      <c r="B4351" s="291">
        <v>3</v>
      </c>
      <c r="C4351" s="593" t="str">
        <f>_xlfn.CONCAT(Table1[[#This Row],[groupid]],Table1[[#This Row],[Thành phần hao phí]])</f>
        <v>3Tàu kéo 75CV</v>
      </c>
      <c r="D4351" s="594" t="s">
        <v>123</v>
      </c>
      <c r="E4351" s="589" t="s">
        <v>124</v>
      </c>
      <c r="F4351" s="588" t="s">
        <v>103</v>
      </c>
      <c r="G4351" s="595">
        <v>9.4E-2</v>
      </c>
      <c r="H4351" s="590">
        <v>3538558</v>
      </c>
      <c r="I4351" s="596">
        <v>1</v>
      </c>
      <c r="J4351" s="591">
        <v>332624</v>
      </c>
    </row>
    <row r="4352" spans="1:10" ht="15" customHeight="1">
      <c r="A4352" s="587"/>
      <c r="B4352" s="291">
        <v>3</v>
      </c>
      <c r="C4352" s="593" t="str">
        <f>_xlfn.CONCAT(Table1[[#This Row],[groupid]],Table1[[#This Row],[Thành phần hao phí]])</f>
        <v>3Cộng</v>
      </c>
      <c r="D4352" s="594"/>
      <c r="E4352" s="589" t="s">
        <v>314</v>
      </c>
      <c r="F4352" s="588"/>
      <c r="G4352" s="595"/>
      <c r="H4352" s="590"/>
      <c r="I4352" s="596"/>
      <c r="J4352" s="591">
        <v>343452</v>
      </c>
    </row>
    <row r="4353" spans="1:10" ht="15" customHeight="1">
      <c r="A4353" s="587">
        <v>4</v>
      </c>
      <c r="B4353" s="291">
        <v>4</v>
      </c>
      <c r="C4353" s="593" t="str">
        <f>_xlfn.CONCAT(Table1[[#This Row],[groupid]],Table1[[#This Row],[Thành phần hao phí]])</f>
        <v>4Vận chuyển đất, cát đổ đi bằng tàu kéo 360CV, sà lan 400 tấn, vận chuyển 1 km tiếp theo, cự ly &lt;= 6km</v>
      </c>
      <c r="D4353" s="594" t="s">
        <v>60</v>
      </c>
      <c r="E4353" s="589" t="s">
        <v>61</v>
      </c>
      <c r="F4353" s="588" t="s">
        <v>54</v>
      </c>
      <c r="G4353" s="595">
        <v>1</v>
      </c>
      <c r="H4353" s="590"/>
      <c r="I4353" s="596"/>
      <c r="J4353" s="591"/>
    </row>
    <row r="4354" spans="1:10" ht="15" customHeight="1">
      <c r="A4354" s="587"/>
      <c r="B4354" s="291">
        <v>4</v>
      </c>
      <c r="C4354" s="593" t="str">
        <f>_xlfn.CONCAT(Table1[[#This Row],[groupid]],Table1[[#This Row],[Thành phần hao phí]])</f>
        <v>4c) Máy thi công</v>
      </c>
      <c r="D4354" s="594"/>
      <c r="E4354" s="589" t="s">
        <v>230</v>
      </c>
      <c r="F4354" s="588"/>
      <c r="G4354" s="595"/>
      <c r="H4354" s="590"/>
      <c r="I4354" s="596"/>
      <c r="J4354" s="591">
        <v>555370</v>
      </c>
    </row>
    <row r="4355" spans="1:10" ht="15" customHeight="1">
      <c r="A4355" s="587"/>
      <c r="B4355" s="291">
        <v>4</v>
      </c>
      <c r="C4355" s="593" t="str">
        <f>_xlfn.CONCAT(Table1[[#This Row],[groupid]],Table1[[#This Row],[Thành phần hao phí]])</f>
        <v>4Phao thép 60T</v>
      </c>
      <c r="D4355" s="594" t="s">
        <v>108</v>
      </c>
      <c r="E4355" s="589" t="s">
        <v>109</v>
      </c>
      <c r="F4355" s="588" t="s">
        <v>103</v>
      </c>
      <c r="G4355" s="595">
        <v>0.08</v>
      </c>
      <c r="H4355" s="590">
        <v>115189</v>
      </c>
      <c r="I4355" s="596">
        <v>1.9</v>
      </c>
      <c r="J4355" s="591">
        <v>17509</v>
      </c>
    </row>
    <row r="4356" spans="1:10" ht="15" customHeight="1">
      <c r="A4356" s="587"/>
      <c r="B4356" s="291">
        <v>4</v>
      </c>
      <c r="C4356" s="593" t="str">
        <f>_xlfn.CONCAT(Table1[[#This Row],[groupid]],Table1[[#This Row],[Thành phần hao phí]])</f>
        <v>4Tàu kéo 75CV</v>
      </c>
      <c r="D4356" s="594" t="s">
        <v>123</v>
      </c>
      <c r="E4356" s="589" t="s">
        <v>124</v>
      </c>
      <c r="F4356" s="588" t="s">
        <v>103</v>
      </c>
      <c r="G4356" s="595">
        <v>0.08</v>
      </c>
      <c r="H4356" s="590">
        <v>3538558</v>
      </c>
      <c r="I4356" s="596">
        <v>1.9</v>
      </c>
      <c r="J4356" s="591">
        <v>537861</v>
      </c>
    </row>
    <row r="4357" spans="1:10" ht="15" customHeight="1">
      <c r="A4357" s="587"/>
      <c r="B4357" s="291">
        <v>4</v>
      </c>
      <c r="C4357" s="593" t="str">
        <f>_xlfn.CONCAT(Table1[[#This Row],[groupid]],Table1[[#This Row],[Thành phần hao phí]])</f>
        <v>4Cộng</v>
      </c>
      <c r="D4357" s="594"/>
      <c r="E4357" s="589" t="s">
        <v>314</v>
      </c>
      <c r="F4357" s="588"/>
      <c r="G4357" s="595"/>
      <c r="H4357" s="590"/>
      <c r="I4357" s="596"/>
      <c r="J4357" s="591">
        <v>555370</v>
      </c>
    </row>
    <row r="4358" spans="1:10" ht="15" customHeight="1">
      <c r="A4358" s="587">
        <v>5</v>
      </c>
      <c r="B4358" s="291">
        <v>5</v>
      </c>
      <c r="C4358" s="593" t="str">
        <f>_xlfn.CONCAT(Table1[[#This Row],[groupid]],Table1[[#This Row],[Thành phần hao phí]])</f>
        <v>5Đào xúc bùn lên xà lan 400T bằng máy đào gầu dây &lt;1,25m3, (máy đào đứng trên phao thép trọng tải 60T)</v>
      </c>
      <c r="D4358" s="594" t="s">
        <v>63</v>
      </c>
      <c r="E4358" s="589" t="s">
        <v>64</v>
      </c>
      <c r="F4358" s="588" t="s">
        <v>54</v>
      </c>
      <c r="G4358" s="595">
        <v>1</v>
      </c>
      <c r="H4358" s="590"/>
      <c r="I4358" s="596"/>
      <c r="J4358" s="591"/>
    </row>
    <row r="4359" spans="1:10" ht="15" customHeight="1">
      <c r="A4359" s="587"/>
      <c r="B4359" s="291">
        <v>5</v>
      </c>
      <c r="C4359" s="593" t="str">
        <f>_xlfn.CONCAT(Table1[[#This Row],[groupid]],Table1[[#This Row],[Thành phần hao phí]])</f>
        <v>5b) Nhân công</v>
      </c>
      <c r="D4359" s="594"/>
      <c r="E4359" s="589" t="s">
        <v>229</v>
      </c>
      <c r="F4359" s="588"/>
      <c r="G4359" s="595"/>
      <c r="H4359" s="590"/>
      <c r="I4359" s="596"/>
      <c r="J4359" s="591">
        <v>88740</v>
      </c>
    </row>
    <row r="4360" spans="1:10" ht="15" customHeight="1">
      <c r="A4360" s="587"/>
      <c r="B4360" s="291">
        <v>5</v>
      </c>
      <c r="C4360" s="593" t="str">
        <f>_xlfn.CONCAT(Table1[[#This Row],[groupid]],Table1[[#This Row],[Thành phần hao phí]])</f>
        <v>5Nhân công 3,5/7, nhóm 1</v>
      </c>
      <c r="D4360" s="594" t="s">
        <v>96</v>
      </c>
      <c r="E4360" s="589" t="s">
        <v>97</v>
      </c>
      <c r="F4360" s="588" t="s">
        <v>93</v>
      </c>
      <c r="G4360" s="595">
        <v>0.36</v>
      </c>
      <c r="H4360" s="590">
        <v>246500</v>
      </c>
      <c r="I4360" s="596">
        <v>1</v>
      </c>
      <c r="J4360" s="591">
        <v>88740</v>
      </c>
    </row>
    <row r="4361" spans="1:10" ht="15" customHeight="1">
      <c r="A4361" s="587"/>
      <c r="B4361" s="291">
        <v>5</v>
      </c>
      <c r="C4361" s="593" t="str">
        <f>_xlfn.CONCAT(Table1[[#This Row],[groupid]],Table1[[#This Row],[Thành phần hao phí]])</f>
        <v>5c) Máy thi công</v>
      </c>
      <c r="D4361" s="594"/>
      <c r="E4361" s="589" t="s">
        <v>230</v>
      </c>
      <c r="F4361" s="588"/>
      <c r="G4361" s="595"/>
      <c r="H4361" s="590"/>
      <c r="I4361" s="596"/>
      <c r="J4361" s="591">
        <v>1007960</v>
      </c>
    </row>
    <row r="4362" spans="1:10" ht="15" customHeight="1">
      <c r="A4362" s="587"/>
      <c r="B4362" s="291">
        <v>5</v>
      </c>
      <c r="C4362" s="593" t="str">
        <f>_xlfn.CONCAT(Table1[[#This Row],[groupid]],Table1[[#This Row],[Thành phần hao phí]])</f>
        <v>5Máy đào gầu dây 1,2m3</v>
      </c>
      <c r="D4362" s="594" t="s">
        <v>105</v>
      </c>
      <c r="E4362" s="589" t="s">
        <v>106</v>
      </c>
      <c r="F4362" s="588" t="s">
        <v>103</v>
      </c>
      <c r="G4362" s="595">
        <v>0.192</v>
      </c>
      <c r="H4362" s="590">
        <v>3565793</v>
      </c>
      <c r="I4362" s="596">
        <v>1</v>
      </c>
      <c r="J4362" s="591">
        <v>684632</v>
      </c>
    </row>
    <row r="4363" spans="1:10" ht="15" customHeight="1">
      <c r="A4363" s="587"/>
      <c r="B4363" s="291">
        <v>5</v>
      </c>
      <c r="C4363" s="593" t="str">
        <f>_xlfn.CONCAT(Table1[[#This Row],[groupid]],Table1[[#This Row],[Thành phần hao phí]])</f>
        <v>5Sà lan 250T</v>
      </c>
      <c r="D4363" s="594" t="s">
        <v>113</v>
      </c>
      <c r="E4363" s="589" t="s">
        <v>114</v>
      </c>
      <c r="F4363" s="588" t="s">
        <v>103</v>
      </c>
      <c r="G4363" s="595">
        <v>0.192</v>
      </c>
      <c r="H4363" s="590">
        <v>677592</v>
      </c>
      <c r="I4363" s="596">
        <v>1</v>
      </c>
      <c r="J4363" s="591">
        <v>130098</v>
      </c>
    </row>
    <row r="4364" spans="1:10" ht="15" customHeight="1">
      <c r="A4364" s="587"/>
      <c r="B4364" s="291">
        <v>5</v>
      </c>
      <c r="C4364" s="593" t="str">
        <f>_xlfn.CONCAT(Table1[[#This Row],[groupid]],Table1[[#This Row],[Thành phần hao phí]])</f>
        <v>5Phao thép 60T chứa bùn</v>
      </c>
      <c r="D4364" s="594" t="s">
        <v>108</v>
      </c>
      <c r="E4364" s="589" t="s">
        <v>111</v>
      </c>
      <c r="F4364" s="588" t="s">
        <v>103</v>
      </c>
      <c r="G4364" s="595">
        <v>0.192</v>
      </c>
      <c r="H4364" s="590">
        <v>115189</v>
      </c>
      <c r="I4364" s="596">
        <v>1</v>
      </c>
      <c r="J4364" s="591">
        <v>22116</v>
      </c>
    </row>
    <row r="4365" spans="1:10" ht="15" customHeight="1">
      <c r="A4365" s="587"/>
      <c r="B4365" s="291">
        <v>5</v>
      </c>
      <c r="C4365" s="593" t="str">
        <f>_xlfn.CONCAT(Table1[[#This Row],[groupid]],Table1[[#This Row],[Thành phần hao phí]])</f>
        <v>5Sà lan 400T nhận bùn</v>
      </c>
      <c r="D4365" s="594" t="s">
        <v>116</v>
      </c>
      <c r="E4365" s="589" t="s">
        <v>119</v>
      </c>
      <c r="F4365" s="588" t="s">
        <v>103</v>
      </c>
      <c r="G4365" s="595">
        <v>0.192</v>
      </c>
      <c r="H4365" s="590">
        <v>891221</v>
      </c>
      <c r="I4365" s="596">
        <v>1</v>
      </c>
      <c r="J4365" s="591">
        <v>171114</v>
      </c>
    </row>
    <row r="4366" spans="1:10" ht="15" customHeight="1">
      <c r="A4366" s="587"/>
      <c r="B4366" s="291">
        <v>5</v>
      </c>
      <c r="C4366" s="593" t="str">
        <f>_xlfn.CONCAT(Table1[[#This Row],[groupid]],Table1[[#This Row],[Thành phần hao phí]])</f>
        <v>5Cộng</v>
      </c>
      <c r="D4366" s="594"/>
      <c r="E4366" s="589" t="s">
        <v>314</v>
      </c>
      <c r="F4366" s="588"/>
      <c r="G4366" s="595"/>
      <c r="H4366" s="590"/>
      <c r="I4366" s="596"/>
      <c r="J4366" s="591">
        <v>1007960</v>
      </c>
    </row>
    <row r="4367" spans="1:10" ht="15" customHeight="1">
      <c r="A4367" s="587">
        <v>6</v>
      </c>
      <c r="B4367" s="291">
        <v>6</v>
      </c>
      <c r="C4367" s="593" t="str">
        <f>_xlfn.CONCAT(Table1[[#This Row],[groupid]],Table1[[#This Row],[Thành phần hao phí]])</f>
        <v>6Vận chuyển đất, bùn đổ đi bằng tàu kéo 360CV, sà lan 400 tấn, vận chuyển 1 km đầu</v>
      </c>
      <c r="D4367" s="594" t="s">
        <v>57</v>
      </c>
      <c r="E4367" s="589" t="s">
        <v>67</v>
      </c>
      <c r="F4367" s="588" t="s">
        <v>54</v>
      </c>
      <c r="G4367" s="595">
        <v>1</v>
      </c>
      <c r="H4367" s="590"/>
      <c r="I4367" s="596"/>
      <c r="J4367" s="591"/>
    </row>
    <row r="4368" spans="1:10" ht="15" customHeight="1">
      <c r="A4368" s="587"/>
      <c r="B4368" s="291">
        <v>6</v>
      </c>
      <c r="C4368" s="593" t="str">
        <f>_xlfn.CONCAT(Table1[[#This Row],[groupid]],Table1[[#This Row],[Thành phần hao phí]])</f>
        <v>6c) Máy thi công</v>
      </c>
      <c r="D4368" s="594"/>
      <c r="E4368" s="589" t="s">
        <v>230</v>
      </c>
      <c r="F4368" s="588"/>
      <c r="G4368" s="595"/>
      <c r="H4368" s="590"/>
      <c r="I4368" s="596"/>
      <c r="J4368" s="591">
        <v>634088</v>
      </c>
    </row>
    <row r="4369" spans="1:10" ht="15" customHeight="1">
      <c r="A4369" s="587"/>
      <c r="B4369" s="291">
        <v>6</v>
      </c>
      <c r="C4369" s="593" t="str">
        <f>_xlfn.CONCAT(Table1[[#This Row],[groupid]],Table1[[#This Row],[Thành phần hao phí]])</f>
        <v>6Sà lan 400T</v>
      </c>
      <c r="D4369" s="594" t="s">
        <v>116</v>
      </c>
      <c r="E4369" s="589" t="s">
        <v>117</v>
      </c>
      <c r="F4369" s="588" t="s">
        <v>103</v>
      </c>
      <c r="G4369" s="595">
        <v>9.4E-2</v>
      </c>
      <c r="H4369" s="590">
        <v>891221</v>
      </c>
      <c r="I4369" s="596">
        <v>1</v>
      </c>
      <c r="J4369" s="591">
        <v>83775</v>
      </c>
    </row>
    <row r="4370" spans="1:10" ht="15" customHeight="1">
      <c r="A4370" s="587"/>
      <c r="B4370" s="291">
        <v>6</v>
      </c>
      <c r="C4370" s="593" t="str">
        <f>_xlfn.CONCAT(Table1[[#This Row],[groupid]],Table1[[#This Row],[Thành phần hao phí]])</f>
        <v>6Tàu kéo 360CV</v>
      </c>
      <c r="D4370" s="594" t="s">
        <v>120</v>
      </c>
      <c r="E4370" s="589" t="s">
        <v>121</v>
      </c>
      <c r="F4370" s="588" t="s">
        <v>103</v>
      </c>
      <c r="G4370" s="595">
        <v>9.4E-2</v>
      </c>
      <c r="H4370" s="590">
        <v>5854397</v>
      </c>
      <c r="I4370" s="596">
        <v>1</v>
      </c>
      <c r="J4370" s="591">
        <v>550313</v>
      </c>
    </row>
    <row r="4371" spans="1:10" ht="15" customHeight="1">
      <c r="A4371" s="587"/>
      <c r="B4371" s="291">
        <v>6</v>
      </c>
      <c r="C4371" s="593" t="str">
        <f>_xlfn.CONCAT(Table1[[#This Row],[groupid]],Table1[[#This Row],[Thành phần hao phí]])</f>
        <v>6Cộng</v>
      </c>
      <c r="D4371" s="594"/>
      <c r="E4371" s="589" t="s">
        <v>314</v>
      </c>
      <c r="F4371" s="588"/>
      <c r="G4371" s="595"/>
      <c r="H4371" s="590"/>
      <c r="I4371" s="596"/>
      <c r="J4371" s="591">
        <v>634088</v>
      </c>
    </row>
    <row r="4372" spans="1:10" ht="15" customHeight="1">
      <c r="A4372" s="587">
        <v>7</v>
      </c>
      <c r="B4372" s="291">
        <v>7</v>
      </c>
      <c r="C4372" s="593" t="str">
        <f>_xlfn.CONCAT(Table1[[#This Row],[groupid]],Table1[[#This Row],[Thành phần hao phí]])</f>
        <v>7Vận chuyển đất, bùn đổ đi bằng tàu kéo 360CV, sà lan 400 tấn, vận chuyển 1 km tiếp theo, cự ly &lt;= 6km</v>
      </c>
      <c r="D4372" s="594" t="s">
        <v>60</v>
      </c>
      <c r="E4372" s="589" t="s">
        <v>69</v>
      </c>
      <c r="F4372" s="588" t="s">
        <v>54</v>
      </c>
      <c r="G4372" s="595">
        <v>1</v>
      </c>
      <c r="H4372" s="590"/>
      <c r="I4372" s="596"/>
      <c r="J4372" s="591"/>
    </row>
    <row r="4373" spans="1:10" ht="15" customHeight="1">
      <c r="A4373" s="587"/>
      <c r="B4373" s="291">
        <v>7</v>
      </c>
      <c r="C4373" s="593" t="str">
        <f>_xlfn.CONCAT(Table1[[#This Row],[groupid]],Table1[[#This Row],[Thành phần hao phí]])</f>
        <v>7c) Máy thi công</v>
      </c>
      <c r="D4373" s="594"/>
      <c r="E4373" s="589" t="s">
        <v>230</v>
      </c>
      <c r="F4373" s="588"/>
      <c r="G4373" s="595"/>
      <c r="H4373" s="590"/>
      <c r="I4373" s="596"/>
      <c r="J4373" s="591">
        <v>2698247</v>
      </c>
    </row>
    <row r="4374" spans="1:10" ht="15" customHeight="1">
      <c r="A4374" s="587"/>
      <c r="B4374" s="291">
        <v>7</v>
      </c>
      <c r="C4374" s="593" t="str">
        <f>_xlfn.CONCAT(Table1[[#This Row],[groupid]],Table1[[#This Row],[Thành phần hao phí]])</f>
        <v>7Sà lan 400T</v>
      </c>
      <c r="D4374" s="594" t="s">
        <v>116</v>
      </c>
      <c r="E4374" s="589" t="s">
        <v>117</v>
      </c>
      <c r="F4374" s="588" t="s">
        <v>103</v>
      </c>
      <c r="G4374" s="595">
        <v>0.08</v>
      </c>
      <c r="H4374" s="590">
        <v>891221</v>
      </c>
      <c r="I4374" s="596">
        <v>5</v>
      </c>
      <c r="J4374" s="591">
        <v>356488</v>
      </c>
    </row>
    <row r="4375" spans="1:10" ht="15" customHeight="1">
      <c r="A4375" s="587"/>
      <c r="B4375" s="291">
        <v>7</v>
      </c>
      <c r="C4375" s="593" t="str">
        <f>_xlfn.CONCAT(Table1[[#This Row],[groupid]],Table1[[#This Row],[Thành phần hao phí]])</f>
        <v>7Tàu kéo 360CV</v>
      </c>
      <c r="D4375" s="594" t="s">
        <v>120</v>
      </c>
      <c r="E4375" s="589" t="s">
        <v>121</v>
      </c>
      <c r="F4375" s="588" t="s">
        <v>103</v>
      </c>
      <c r="G4375" s="595">
        <v>0.08</v>
      </c>
      <c r="H4375" s="590">
        <v>5854397</v>
      </c>
      <c r="I4375" s="596">
        <v>5</v>
      </c>
      <c r="J4375" s="591">
        <v>2341759</v>
      </c>
    </row>
    <row r="4376" spans="1:10" ht="15" customHeight="1">
      <c r="A4376" s="587"/>
      <c r="B4376" s="291">
        <v>7</v>
      </c>
      <c r="C4376" s="593" t="str">
        <f>_xlfn.CONCAT(Table1[[#This Row],[groupid]],Table1[[#This Row],[Thành phần hao phí]])</f>
        <v>7Cộng</v>
      </c>
      <c r="D4376" s="594"/>
      <c r="E4376" s="589" t="s">
        <v>314</v>
      </c>
      <c r="F4376" s="588"/>
      <c r="G4376" s="595"/>
      <c r="H4376" s="590"/>
      <c r="I4376" s="596"/>
      <c r="J4376" s="591">
        <v>2698247</v>
      </c>
    </row>
    <row r="4377" spans="1:10" ht="15" customHeight="1">
      <c r="A4377" s="587">
        <v>8</v>
      </c>
      <c r="B4377" s="291">
        <v>8</v>
      </c>
      <c r="C4377" s="593" t="str">
        <f>_xlfn.CONCAT(Table1[[#This Row],[groupid]],Table1[[#This Row],[Thành phần hao phí]])</f>
        <v>8Vận chuyển đất, bùn đổ đi bằng tàu kéo 360CV, sà lan 400 tấn, vận chuyển 1 km tiếp theo, cự ly từ 6 - 20km</v>
      </c>
      <c r="D4377" s="594" t="s">
        <v>71</v>
      </c>
      <c r="E4377" s="589" t="s">
        <v>72</v>
      </c>
      <c r="F4377" s="588" t="s">
        <v>54</v>
      </c>
      <c r="G4377" s="595">
        <v>1</v>
      </c>
      <c r="H4377" s="590"/>
      <c r="I4377" s="596"/>
      <c r="J4377" s="591"/>
    </row>
    <row r="4378" spans="1:10" ht="15" customHeight="1">
      <c r="A4378" s="587"/>
      <c r="B4378" s="291">
        <v>8</v>
      </c>
      <c r="C4378" s="593" t="str">
        <f>_xlfn.CONCAT(Table1[[#This Row],[groupid]],Table1[[#This Row],[Thành phần hao phí]])</f>
        <v>8c) Máy thi công</v>
      </c>
      <c r="D4378" s="594"/>
      <c r="E4378" s="589" t="s">
        <v>230</v>
      </c>
      <c r="F4378" s="588"/>
      <c r="G4378" s="595"/>
      <c r="H4378" s="590"/>
      <c r="I4378" s="596"/>
      <c r="J4378" s="591">
        <v>6705145</v>
      </c>
    </row>
    <row r="4379" spans="1:10" ht="15" customHeight="1">
      <c r="A4379" s="587"/>
      <c r="B4379" s="291">
        <v>8</v>
      </c>
      <c r="C4379" s="593" t="str">
        <f>_xlfn.CONCAT(Table1[[#This Row],[groupid]],Table1[[#This Row],[Thành phần hao phí]])</f>
        <v>8Sà lan 400T</v>
      </c>
      <c r="D4379" s="594" t="s">
        <v>116</v>
      </c>
      <c r="E4379" s="589" t="s">
        <v>117</v>
      </c>
      <c r="F4379" s="588" t="s">
        <v>103</v>
      </c>
      <c r="G4379" s="595">
        <v>7.0999999999999994E-2</v>
      </c>
      <c r="H4379" s="590">
        <v>891221</v>
      </c>
      <c r="I4379" s="596">
        <v>14</v>
      </c>
      <c r="J4379" s="591">
        <v>885874</v>
      </c>
    </row>
    <row r="4380" spans="1:10" ht="15" customHeight="1">
      <c r="A4380" s="587"/>
      <c r="B4380" s="291">
        <v>8</v>
      </c>
      <c r="C4380" s="593" t="str">
        <f>_xlfn.CONCAT(Table1[[#This Row],[groupid]],Table1[[#This Row],[Thành phần hao phí]])</f>
        <v>8Tàu kéo 360CV</v>
      </c>
      <c r="D4380" s="594" t="s">
        <v>120</v>
      </c>
      <c r="E4380" s="589" t="s">
        <v>121</v>
      </c>
      <c r="F4380" s="588" t="s">
        <v>103</v>
      </c>
      <c r="G4380" s="595">
        <v>7.0999999999999994E-2</v>
      </c>
      <c r="H4380" s="590">
        <v>5854397</v>
      </c>
      <c r="I4380" s="596">
        <v>14</v>
      </c>
      <c r="J4380" s="591">
        <v>5819271</v>
      </c>
    </row>
    <row r="4381" spans="1:10" ht="15" customHeight="1">
      <c r="A4381" s="587"/>
      <c r="B4381" s="291">
        <v>8</v>
      </c>
      <c r="C4381" s="593" t="str">
        <f>_xlfn.CONCAT(Table1[[#This Row],[groupid]],Table1[[#This Row],[Thành phần hao phí]])</f>
        <v>8Cộng</v>
      </c>
      <c r="D4381" s="594"/>
      <c r="E4381" s="589" t="s">
        <v>314</v>
      </c>
      <c r="F4381" s="588"/>
      <c r="G4381" s="595"/>
      <c r="H4381" s="590"/>
      <c r="I4381" s="596"/>
      <c r="J4381" s="591">
        <v>6705145</v>
      </c>
    </row>
    <row r="4382" spans="1:10" ht="15" customHeight="1">
      <c r="A4382" s="587">
        <v>9</v>
      </c>
      <c r="B4382" s="291">
        <v>9</v>
      </c>
      <c r="C4382" s="593" t="str">
        <f>_xlfn.CONCAT(Table1[[#This Row],[groupid]],Table1[[#This Row],[Thành phần hao phí]])</f>
        <v>9Vận chuyển đất, bùn đổ đi bằng tàu kéo 360CV, sà lan 400 tấn, vận chuyển 1 km tiếp theo, cự ly &gt; 20km</v>
      </c>
      <c r="D4382" s="594" t="s">
        <v>74</v>
      </c>
      <c r="E4382" s="589" t="s">
        <v>75</v>
      </c>
      <c r="F4382" s="588" t="s">
        <v>54</v>
      </c>
      <c r="G4382" s="595">
        <v>1</v>
      </c>
      <c r="H4382" s="590"/>
      <c r="I4382" s="596"/>
      <c r="J4382" s="591"/>
    </row>
    <row r="4383" spans="1:10" ht="15" customHeight="1">
      <c r="A4383" s="587"/>
      <c r="B4383" s="291">
        <v>9</v>
      </c>
      <c r="C4383" s="593" t="str">
        <f>_xlfn.CONCAT(Table1[[#This Row],[groupid]],Table1[[#This Row],[Thành phần hao phí]])</f>
        <v>9c) Máy thi công</v>
      </c>
      <c r="D4383" s="594"/>
      <c r="E4383" s="589" t="s">
        <v>230</v>
      </c>
      <c r="F4383" s="588"/>
      <c r="G4383" s="595"/>
      <c r="H4383" s="590"/>
      <c r="I4383" s="596"/>
      <c r="J4383" s="591">
        <v>279269</v>
      </c>
    </row>
    <row r="4384" spans="1:10" ht="15" customHeight="1">
      <c r="A4384" s="587"/>
      <c r="B4384" s="291">
        <v>9</v>
      </c>
      <c r="C4384" s="593" t="str">
        <f>_xlfn.CONCAT(Table1[[#This Row],[groupid]],Table1[[#This Row],[Thành phần hao phí]])</f>
        <v>9Sà lan 400T</v>
      </c>
      <c r="D4384" s="594" t="s">
        <v>116</v>
      </c>
      <c r="E4384" s="589" t="s">
        <v>117</v>
      </c>
      <c r="F4384" s="588" t="s">
        <v>103</v>
      </c>
      <c r="G4384" s="595">
        <v>6.9000000000000006E-2</v>
      </c>
      <c r="H4384" s="590">
        <v>891221</v>
      </c>
      <c r="I4384" s="596">
        <v>0.6</v>
      </c>
      <c r="J4384" s="591">
        <v>36897</v>
      </c>
    </row>
    <row r="4385" spans="1:10" ht="15" customHeight="1">
      <c r="A4385" s="587"/>
      <c r="B4385" s="291">
        <v>9</v>
      </c>
      <c r="C4385" s="593" t="str">
        <f>_xlfn.CONCAT(Table1[[#This Row],[groupid]],Table1[[#This Row],[Thành phần hao phí]])</f>
        <v>9Tàu kéo 360CV</v>
      </c>
      <c r="D4385" s="594" t="s">
        <v>120</v>
      </c>
      <c r="E4385" s="589" t="s">
        <v>121</v>
      </c>
      <c r="F4385" s="588" t="s">
        <v>103</v>
      </c>
      <c r="G4385" s="595">
        <v>6.9000000000000006E-2</v>
      </c>
      <c r="H4385" s="590">
        <v>5854397</v>
      </c>
      <c r="I4385" s="596">
        <v>0.6</v>
      </c>
      <c r="J4385" s="591">
        <v>242372</v>
      </c>
    </row>
    <row r="4386" spans="1:10" ht="15" customHeight="1">
      <c r="A4386" s="587"/>
      <c r="B4386" s="291">
        <v>9</v>
      </c>
      <c r="C4386" s="593" t="str">
        <f>_xlfn.CONCAT(Table1[[#This Row],[groupid]],Table1[[#This Row],[Thành phần hao phí]])</f>
        <v>9Cộng</v>
      </c>
      <c r="D4386" s="594"/>
      <c r="E4386" s="589" t="s">
        <v>314</v>
      </c>
      <c r="F4386" s="588"/>
      <c r="G4386" s="595"/>
      <c r="H4386" s="590"/>
      <c r="I4386" s="596"/>
      <c r="J4386" s="591">
        <v>279269</v>
      </c>
    </row>
    <row r="4387" spans="1:10" ht="15" customHeight="1">
      <c r="A4387" s="587">
        <v>10</v>
      </c>
      <c r="B4387" s="291">
        <v>10</v>
      </c>
      <c r="C4387" s="593" t="str">
        <f>_xlfn.CONCAT(Table1[[#This Row],[groupid]],Table1[[#This Row],[Thành phần hao phí]])</f>
        <v>10Vận chuyển đất từ sà lan 400T lên bờ bằng máy đào gầu dây 1,2m3, chiều cao đổ đất &lt;= 3m, bùn đặc</v>
      </c>
      <c r="D4387" s="594" t="s">
        <v>63</v>
      </c>
      <c r="E4387" s="589" t="s">
        <v>77</v>
      </c>
      <c r="F4387" s="588" t="s">
        <v>54</v>
      </c>
      <c r="G4387" s="595">
        <v>1</v>
      </c>
      <c r="H4387" s="590"/>
      <c r="I4387" s="596"/>
      <c r="J4387" s="591"/>
    </row>
    <row r="4388" spans="1:10" ht="15" customHeight="1">
      <c r="A4388" s="587"/>
      <c r="B4388" s="291">
        <v>10</v>
      </c>
      <c r="C4388" s="593" t="str">
        <f>_xlfn.CONCAT(Table1[[#This Row],[groupid]],Table1[[#This Row],[Thành phần hao phí]])</f>
        <v>10b) Nhân công</v>
      </c>
      <c r="D4388" s="594"/>
      <c r="E4388" s="589" t="s">
        <v>229</v>
      </c>
      <c r="F4388" s="588"/>
      <c r="G4388" s="595"/>
      <c r="H4388" s="590"/>
      <c r="I4388" s="596"/>
      <c r="J4388" s="591">
        <v>88740</v>
      </c>
    </row>
    <row r="4389" spans="1:10" ht="15" customHeight="1">
      <c r="A4389" s="587"/>
      <c r="B4389" s="291">
        <v>10</v>
      </c>
      <c r="C4389" s="593" t="str">
        <f>_xlfn.CONCAT(Table1[[#This Row],[groupid]],Table1[[#This Row],[Thành phần hao phí]])</f>
        <v>10Nhân công 3,5/7, nhóm 1</v>
      </c>
      <c r="D4389" s="594" t="s">
        <v>96</v>
      </c>
      <c r="E4389" s="589" t="s">
        <v>97</v>
      </c>
      <c r="F4389" s="588" t="s">
        <v>93</v>
      </c>
      <c r="G4389" s="595">
        <v>0.36</v>
      </c>
      <c r="H4389" s="590">
        <v>246500</v>
      </c>
      <c r="I4389" s="596">
        <v>1</v>
      </c>
      <c r="J4389" s="591">
        <v>88740</v>
      </c>
    </row>
    <row r="4390" spans="1:10" ht="15" customHeight="1">
      <c r="A4390" s="587"/>
      <c r="B4390" s="291">
        <v>10</v>
      </c>
      <c r="C4390" s="593" t="str">
        <f>_xlfn.CONCAT(Table1[[#This Row],[groupid]],Table1[[#This Row],[Thành phần hao phí]])</f>
        <v>10c) Máy thi công</v>
      </c>
      <c r="D4390" s="594"/>
      <c r="E4390" s="589" t="s">
        <v>230</v>
      </c>
      <c r="F4390" s="588"/>
      <c r="G4390" s="595"/>
      <c r="H4390" s="590"/>
      <c r="I4390" s="596"/>
      <c r="J4390" s="591">
        <v>985844</v>
      </c>
    </row>
    <row r="4391" spans="1:10" ht="15" customHeight="1">
      <c r="A4391" s="587"/>
      <c r="B4391" s="291">
        <v>10</v>
      </c>
      <c r="C4391" s="593" t="str">
        <f>_xlfn.CONCAT(Table1[[#This Row],[groupid]],Table1[[#This Row],[Thành phần hao phí]])</f>
        <v>10Máy đào gầu dây 1,2m3</v>
      </c>
      <c r="D4391" s="594" t="s">
        <v>105</v>
      </c>
      <c r="E4391" s="589" t="s">
        <v>106</v>
      </c>
      <c r="F4391" s="588" t="s">
        <v>103</v>
      </c>
      <c r="G4391" s="595">
        <v>0.192</v>
      </c>
      <c r="H4391" s="590">
        <v>3565793</v>
      </c>
      <c r="I4391" s="596">
        <v>1</v>
      </c>
      <c r="J4391" s="591">
        <v>684632</v>
      </c>
    </row>
    <row r="4392" spans="1:10" ht="15" customHeight="1">
      <c r="A4392" s="587"/>
      <c r="B4392" s="291">
        <v>10</v>
      </c>
      <c r="C4392" s="593" t="str">
        <f>_xlfn.CONCAT(Table1[[#This Row],[groupid]],Table1[[#This Row],[Thành phần hao phí]])</f>
        <v>10Sà lan 250T</v>
      </c>
      <c r="D4392" s="594" t="s">
        <v>113</v>
      </c>
      <c r="E4392" s="589" t="s">
        <v>114</v>
      </c>
      <c r="F4392" s="588" t="s">
        <v>103</v>
      </c>
      <c r="G4392" s="595">
        <v>0.192</v>
      </c>
      <c r="H4392" s="590">
        <v>677592</v>
      </c>
      <c r="I4392" s="596">
        <v>1</v>
      </c>
      <c r="J4392" s="591">
        <v>130098</v>
      </c>
    </row>
    <row r="4393" spans="1:10" ht="15" customHeight="1">
      <c r="A4393" s="587"/>
      <c r="B4393" s="291">
        <v>10</v>
      </c>
      <c r="C4393" s="593" t="str">
        <f>_xlfn.CONCAT(Table1[[#This Row],[groupid]],Table1[[#This Row],[Thành phần hao phí]])</f>
        <v>10Sà lan 400T</v>
      </c>
      <c r="D4393" s="594" t="s">
        <v>116</v>
      </c>
      <c r="E4393" s="589" t="s">
        <v>117</v>
      </c>
      <c r="F4393" s="588" t="s">
        <v>103</v>
      </c>
      <c r="G4393" s="595">
        <v>0.192</v>
      </c>
      <c r="H4393" s="590">
        <v>891221</v>
      </c>
      <c r="I4393" s="596">
        <v>1</v>
      </c>
      <c r="J4393" s="591">
        <v>171114</v>
      </c>
    </row>
    <row r="4394" spans="1:10" ht="15" customHeight="1">
      <c r="A4394" s="587"/>
      <c r="B4394" s="291">
        <v>10</v>
      </c>
      <c r="C4394" s="593" t="str">
        <f>_xlfn.CONCAT(Table1[[#This Row],[groupid]],Table1[[#This Row],[Thành phần hao phí]])</f>
        <v>10Cộng</v>
      </c>
      <c r="D4394" s="594"/>
      <c r="E4394" s="589" t="s">
        <v>314</v>
      </c>
      <c r="F4394" s="588"/>
      <c r="G4394" s="595"/>
      <c r="H4394" s="590"/>
      <c r="I4394" s="596"/>
      <c r="J4394" s="591">
        <v>985844</v>
      </c>
    </row>
    <row r="4395" spans="1:10" ht="15" customHeight="1">
      <c r="A4395" s="587">
        <v>11</v>
      </c>
      <c r="B4395" s="291">
        <v>11</v>
      </c>
      <c r="C4395" s="593" t="str">
        <f>_xlfn.CONCAT(Table1[[#This Row],[groupid]],Table1[[#This Row],[Thành phần hao phí]])</f>
        <v>110</v>
      </c>
      <c r="D4395" s="594">
        <v>0</v>
      </c>
      <c r="E4395" s="589">
        <v>0</v>
      </c>
      <c r="F4395" s="588">
        <v>0</v>
      </c>
      <c r="G4395" s="595">
        <v>1</v>
      </c>
      <c r="H4395" s="590"/>
      <c r="I4395" s="596"/>
      <c r="J4395" s="591"/>
    </row>
    <row r="4396" spans="1:10" ht="15" customHeight="1">
      <c r="A4396" s="587"/>
      <c r="B4396" s="291">
        <v>11</v>
      </c>
      <c r="C4396" s="593" t="str">
        <f>_xlfn.CONCAT(Table1[[#This Row],[groupid]],Table1[[#This Row],[Thành phần hao phí]])</f>
        <v>11b) Nhân công</v>
      </c>
      <c r="D4396" s="594"/>
      <c r="E4396" s="589" t="s">
        <v>229</v>
      </c>
      <c r="F4396" s="588"/>
      <c r="G4396" s="595"/>
      <c r="H4396" s="590"/>
      <c r="I4396" s="596"/>
      <c r="J4396" s="591">
        <v>243933</v>
      </c>
    </row>
    <row r="4397" spans="1:10" ht="15" customHeight="1">
      <c r="A4397" s="587"/>
      <c r="B4397" s="291">
        <v>11</v>
      </c>
      <c r="C4397" s="593" t="str">
        <f>_xlfn.CONCAT(Table1[[#This Row],[groupid]],Table1[[#This Row],[Thành phần hao phí]])</f>
        <v>11Nhân công 3,5/7, nhóm 1</v>
      </c>
      <c r="D4397" s="594" t="s">
        <v>96</v>
      </c>
      <c r="E4397" s="589" t="s">
        <v>97</v>
      </c>
      <c r="F4397" s="588" t="s">
        <v>93</v>
      </c>
      <c r="G4397" s="595">
        <v>0.36</v>
      </c>
      <c r="H4397" s="590">
        <v>677592</v>
      </c>
      <c r="I4397" s="596">
        <v>1</v>
      </c>
      <c r="J4397" s="591">
        <v>243933</v>
      </c>
    </row>
    <row r="4398" spans="1:10" ht="15" customHeight="1">
      <c r="A4398" s="587"/>
      <c r="B4398" s="291">
        <v>11</v>
      </c>
      <c r="C4398" s="593" t="str">
        <f>_xlfn.CONCAT(Table1[[#This Row],[groupid]],Table1[[#This Row],[Thành phần hao phí]])</f>
        <v>11c) Máy thi công</v>
      </c>
      <c r="D4398" s="594"/>
      <c r="E4398" s="589" t="s">
        <v>230</v>
      </c>
      <c r="F4398" s="588"/>
      <c r="G4398" s="595"/>
      <c r="H4398" s="590"/>
      <c r="I4398" s="596"/>
      <c r="J4398" s="591">
        <v>679403</v>
      </c>
    </row>
    <row r="4399" spans="1:10" ht="15" customHeight="1">
      <c r="A4399" s="587"/>
      <c r="B4399" s="291">
        <v>11</v>
      </c>
      <c r="C4399" s="593" t="str">
        <f>_xlfn.CONCAT(Table1[[#This Row],[groupid]],Table1[[#This Row],[Thành phần hao phí]])</f>
        <v>11Máy đào gầu dây 1,2m3</v>
      </c>
      <c r="D4399" s="594" t="s">
        <v>105</v>
      </c>
      <c r="E4399" s="589" t="s">
        <v>106</v>
      </c>
      <c r="F4399" s="588" t="s">
        <v>103</v>
      </c>
      <c r="G4399" s="595">
        <v>0.192</v>
      </c>
      <c r="H4399" s="590">
        <v>3538558</v>
      </c>
      <c r="I4399" s="596">
        <v>1</v>
      </c>
      <c r="J4399" s="591">
        <v>679403</v>
      </c>
    </row>
    <row r="4400" spans="1:10" ht="15" customHeight="1">
      <c r="A4400" s="587"/>
      <c r="B4400" s="291">
        <v>11</v>
      </c>
      <c r="C4400" s="593" t="str">
        <f>_xlfn.CONCAT(Table1[[#This Row],[groupid]],Table1[[#This Row],[Thành phần hao phí]])</f>
        <v>11Sà lan 250T</v>
      </c>
      <c r="D4400" s="594" t="s">
        <v>113</v>
      </c>
      <c r="E4400" s="589" t="s">
        <v>114</v>
      </c>
      <c r="F4400" s="588" t="s">
        <v>103</v>
      </c>
      <c r="G4400" s="595">
        <v>0.192</v>
      </c>
      <c r="H4400" s="590">
        <v>0</v>
      </c>
      <c r="I4400" s="596">
        <v>1</v>
      </c>
      <c r="J4400" s="591">
        <v>0</v>
      </c>
    </row>
    <row r="4401" spans="1:10" ht="15" customHeight="1">
      <c r="A4401" s="587"/>
      <c r="B4401" s="291">
        <v>11</v>
      </c>
      <c r="C4401" s="593" t="str">
        <f>_xlfn.CONCAT(Table1[[#This Row],[groupid]],Table1[[#This Row],[Thành phần hao phí]])</f>
        <v>11Sà lan 400T</v>
      </c>
      <c r="D4401" s="594" t="s">
        <v>116</v>
      </c>
      <c r="E4401" s="589" t="s">
        <v>117</v>
      </c>
      <c r="F4401" s="588" t="s">
        <v>103</v>
      </c>
      <c r="G4401" s="595">
        <v>0.192</v>
      </c>
      <c r="H4401" s="590">
        <v>0</v>
      </c>
      <c r="I4401" s="596">
        <v>1</v>
      </c>
      <c r="J4401" s="591">
        <v>0</v>
      </c>
    </row>
    <row r="4402" spans="1:10" ht="15" customHeight="1">
      <c r="A4402" s="587"/>
      <c r="B4402" s="291">
        <v>11</v>
      </c>
      <c r="C4402" s="593" t="str">
        <f>_xlfn.CONCAT(Table1[[#This Row],[groupid]],Table1[[#This Row],[Thành phần hao phí]])</f>
        <v>11Cộng</v>
      </c>
      <c r="D4402" s="594"/>
      <c r="E4402" s="589" t="s">
        <v>314</v>
      </c>
      <c r="F4402" s="588"/>
      <c r="G4402" s="595"/>
      <c r="H4402" s="590"/>
      <c r="I4402" s="596"/>
      <c r="J4402" s="591">
        <v>679403</v>
      </c>
    </row>
    <row r="4403" spans="1:10" ht="15" customHeight="1">
      <c r="A4403" s="587">
        <v>12</v>
      </c>
      <c r="B4403" s="291">
        <v>12</v>
      </c>
      <c r="C4403" s="593" t="str">
        <f>_xlfn.CONCAT(Table1[[#This Row],[groupid]],Table1[[#This Row],[Thành phần hao phí]])</f>
        <v>120</v>
      </c>
      <c r="D4403" s="594">
        <v>0</v>
      </c>
      <c r="E4403" s="589">
        <v>0</v>
      </c>
      <c r="F4403" s="588">
        <v>0</v>
      </c>
      <c r="G4403" s="595">
        <v>1</v>
      </c>
      <c r="H4403" s="590"/>
      <c r="I4403" s="596"/>
      <c r="J4403" s="591"/>
    </row>
    <row r="4404" spans="1:10" ht="15" customHeight="1">
      <c r="A4404" s="587"/>
      <c r="B4404" s="291">
        <v>12</v>
      </c>
      <c r="C4404" s="593" t="str">
        <f>_xlfn.CONCAT(Table1[[#This Row],[groupid]],Table1[[#This Row],[Thành phần hao phí]])</f>
        <v>12b) Nhân công</v>
      </c>
      <c r="D4404" s="594"/>
      <c r="E4404" s="589" t="s">
        <v>229</v>
      </c>
      <c r="F4404" s="588"/>
      <c r="G4404" s="595"/>
      <c r="H4404" s="590"/>
      <c r="I4404" s="596"/>
      <c r="J4404" s="591">
        <v>0</v>
      </c>
    </row>
    <row r="4405" spans="1:10" ht="15" customHeight="1">
      <c r="A4405" s="587"/>
      <c r="B4405" s="291">
        <v>12</v>
      </c>
      <c r="C4405" s="593" t="str">
        <f>_xlfn.CONCAT(Table1[[#This Row],[groupid]],Table1[[#This Row],[Thành phần hao phí]])</f>
        <v>12Nhân công 3,5/7, nhóm 1</v>
      </c>
      <c r="D4405" s="594" t="s">
        <v>96</v>
      </c>
      <c r="E4405" s="589" t="s">
        <v>97</v>
      </c>
      <c r="F4405" s="588" t="s">
        <v>93</v>
      </c>
      <c r="G4405" s="595">
        <v>0.36</v>
      </c>
      <c r="H4405" s="590">
        <v>0</v>
      </c>
      <c r="I4405" s="596">
        <v>1</v>
      </c>
      <c r="J4405" s="591">
        <v>0</v>
      </c>
    </row>
    <row r="4406" spans="1:10" ht="15" customHeight="1">
      <c r="A4406" s="587"/>
      <c r="B4406" s="291">
        <v>12</v>
      </c>
      <c r="C4406" s="593" t="str">
        <f>_xlfn.CONCAT(Table1[[#This Row],[groupid]],Table1[[#This Row],[Thành phần hao phí]])</f>
        <v>12c) Máy thi công</v>
      </c>
      <c r="D4406" s="594"/>
      <c r="E4406" s="589" t="s">
        <v>230</v>
      </c>
      <c r="F4406" s="588"/>
      <c r="G4406" s="595"/>
      <c r="H4406" s="590"/>
      <c r="I4406" s="596"/>
      <c r="J4406" s="591">
        <v>0</v>
      </c>
    </row>
    <row r="4407" spans="1:10" ht="15" customHeight="1">
      <c r="A4407" s="587"/>
      <c r="B4407" s="291">
        <v>12</v>
      </c>
      <c r="C4407" s="593" t="str">
        <f>_xlfn.CONCAT(Table1[[#This Row],[groupid]],Table1[[#This Row],[Thành phần hao phí]])</f>
        <v>12Máy đào gầu dây 1,2m3</v>
      </c>
      <c r="D4407" s="594" t="s">
        <v>105</v>
      </c>
      <c r="E4407" s="589" t="s">
        <v>106</v>
      </c>
      <c r="F4407" s="588" t="s">
        <v>103</v>
      </c>
      <c r="G4407" s="595">
        <v>0.192</v>
      </c>
      <c r="H4407" s="590">
        <v>0</v>
      </c>
      <c r="I4407" s="596">
        <v>1</v>
      </c>
      <c r="J4407" s="591">
        <v>0</v>
      </c>
    </row>
    <row r="4408" spans="1:10" ht="15" customHeight="1">
      <c r="A4408" s="587"/>
      <c r="B4408" s="291">
        <v>12</v>
      </c>
      <c r="C4408" s="593" t="str">
        <f>_xlfn.CONCAT(Table1[[#This Row],[groupid]],Table1[[#This Row],[Thành phần hao phí]])</f>
        <v>12Sà lan 250T</v>
      </c>
      <c r="D4408" s="594" t="s">
        <v>113</v>
      </c>
      <c r="E4408" s="589" t="s">
        <v>114</v>
      </c>
      <c r="F4408" s="588" t="s">
        <v>103</v>
      </c>
      <c r="G4408" s="595">
        <v>0.192</v>
      </c>
      <c r="H4408" s="590">
        <v>0</v>
      </c>
      <c r="I4408" s="596">
        <v>1</v>
      </c>
      <c r="J4408" s="591">
        <v>0</v>
      </c>
    </row>
    <row r="4409" spans="1:10" ht="15" customHeight="1">
      <c r="A4409" s="587"/>
      <c r="B4409" s="291">
        <v>12</v>
      </c>
      <c r="C4409" s="593" t="str">
        <f>_xlfn.CONCAT(Table1[[#This Row],[groupid]],Table1[[#This Row],[Thành phần hao phí]])</f>
        <v>12Sà lan 400T</v>
      </c>
      <c r="D4409" s="594" t="s">
        <v>116</v>
      </c>
      <c r="E4409" s="589" t="s">
        <v>117</v>
      </c>
      <c r="F4409" s="588" t="s">
        <v>103</v>
      </c>
      <c r="G4409" s="595">
        <v>0.192</v>
      </c>
      <c r="H4409" s="590">
        <v>0</v>
      </c>
      <c r="I4409" s="596">
        <v>1</v>
      </c>
      <c r="J4409" s="591">
        <v>0</v>
      </c>
    </row>
    <row r="4410" spans="1:10" ht="15" customHeight="1">
      <c r="A4410" s="587"/>
      <c r="B4410" s="291">
        <v>12</v>
      </c>
      <c r="C4410" s="593" t="str">
        <f>_xlfn.CONCAT(Table1[[#This Row],[groupid]],Table1[[#This Row],[Thành phần hao phí]])</f>
        <v>12Cộng</v>
      </c>
      <c r="D4410" s="594"/>
      <c r="E4410" s="589" t="s">
        <v>314</v>
      </c>
      <c r="F4410" s="588"/>
      <c r="G4410" s="595"/>
      <c r="H4410" s="590"/>
      <c r="I4410" s="596"/>
      <c r="J4410" s="591">
        <v>0</v>
      </c>
    </row>
    <row r="4411" spans="1:10" ht="15" customHeight="1">
      <c r="A4411" s="587">
        <v>13</v>
      </c>
      <c r="B4411" s="291">
        <v>13</v>
      </c>
      <c r="C4411" s="593" t="str">
        <f>_xlfn.CONCAT(Table1[[#This Row],[groupid]],Table1[[#This Row],[Thành phần hao phí]])</f>
        <v>130</v>
      </c>
      <c r="D4411" s="594">
        <v>0</v>
      </c>
      <c r="E4411" s="589">
        <v>0</v>
      </c>
      <c r="F4411" s="588">
        <v>0</v>
      </c>
      <c r="G4411" s="595">
        <v>1</v>
      </c>
      <c r="H4411" s="590"/>
      <c r="I4411" s="596"/>
      <c r="J4411" s="591"/>
    </row>
    <row r="4412" spans="1:10" ht="15" customHeight="1">
      <c r="A4412" s="587"/>
      <c r="B4412" s="291">
        <v>13</v>
      </c>
      <c r="C4412" s="593" t="str">
        <f>_xlfn.CONCAT(Table1[[#This Row],[groupid]],Table1[[#This Row],[Thành phần hao phí]])</f>
        <v>13b) Nhân công</v>
      </c>
      <c r="D4412" s="594"/>
      <c r="E4412" s="589" t="s">
        <v>229</v>
      </c>
      <c r="F4412" s="588"/>
      <c r="G4412" s="595"/>
      <c r="H4412" s="590"/>
      <c r="I4412" s="596"/>
      <c r="J4412" s="591">
        <v>0</v>
      </c>
    </row>
    <row r="4413" spans="1:10" ht="15" customHeight="1">
      <c r="A4413" s="587"/>
      <c r="B4413" s="291">
        <v>13</v>
      </c>
      <c r="C4413" s="593" t="str">
        <f>_xlfn.CONCAT(Table1[[#This Row],[groupid]],Table1[[#This Row],[Thành phần hao phí]])</f>
        <v>13Nhân công 3,5/7, nhóm 1</v>
      </c>
      <c r="D4413" s="594" t="s">
        <v>96</v>
      </c>
      <c r="E4413" s="589" t="s">
        <v>97</v>
      </c>
      <c r="F4413" s="588" t="s">
        <v>93</v>
      </c>
      <c r="G4413" s="595">
        <v>0.36</v>
      </c>
      <c r="H4413" s="590">
        <v>0</v>
      </c>
      <c r="I4413" s="596">
        <v>1</v>
      </c>
      <c r="J4413" s="591">
        <v>0</v>
      </c>
    </row>
    <row r="4414" spans="1:10" ht="15" customHeight="1">
      <c r="A4414" s="587"/>
      <c r="B4414" s="291">
        <v>13</v>
      </c>
      <c r="C4414" s="593" t="str">
        <f>_xlfn.CONCAT(Table1[[#This Row],[groupid]],Table1[[#This Row],[Thành phần hao phí]])</f>
        <v>13c) Máy thi công</v>
      </c>
      <c r="D4414" s="594"/>
      <c r="E4414" s="589" t="s">
        <v>230</v>
      </c>
      <c r="F4414" s="588"/>
      <c r="G4414" s="595"/>
      <c r="H4414" s="590"/>
      <c r="I4414" s="596"/>
      <c r="J4414" s="591">
        <v>0</v>
      </c>
    </row>
    <row r="4415" spans="1:10" ht="15" customHeight="1">
      <c r="A4415" s="587"/>
      <c r="B4415" s="291">
        <v>13</v>
      </c>
      <c r="C4415" s="593" t="str">
        <f>_xlfn.CONCAT(Table1[[#This Row],[groupid]],Table1[[#This Row],[Thành phần hao phí]])</f>
        <v>13Máy đào gầu dây 1,2m3</v>
      </c>
      <c r="D4415" s="594" t="s">
        <v>105</v>
      </c>
      <c r="E4415" s="589" t="s">
        <v>106</v>
      </c>
      <c r="F4415" s="588" t="s">
        <v>103</v>
      </c>
      <c r="G4415" s="595">
        <v>0.192</v>
      </c>
      <c r="H4415" s="590">
        <v>0</v>
      </c>
      <c r="I4415" s="596">
        <v>1</v>
      </c>
      <c r="J4415" s="591">
        <v>0</v>
      </c>
    </row>
    <row r="4416" spans="1:10" ht="15" customHeight="1">
      <c r="A4416" s="587"/>
      <c r="B4416" s="291">
        <v>13</v>
      </c>
      <c r="C4416" s="593" t="str">
        <f>_xlfn.CONCAT(Table1[[#This Row],[groupid]],Table1[[#This Row],[Thành phần hao phí]])</f>
        <v>13Sà lan 250T</v>
      </c>
      <c r="D4416" s="594" t="s">
        <v>113</v>
      </c>
      <c r="E4416" s="589" t="s">
        <v>114</v>
      </c>
      <c r="F4416" s="588" t="s">
        <v>103</v>
      </c>
      <c r="G4416" s="595">
        <v>0.192</v>
      </c>
      <c r="H4416" s="590">
        <v>0</v>
      </c>
      <c r="I4416" s="596">
        <v>1</v>
      </c>
      <c r="J4416" s="591">
        <v>0</v>
      </c>
    </row>
    <row r="4417" spans="1:10" ht="15" customHeight="1">
      <c r="A4417" s="587"/>
      <c r="B4417" s="291">
        <v>13</v>
      </c>
      <c r="C4417" s="593" t="str">
        <f>_xlfn.CONCAT(Table1[[#This Row],[groupid]],Table1[[#This Row],[Thành phần hao phí]])</f>
        <v>13Sà lan 400T</v>
      </c>
      <c r="D4417" s="594" t="s">
        <v>116</v>
      </c>
      <c r="E4417" s="589" t="s">
        <v>117</v>
      </c>
      <c r="F4417" s="588" t="s">
        <v>103</v>
      </c>
      <c r="G4417" s="595">
        <v>0.192</v>
      </c>
      <c r="H4417" s="590">
        <v>0</v>
      </c>
      <c r="I4417" s="596">
        <v>1</v>
      </c>
      <c r="J4417" s="591">
        <v>0</v>
      </c>
    </row>
    <row r="4418" spans="1:10" ht="15" customHeight="1">
      <c r="A4418" s="587"/>
      <c r="B4418" s="291">
        <v>13</v>
      </c>
      <c r="C4418" s="593" t="str">
        <f>_xlfn.CONCAT(Table1[[#This Row],[groupid]],Table1[[#This Row],[Thành phần hao phí]])</f>
        <v>13Cộng</v>
      </c>
      <c r="D4418" s="594"/>
      <c r="E4418" s="589" t="s">
        <v>314</v>
      </c>
      <c r="F4418" s="588"/>
      <c r="G4418" s="595"/>
      <c r="H4418" s="590"/>
      <c r="I4418" s="596"/>
      <c r="J4418" s="591">
        <v>0</v>
      </c>
    </row>
    <row r="4419" spans="1:10" ht="15" customHeight="1">
      <c r="A4419" s="587">
        <v>14</v>
      </c>
      <c r="B4419" s="291">
        <v>14</v>
      </c>
      <c r="C4419" s="593" t="str">
        <f>_xlfn.CONCAT(Table1[[#This Row],[groupid]],Table1[[#This Row],[Thành phần hao phí]])</f>
        <v>140</v>
      </c>
      <c r="D4419" s="594">
        <v>0</v>
      </c>
      <c r="E4419" s="589">
        <v>0</v>
      </c>
      <c r="F4419" s="588">
        <v>0</v>
      </c>
      <c r="G4419" s="595">
        <v>1</v>
      </c>
      <c r="H4419" s="590"/>
      <c r="I4419" s="596"/>
      <c r="J4419" s="591"/>
    </row>
    <row r="4420" spans="1:10" ht="15" customHeight="1">
      <c r="A4420" s="587"/>
      <c r="B4420" s="291">
        <v>14</v>
      </c>
      <c r="C4420" s="593" t="str">
        <f>_xlfn.CONCAT(Table1[[#This Row],[groupid]],Table1[[#This Row],[Thành phần hao phí]])</f>
        <v>14b) Nhân công</v>
      </c>
      <c r="D4420" s="594"/>
      <c r="E4420" s="589" t="s">
        <v>229</v>
      </c>
      <c r="F4420" s="588"/>
      <c r="G4420" s="595"/>
      <c r="H4420" s="590"/>
      <c r="I4420" s="596"/>
      <c r="J4420" s="591">
        <v>0</v>
      </c>
    </row>
    <row r="4421" spans="1:10" ht="15" customHeight="1">
      <c r="A4421" s="587"/>
      <c r="B4421" s="291">
        <v>14</v>
      </c>
      <c r="C4421" s="593" t="str">
        <f>_xlfn.CONCAT(Table1[[#This Row],[groupid]],Table1[[#This Row],[Thành phần hao phí]])</f>
        <v>14Nhân công 3,5/7, nhóm 1</v>
      </c>
      <c r="D4421" s="594" t="s">
        <v>96</v>
      </c>
      <c r="E4421" s="589" t="s">
        <v>97</v>
      </c>
      <c r="F4421" s="588" t="s">
        <v>93</v>
      </c>
      <c r="G4421" s="595">
        <v>0.36</v>
      </c>
      <c r="H4421" s="590">
        <v>0</v>
      </c>
      <c r="I4421" s="596">
        <v>1</v>
      </c>
      <c r="J4421" s="591">
        <v>0</v>
      </c>
    </row>
    <row r="4422" spans="1:10" ht="15" customHeight="1">
      <c r="A4422" s="587"/>
      <c r="B4422" s="291">
        <v>14</v>
      </c>
      <c r="C4422" s="593" t="str">
        <f>_xlfn.CONCAT(Table1[[#This Row],[groupid]],Table1[[#This Row],[Thành phần hao phí]])</f>
        <v>14c) Máy thi công</v>
      </c>
      <c r="D4422" s="594"/>
      <c r="E4422" s="589" t="s">
        <v>230</v>
      </c>
      <c r="F4422" s="588"/>
      <c r="G4422" s="595"/>
      <c r="H4422" s="590"/>
      <c r="I4422" s="596"/>
      <c r="J4422" s="591">
        <v>0</v>
      </c>
    </row>
    <row r="4423" spans="1:10" ht="15" customHeight="1">
      <c r="A4423" s="587"/>
      <c r="B4423" s="291">
        <v>14</v>
      </c>
      <c r="C4423" s="593" t="str">
        <f>_xlfn.CONCAT(Table1[[#This Row],[groupid]],Table1[[#This Row],[Thành phần hao phí]])</f>
        <v>14Máy đào gầu dây 1,2m3</v>
      </c>
      <c r="D4423" s="594" t="s">
        <v>105</v>
      </c>
      <c r="E4423" s="589" t="s">
        <v>106</v>
      </c>
      <c r="F4423" s="588" t="s">
        <v>103</v>
      </c>
      <c r="G4423" s="595">
        <v>0.192</v>
      </c>
      <c r="H4423" s="590">
        <v>0</v>
      </c>
      <c r="I4423" s="596">
        <v>1</v>
      </c>
      <c r="J4423" s="591">
        <v>0</v>
      </c>
    </row>
    <row r="4424" spans="1:10" ht="15" customHeight="1">
      <c r="A4424" s="587"/>
      <c r="B4424" s="291">
        <v>14</v>
      </c>
      <c r="C4424" s="593" t="str">
        <f>_xlfn.CONCAT(Table1[[#This Row],[groupid]],Table1[[#This Row],[Thành phần hao phí]])</f>
        <v>14Sà lan 250T</v>
      </c>
      <c r="D4424" s="594" t="s">
        <v>113</v>
      </c>
      <c r="E4424" s="589" t="s">
        <v>114</v>
      </c>
      <c r="F4424" s="588" t="s">
        <v>103</v>
      </c>
      <c r="G4424" s="595">
        <v>0.192</v>
      </c>
      <c r="H4424" s="590">
        <v>0</v>
      </c>
      <c r="I4424" s="596">
        <v>1</v>
      </c>
      <c r="J4424" s="591">
        <v>0</v>
      </c>
    </row>
    <row r="4425" spans="1:10" ht="15" customHeight="1">
      <c r="A4425" s="587"/>
      <c r="B4425" s="291">
        <v>14</v>
      </c>
      <c r="C4425" s="593" t="str">
        <f>_xlfn.CONCAT(Table1[[#This Row],[groupid]],Table1[[#This Row],[Thành phần hao phí]])</f>
        <v>14Sà lan 400T</v>
      </c>
      <c r="D4425" s="594" t="s">
        <v>116</v>
      </c>
      <c r="E4425" s="589" t="s">
        <v>117</v>
      </c>
      <c r="F4425" s="588" t="s">
        <v>103</v>
      </c>
      <c r="G4425" s="595">
        <v>0.192</v>
      </c>
      <c r="H4425" s="590">
        <v>0</v>
      </c>
      <c r="I4425" s="596">
        <v>1</v>
      </c>
      <c r="J4425" s="591">
        <v>0</v>
      </c>
    </row>
    <row r="4426" spans="1:10" ht="15" customHeight="1">
      <c r="A4426" s="587"/>
      <c r="B4426" s="291">
        <v>14</v>
      </c>
      <c r="C4426" s="593" t="str">
        <f>_xlfn.CONCAT(Table1[[#This Row],[groupid]],Table1[[#This Row],[Thành phần hao phí]])</f>
        <v>14Cộng</v>
      </c>
      <c r="D4426" s="594"/>
      <c r="E4426" s="589" t="s">
        <v>314</v>
      </c>
      <c r="F4426" s="588"/>
      <c r="G4426" s="595"/>
      <c r="H4426" s="590"/>
      <c r="I4426" s="596"/>
      <c r="J4426" s="591">
        <v>0</v>
      </c>
    </row>
    <row r="4427" spans="1:10" ht="15" customHeight="1">
      <c r="A4427" s="587">
        <v>15</v>
      </c>
      <c r="B4427" s="291">
        <v>15</v>
      </c>
      <c r="C4427" s="593" t="str">
        <f>_xlfn.CONCAT(Table1[[#This Row],[groupid]],Table1[[#This Row],[Thành phần hao phí]])</f>
        <v>150</v>
      </c>
      <c r="D4427" s="594">
        <v>0</v>
      </c>
      <c r="E4427" s="589">
        <v>0</v>
      </c>
      <c r="F4427" s="588">
        <v>0</v>
      </c>
      <c r="G4427" s="595">
        <v>1</v>
      </c>
      <c r="H4427" s="590"/>
      <c r="I4427" s="596"/>
      <c r="J4427" s="591"/>
    </row>
    <row r="4428" spans="1:10" ht="15" customHeight="1">
      <c r="A4428" s="587"/>
      <c r="B4428" s="291">
        <v>15</v>
      </c>
      <c r="C4428" s="593" t="str">
        <f>_xlfn.CONCAT(Table1[[#This Row],[groupid]],Table1[[#This Row],[Thành phần hao phí]])</f>
        <v>15b) Nhân công</v>
      </c>
      <c r="D4428" s="594"/>
      <c r="E4428" s="589" t="s">
        <v>229</v>
      </c>
      <c r="F4428" s="588"/>
      <c r="G4428" s="595"/>
      <c r="H4428" s="590"/>
      <c r="I4428" s="596"/>
      <c r="J4428" s="591">
        <v>0</v>
      </c>
    </row>
    <row r="4429" spans="1:10" ht="15" customHeight="1">
      <c r="A4429" s="587"/>
      <c r="B4429" s="291">
        <v>15</v>
      </c>
      <c r="C4429" s="593" t="str">
        <f>_xlfn.CONCAT(Table1[[#This Row],[groupid]],Table1[[#This Row],[Thành phần hao phí]])</f>
        <v>15Nhân công 3,5/7, nhóm 1</v>
      </c>
      <c r="D4429" s="594" t="s">
        <v>96</v>
      </c>
      <c r="E4429" s="589" t="s">
        <v>97</v>
      </c>
      <c r="F4429" s="588" t="s">
        <v>93</v>
      </c>
      <c r="G4429" s="595">
        <v>0.36</v>
      </c>
      <c r="H4429" s="590">
        <v>0</v>
      </c>
      <c r="I4429" s="596">
        <v>1</v>
      </c>
      <c r="J4429" s="591">
        <v>0</v>
      </c>
    </row>
    <row r="4430" spans="1:10" ht="15" customHeight="1">
      <c r="A4430" s="587"/>
      <c r="B4430" s="291">
        <v>15</v>
      </c>
      <c r="C4430" s="593" t="str">
        <f>_xlfn.CONCAT(Table1[[#This Row],[groupid]],Table1[[#This Row],[Thành phần hao phí]])</f>
        <v>15c) Máy thi công</v>
      </c>
      <c r="D4430" s="594"/>
      <c r="E4430" s="589" t="s">
        <v>230</v>
      </c>
      <c r="F4430" s="588"/>
      <c r="G4430" s="595"/>
      <c r="H4430" s="590"/>
      <c r="I4430" s="596"/>
      <c r="J4430" s="591">
        <v>0</v>
      </c>
    </row>
    <row r="4431" spans="1:10" ht="15" customHeight="1">
      <c r="A4431" s="587"/>
      <c r="B4431" s="291">
        <v>15</v>
      </c>
      <c r="C4431" s="593" t="str">
        <f>_xlfn.CONCAT(Table1[[#This Row],[groupid]],Table1[[#This Row],[Thành phần hao phí]])</f>
        <v>15Máy đào gầu dây 1,2m3</v>
      </c>
      <c r="D4431" s="594" t="s">
        <v>105</v>
      </c>
      <c r="E4431" s="589" t="s">
        <v>106</v>
      </c>
      <c r="F4431" s="588" t="s">
        <v>103</v>
      </c>
      <c r="G4431" s="595">
        <v>0.192</v>
      </c>
      <c r="H4431" s="590">
        <v>0</v>
      </c>
      <c r="I4431" s="596">
        <v>1</v>
      </c>
      <c r="J4431" s="591">
        <v>0</v>
      </c>
    </row>
    <row r="4432" spans="1:10" ht="15" customHeight="1">
      <c r="A4432" s="587"/>
      <c r="B4432" s="291">
        <v>15</v>
      </c>
      <c r="C4432" s="593" t="str">
        <f>_xlfn.CONCAT(Table1[[#This Row],[groupid]],Table1[[#This Row],[Thành phần hao phí]])</f>
        <v>15Sà lan 250T</v>
      </c>
      <c r="D4432" s="594" t="s">
        <v>113</v>
      </c>
      <c r="E4432" s="589" t="s">
        <v>114</v>
      </c>
      <c r="F4432" s="588" t="s">
        <v>103</v>
      </c>
      <c r="G4432" s="595">
        <v>0.192</v>
      </c>
      <c r="H4432" s="590">
        <v>0</v>
      </c>
      <c r="I4432" s="596">
        <v>1</v>
      </c>
      <c r="J4432" s="591">
        <v>0</v>
      </c>
    </row>
    <row r="4433" spans="1:10" ht="15" customHeight="1">
      <c r="A4433" s="587"/>
      <c r="B4433" s="291">
        <v>15</v>
      </c>
      <c r="C4433" s="593" t="str">
        <f>_xlfn.CONCAT(Table1[[#This Row],[groupid]],Table1[[#This Row],[Thành phần hao phí]])</f>
        <v>15Sà lan 400T</v>
      </c>
      <c r="D4433" s="594" t="s">
        <v>116</v>
      </c>
      <c r="E4433" s="589" t="s">
        <v>117</v>
      </c>
      <c r="F4433" s="588" t="s">
        <v>103</v>
      </c>
      <c r="G4433" s="595">
        <v>0.192</v>
      </c>
      <c r="H4433" s="590">
        <v>0</v>
      </c>
      <c r="I4433" s="596">
        <v>1</v>
      </c>
      <c r="J4433" s="591">
        <v>0</v>
      </c>
    </row>
    <row r="4434" spans="1:10" ht="15" customHeight="1">
      <c r="A4434" s="587"/>
      <c r="B4434" s="291">
        <v>15</v>
      </c>
      <c r="C4434" s="593" t="str">
        <f>_xlfn.CONCAT(Table1[[#This Row],[groupid]],Table1[[#This Row],[Thành phần hao phí]])</f>
        <v>15Cộng</v>
      </c>
      <c r="D4434" s="594"/>
      <c r="E4434" s="589" t="s">
        <v>314</v>
      </c>
      <c r="F4434" s="588"/>
      <c r="G4434" s="595"/>
      <c r="H4434" s="590"/>
      <c r="I4434" s="596"/>
      <c r="J4434" s="591">
        <v>0</v>
      </c>
    </row>
    <row r="4435" spans="1:10" ht="15" customHeight="1">
      <c r="A4435" s="587">
        <v>16</v>
      </c>
      <c r="B4435" s="291">
        <v>16</v>
      </c>
      <c r="C4435" s="593" t="str">
        <f>_xlfn.CONCAT(Table1[[#This Row],[groupid]],Table1[[#This Row],[Thành phần hao phí]])</f>
        <v>160</v>
      </c>
      <c r="D4435" s="594">
        <v>0</v>
      </c>
      <c r="E4435" s="589">
        <v>0</v>
      </c>
      <c r="F4435" s="588">
        <v>0</v>
      </c>
      <c r="G4435" s="595">
        <v>1</v>
      </c>
      <c r="H4435" s="590"/>
      <c r="I4435" s="596"/>
      <c r="J4435" s="591"/>
    </row>
    <row r="4436" spans="1:10" ht="15" customHeight="1">
      <c r="A4436" s="587"/>
      <c r="B4436" s="291">
        <v>16</v>
      </c>
      <c r="C4436" s="593" t="str">
        <f>_xlfn.CONCAT(Table1[[#This Row],[groupid]],Table1[[#This Row],[Thành phần hao phí]])</f>
        <v>16b) Nhân công</v>
      </c>
      <c r="D4436" s="594"/>
      <c r="E4436" s="589" t="s">
        <v>229</v>
      </c>
      <c r="F4436" s="588"/>
      <c r="G4436" s="595"/>
      <c r="H4436" s="590"/>
      <c r="I4436" s="596"/>
      <c r="J4436" s="591">
        <v>0</v>
      </c>
    </row>
    <row r="4437" spans="1:10" ht="15" customHeight="1">
      <c r="A4437" s="587"/>
      <c r="B4437" s="291">
        <v>16</v>
      </c>
      <c r="C4437" s="593" t="str">
        <f>_xlfn.CONCAT(Table1[[#This Row],[groupid]],Table1[[#This Row],[Thành phần hao phí]])</f>
        <v>16Nhân công 3,5/7, nhóm 1</v>
      </c>
      <c r="D4437" s="594" t="s">
        <v>96</v>
      </c>
      <c r="E4437" s="589" t="s">
        <v>97</v>
      </c>
      <c r="F4437" s="588" t="s">
        <v>93</v>
      </c>
      <c r="G4437" s="595">
        <v>0.36</v>
      </c>
      <c r="H4437" s="590">
        <v>0</v>
      </c>
      <c r="I4437" s="596">
        <v>1</v>
      </c>
      <c r="J4437" s="591">
        <v>0</v>
      </c>
    </row>
    <row r="4438" spans="1:10" ht="15" customHeight="1">
      <c r="A4438" s="587"/>
      <c r="B4438" s="291">
        <v>16</v>
      </c>
      <c r="C4438" s="593" t="str">
        <f>_xlfn.CONCAT(Table1[[#This Row],[groupid]],Table1[[#This Row],[Thành phần hao phí]])</f>
        <v>16c) Máy thi công</v>
      </c>
      <c r="D4438" s="594"/>
      <c r="E4438" s="589" t="s">
        <v>230</v>
      </c>
      <c r="F4438" s="588"/>
      <c r="G4438" s="595"/>
      <c r="H4438" s="590"/>
      <c r="I4438" s="596"/>
      <c r="J4438" s="591">
        <v>0</v>
      </c>
    </row>
    <row r="4439" spans="1:10" ht="15" customHeight="1">
      <c r="A4439" s="587"/>
      <c r="B4439" s="291">
        <v>16</v>
      </c>
      <c r="C4439" s="593" t="str">
        <f>_xlfn.CONCAT(Table1[[#This Row],[groupid]],Table1[[#This Row],[Thành phần hao phí]])</f>
        <v>16Máy đào gầu dây 1,2m3</v>
      </c>
      <c r="D4439" s="594" t="s">
        <v>105</v>
      </c>
      <c r="E4439" s="589" t="s">
        <v>106</v>
      </c>
      <c r="F4439" s="588" t="s">
        <v>103</v>
      </c>
      <c r="G4439" s="595">
        <v>0.192</v>
      </c>
      <c r="H4439" s="590">
        <v>0</v>
      </c>
      <c r="I4439" s="596">
        <v>1</v>
      </c>
      <c r="J4439" s="591">
        <v>0</v>
      </c>
    </row>
    <row r="4440" spans="1:10" ht="15" customHeight="1">
      <c r="A4440" s="587"/>
      <c r="B4440" s="291">
        <v>16</v>
      </c>
      <c r="C4440" s="593" t="str">
        <f>_xlfn.CONCAT(Table1[[#This Row],[groupid]],Table1[[#This Row],[Thành phần hao phí]])</f>
        <v>16Sà lan 250T</v>
      </c>
      <c r="D4440" s="594" t="s">
        <v>113</v>
      </c>
      <c r="E4440" s="589" t="s">
        <v>114</v>
      </c>
      <c r="F4440" s="588" t="s">
        <v>103</v>
      </c>
      <c r="G4440" s="595">
        <v>0.192</v>
      </c>
      <c r="H4440" s="590">
        <v>0</v>
      </c>
      <c r="I4440" s="596">
        <v>1</v>
      </c>
      <c r="J4440" s="591">
        <v>0</v>
      </c>
    </row>
    <row r="4441" spans="1:10" ht="15" customHeight="1">
      <c r="A4441" s="587"/>
      <c r="B4441" s="291">
        <v>16</v>
      </c>
      <c r="C4441" s="593" t="str">
        <f>_xlfn.CONCAT(Table1[[#This Row],[groupid]],Table1[[#This Row],[Thành phần hao phí]])</f>
        <v>16Sà lan 400T</v>
      </c>
      <c r="D4441" s="594" t="s">
        <v>116</v>
      </c>
      <c r="E4441" s="589" t="s">
        <v>117</v>
      </c>
      <c r="F4441" s="588" t="s">
        <v>103</v>
      </c>
      <c r="G4441" s="595">
        <v>0.192</v>
      </c>
      <c r="H4441" s="590">
        <v>0</v>
      </c>
      <c r="I4441" s="596">
        <v>1</v>
      </c>
      <c r="J4441" s="591">
        <v>0</v>
      </c>
    </row>
    <row r="4442" spans="1:10" ht="15" customHeight="1">
      <c r="A4442" s="587"/>
      <c r="B4442" s="291">
        <v>16</v>
      </c>
      <c r="C4442" s="593" t="str">
        <f>_xlfn.CONCAT(Table1[[#This Row],[groupid]],Table1[[#This Row],[Thành phần hao phí]])</f>
        <v>16Cộng</v>
      </c>
      <c r="D4442" s="594"/>
      <c r="E4442" s="589" t="s">
        <v>314</v>
      </c>
      <c r="F4442" s="588"/>
      <c r="G4442" s="595"/>
      <c r="H4442" s="590"/>
      <c r="I4442" s="596"/>
      <c r="J4442" s="591">
        <v>0</v>
      </c>
    </row>
    <row r="4443" spans="1:10" ht="15" customHeight="1">
      <c r="A4443" s="587">
        <v>17</v>
      </c>
      <c r="B4443" s="291">
        <v>17</v>
      </c>
      <c r="C4443" s="593" t="str">
        <f>_xlfn.CONCAT(Table1[[#This Row],[groupid]],Table1[[#This Row],[Thành phần hao phí]])</f>
        <v>170</v>
      </c>
      <c r="D4443" s="594">
        <v>0</v>
      </c>
      <c r="E4443" s="589">
        <v>0</v>
      </c>
      <c r="F4443" s="588">
        <v>0</v>
      </c>
      <c r="G4443" s="595">
        <v>1</v>
      </c>
      <c r="H4443" s="590"/>
      <c r="I4443" s="596"/>
      <c r="J4443" s="591"/>
    </row>
    <row r="4444" spans="1:10" ht="15" customHeight="1">
      <c r="A4444" s="587"/>
      <c r="B4444" s="291">
        <v>17</v>
      </c>
      <c r="C4444" s="593" t="str">
        <f>_xlfn.CONCAT(Table1[[#This Row],[groupid]],Table1[[#This Row],[Thành phần hao phí]])</f>
        <v>17b) Nhân công</v>
      </c>
      <c r="D4444" s="594"/>
      <c r="E4444" s="589" t="s">
        <v>229</v>
      </c>
      <c r="F4444" s="588"/>
      <c r="G4444" s="595"/>
      <c r="H4444" s="590"/>
      <c r="I4444" s="596"/>
      <c r="J4444" s="591">
        <v>0</v>
      </c>
    </row>
    <row r="4445" spans="1:10" ht="15" customHeight="1">
      <c r="A4445" s="587"/>
      <c r="B4445" s="291">
        <v>17</v>
      </c>
      <c r="C4445" s="593" t="str">
        <f>_xlfn.CONCAT(Table1[[#This Row],[groupid]],Table1[[#This Row],[Thành phần hao phí]])</f>
        <v>17Nhân công 3,5/7, nhóm 1</v>
      </c>
      <c r="D4445" s="594" t="s">
        <v>96</v>
      </c>
      <c r="E4445" s="589" t="s">
        <v>97</v>
      </c>
      <c r="F4445" s="588" t="s">
        <v>93</v>
      </c>
      <c r="G4445" s="595">
        <v>0.36</v>
      </c>
      <c r="H4445" s="590">
        <v>0</v>
      </c>
      <c r="I4445" s="596">
        <v>1</v>
      </c>
      <c r="J4445" s="591">
        <v>0</v>
      </c>
    </row>
    <row r="4446" spans="1:10" ht="15" customHeight="1">
      <c r="A4446" s="587"/>
      <c r="B4446" s="291">
        <v>17</v>
      </c>
      <c r="C4446" s="593" t="str">
        <f>_xlfn.CONCAT(Table1[[#This Row],[groupid]],Table1[[#This Row],[Thành phần hao phí]])</f>
        <v>17c) Máy thi công</v>
      </c>
      <c r="D4446" s="594"/>
      <c r="E4446" s="589" t="s">
        <v>230</v>
      </c>
      <c r="F4446" s="588"/>
      <c r="G4446" s="595"/>
      <c r="H4446" s="590"/>
      <c r="I4446" s="596"/>
      <c r="J4446" s="591">
        <v>0</v>
      </c>
    </row>
    <row r="4447" spans="1:10" ht="15" customHeight="1">
      <c r="A4447" s="587"/>
      <c r="B4447" s="291">
        <v>17</v>
      </c>
      <c r="C4447" s="593" t="str">
        <f>_xlfn.CONCAT(Table1[[#This Row],[groupid]],Table1[[#This Row],[Thành phần hao phí]])</f>
        <v>17Máy đào gầu dây 1,2m3</v>
      </c>
      <c r="D4447" s="594" t="s">
        <v>105</v>
      </c>
      <c r="E4447" s="589" t="s">
        <v>106</v>
      </c>
      <c r="F4447" s="588" t="s">
        <v>103</v>
      </c>
      <c r="G4447" s="595">
        <v>0.192</v>
      </c>
      <c r="H4447" s="590">
        <v>0</v>
      </c>
      <c r="I4447" s="596">
        <v>1</v>
      </c>
      <c r="J4447" s="591">
        <v>0</v>
      </c>
    </row>
    <row r="4448" spans="1:10" ht="15" customHeight="1">
      <c r="A4448" s="587"/>
      <c r="B4448" s="291">
        <v>17</v>
      </c>
      <c r="C4448" s="593" t="str">
        <f>_xlfn.CONCAT(Table1[[#This Row],[groupid]],Table1[[#This Row],[Thành phần hao phí]])</f>
        <v>17Sà lan 250T</v>
      </c>
      <c r="D4448" s="594" t="s">
        <v>113</v>
      </c>
      <c r="E4448" s="589" t="s">
        <v>114</v>
      </c>
      <c r="F4448" s="588" t="s">
        <v>103</v>
      </c>
      <c r="G4448" s="595">
        <v>0.192</v>
      </c>
      <c r="H4448" s="590">
        <v>0</v>
      </c>
      <c r="I4448" s="596">
        <v>1</v>
      </c>
      <c r="J4448" s="591">
        <v>0</v>
      </c>
    </row>
    <row r="4449" spans="1:10" ht="15" customHeight="1">
      <c r="A4449" s="587"/>
      <c r="B4449" s="291">
        <v>17</v>
      </c>
      <c r="C4449" s="593" t="str">
        <f>_xlfn.CONCAT(Table1[[#This Row],[groupid]],Table1[[#This Row],[Thành phần hao phí]])</f>
        <v>17Sà lan 400T</v>
      </c>
      <c r="D4449" s="594" t="s">
        <v>116</v>
      </c>
      <c r="E4449" s="589" t="s">
        <v>117</v>
      </c>
      <c r="F4449" s="588" t="s">
        <v>103</v>
      </c>
      <c r="G4449" s="595">
        <v>0.192</v>
      </c>
      <c r="H4449" s="590">
        <v>0</v>
      </c>
      <c r="I4449" s="596">
        <v>1</v>
      </c>
      <c r="J4449" s="591">
        <v>0</v>
      </c>
    </row>
    <row r="4450" spans="1:10" ht="15" customHeight="1">
      <c r="A4450" s="587"/>
      <c r="B4450" s="291">
        <v>17</v>
      </c>
      <c r="C4450" s="593" t="str">
        <f>_xlfn.CONCAT(Table1[[#This Row],[groupid]],Table1[[#This Row],[Thành phần hao phí]])</f>
        <v>17Cộng</v>
      </c>
      <c r="D4450" s="594"/>
      <c r="E4450" s="589" t="s">
        <v>314</v>
      </c>
      <c r="F4450" s="588"/>
      <c r="G4450" s="595"/>
      <c r="H4450" s="590"/>
      <c r="I4450" s="596"/>
      <c r="J4450" s="591">
        <v>0</v>
      </c>
    </row>
    <row r="4451" spans="1:10" ht="15" customHeight="1">
      <c r="A4451" s="587">
        <v>1</v>
      </c>
      <c r="B4451" s="291">
        <v>1</v>
      </c>
      <c r="C4451" s="593" t="str">
        <f>_xlfn.CONCAT(Table1[[#This Row],[groupid]],Table1[[#This Row],[Thành phần hao phí]])</f>
        <v>1Nạo vét bùn bằng thủ công</v>
      </c>
      <c r="D4451" s="594" t="s">
        <v>44</v>
      </c>
      <c r="E4451" s="589" t="s">
        <v>45</v>
      </c>
      <c r="F4451" s="588" t="s">
        <v>46</v>
      </c>
      <c r="G4451" s="595">
        <v>1</v>
      </c>
      <c r="H4451" s="590"/>
      <c r="I4451" s="596"/>
      <c r="J4451" s="591"/>
    </row>
    <row r="4452" spans="1:10" ht="15" customHeight="1">
      <c r="A4452" s="587"/>
      <c r="B4452" s="291">
        <v>1</v>
      </c>
      <c r="C4452" s="593" t="str">
        <f>_xlfn.CONCAT(Table1[[#This Row],[groupid]],Table1[[#This Row],[Thành phần hao phí]])</f>
        <v>1b) Nhân công</v>
      </c>
      <c r="D4452" s="594"/>
      <c r="E4452" s="589" t="s">
        <v>229</v>
      </c>
      <c r="F4452" s="588"/>
      <c r="G4452" s="595"/>
      <c r="H4452" s="590"/>
      <c r="I4452" s="596"/>
      <c r="J4452" s="591">
        <v>211893</v>
      </c>
    </row>
    <row r="4453" spans="1:10" ht="15" customHeight="1">
      <c r="A4453" s="587"/>
      <c r="B4453" s="291">
        <v>1</v>
      </c>
      <c r="C4453" s="593" t="str">
        <f>_xlfn.CONCAT(Table1[[#This Row],[groupid]],Table1[[#This Row],[Thành phần hao phí]])</f>
        <v>1Nhân công 3,0/7, nhóm 1</v>
      </c>
      <c r="D4453" s="594" t="s">
        <v>91</v>
      </c>
      <c r="E4453" s="589" t="s">
        <v>92</v>
      </c>
      <c r="F4453" s="588" t="s">
        <v>93</v>
      </c>
      <c r="G4453" s="595">
        <v>0.94</v>
      </c>
      <c r="H4453" s="590">
        <v>225418</v>
      </c>
      <c r="I4453" s="596">
        <v>1</v>
      </c>
      <c r="J4453" s="591">
        <v>211893</v>
      </c>
    </row>
    <row r="4454" spans="1:10" ht="15" customHeight="1">
      <c r="A4454" s="587">
        <v>2</v>
      </c>
      <c r="B4454" s="291">
        <v>2</v>
      </c>
      <c r="C4454" s="593" t="str">
        <f>_xlfn.CONCAT(Table1[[#This Row],[groupid]],Table1[[#This Row],[Thành phần hao phí]])</f>
        <v>2Nạo vét kênh mương bằng máy đào gầu dây 0,4m3, chiều cao đổ đất &lt;= 3m, bùn đặc lắng đọng dưới 3 năm</v>
      </c>
      <c r="D4454" s="594" t="s">
        <v>52</v>
      </c>
      <c r="E4454" s="589" t="s">
        <v>53</v>
      </c>
      <c r="F4454" s="588" t="s">
        <v>54</v>
      </c>
      <c r="G4454" s="595">
        <v>1</v>
      </c>
      <c r="H4454" s="590"/>
      <c r="I4454" s="596"/>
      <c r="J4454" s="591"/>
    </row>
    <row r="4455" spans="1:10" ht="15" customHeight="1">
      <c r="A4455" s="587"/>
      <c r="B4455" s="291">
        <v>2</v>
      </c>
      <c r="C4455" s="593" t="str">
        <f>_xlfn.CONCAT(Table1[[#This Row],[groupid]],Table1[[#This Row],[Thành phần hao phí]])</f>
        <v>2b) Nhân công</v>
      </c>
      <c r="D4455" s="594"/>
      <c r="E4455" s="589" t="s">
        <v>229</v>
      </c>
      <c r="F4455" s="588"/>
      <c r="G4455" s="595"/>
      <c r="H4455" s="590"/>
      <c r="I4455" s="596"/>
      <c r="J4455" s="591">
        <v>202130</v>
      </c>
    </row>
    <row r="4456" spans="1:10" ht="15" customHeight="1">
      <c r="A4456" s="587"/>
      <c r="B4456" s="291">
        <v>2</v>
      </c>
      <c r="C4456" s="593" t="str">
        <f>_xlfn.CONCAT(Table1[[#This Row],[groupid]],Table1[[#This Row],[Thành phần hao phí]])</f>
        <v>2Nhân công 3,5/7, nhóm 1</v>
      </c>
      <c r="D4456" s="594" t="s">
        <v>96</v>
      </c>
      <c r="E4456" s="589" t="s">
        <v>97</v>
      </c>
      <c r="F4456" s="588" t="s">
        <v>93</v>
      </c>
      <c r="G4456" s="595">
        <v>0.82</v>
      </c>
      <c r="H4456" s="590">
        <v>246500</v>
      </c>
      <c r="I4456" s="596">
        <v>1</v>
      </c>
      <c r="J4456" s="591">
        <v>202130</v>
      </c>
    </row>
    <row r="4457" spans="1:10" ht="15" customHeight="1">
      <c r="A4457" s="587"/>
      <c r="B4457" s="291">
        <v>2</v>
      </c>
      <c r="C4457" s="593" t="str">
        <f>_xlfn.CONCAT(Table1[[#This Row],[groupid]],Table1[[#This Row],[Thành phần hao phí]])</f>
        <v>2c) Máy thi công</v>
      </c>
      <c r="D4457" s="594"/>
      <c r="E4457" s="589" t="s">
        <v>230</v>
      </c>
      <c r="F4457" s="588"/>
      <c r="G4457" s="595"/>
      <c r="H4457" s="590"/>
      <c r="I4457" s="596"/>
      <c r="J4457" s="591">
        <v>978209</v>
      </c>
    </row>
    <row r="4458" spans="1:10" ht="15" customHeight="1">
      <c r="A4458" s="587"/>
      <c r="B4458" s="291">
        <v>2</v>
      </c>
      <c r="C4458" s="593" t="str">
        <f>_xlfn.CONCAT(Table1[[#This Row],[groupid]],Table1[[#This Row],[Thành phần hao phí]])</f>
        <v>2Máy đào gầu dây 0,4m3</v>
      </c>
      <c r="D4458" s="594" t="s">
        <v>101</v>
      </c>
      <c r="E4458" s="589" t="s">
        <v>102</v>
      </c>
      <c r="F4458" s="588" t="s">
        <v>103</v>
      </c>
      <c r="G4458" s="595">
        <v>0.44</v>
      </c>
      <c r="H4458" s="590">
        <v>1992824</v>
      </c>
      <c r="I4458" s="596">
        <v>1</v>
      </c>
      <c r="J4458" s="591">
        <v>876843</v>
      </c>
    </row>
    <row r="4459" spans="1:10" ht="15" customHeight="1">
      <c r="A4459" s="587"/>
      <c r="B4459" s="291">
        <v>2</v>
      </c>
      <c r="C4459" s="593" t="str">
        <f>_xlfn.CONCAT(Table1[[#This Row],[groupid]],Table1[[#This Row],[Thành phần hao phí]])</f>
        <v>2Phao thép 60T đặt máy</v>
      </c>
      <c r="D4459" s="594" t="s">
        <v>108</v>
      </c>
      <c r="E4459" s="589" t="s">
        <v>112</v>
      </c>
      <c r="F4459" s="588" t="s">
        <v>103</v>
      </c>
      <c r="G4459" s="595">
        <v>0.44</v>
      </c>
      <c r="H4459" s="590">
        <v>115189</v>
      </c>
      <c r="I4459" s="596">
        <v>1</v>
      </c>
      <c r="J4459" s="591">
        <v>50683</v>
      </c>
    </row>
    <row r="4460" spans="1:10" ht="15" customHeight="1">
      <c r="A4460" s="587"/>
      <c r="B4460" s="291">
        <v>2</v>
      </c>
      <c r="C4460" s="593" t="str">
        <f>_xlfn.CONCAT(Table1[[#This Row],[groupid]],Table1[[#This Row],[Thành phần hao phí]])</f>
        <v>2Phao thép 60T chứa bùn</v>
      </c>
      <c r="D4460" s="594" t="s">
        <v>108</v>
      </c>
      <c r="E4460" s="589" t="s">
        <v>111</v>
      </c>
      <c r="F4460" s="588" t="s">
        <v>103</v>
      </c>
      <c r="G4460" s="595">
        <v>0.44</v>
      </c>
      <c r="H4460" s="590">
        <v>115189</v>
      </c>
      <c r="I4460" s="596">
        <v>1</v>
      </c>
      <c r="J4460" s="591">
        <v>50683</v>
      </c>
    </row>
    <row r="4461" spans="1:10" ht="15" customHeight="1">
      <c r="A4461" s="587"/>
      <c r="B4461" s="291">
        <v>2</v>
      </c>
      <c r="C4461" s="593" t="str">
        <f>_xlfn.CONCAT(Table1[[#This Row],[groupid]],Table1[[#This Row],[Thành phần hao phí]])</f>
        <v>2Cộng</v>
      </c>
      <c r="D4461" s="594"/>
      <c r="E4461" s="589" t="s">
        <v>314</v>
      </c>
      <c r="F4461" s="588"/>
      <c r="G4461" s="595"/>
      <c r="H4461" s="590"/>
      <c r="I4461" s="596"/>
      <c r="J4461" s="591">
        <v>978209</v>
      </c>
    </row>
    <row r="4462" spans="1:10" ht="15" customHeight="1">
      <c r="A4462" s="587">
        <v>15</v>
      </c>
      <c r="B4462" s="291">
        <v>15</v>
      </c>
      <c r="C4462" s="593" t="str">
        <f>_xlfn.CONCAT(Table1[[#This Row],[groupid]],Table1[[#This Row],[Thành phần hao phí]])</f>
        <v>15Vận chuyển 1km đầu, đi đổ bằng tàu kéo 75cv + phao thép 60T</v>
      </c>
      <c r="D4462" s="594" t="s">
        <v>57</v>
      </c>
      <c r="E4462" s="589" t="s">
        <v>58</v>
      </c>
      <c r="F4462" s="588" t="s">
        <v>54</v>
      </c>
      <c r="G4462" s="595">
        <v>1</v>
      </c>
      <c r="H4462" s="590"/>
      <c r="I4462" s="596"/>
      <c r="J4462" s="591"/>
    </row>
    <row r="4463" spans="1:10" ht="15" customHeight="1">
      <c r="A4463" s="587"/>
      <c r="B4463" s="291">
        <v>15</v>
      </c>
      <c r="C4463" s="593" t="str">
        <f>_xlfn.CONCAT(Table1[[#This Row],[groupid]],Table1[[#This Row],[Thành phần hao phí]])</f>
        <v>15c) Máy thi công</v>
      </c>
      <c r="D4463" s="594"/>
      <c r="E4463" s="589" t="s">
        <v>230</v>
      </c>
      <c r="F4463" s="588"/>
      <c r="G4463" s="595"/>
      <c r="H4463" s="590"/>
      <c r="I4463" s="596"/>
      <c r="J4463" s="591">
        <v>343452</v>
      </c>
    </row>
    <row r="4464" spans="1:10" ht="15" customHeight="1">
      <c r="A4464" s="587"/>
      <c r="B4464" s="291">
        <v>15</v>
      </c>
      <c r="C4464" s="593" t="str">
        <f>_xlfn.CONCAT(Table1[[#This Row],[groupid]],Table1[[#This Row],[Thành phần hao phí]])</f>
        <v>15Phao thép 60T</v>
      </c>
      <c r="D4464" s="594" t="s">
        <v>108</v>
      </c>
      <c r="E4464" s="589" t="s">
        <v>109</v>
      </c>
      <c r="F4464" s="588" t="s">
        <v>103</v>
      </c>
      <c r="G4464" s="595">
        <v>9.4E-2</v>
      </c>
      <c r="H4464" s="590">
        <v>115189</v>
      </c>
      <c r="I4464" s="596">
        <v>1</v>
      </c>
      <c r="J4464" s="591">
        <v>10828</v>
      </c>
    </row>
    <row r="4465" spans="1:10" ht="15" customHeight="1">
      <c r="A4465" s="587"/>
      <c r="B4465" s="291">
        <v>15</v>
      </c>
      <c r="C4465" s="593" t="str">
        <f>_xlfn.CONCAT(Table1[[#This Row],[groupid]],Table1[[#This Row],[Thành phần hao phí]])</f>
        <v>15Tàu kéo 75CV</v>
      </c>
      <c r="D4465" s="594" t="s">
        <v>123</v>
      </c>
      <c r="E4465" s="589" t="s">
        <v>124</v>
      </c>
      <c r="F4465" s="588" t="s">
        <v>103</v>
      </c>
      <c r="G4465" s="595">
        <v>9.4E-2</v>
      </c>
      <c r="H4465" s="590">
        <v>3538558</v>
      </c>
      <c r="I4465" s="596">
        <v>1</v>
      </c>
      <c r="J4465" s="591">
        <v>332624</v>
      </c>
    </row>
    <row r="4466" spans="1:10" ht="15" customHeight="1">
      <c r="A4466" s="587"/>
      <c r="B4466" s="291">
        <v>15</v>
      </c>
      <c r="C4466" s="593" t="str">
        <f>_xlfn.CONCAT(Table1[[#This Row],[groupid]],Table1[[#This Row],[Thành phần hao phí]])</f>
        <v>15Cộng</v>
      </c>
      <c r="D4466" s="594"/>
      <c r="E4466" s="589" t="s">
        <v>314</v>
      </c>
      <c r="F4466" s="588"/>
      <c r="G4466" s="595"/>
      <c r="H4466" s="590"/>
      <c r="I4466" s="596"/>
      <c r="J4466" s="591">
        <v>343452</v>
      </c>
    </row>
    <row r="4467" spans="1:10" ht="15" customHeight="1">
      <c r="A4467" s="587">
        <v>4</v>
      </c>
      <c r="B4467" s="291">
        <v>4</v>
      </c>
      <c r="C4467" s="593" t="str">
        <f>_xlfn.CONCAT(Table1[[#This Row],[groupid]],Table1[[#This Row],[Thành phần hao phí]])</f>
        <v>4Vận chuyển đất, cát đổ đi bằng tàu kéo 360CV, sà lan 400 tấn, vận chuyển 1 km tiếp theo, cự ly &lt;= 6km</v>
      </c>
      <c r="D4467" s="594" t="s">
        <v>60</v>
      </c>
      <c r="E4467" s="589" t="s">
        <v>61</v>
      </c>
      <c r="F4467" s="588" t="s">
        <v>54</v>
      </c>
      <c r="G4467" s="595">
        <v>1</v>
      </c>
      <c r="H4467" s="590"/>
      <c r="I4467" s="596"/>
      <c r="J4467" s="591"/>
    </row>
    <row r="4468" spans="1:10" ht="15" customHeight="1">
      <c r="A4468" s="587"/>
      <c r="B4468" s="291">
        <v>4</v>
      </c>
      <c r="C4468" s="593" t="str">
        <f>_xlfn.CONCAT(Table1[[#This Row],[groupid]],Table1[[#This Row],[Thành phần hao phí]])</f>
        <v>4c) Máy thi công</v>
      </c>
      <c r="D4468" s="594"/>
      <c r="E4468" s="589" t="s">
        <v>230</v>
      </c>
      <c r="F4468" s="588"/>
      <c r="G4468" s="595"/>
      <c r="H4468" s="590"/>
      <c r="I4468" s="596"/>
      <c r="J4468" s="591">
        <v>555370</v>
      </c>
    </row>
    <row r="4469" spans="1:10" ht="15" customHeight="1">
      <c r="A4469" s="587"/>
      <c r="B4469" s="291">
        <v>4</v>
      </c>
      <c r="C4469" s="593" t="str">
        <f>_xlfn.CONCAT(Table1[[#This Row],[groupid]],Table1[[#This Row],[Thành phần hao phí]])</f>
        <v>4Phao thép 60T</v>
      </c>
      <c r="D4469" s="594" t="s">
        <v>108</v>
      </c>
      <c r="E4469" s="589" t="s">
        <v>109</v>
      </c>
      <c r="F4469" s="588" t="s">
        <v>103</v>
      </c>
      <c r="G4469" s="595">
        <v>0.08</v>
      </c>
      <c r="H4469" s="590">
        <v>115189</v>
      </c>
      <c r="I4469" s="596">
        <v>1.9</v>
      </c>
      <c r="J4469" s="591">
        <v>17509</v>
      </c>
    </row>
    <row r="4470" spans="1:10" ht="15" customHeight="1">
      <c r="A4470" s="587"/>
      <c r="B4470" s="291">
        <v>4</v>
      </c>
      <c r="C4470" s="593" t="str">
        <f>_xlfn.CONCAT(Table1[[#This Row],[groupid]],Table1[[#This Row],[Thành phần hao phí]])</f>
        <v>4Tàu kéo 75CV</v>
      </c>
      <c r="D4470" s="594" t="s">
        <v>123</v>
      </c>
      <c r="E4470" s="589" t="s">
        <v>124</v>
      </c>
      <c r="F4470" s="588" t="s">
        <v>103</v>
      </c>
      <c r="G4470" s="595">
        <v>0.08</v>
      </c>
      <c r="H4470" s="590">
        <v>3538558</v>
      </c>
      <c r="I4470" s="596">
        <v>1.9</v>
      </c>
      <c r="J4470" s="591">
        <v>537861</v>
      </c>
    </row>
    <row r="4471" spans="1:10" ht="15" customHeight="1">
      <c r="A4471" s="587"/>
      <c r="B4471" s="291">
        <v>4</v>
      </c>
      <c r="C4471" s="593" t="str">
        <f>_xlfn.CONCAT(Table1[[#This Row],[groupid]],Table1[[#This Row],[Thành phần hao phí]])</f>
        <v>4Cộng</v>
      </c>
      <c r="D4471" s="594"/>
      <c r="E4471" s="589" t="s">
        <v>314</v>
      </c>
      <c r="F4471" s="588"/>
      <c r="G4471" s="595"/>
      <c r="H4471" s="590"/>
      <c r="I4471" s="596"/>
      <c r="J4471" s="591">
        <v>555370</v>
      </c>
    </row>
    <row r="4472" spans="1:10" ht="15" customHeight="1">
      <c r="A4472" s="587">
        <v>5</v>
      </c>
      <c r="B4472" s="291">
        <v>5</v>
      </c>
      <c r="C4472" s="593" t="str">
        <f>_xlfn.CONCAT(Table1[[#This Row],[groupid]],Table1[[#This Row],[Thành phần hao phí]])</f>
        <v>5Đào xúc bùn lên xà lan 400T bằng máy đào gầu dây &lt;1,25m3, (máy đào đứng trên phao thép trọng tải 60T)</v>
      </c>
      <c r="D4472" s="594" t="s">
        <v>63</v>
      </c>
      <c r="E4472" s="589" t="s">
        <v>64</v>
      </c>
      <c r="F4472" s="588" t="s">
        <v>54</v>
      </c>
      <c r="G4472" s="595">
        <v>1</v>
      </c>
      <c r="H4472" s="590"/>
      <c r="I4472" s="596"/>
      <c r="J4472" s="591"/>
    </row>
    <row r="4473" spans="1:10" ht="15" customHeight="1">
      <c r="A4473" s="587"/>
      <c r="B4473" s="291">
        <v>5</v>
      </c>
      <c r="C4473" s="593" t="str">
        <f>_xlfn.CONCAT(Table1[[#This Row],[groupid]],Table1[[#This Row],[Thành phần hao phí]])</f>
        <v>5b) Nhân công</v>
      </c>
      <c r="D4473" s="594"/>
      <c r="E4473" s="589" t="s">
        <v>229</v>
      </c>
      <c r="F4473" s="588"/>
      <c r="G4473" s="595"/>
      <c r="H4473" s="590"/>
      <c r="I4473" s="596"/>
      <c r="J4473" s="591">
        <v>88740</v>
      </c>
    </row>
    <row r="4474" spans="1:10" ht="15" customHeight="1">
      <c r="A4474" s="587"/>
      <c r="B4474" s="291">
        <v>5</v>
      </c>
      <c r="C4474" s="593" t="str">
        <f>_xlfn.CONCAT(Table1[[#This Row],[groupid]],Table1[[#This Row],[Thành phần hao phí]])</f>
        <v>5Nhân công 3,5/7, nhóm 1</v>
      </c>
      <c r="D4474" s="594" t="s">
        <v>96</v>
      </c>
      <c r="E4474" s="589" t="s">
        <v>97</v>
      </c>
      <c r="F4474" s="588" t="s">
        <v>93</v>
      </c>
      <c r="G4474" s="595">
        <v>0.36</v>
      </c>
      <c r="H4474" s="590">
        <v>246500</v>
      </c>
      <c r="I4474" s="596">
        <v>1</v>
      </c>
      <c r="J4474" s="591">
        <v>88740</v>
      </c>
    </row>
    <row r="4475" spans="1:10" ht="15" customHeight="1">
      <c r="A4475" s="587"/>
      <c r="B4475" s="291">
        <v>5</v>
      </c>
      <c r="C4475" s="593" t="str">
        <f>_xlfn.CONCAT(Table1[[#This Row],[groupid]],Table1[[#This Row],[Thành phần hao phí]])</f>
        <v>5c) Máy thi công</v>
      </c>
      <c r="D4475" s="594"/>
      <c r="E4475" s="589" t="s">
        <v>230</v>
      </c>
      <c r="F4475" s="588"/>
      <c r="G4475" s="595"/>
      <c r="H4475" s="590"/>
      <c r="I4475" s="596"/>
      <c r="J4475" s="591">
        <v>1007960</v>
      </c>
    </row>
    <row r="4476" spans="1:10" ht="15" customHeight="1">
      <c r="A4476" s="587"/>
      <c r="B4476" s="291">
        <v>5</v>
      </c>
      <c r="C4476" s="593" t="str">
        <f>_xlfn.CONCAT(Table1[[#This Row],[groupid]],Table1[[#This Row],[Thành phần hao phí]])</f>
        <v>5Máy đào gầu dây 1,2m3</v>
      </c>
      <c r="D4476" s="594" t="s">
        <v>105</v>
      </c>
      <c r="E4476" s="589" t="s">
        <v>106</v>
      </c>
      <c r="F4476" s="588" t="s">
        <v>103</v>
      </c>
      <c r="G4476" s="595">
        <v>0.192</v>
      </c>
      <c r="H4476" s="590">
        <v>3565793</v>
      </c>
      <c r="I4476" s="596">
        <v>1</v>
      </c>
      <c r="J4476" s="591">
        <v>684632</v>
      </c>
    </row>
    <row r="4477" spans="1:10" ht="15" customHeight="1">
      <c r="A4477" s="587"/>
      <c r="B4477" s="291">
        <v>5</v>
      </c>
      <c r="C4477" s="593" t="str">
        <f>_xlfn.CONCAT(Table1[[#This Row],[groupid]],Table1[[#This Row],[Thành phần hao phí]])</f>
        <v>5Sà lan 250T</v>
      </c>
      <c r="D4477" s="594" t="s">
        <v>113</v>
      </c>
      <c r="E4477" s="589" t="s">
        <v>114</v>
      </c>
      <c r="F4477" s="588" t="s">
        <v>103</v>
      </c>
      <c r="G4477" s="595">
        <v>0.192</v>
      </c>
      <c r="H4477" s="590">
        <v>677592</v>
      </c>
      <c r="I4477" s="596">
        <v>1</v>
      </c>
      <c r="J4477" s="591">
        <v>130098</v>
      </c>
    </row>
    <row r="4478" spans="1:10" ht="15" customHeight="1">
      <c r="A4478" s="587"/>
      <c r="B4478" s="291">
        <v>5</v>
      </c>
      <c r="C4478" s="593" t="str">
        <f>_xlfn.CONCAT(Table1[[#This Row],[groupid]],Table1[[#This Row],[Thành phần hao phí]])</f>
        <v>5Phao thép 60T chứa bùn</v>
      </c>
      <c r="D4478" s="594" t="s">
        <v>108</v>
      </c>
      <c r="E4478" s="589" t="s">
        <v>111</v>
      </c>
      <c r="F4478" s="588" t="s">
        <v>103</v>
      </c>
      <c r="G4478" s="595">
        <v>0.192</v>
      </c>
      <c r="H4478" s="590">
        <v>115189</v>
      </c>
      <c r="I4478" s="596">
        <v>1</v>
      </c>
      <c r="J4478" s="591">
        <v>22116</v>
      </c>
    </row>
    <row r="4479" spans="1:10" ht="15" customHeight="1">
      <c r="A4479" s="587"/>
      <c r="B4479" s="291">
        <v>5</v>
      </c>
      <c r="C4479" s="593" t="str">
        <f>_xlfn.CONCAT(Table1[[#This Row],[groupid]],Table1[[#This Row],[Thành phần hao phí]])</f>
        <v>5Sà lan 400T nhận bùn</v>
      </c>
      <c r="D4479" s="594" t="s">
        <v>116</v>
      </c>
      <c r="E4479" s="589" t="s">
        <v>119</v>
      </c>
      <c r="F4479" s="588" t="s">
        <v>103</v>
      </c>
      <c r="G4479" s="595">
        <v>0.192</v>
      </c>
      <c r="H4479" s="590">
        <v>891221</v>
      </c>
      <c r="I4479" s="596">
        <v>1</v>
      </c>
      <c r="J4479" s="591">
        <v>171114</v>
      </c>
    </row>
    <row r="4480" spans="1:10" ht="15" customHeight="1">
      <c r="A4480" s="587"/>
      <c r="B4480" s="291">
        <v>5</v>
      </c>
      <c r="C4480" s="593" t="str">
        <f>_xlfn.CONCAT(Table1[[#This Row],[groupid]],Table1[[#This Row],[Thành phần hao phí]])</f>
        <v>5Cộng</v>
      </c>
      <c r="D4480" s="594"/>
      <c r="E4480" s="589" t="s">
        <v>314</v>
      </c>
      <c r="F4480" s="588"/>
      <c r="G4480" s="595"/>
      <c r="H4480" s="590"/>
      <c r="I4480" s="596"/>
      <c r="J4480" s="591">
        <v>1007960</v>
      </c>
    </row>
    <row r="4481" spans="1:10" ht="15" customHeight="1">
      <c r="A4481" s="587">
        <v>6</v>
      </c>
      <c r="B4481" s="291">
        <v>6</v>
      </c>
      <c r="C4481" s="593" t="str">
        <f>_xlfn.CONCAT(Table1[[#This Row],[groupid]],Table1[[#This Row],[Thành phần hao phí]])</f>
        <v>6Vận chuyển đất, bùn đổ đi bằng tàu kéo 360CV, sà lan 400 tấn, vận chuyển 1 km đầu</v>
      </c>
      <c r="D4481" s="594" t="s">
        <v>57</v>
      </c>
      <c r="E4481" s="589" t="s">
        <v>67</v>
      </c>
      <c r="F4481" s="588" t="s">
        <v>54</v>
      </c>
      <c r="G4481" s="595">
        <v>1</v>
      </c>
      <c r="H4481" s="590"/>
      <c r="I4481" s="596"/>
      <c r="J4481" s="591"/>
    </row>
    <row r="4482" spans="1:10" ht="15" customHeight="1">
      <c r="A4482" s="587"/>
      <c r="B4482" s="291">
        <v>6</v>
      </c>
      <c r="C4482" s="593" t="str">
        <f>_xlfn.CONCAT(Table1[[#This Row],[groupid]],Table1[[#This Row],[Thành phần hao phí]])</f>
        <v>6c) Máy thi công</v>
      </c>
      <c r="D4482" s="594"/>
      <c r="E4482" s="589" t="s">
        <v>230</v>
      </c>
      <c r="F4482" s="588"/>
      <c r="G4482" s="595"/>
      <c r="H4482" s="590"/>
      <c r="I4482" s="596"/>
      <c r="J4482" s="591">
        <v>634088</v>
      </c>
    </row>
    <row r="4483" spans="1:10" ht="15" customHeight="1">
      <c r="A4483" s="587"/>
      <c r="B4483" s="291">
        <v>6</v>
      </c>
      <c r="C4483" s="593" t="str">
        <f>_xlfn.CONCAT(Table1[[#This Row],[groupid]],Table1[[#This Row],[Thành phần hao phí]])</f>
        <v>6Sà lan 400T</v>
      </c>
      <c r="D4483" s="594" t="s">
        <v>116</v>
      </c>
      <c r="E4483" s="589" t="s">
        <v>117</v>
      </c>
      <c r="F4483" s="588" t="s">
        <v>103</v>
      </c>
      <c r="G4483" s="595">
        <v>9.4E-2</v>
      </c>
      <c r="H4483" s="590">
        <v>891221</v>
      </c>
      <c r="I4483" s="596">
        <v>1</v>
      </c>
      <c r="J4483" s="591">
        <v>83775</v>
      </c>
    </row>
    <row r="4484" spans="1:10" ht="15" customHeight="1">
      <c r="A4484" s="587"/>
      <c r="B4484" s="291">
        <v>6</v>
      </c>
      <c r="C4484" s="593" t="str">
        <f>_xlfn.CONCAT(Table1[[#This Row],[groupid]],Table1[[#This Row],[Thành phần hao phí]])</f>
        <v>6Tàu kéo 360CV</v>
      </c>
      <c r="D4484" s="594" t="s">
        <v>120</v>
      </c>
      <c r="E4484" s="589" t="s">
        <v>121</v>
      </c>
      <c r="F4484" s="588" t="s">
        <v>103</v>
      </c>
      <c r="G4484" s="595">
        <v>9.4E-2</v>
      </c>
      <c r="H4484" s="590">
        <v>5854397</v>
      </c>
      <c r="I4484" s="596">
        <v>1</v>
      </c>
      <c r="J4484" s="591">
        <v>550313</v>
      </c>
    </row>
    <row r="4485" spans="1:10" ht="15" customHeight="1">
      <c r="A4485" s="587"/>
      <c r="B4485" s="291">
        <v>6</v>
      </c>
      <c r="C4485" s="593" t="str">
        <f>_xlfn.CONCAT(Table1[[#This Row],[groupid]],Table1[[#This Row],[Thành phần hao phí]])</f>
        <v>6Cộng</v>
      </c>
      <c r="D4485" s="594"/>
      <c r="E4485" s="589" t="s">
        <v>314</v>
      </c>
      <c r="F4485" s="588"/>
      <c r="G4485" s="595"/>
      <c r="H4485" s="590"/>
      <c r="I4485" s="596"/>
      <c r="J4485" s="591">
        <v>634088</v>
      </c>
    </row>
    <row r="4486" spans="1:10" ht="15" customHeight="1">
      <c r="A4486" s="587">
        <v>7</v>
      </c>
      <c r="B4486" s="291">
        <v>7</v>
      </c>
      <c r="C4486" s="593" t="str">
        <f>_xlfn.CONCAT(Table1[[#This Row],[groupid]],Table1[[#This Row],[Thành phần hao phí]])</f>
        <v>7Vận chuyển đất, bùn đổ đi bằng tàu kéo 360CV, sà lan 400 tấn, vận chuyển 1 km tiếp theo, cự ly &lt;= 6km</v>
      </c>
      <c r="D4486" s="594" t="s">
        <v>60</v>
      </c>
      <c r="E4486" s="589" t="s">
        <v>69</v>
      </c>
      <c r="F4486" s="588" t="s">
        <v>54</v>
      </c>
      <c r="G4486" s="595">
        <v>1</v>
      </c>
      <c r="H4486" s="590"/>
      <c r="I4486" s="596"/>
      <c r="J4486" s="591"/>
    </row>
    <row r="4487" spans="1:10" ht="15" customHeight="1">
      <c r="A4487" s="587"/>
      <c r="B4487" s="291">
        <v>7</v>
      </c>
      <c r="C4487" s="593" t="str">
        <f>_xlfn.CONCAT(Table1[[#This Row],[groupid]],Table1[[#This Row],[Thành phần hao phí]])</f>
        <v>7c) Máy thi công</v>
      </c>
      <c r="D4487" s="594"/>
      <c r="E4487" s="589" t="s">
        <v>230</v>
      </c>
      <c r="F4487" s="588"/>
      <c r="G4487" s="595"/>
      <c r="H4487" s="590"/>
      <c r="I4487" s="596"/>
      <c r="J4487" s="591">
        <v>2698247</v>
      </c>
    </row>
    <row r="4488" spans="1:10" ht="15" customHeight="1">
      <c r="A4488" s="587"/>
      <c r="B4488" s="291">
        <v>7</v>
      </c>
      <c r="C4488" s="593" t="str">
        <f>_xlfn.CONCAT(Table1[[#This Row],[groupid]],Table1[[#This Row],[Thành phần hao phí]])</f>
        <v>7Sà lan 400T</v>
      </c>
      <c r="D4488" s="594" t="s">
        <v>116</v>
      </c>
      <c r="E4488" s="589" t="s">
        <v>117</v>
      </c>
      <c r="F4488" s="588" t="s">
        <v>103</v>
      </c>
      <c r="G4488" s="595">
        <v>0.08</v>
      </c>
      <c r="H4488" s="590">
        <v>891221</v>
      </c>
      <c r="I4488" s="596">
        <v>5</v>
      </c>
      <c r="J4488" s="591">
        <v>356488</v>
      </c>
    </row>
    <row r="4489" spans="1:10" ht="15" customHeight="1">
      <c r="A4489" s="587"/>
      <c r="B4489" s="291">
        <v>7</v>
      </c>
      <c r="C4489" s="593" t="str">
        <f>_xlfn.CONCAT(Table1[[#This Row],[groupid]],Table1[[#This Row],[Thành phần hao phí]])</f>
        <v>7Tàu kéo 360CV</v>
      </c>
      <c r="D4489" s="594" t="s">
        <v>120</v>
      </c>
      <c r="E4489" s="589" t="s">
        <v>121</v>
      </c>
      <c r="F4489" s="588" t="s">
        <v>103</v>
      </c>
      <c r="G4489" s="595">
        <v>0.08</v>
      </c>
      <c r="H4489" s="590">
        <v>5854397</v>
      </c>
      <c r="I4489" s="596">
        <v>5</v>
      </c>
      <c r="J4489" s="591">
        <v>2341759</v>
      </c>
    </row>
    <row r="4490" spans="1:10" ht="15" customHeight="1">
      <c r="A4490" s="587"/>
      <c r="B4490" s="291">
        <v>7</v>
      </c>
      <c r="C4490" s="593" t="str">
        <f>_xlfn.CONCAT(Table1[[#This Row],[groupid]],Table1[[#This Row],[Thành phần hao phí]])</f>
        <v>7Cộng</v>
      </c>
      <c r="D4490" s="594"/>
      <c r="E4490" s="589" t="s">
        <v>314</v>
      </c>
      <c r="F4490" s="588"/>
      <c r="G4490" s="595"/>
      <c r="H4490" s="590"/>
      <c r="I4490" s="596"/>
      <c r="J4490" s="591">
        <v>2698247</v>
      </c>
    </row>
    <row r="4491" spans="1:10" ht="15" customHeight="1">
      <c r="A4491" s="587">
        <v>8</v>
      </c>
      <c r="B4491" s="291">
        <v>8</v>
      </c>
      <c r="C4491" s="593" t="str">
        <f>_xlfn.CONCAT(Table1[[#This Row],[groupid]],Table1[[#This Row],[Thành phần hao phí]])</f>
        <v>8Vận chuyển đất, bùn đổ đi bằng tàu kéo 360CV, sà lan 400 tấn, vận chuyển 1 km tiếp theo, cự ly từ 6 - 20km</v>
      </c>
      <c r="D4491" s="594" t="s">
        <v>71</v>
      </c>
      <c r="E4491" s="589" t="s">
        <v>72</v>
      </c>
      <c r="F4491" s="588" t="s">
        <v>54</v>
      </c>
      <c r="G4491" s="595">
        <v>1</v>
      </c>
      <c r="H4491" s="590"/>
      <c r="I4491" s="596"/>
      <c r="J4491" s="591"/>
    </row>
    <row r="4492" spans="1:10" ht="15" customHeight="1">
      <c r="A4492" s="587"/>
      <c r="B4492" s="291">
        <v>8</v>
      </c>
      <c r="C4492" s="593" t="str">
        <f>_xlfn.CONCAT(Table1[[#This Row],[groupid]],Table1[[#This Row],[Thành phần hao phí]])</f>
        <v>8c) Máy thi công</v>
      </c>
      <c r="D4492" s="594"/>
      <c r="E4492" s="589" t="s">
        <v>230</v>
      </c>
      <c r="F4492" s="588"/>
      <c r="G4492" s="595"/>
      <c r="H4492" s="590"/>
      <c r="I4492" s="596"/>
      <c r="J4492" s="591">
        <v>6705145</v>
      </c>
    </row>
    <row r="4493" spans="1:10" ht="15" customHeight="1">
      <c r="A4493" s="587"/>
      <c r="B4493" s="291">
        <v>8</v>
      </c>
      <c r="C4493" s="593" t="str">
        <f>_xlfn.CONCAT(Table1[[#This Row],[groupid]],Table1[[#This Row],[Thành phần hao phí]])</f>
        <v>8Sà lan 400T</v>
      </c>
      <c r="D4493" s="594" t="s">
        <v>116</v>
      </c>
      <c r="E4493" s="589" t="s">
        <v>117</v>
      </c>
      <c r="F4493" s="588" t="s">
        <v>103</v>
      </c>
      <c r="G4493" s="595">
        <v>7.0999999999999994E-2</v>
      </c>
      <c r="H4493" s="590">
        <v>891221</v>
      </c>
      <c r="I4493" s="596">
        <v>14</v>
      </c>
      <c r="J4493" s="591">
        <v>885874</v>
      </c>
    </row>
    <row r="4494" spans="1:10" ht="15" customHeight="1">
      <c r="A4494" s="587"/>
      <c r="B4494" s="291">
        <v>8</v>
      </c>
      <c r="C4494" s="593" t="str">
        <f>_xlfn.CONCAT(Table1[[#This Row],[groupid]],Table1[[#This Row],[Thành phần hao phí]])</f>
        <v>8Tàu kéo 360CV</v>
      </c>
      <c r="D4494" s="594" t="s">
        <v>120</v>
      </c>
      <c r="E4494" s="589" t="s">
        <v>121</v>
      </c>
      <c r="F4494" s="588" t="s">
        <v>103</v>
      </c>
      <c r="G4494" s="595">
        <v>7.0999999999999994E-2</v>
      </c>
      <c r="H4494" s="590">
        <v>5854397</v>
      </c>
      <c r="I4494" s="596">
        <v>14</v>
      </c>
      <c r="J4494" s="591">
        <v>5819271</v>
      </c>
    </row>
    <row r="4495" spans="1:10" ht="15" customHeight="1">
      <c r="A4495" s="587"/>
      <c r="B4495" s="291">
        <v>8</v>
      </c>
      <c r="C4495" s="593" t="str">
        <f>_xlfn.CONCAT(Table1[[#This Row],[groupid]],Table1[[#This Row],[Thành phần hao phí]])</f>
        <v>8Cộng</v>
      </c>
      <c r="D4495" s="594"/>
      <c r="E4495" s="589" t="s">
        <v>314</v>
      </c>
      <c r="F4495" s="588"/>
      <c r="G4495" s="595"/>
      <c r="H4495" s="590"/>
      <c r="I4495" s="596"/>
      <c r="J4495" s="591">
        <v>6705145</v>
      </c>
    </row>
    <row r="4496" spans="1:10" ht="15" customHeight="1">
      <c r="A4496" s="587">
        <v>9</v>
      </c>
      <c r="B4496" s="291">
        <v>9</v>
      </c>
      <c r="C4496" s="593" t="str">
        <f>_xlfn.CONCAT(Table1[[#This Row],[groupid]],Table1[[#This Row],[Thành phần hao phí]])</f>
        <v>9Vận chuyển đất, bùn đổ đi bằng tàu kéo 360CV, sà lan 400 tấn, vận chuyển 1 km tiếp theo, cự ly &gt; 20km</v>
      </c>
      <c r="D4496" s="594" t="s">
        <v>74</v>
      </c>
      <c r="E4496" s="589" t="s">
        <v>75</v>
      </c>
      <c r="F4496" s="588" t="s">
        <v>54</v>
      </c>
      <c r="G4496" s="595">
        <v>1</v>
      </c>
      <c r="H4496" s="590"/>
      <c r="I4496" s="596"/>
      <c r="J4496" s="591"/>
    </row>
    <row r="4497" spans="1:10" ht="15" customHeight="1">
      <c r="A4497" s="587"/>
      <c r="B4497" s="291">
        <v>9</v>
      </c>
      <c r="C4497" s="593" t="str">
        <f>_xlfn.CONCAT(Table1[[#This Row],[groupid]],Table1[[#This Row],[Thành phần hao phí]])</f>
        <v>9c) Máy thi công</v>
      </c>
      <c r="D4497" s="594"/>
      <c r="E4497" s="589" t="s">
        <v>230</v>
      </c>
      <c r="F4497" s="588"/>
      <c r="G4497" s="595"/>
      <c r="H4497" s="590"/>
      <c r="I4497" s="596"/>
      <c r="J4497" s="591">
        <v>279269</v>
      </c>
    </row>
    <row r="4498" spans="1:10" ht="15" customHeight="1">
      <c r="A4498" s="587"/>
      <c r="B4498" s="291">
        <v>9</v>
      </c>
      <c r="C4498" s="593" t="str">
        <f>_xlfn.CONCAT(Table1[[#This Row],[groupid]],Table1[[#This Row],[Thành phần hao phí]])</f>
        <v>9Sà lan 400T</v>
      </c>
      <c r="D4498" s="594" t="s">
        <v>116</v>
      </c>
      <c r="E4498" s="589" t="s">
        <v>117</v>
      </c>
      <c r="F4498" s="588" t="s">
        <v>103</v>
      </c>
      <c r="G4498" s="595">
        <v>6.9000000000000006E-2</v>
      </c>
      <c r="H4498" s="590">
        <v>891221</v>
      </c>
      <c r="I4498" s="596">
        <v>0.6</v>
      </c>
      <c r="J4498" s="591">
        <v>36897</v>
      </c>
    </row>
    <row r="4499" spans="1:10" ht="15" customHeight="1">
      <c r="A4499" s="587"/>
      <c r="B4499" s="291">
        <v>9</v>
      </c>
      <c r="C4499" s="593" t="str">
        <f>_xlfn.CONCAT(Table1[[#This Row],[groupid]],Table1[[#This Row],[Thành phần hao phí]])</f>
        <v>9Tàu kéo 360CV</v>
      </c>
      <c r="D4499" s="594" t="s">
        <v>120</v>
      </c>
      <c r="E4499" s="589" t="s">
        <v>121</v>
      </c>
      <c r="F4499" s="588" t="s">
        <v>103</v>
      </c>
      <c r="G4499" s="595">
        <v>6.9000000000000006E-2</v>
      </c>
      <c r="H4499" s="590">
        <v>5854397</v>
      </c>
      <c r="I4499" s="596">
        <v>0.6</v>
      </c>
      <c r="J4499" s="591">
        <v>242372</v>
      </c>
    </row>
    <row r="4500" spans="1:10" ht="15" customHeight="1">
      <c r="A4500" s="587"/>
      <c r="B4500" s="291">
        <v>9</v>
      </c>
      <c r="C4500" s="593" t="str">
        <f>_xlfn.CONCAT(Table1[[#This Row],[groupid]],Table1[[#This Row],[Thành phần hao phí]])</f>
        <v>9Cộng</v>
      </c>
      <c r="D4500" s="594"/>
      <c r="E4500" s="589" t="s">
        <v>314</v>
      </c>
      <c r="F4500" s="588"/>
      <c r="G4500" s="595"/>
      <c r="H4500" s="590"/>
      <c r="I4500" s="596"/>
      <c r="J4500" s="591">
        <v>279269</v>
      </c>
    </row>
    <row r="4501" spans="1:10" ht="15" customHeight="1">
      <c r="A4501" s="587">
        <v>10</v>
      </c>
      <c r="B4501" s="291">
        <v>10</v>
      </c>
      <c r="C4501" s="593" t="str">
        <f>_xlfn.CONCAT(Table1[[#This Row],[groupid]],Table1[[#This Row],[Thành phần hao phí]])</f>
        <v>10Vận chuyển đất từ sà lan 400T lên bờ bằng máy đào gầu dây 1,2m3, chiều cao đổ đất &lt;= 3m, bùn đặc</v>
      </c>
      <c r="D4501" s="594" t="s">
        <v>63</v>
      </c>
      <c r="E4501" s="589" t="s">
        <v>77</v>
      </c>
      <c r="F4501" s="588" t="s">
        <v>54</v>
      </c>
      <c r="G4501" s="595">
        <v>1</v>
      </c>
      <c r="H4501" s="590"/>
      <c r="I4501" s="596"/>
      <c r="J4501" s="591"/>
    </row>
    <row r="4502" spans="1:10" ht="15" customHeight="1">
      <c r="A4502" s="587"/>
      <c r="B4502" s="291">
        <v>10</v>
      </c>
      <c r="C4502" s="593" t="str">
        <f>_xlfn.CONCAT(Table1[[#This Row],[groupid]],Table1[[#This Row],[Thành phần hao phí]])</f>
        <v>10b) Nhân công</v>
      </c>
      <c r="D4502" s="594"/>
      <c r="E4502" s="589" t="s">
        <v>229</v>
      </c>
      <c r="F4502" s="588"/>
      <c r="G4502" s="595"/>
      <c r="H4502" s="590"/>
      <c r="I4502" s="596"/>
      <c r="J4502" s="591">
        <v>88740</v>
      </c>
    </row>
    <row r="4503" spans="1:10" ht="15" customHeight="1">
      <c r="A4503" s="587"/>
      <c r="B4503" s="291">
        <v>10</v>
      </c>
      <c r="C4503" s="593" t="str">
        <f>_xlfn.CONCAT(Table1[[#This Row],[groupid]],Table1[[#This Row],[Thành phần hao phí]])</f>
        <v>10Nhân công 3,5/7, nhóm 1</v>
      </c>
      <c r="D4503" s="594" t="s">
        <v>96</v>
      </c>
      <c r="E4503" s="589" t="s">
        <v>97</v>
      </c>
      <c r="F4503" s="588" t="s">
        <v>93</v>
      </c>
      <c r="G4503" s="595">
        <v>0.36</v>
      </c>
      <c r="H4503" s="590">
        <v>246500</v>
      </c>
      <c r="I4503" s="596">
        <v>1</v>
      </c>
      <c r="J4503" s="591">
        <v>88740</v>
      </c>
    </row>
    <row r="4504" spans="1:10" ht="15" customHeight="1">
      <c r="A4504" s="587"/>
      <c r="B4504" s="291">
        <v>10</v>
      </c>
      <c r="C4504" s="593" t="str">
        <f>_xlfn.CONCAT(Table1[[#This Row],[groupid]],Table1[[#This Row],[Thành phần hao phí]])</f>
        <v>10c) Máy thi công</v>
      </c>
      <c r="D4504" s="594"/>
      <c r="E4504" s="589" t="s">
        <v>230</v>
      </c>
      <c r="F4504" s="588"/>
      <c r="G4504" s="595"/>
      <c r="H4504" s="590"/>
      <c r="I4504" s="596"/>
      <c r="J4504" s="591">
        <v>985844</v>
      </c>
    </row>
    <row r="4505" spans="1:10" ht="15" customHeight="1">
      <c r="A4505" s="587"/>
      <c r="B4505" s="291">
        <v>10</v>
      </c>
      <c r="C4505" s="593" t="str">
        <f>_xlfn.CONCAT(Table1[[#This Row],[groupid]],Table1[[#This Row],[Thành phần hao phí]])</f>
        <v>10Máy đào gầu dây 1,2m3</v>
      </c>
      <c r="D4505" s="594" t="s">
        <v>105</v>
      </c>
      <c r="E4505" s="589" t="s">
        <v>106</v>
      </c>
      <c r="F4505" s="588" t="s">
        <v>103</v>
      </c>
      <c r="G4505" s="595">
        <v>0.192</v>
      </c>
      <c r="H4505" s="590">
        <v>3565793</v>
      </c>
      <c r="I4505" s="596">
        <v>1</v>
      </c>
      <c r="J4505" s="591">
        <v>684632</v>
      </c>
    </row>
    <row r="4506" spans="1:10" ht="15" customHeight="1">
      <c r="A4506" s="587"/>
      <c r="B4506" s="291">
        <v>10</v>
      </c>
      <c r="C4506" s="593" t="str">
        <f>_xlfn.CONCAT(Table1[[#This Row],[groupid]],Table1[[#This Row],[Thành phần hao phí]])</f>
        <v>10Sà lan 250T</v>
      </c>
      <c r="D4506" s="594" t="s">
        <v>113</v>
      </c>
      <c r="E4506" s="589" t="s">
        <v>114</v>
      </c>
      <c r="F4506" s="588" t="s">
        <v>103</v>
      </c>
      <c r="G4506" s="595">
        <v>0.192</v>
      </c>
      <c r="H4506" s="590">
        <v>677592</v>
      </c>
      <c r="I4506" s="596">
        <v>1</v>
      </c>
      <c r="J4506" s="591">
        <v>130098</v>
      </c>
    </row>
    <row r="4507" spans="1:10" ht="15" customHeight="1">
      <c r="A4507" s="587"/>
      <c r="B4507" s="291">
        <v>10</v>
      </c>
      <c r="C4507" s="593" t="str">
        <f>_xlfn.CONCAT(Table1[[#This Row],[groupid]],Table1[[#This Row],[Thành phần hao phí]])</f>
        <v>10Sà lan 400T</v>
      </c>
      <c r="D4507" s="594" t="s">
        <v>116</v>
      </c>
      <c r="E4507" s="589" t="s">
        <v>117</v>
      </c>
      <c r="F4507" s="588" t="s">
        <v>103</v>
      </c>
      <c r="G4507" s="595">
        <v>0.192</v>
      </c>
      <c r="H4507" s="590">
        <v>891221</v>
      </c>
      <c r="I4507" s="596">
        <v>1</v>
      </c>
      <c r="J4507" s="591">
        <v>171114</v>
      </c>
    </row>
    <row r="4508" spans="1:10" ht="15" customHeight="1">
      <c r="A4508" s="587"/>
      <c r="B4508" s="291">
        <v>10</v>
      </c>
      <c r="C4508" s="593" t="str">
        <f>_xlfn.CONCAT(Table1[[#This Row],[groupid]],Table1[[#This Row],[Thành phần hao phí]])</f>
        <v>10Cộng</v>
      </c>
      <c r="D4508" s="594"/>
      <c r="E4508" s="589" t="s">
        <v>314</v>
      </c>
      <c r="F4508" s="588"/>
      <c r="G4508" s="595"/>
      <c r="H4508" s="590"/>
      <c r="I4508" s="596"/>
      <c r="J4508" s="591">
        <v>985844</v>
      </c>
    </row>
    <row r="4509" spans="1:10" ht="15" customHeight="1">
      <c r="A4509" s="587">
        <v>11</v>
      </c>
      <c r="B4509" s="291">
        <v>11</v>
      </c>
      <c r="C4509" s="593" t="str">
        <f>_xlfn.CONCAT(Table1[[#This Row],[groupid]],Table1[[#This Row],[Thành phần hao phí]])</f>
        <v>110</v>
      </c>
      <c r="D4509" s="594">
        <v>0</v>
      </c>
      <c r="E4509" s="589">
        <v>0</v>
      </c>
      <c r="F4509" s="588">
        <v>0</v>
      </c>
      <c r="G4509" s="595">
        <v>1</v>
      </c>
      <c r="H4509" s="590"/>
      <c r="I4509" s="596"/>
      <c r="J4509" s="591"/>
    </row>
    <row r="4510" spans="1:10" ht="15" customHeight="1">
      <c r="A4510" s="587"/>
      <c r="B4510" s="291">
        <v>11</v>
      </c>
      <c r="C4510" s="593" t="str">
        <f>_xlfn.CONCAT(Table1[[#This Row],[groupid]],Table1[[#This Row],[Thành phần hao phí]])</f>
        <v>11b) Nhân công</v>
      </c>
      <c r="D4510" s="594"/>
      <c r="E4510" s="589" t="s">
        <v>229</v>
      </c>
      <c r="F4510" s="588"/>
      <c r="G4510" s="595"/>
      <c r="H4510" s="590"/>
      <c r="I4510" s="596"/>
      <c r="J4510" s="591">
        <v>243933</v>
      </c>
    </row>
    <row r="4511" spans="1:10" ht="15" customHeight="1">
      <c r="A4511" s="587"/>
      <c r="B4511" s="291">
        <v>11</v>
      </c>
      <c r="C4511" s="593" t="str">
        <f>_xlfn.CONCAT(Table1[[#This Row],[groupid]],Table1[[#This Row],[Thành phần hao phí]])</f>
        <v>11Nhân công 3,5/7, nhóm 1</v>
      </c>
      <c r="D4511" s="594" t="s">
        <v>96</v>
      </c>
      <c r="E4511" s="589" t="s">
        <v>97</v>
      </c>
      <c r="F4511" s="588" t="s">
        <v>93</v>
      </c>
      <c r="G4511" s="595">
        <v>0.36</v>
      </c>
      <c r="H4511" s="590">
        <v>677592</v>
      </c>
      <c r="I4511" s="596">
        <v>1</v>
      </c>
      <c r="J4511" s="591">
        <v>243933</v>
      </c>
    </row>
    <row r="4512" spans="1:10" ht="15" customHeight="1">
      <c r="A4512" s="587"/>
      <c r="B4512" s="291">
        <v>11</v>
      </c>
      <c r="C4512" s="593" t="str">
        <f>_xlfn.CONCAT(Table1[[#This Row],[groupid]],Table1[[#This Row],[Thành phần hao phí]])</f>
        <v>11c) Máy thi công</v>
      </c>
      <c r="D4512" s="594"/>
      <c r="E4512" s="589" t="s">
        <v>230</v>
      </c>
      <c r="F4512" s="588"/>
      <c r="G4512" s="595"/>
      <c r="H4512" s="590"/>
      <c r="I4512" s="596"/>
      <c r="J4512" s="591">
        <v>679403</v>
      </c>
    </row>
    <row r="4513" spans="1:10" ht="15" customHeight="1">
      <c r="A4513" s="587"/>
      <c r="B4513" s="291">
        <v>11</v>
      </c>
      <c r="C4513" s="593" t="str">
        <f>_xlfn.CONCAT(Table1[[#This Row],[groupid]],Table1[[#This Row],[Thành phần hao phí]])</f>
        <v>11Máy đào gầu dây 1,2m3</v>
      </c>
      <c r="D4513" s="594" t="s">
        <v>105</v>
      </c>
      <c r="E4513" s="589" t="s">
        <v>106</v>
      </c>
      <c r="F4513" s="588" t="s">
        <v>103</v>
      </c>
      <c r="G4513" s="595">
        <v>0.192</v>
      </c>
      <c r="H4513" s="590">
        <v>3538558</v>
      </c>
      <c r="I4513" s="596">
        <v>1</v>
      </c>
      <c r="J4513" s="591">
        <v>679403</v>
      </c>
    </row>
    <row r="4514" spans="1:10" ht="15" customHeight="1">
      <c r="A4514" s="587"/>
      <c r="B4514" s="291">
        <v>11</v>
      </c>
      <c r="C4514" s="593" t="str">
        <f>_xlfn.CONCAT(Table1[[#This Row],[groupid]],Table1[[#This Row],[Thành phần hao phí]])</f>
        <v>11Sà lan 250T</v>
      </c>
      <c r="D4514" s="594" t="s">
        <v>113</v>
      </c>
      <c r="E4514" s="589" t="s">
        <v>114</v>
      </c>
      <c r="F4514" s="588" t="s">
        <v>103</v>
      </c>
      <c r="G4514" s="595">
        <v>0.192</v>
      </c>
      <c r="H4514" s="590">
        <v>0</v>
      </c>
      <c r="I4514" s="596">
        <v>1</v>
      </c>
      <c r="J4514" s="591">
        <v>0</v>
      </c>
    </row>
    <row r="4515" spans="1:10" ht="15" customHeight="1">
      <c r="A4515" s="587"/>
      <c r="B4515" s="291">
        <v>11</v>
      </c>
      <c r="C4515" s="593" t="str">
        <f>_xlfn.CONCAT(Table1[[#This Row],[groupid]],Table1[[#This Row],[Thành phần hao phí]])</f>
        <v>11Sà lan 400T</v>
      </c>
      <c r="D4515" s="594" t="s">
        <v>116</v>
      </c>
      <c r="E4515" s="589" t="s">
        <v>117</v>
      </c>
      <c r="F4515" s="588" t="s">
        <v>103</v>
      </c>
      <c r="G4515" s="595">
        <v>0.192</v>
      </c>
      <c r="H4515" s="590">
        <v>0</v>
      </c>
      <c r="I4515" s="596">
        <v>1</v>
      </c>
      <c r="J4515" s="591">
        <v>0</v>
      </c>
    </row>
    <row r="4516" spans="1:10" ht="15" customHeight="1">
      <c r="A4516" s="587"/>
      <c r="B4516" s="291">
        <v>11</v>
      </c>
      <c r="C4516" s="593" t="str">
        <f>_xlfn.CONCAT(Table1[[#This Row],[groupid]],Table1[[#This Row],[Thành phần hao phí]])</f>
        <v>11Cộng</v>
      </c>
      <c r="D4516" s="594"/>
      <c r="E4516" s="589" t="s">
        <v>314</v>
      </c>
      <c r="F4516" s="588"/>
      <c r="G4516" s="595"/>
      <c r="H4516" s="590"/>
      <c r="I4516" s="596"/>
      <c r="J4516" s="591">
        <v>679403</v>
      </c>
    </row>
    <row r="4517" spans="1:10" ht="15" customHeight="1">
      <c r="A4517" s="587">
        <v>12</v>
      </c>
      <c r="B4517" s="291">
        <v>12</v>
      </c>
      <c r="C4517" s="593" t="str">
        <f>_xlfn.CONCAT(Table1[[#This Row],[groupid]],Table1[[#This Row],[Thành phần hao phí]])</f>
        <v>120</v>
      </c>
      <c r="D4517" s="594">
        <v>0</v>
      </c>
      <c r="E4517" s="589">
        <v>0</v>
      </c>
      <c r="F4517" s="588">
        <v>0</v>
      </c>
      <c r="G4517" s="595">
        <v>1</v>
      </c>
      <c r="H4517" s="590"/>
      <c r="I4517" s="596"/>
      <c r="J4517" s="591"/>
    </row>
    <row r="4518" spans="1:10" ht="15" customHeight="1">
      <c r="A4518" s="587"/>
      <c r="B4518" s="291">
        <v>12</v>
      </c>
      <c r="C4518" s="593" t="str">
        <f>_xlfn.CONCAT(Table1[[#This Row],[groupid]],Table1[[#This Row],[Thành phần hao phí]])</f>
        <v>12b) Nhân công</v>
      </c>
      <c r="D4518" s="594"/>
      <c r="E4518" s="589" t="s">
        <v>229</v>
      </c>
      <c r="F4518" s="588"/>
      <c r="G4518" s="595"/>
      <c r="H4518" s="590"/>
      <c r="I4518" s="596"/>
      <c r="J4518" s="591">
        <v>0</v>
      </c>
    </row>
    <row r="4519" spans="1:10" ht="15" customHeight="1">
      <c r="A4519" s="587"/>
      <c r="B4519" s="291">
        <v>12</v>
      </c>
      <c r="C4519" s="593" t="str">
        <f>_xlfn.CONCAT(Table1[[#This Row],[groupid]],Table1[[#This Row],[Thành phần hao phí]])</f>
        <v>12Nhân công 3,5/7, nhóm 1</v>
      </c>
      <c r="D4519" s="594" t="s">
        <v>96</v>
      </c>
      <c r="E4519" s="589" t="s">
        <v>97</v>
      </c>
      <c r="F4519" s="588" t="s">
        <v>93</v>
      </c>
      <c r="G4519" s="595">
        <v>0.36</v>
      </c>
      <c r="H4519" s="590">
        <v>0</v>
      </c>
      <c r="I4519" s="596">
        <v>1</v>
      </c>
      <c r="J4519" s="591">
        <v>0</v>
      </c>
    </row>
    <row r="4520" spans="1:10" ht="15" customHeight="1">
      <c r="A4520" s="587"/>
      <c r="B4520" s="291">
        <v>12</v>
      </c>
      <c r="C4520" s="593" t="str">
        <f>_xlfn.CONCAT(Table1[[#This Row],[groupid]],Table1[[#This Row],[Thành phần hao phí]])</f>
        <v>12c) Máy thi công</v>
      </c>
      <c r="D4520" s="594"/>
      <c r="E4520" s="589" t="s">
        <v>230</v>
      </c>
      <c r="F4520" s="588"/>
      <c r="G4520" s="595"/>
      <c r="H4520" s="590"/>
      <c r="I4520" s="596"/>
      <c r="J4520" s="591">
        <v>0</v>
      </c>
    </row>
    <row r="4521" spans="1:10" ht="15" customHeight="1">
      <c r="A4521" s="587"/>
      <c r="B4521" s="291">
        <v>12</v>
      </c>
      <c r="C4521" s="593" t="str">
        <f>_xlfn.CONCAT(Table1[[#This Row],[groupid]],Table1[[#This Row],[Thành phần hao phí]])</f>
        <v>12Máy đào gầu dây 1,2m3</v>
      </c>
      <c r="D4521" s="594" t="s">
        <v>105</v>
      </c>
      <c r="E4521" s="589" t="s">
        <v>106</v>
      </c>
      <c r="F4521" s="588" t="s">
        <v>103</v>
      </c>
      <c r="G4521" s="595">
        <v>0.192</v>
      </c>
      <c r="H4521" s="590">
        <v>0</v>
      </c>
      <c r="I4521" s="596">
        <v>1</v>
      </c>
      <c r="J4521" s="591">
        <v>0</v>
      </c>
    </row>
    <row r="4522" spans="1:10" ht="15" customHeight="1">
      <c r="A4522" s="587"/>
      <c r="B4522" s="291">
        <v>12</v>
      </c>
      <c r="C4522" s="593" t="str">
        <f>_xlfn.CONCAT(Table1[[#This Row],[groupid]],Table1[[#This Row],[Thành phần hao phí]])</f>
        <v>12Sà lan 250T</v>
      </c>
      <c r="D4522" s="594" t="s">
        <v>113</v>
      </c>
      <c r="E4522" s="589" t="s">
        <v>114</v>
      </c>
      <c r="F4522" s="588" t="s">
        <v>103</v>
      </c>
      <c r="G4522" s="595">
        <v>0.192</v>
      </c>
      <c r="H4522" s="590">
        <v>0</v>
      </c>
      <c r="I4522" s="596">
        <v>1</v>
      </c>
      <c r="J4522" s="591">
        <v>0</v>
      </c>
    </row>
    <row r="4523" spans="1:10" ht="15" customHeight="1">
      <c r="A4523" s="587"/>
      <c r="B4523" s="291">
        <v>12</v>
      </c>
      <c r="C4523" s="593" t="str">
        <f>_xlfn.CONCAT(Table1[[#This Row],[groupid]],Table1[[#This Row],[Thành phần hao phí]])</f>
        <v>12Sà lan 400T</v>
      </c>
      <c r="D4523" s="594" t="s">
        <v>116</v>
      </c>
      <c r="E4523" s="589" t="s">
        <v>117</v>
      </c>
      <c r="F4523" s="588" t="s">
        <v>103</v>
      </c>
      <c r="G4523" s="595">
        <v>0.192</v>
      </c>
      <c r="H4523" s="590">
        <v>0</v>
      </c>
      <c r="I4523" s="596">
        <v>1</v>
      </c>
      <c r="J4523" s="591">
        <v>0</v>
      </c>
    </row>
    <row r="4524" spans="1:10" ht="15" customHeight="1">
      <c r="A4524" s="587"/>
      <c r="B4524" s="291">
        <v>12</v>
      </c>
      <c r="C4524" s="593" t="str">
        <f>_xlfn.CONCAT(Table1[[#This Row],[groupid]],Table1[[#This Row],[Thành phần hao phí]])</f>
        <v>12Cộng</v>
      </c>
      <c r="D4524" s="594"/>
      <c r="E4524" s="589" t="s">
        <v>314</v>
      </c>
      <c r="F4524" s="588"/>
      <c r="G4524" s="595"/>
      <c r="H4524" s="590"/>
      <c r="I4524" s="596"/>
      <c r="J4524" s="591">
        <v>0</v>
      </c>
    </row>
    <row r="4525" spans="1:10" ht="15" customHeight="1">
      <c r="A4525" s="587">
        <v>13</v>
      </c>
      <c r="B4525" s="291">
        <v>13</v>
      </c>
      <c r="C4525" s="593" t="str">
        <f>_xlfn.CONCAT(Table1[[#This Row],[groupid]],Table1[[#This Row],[Thành phần hao phí]])</f>
        <v>130</v>
      </c>
      <c r="D4525" s="594">
        <v>0</v>
      </c>
      <c r="E4525" s="589">
        <v>0</v>
      </c>
      <c r="F4525" s="588">
        <v>0</v>
      </c>
      <c r="G4525" s="595">
        <v>1</v>
      </c>
      <c r="H4525" s="590"/>
      <c r="I4525" s="596"/>
      <c r="J4525" s="591"/>
    </row>
    <row r="4526" spans="1:10" ht="15" customHeight="1">
      <c r="A4526" s="587"/>
      <c r="B4526" s="291">
        <v>13</v>
      </c>
      <c r="C4526" s="593" t="str">
        <f>_xlfn.CONCAT(Table1[[#This Row],[groupid]],Table1[[#This Row],[Thành phần hao phí]])</f>
        <v>13b) Nhân công</v>
      </c>
      <c r="D4526" s="594"/>
      <c r="E4526" s="589" t="s">
        <v>229</v>
      </c>
      <c r="F4526" s="588"/>
      <c r="G4526" s="595"/>
      <c r="H4526" s="590"/>
      <c r="I4526" s="596"/>
      <c r="J4526" s="591">
        <v>0</v>
      </c>
    </row>
    <row r="4527" spans="1:10" ht="15" customHeight="1">
      <c r="A4527" s="587"/>
      <c r="B4527" s="291">
        <v>13</v>
      </c>
      <c r="C4527" s="593" t="str">
        <f>_xlfn.CONCAT(Table1[[#This Row],[groupid]],Table1[[#This Row],[Thành phần hao phí]])</f>
        <v>13Nhân công 3,5/7, nhóm 1</v>
      </c>
      <c r="D4527" s="594" t="s">
        <v>96</v>
      </c>
      <c r="E4527" s="589" t="s">
        <v>97</v>
      </c>
      <c r="F4527" s="588" t="s">
        <v>93</v>
      </c>
      <c r="G4527" s="595">
        <v>0.36</v>
      </c>
      <c r="H4527" s="590">
        <v>0</v>
      </c>
      <c r="I4527" s="596">
        <v>1</v>
      </c>
      <c r="J4527" s="591">
        <v>0</v>
      </c>
    </row>
    <row r="4528" spans="1:10" ht="15" customHeight="1">
      <c r="A4528" s="587"/>
      <c r="B4528" s="291">
        <v>13</v>
      </c>
      <c r="C4528" s="593" t="str">
        <f>_xlfn.CONCAT(Table1[[#This Row],[groupid]],Table1[[#This Row],[Thành phần hao phí]])</f>
        <v>13c) Máy thi công</v>
      </c>
      <c r="D4528" s="594"/>
      <c r="E4528" s="589" t="s">
        <v>230</v>
      </c>
      <c r="F4528" s="588"/>
      <c r="G4528" s="595"/>
      <c r="H4528" s="590"/>
      <c r="I4528" s="596"/>
      <c r="J4528" s="591">
        <v>0</v>
      </c>
    </row>
    <row r="4529" spans="1:10" ht="15" customHeight="1">
      <c r="A4529" s="587"/>
      <c r="B4529" s="291">
        <v>13</v>
      </c>
      <c r="C4529" s="593" t="str">
        <f>_xlfn.CONCAT(Table1[[#This Row],[groupid]],Table1[[#This Row],[Thành phần hao phí]])</f>
        <v>13Máy đào gầu dây 1,2m3</v>
      </c>
      <c r="D4529" s="594" t="s">
        <v>105</v>
      </c>
      <c r="E4529" s="589" t="s">
        <v>106</v>
      </c>
      <c r="F4529" s="588" t="s">
        <v>103</v>
      </c>
      <c r="G4529" s="595">
        <v>0.192</v>
      </c>
      <c r="H4529" s="590">
        <v>0</v>
      </c>
      <c r="I4529" s="596">
        <v>1</v>
      </c>
      <c r="J4529" s="591">
        <v>0</v>
      </c>
    </row>
    <row r="4530" spans="1:10" ht="15" customHeight="1">
      <c r="A4530" s="587"/>
      <c r="B4530" s="291">
        <v>13</v>
      </c>
      <c r="C4530" s="593" t="str">
        <f>_xlfn.CONCAT(Table1[[#This Row],[groupid]],Table1[[#This Row],[Thành phần hao phí]])</f>
        <v>13Sà lan 250T</v>
      </c>
      <c r="D4530" s="594" t="s">
        <v>113</v>
      </c>
      <c r="E4530" s="589" t="s">
        <v>114</v>
      </c>
      <c r="F4530" s="588" t="s">
        <v>103</v>
      </c>
      <c r="G4530" s="595">
        <v>0.192</v>
      </c>
      <c r="H4530" s="590">
        <v>0</v>
      </c>
      <c r="I4530" s="596">
        <v>1</v>
      </c>
      <c r="J4530" s="591">
        <v>0</v>
      </c>
    </row>
    <row r="4531" spans="1:10" ht="15" customHeight="1">
      <c r="A4531" s="587"/>
      <c r="B4531" s="291">
        <v>13</v>
      </c>
      <c r="C4531" s="593" t="str">
        <f>_xlfn.CONCAT(Table1[[#This Row],[groupid]],Table1[[#This Row],[Thành phần hao phí]])</f>
        <v>13Sà lan 400T</v>
      </c>
      <c r="D4531" s="594" t="s">
        <v>116</v>
      </c>
      <c r="E4531" s="589" t="s">
        <v>117</v>
      </c>
      <c r="F4531" s="588" t="s">
        <v>103</v>
      </c>
      <c r="G4531" s="595">
        <v>0.192</v>
      </c>
      <c r="H4531" s="590">
        <v>0</v>
      </c>
      <c r="I4531" s="596">
        <v>1</v>
      </c>
      <c r="J4531" s="591">
        <v>0</v>
      </c>
    </row>
    <row r="4532" spans="1:10" ht="15" customHeight="1">
      <c r="A4532" s="587"/>
      <c r="B4532" s="291">
        <v>13</v>
      </c>
      <c r="C4532" s="593" t="str">
        <f>_xlfn.CONCAT(Table1[[#This Row],[groupid]],Table1[[#This Row],[Thành phần hao phí]])</f>
        <v>13Cộng</v>
      </c>
      <c r="D4532" s="594"/>
      <c r="E4532" s="589" t="s">
        <v>314</v>
      </c>
      <c r="F4532" s="588"/>
      <c r="G4532" s="595"/>
      <c r="H4532" s="590"/>
      <c r="I4532" s="596"/>
      <c r="J4532" s="591">
        <v>0</v>
      </c>
    </row>
    <row r="4533" spans="1:10" ht="15" customHeight="1">
      <c r="A4533" s="587">
        <v>14</v>
      </c>
      <c r="B4533" s="291">
        <v>14</v>
      </c>
      <c r="C4533" s="593" t="str">
        <f>_xlfn.CONCAT(Table1[[#This Row],[groupid]],Table1[[#This Row],[Thành phần hao phí]])</f>
        <v>140</v>
      </c>
      <c r="D4533" s="594">
        <v>0</v>
      </c>
      <c r="E4533" s="589">
        <v>0</v>
      </c>
      <c r="F4533" s="588">
        <v>0</v>
      </c>
      <c r="G4533" s="595">
        <v>1</v>
      </c>
      <c r="H4533" s="590"/>
      <c r="I4533" s="596"/>
      <c r="J4533" s="591"/>
    </row>
    <row r="4534" spans="1:10" ht="15" customHeight="1">
      <c r="A4534" s="587"/>
      <c r="B4534" s="291">
        <v>14</v>
      </c>
      <c r="C4534" s="593" t="str">
        <f>_xlfn.CONCAT(Table1[[#This Row],[groupid]],Table1[[#This Row],[Thành phần hao phí]])</f>
        <v>14b) Nhân công</v>
      </c>
      <c r="D4534" s="594"/>
      <c r="E4534" s="589" t="s">
        <v>229</v>
      </c>
      <c r="F4534" s="588"/>
      <c r="G4534" s="595"/>
      <c r="H4534" s="590"/>
      <c r="I4534" s="596"/>
      <c r="J4534" s="591">
        <v>0</v>
      </c>
    </row>
    <row r="4535" spans="1:10" ht="15" customHeight="1">
      <c r="A4535" s="587"/>
      <c r="B4535" s="291">
        <v>14</v>
      </c>
      <c r="C4535" s="593" t="str">
        <f>_xlfn.CONCAT(Table1[[#This Row],[groupid]],Table1[[#This Row],[Thành phần hao phí]])</f>
        <v>14Nhân công 3,5/7, nhóm 1</v>
      </c>
      <c r="D4535" s="594" t="s">
        <v>96</v>
      </c>
      <c r="E4535" s="589" t="s">
        <v>97</v>
      </c>
      <c r="F4535" s="588" t="s">
        <v>93</v>
      </c>
      <c r="G4535" s="595">
        <v>0.36</v>
      </c>
      <c r="H4535" s="590">
        <v>0</v>
      </c>
      <c r="I4535" s="596">
        <v>1</v>
      </c>
      <c r="J4535" s="591">
        <v>0</v>
      </c>
    </row>
    <row r="4536" spans="1:10" ht="15" customHeight="1">
      <c r="A4536" s="587"/>
      <c r="B4536" s="291">
        <v>14</v>
      </c>
      <c r="C4536" s="593" t="str">
        <f>_xlfn.CONCAT(Table1[[#This Row],[groupid]],Table1[[#This Row],[Thành phần hao phí]])</f>
        <v>14c) Máy thi công</v>
      </c>
      <c r="D4536" s="594"/>
      <c r="E4536" s="589" t="s">
        <v>230</v>
      </c>
      <c r="F4536" s="588"/>
      <c r="G4536" s="595"/>
      <c r="H4536" s="590"/>
      <c r="I4536" s="596"/>
      <c r="J4536" s="591">
        <v>0</v>
      </c>
    </row>
    <row r="4537" spans="1:10" ht="15" customHeight="1">
      <c r="A4537" s="587"/>
      <c r="B4537" s="291">
        <v>14</v>
      </c>
      <c r="C4537" s="593" t="str">
        <f>_xlfn.CONCAT(Table1[[#This Row],[groupid]],Table1[[#This Row],[Thành phần hao phí]])</f>
        <v>14Máy đào gầu dây 1,2m3</v>
      </c>
      <c r="D4537" s="594" t="s">
        <v>105</v>
      </c>
      <c r="E4537" s="589" t="s">
        <v>106</v>
      </c>
      <c r="F4537" s="588" t="s">
        <v>103</v>
      </c>
      <c r="G4537" s="595">
        <v>0.192</v>
      </c>
      <c r="H4537" s="590">
        <v>0</v>
      </c>
      <c r="I4537" s="596">
        <v>1</v>
      </c>
      <c r="J4537" s="591">
        <v>0</v>
      </c>
    </row>
    <row r="4538" spans="1:10" ht="15" customHeight="1">
      <c r="A4538" s="587"/>
      <c r="B4538" s="291">
        <v>14</v>
      </c>
      <c r="C4538" s="593" t="str">
        <f>_xlfn.CONCAT(Table1[[#This Row],[groupid]],Table1[[#This Row],[Thành phần hao phí]])</f>
        <v>14Sà lan 250T</v>
      </c>
      <c r="D4538" s="594" t="s">
        <v>113</v>
      </c>
      <c r="E4538" s="589" t="s">
        <v>114</v>
      </c>
      <c r="F4538" s="588" t="s">
        <v>103</v>
      </c>
      <c r="G4538" s="595">
        <v>0.192</v>
      </c>
      <c r="H4538" s="590">
        <v>0</v>
      </c>
      <c r="I4538" s="596">
        <v>1</v>
      </c>
      <c r="J4538" s="591">
        <v>0</v>
      </c>
    </row>
    <row r="4539" spans="1:10" ht="15" customHeight="1">
      <c r="A4539" s="587"/>
      <c r="B4539" s="291">
        <v>14</v>
      </c>
      <c r="C4539" s="593" t="str">
        <f>_xlfn.CONCAT(Table1[[#This Row],[groupid]],Table1[[#This Row],[Thành phần hao phí]])</f>
        <v>14Sà lan 400T</v>
      </c>
      <c r="D4539" s="594" t="s">
        <v>116</v>
      </c>
      <c r="E4539" s="589" t="s">
        <v>117</v>
      </c>
      <c r="F4539" s="588" t="s">
        <v>103</v>
      </c>
      <c r="G4539" s="595">
        <v>0.192</v>
      </c>
      <c r="H4539" s="590">
        <v>0</v>
      </c>
      <c r="I4539" s="596">
        <v>1</v>
      </c>
      <c r="J4539" s="591">
        <v>0</v>
      </c>
    </row>
    <row r="4540" spans="1:10" ht="15" customHeight="1">
      <c r="A4540" s="587"/>
      <c r="B4540" s="291">
        <v>14</v>
      </c>
      <c r="C4540" s="593" t="str">
        <f>_xlfn.CONCAT(Table1[[#This Row],[groupid]],Table1[[#This Row],[Thành phần hao phí]])</f>
        <v>14Cộng</v>
      </c>
      <c r="D4540" s="594"/>
      <c r="E4540" s="589" t="s">
        <v>314</v>
      </c>
      <c r="F4540" s="588"/>
      <c r="G4540" s="595"/>
      <c r="H4540" s="590"/>
      <c r="I4540" s="596"/>
      <c r="J4540" s="591">
        <v>0</v>
      </c>
    </row>
    <row r="4541" spans="1:10" ht="15" customHeight="1">
      <c r="A4541" s="587">
        <v>15</v>
      </c>
      <c r="B4541" s="291">
        <v>15</v>
      </c>
      <c r="C4541" s="593" t="str">
        <f>_xlfn.CONCAT(Table1[[#This Row],[groupid]],Table1[[#This Row],[Thành phần hao phí]])</f>
        <v>150</v>
      </c>
      <c r="D4541" s="594">
        <v>0</v>
      </c>
      <c r="E4541" s="589">
        <v>0</v>
      </c>
      <c r="F4541" s="588">
        <v>0</v>
      </c>
      <c r="G4541" s="595">
        <v>1</v>
      </c>
      <c r="H4541" s="590"/>
      <c r="I4541" s="596"/>
      <c r="J4541" s="591"/>
    </row>
    <row r="4542" spans="1:10" ht="15" customHeight="1">
      <c r="A4542" s="587"/>
      <c r="B4542" s="291">
        <v>15</v>
      </c>
      <c r="C4542" s="593" t="str">
        <f>_xlfn.CONCAT(Table1[[#This Row],[groupid]],Table1[[#This Row],[Thành phần hao phí]])</f>
        <v>15b) Nhân công</v>
      </c>
      <c r="D4542" s="594"/>
      <c r="E4542" s="589" t="s">
        <v>229</v>
      </c>
      <c r="F4542" s="588"/>
      <c r="G4542" s="595"/>
      <c r="H4542" s="590"/>
      <c r="I4542" s="596"/>
      <c r="J4542" s="591">
        <v>0</v>
      </c>
    </row>
    <row r="4543" spans="1:10" ht="15" customHeight="1">
      <c r="A4543" s="587"/>
      <c r="B4543" s="291">
        <v>15</v>
      </c>
      <c r="C4543" s="593" t="str">
        <f>_xlfn.CONCAT(Table1[[#This Row],[groupid]],Table1[[#This Row],[Thành phần hao phí]])</f>
        <v>15Nhân công 3,5/7, nhóm 1</v>
      </c>
      <c r="D4543" s="594" t="s">
        <v>96</v>
      </c>
      <c r="E4543" s="589" t="s">
        <v>97</v>
      </c>
      <c r="F4543" s="588" t="s">
        <v>93</v>
      </c>
      <c r="G4543" s="595">
        <v>0.36</v>
      </c>
      <c r="H4543" s="590">
        <v>0</v>
      </c>
      <c r="I4543" s="596">
        <v>1</v>
      </c>
      <c r="J4543" s="591">
        <v>0</v>
      </c>
    </row>
    <row r="4544" spans="1:10" ht="15" customHeight="1">
      <c r="A4544" s="587"/>
      <c r="B4544" s="291">
        <v>15</v>
      </c>
      <c r="C4544" s="593" t="str">
        <f>_xlfn.CONCAT(Table1[[#This Row],[groupid]],Table1[[#This Row],[Thành phần hao phí]])</f>
        <v>15c) Máy thi công</v>
      </c>
      <c r="D4544" s="594"/>
      <c r="E4544" s="589" t="s">
        <v>230</v>
      </c>
      <c r="F4544" s="588"/>
      <c r="G4544" s="595"/>
      <c r="H4544" s="590"/>
      <c r="I4544" s="596"/>
      <c r="J4544" s="591">
        <v>0</v>
      </c>
    </row>
    <row r="4545" spans="1:10" ht="15" customHeight="1">
      <c r="A4545" s="587"/>
      <c r="B4545" s="291">
        <v>15</v>
      </c>
      <c r="C4545" s="593" t="str">
        <f>_xlfn.CONCAT(Table1[[#This Row],[groupid]],Table1[[#This Row],[Thành phần hao phí]])</f>
        <v>15Máy đào gầu dây 1,2m3</v>
      </c>
      <c r="D4545" s="594" t="s">
        <v>105</v>
      </c>
      <c r="E4545" s="589" t="s">
        <v>106</v>
      </c>
      <c r="F4545" s="588" t="s">
        <v>103</v>
      </c>
      <c r="G4545" s="595">
        <v>0.192</v>
      </c>
      <c r="H4545" s="590">
        <v>0</v>
      </c>
      <c r="I4545" s="596">
        <v>1</v>
      </c>
      <c r="J4545" s="591">
        <v>0</v>
      </c>
    </row>
    <row r="4546" spans="1:10" ht="15" customHeight="1">
      <c r="A4546" s="587"/>
      <c r="B4546" s="291">
        <v>15</v>
      </c>
      <c r="C4546" s="593" t="str">
        <f>_xlfn.CONCAT(Table1[[#This Row],[groupid]],Table1[[#This Row],[Thành phần hao phí]])</f>
        <v>15Sà lan 250T</v>
      </c>
      <c r="D4546" s="594" t="s">
        <v>113</v>
      </c>
      <c r="E4546" s="589" t="s">
        <v>114</v>
      </c>
      <c r="F4546" s="588" t="s">
        <v>103</v>
      </c>
      <c r="G4546" s="595">
        <v>0.192</v>
      </c>
      <c r="H4546" s="590">
        <v>0</v>
      </c>
      <c r="I4546" s="596">
        <v>1</v>
      </c>
      <c r="J4546" s="591">
        <v>0</v>
      </c>
    </row>
    <row r="4547" spans="1:10" ht="15" customHeight="1">
      <c r="A4547" s="587"/>
      <c r="B4547" s="291">
        <v>15</v>
      </c>
      <c r="C4547" s="593" t="str">
        <f>_xlfn.CONCAT(Table1[[#This Row],[groupid]],Table1[[#This Row],[Thành phần hao phí]])</f>
        <v>15Sà lan 400T</v>
      </c>
      <c r="D4547" s="594" t="s">
        <v>116</v>
      </c>
      <c r="E4547" s="589" t="s">
        <v>117</v>
      </c>
      <c r="F4547" s="588" t="s">
        <v>103</v>
      </c>
      <c r="G4547" s="595">
        <v>0.192</v>
      </c>
      <c r="H4547" s="590">
        <v>0</v>
      </c>
      <c r="I4547" s="596">
        <v>1</v>
      </c>
      <c r="J4547" s="591">
        <v>0</v>
      </c>
    </row>
    <row r="4548" spans="1:10" ht="15" customHeight="1">
      <c r="A4548" s="587"/>
      <c r="B4548" s="291">
        <v>15</v>
      </c>
      <c r="C4548" s="593" t="str">
        <f>_xlfn.CONCAT(Table1[[#This Row],[groupid]],Table1[[#This Row],[Thành phần hao phí]])</f>
        <v>15Cộng</v>
      </c>
      <c r="D4548" s="594"/>
      <c r="E4548" s="589" t="s">
        <v>314</v>
      </c>
      <c r="F4548" s="588"/>
      <c r="G4548" s="595"/>
      <c r="H4548" s="590"/>
      <c r="I4548" s="596"/>
      <c r="J4548" s="591">
        <v>0</v>
      </c>
    </row>
    <row r="4549" spans="1:10" ht="15" customHeight="1">
      <c r="A4549" s="587">
        <v>16</v>
      </c>
      <c r="B4549" s="291">
        <v>16</v>
      </c>
      <c r="C4549" s="593" t="str">
        <f>_xlfn.CONCAT(Table1[[#This Row],[groupid]],Table1[[#This Row],[Thành phần hao phí]])</f>
        <v>160</v>
      </c>
      <c r="D4549" s="594">
        <v>0</v>
      </c>
      <c r="E4549" s="589">
        <v>0</v>
      </c>
      <c r="F4549" s="588">
        <v>0</v>
      </c>
      <c r="G4549" s="595">
        <v>1</v>
      </c>
      <c r="H4549" s="590"/>
      <c r="I4549" s="596"/>
      <c r="J4549" s="591"/>
    </row>
    <row r="4550" spans="1:10" ht="15" customHeight="1">
      <c r="A4550" s="587"/>
      <c r="B4550" s="291">
        <v>16</v>
      </c>
      <c r="C4550" s="593" t="str">
        <f>_xlfn.CONCAT(Table1[[#This Row],[groupid]],Table1[[#This Row],[Thành phần hao phí]])</f>
        <v>16b) Nhân công</v>
      </c>
      <c r="D4550" s="594"/>
      <c r="E4550" s="589" t="s">
        <v>229</v>
      </c>
      <c r="F4550" s="588"/>
      <c r="G4550" s="595"/>
      <c r="H4550" s="590"/>
      <c r="I4550" s="596"/>
      <c r="J4550" s="591">
        <v>0</v>
      </c>
    </row>
    <row r="4551" spans="1:10" ht="15" customHeight="1">
      <c r="A4551" s="587"/>
      <c r="B4551" s="291">
        <v>16</v>
      </c>
      <c r="C4551" s="593" t="str">
        <f>_xlfn.CONCAT(Table1[[#This Row],[groupid]],Table1[[#This Row],[Thành phần hao phí]])</f>
        <v>16Nhân công 3,5/7, nhóm 1</v>
      </c>
      <c r="D4551" s="594" t="s">
        <v>96</v>
      </c>
      <c r="E4551" s="589" t="s">
        <v>97</v>
      </c>
      <c r="F4551" s="588" t="s">
        <v>93</v>
      </c>
      <c r="G4551" s="595">
        <v>0.36</v>
      </c>
      <c r="H4551" s="590">
        <v>0</v>
      </c>
      <c r="I4551" s="596">
        <v>1</v>
      </c>
      <c r="J4551" s="591">
        <v>0</v>
      </c>
    </row>
    <row r="4552" spans="1:10" ht="15" customHeight="1">
      <c r="A4552" s="587"/>
      <c r="B4552" s="291">
        <v>16</v>
      </c>
      <c r="C4552" s="593" t="str">
        <f>_xlfn.CONCAT(Table1[[#This Row],[groupid]],Table1[[#This Row],[Thành phần hao phí]])</f>
        <v>16c) Máy thi công</v>
      </c>
      <c r="D4552" s="594"/>
      <c r="E4552" s="589" t="s">
        <v>230</v>
      </c>
      <c r="F4552" s="588"/>
      <c r="G4552" s="595"/>
      <c r="H4552" s="590"/>
      <c r="I4552" s="596"/>
      <c r="J4552" s="591">
        <v>0</v>
      </c>
    </row>
    <row r="4553" spans="1:10" ht="15" customHeight="1">
      <c r="A4553" s="587"/>
      <c r="B4553" s="291">
        <v>16</v>
      </c>
      <c r="C4553" s="593" t="str">
        <f>_xlfn.CONCAT(Table1[[#This Row],[groupid]],Table1[[#This Row],[Thành phần hao phí]])</f>
        <v>16Máy đào gầu dây 1,2m3</v>
      </c>
      <c r="D4553" s="594" t="s">
        <v>105</v>
      </c>
      <c r="E4553" s="589" t="s">
        <v>106</v>
      </c>
      <c r="F4553" s="588" t="s">
        <v>103</v>
      </c>
      <c r="G4553" s="595">
        <v>0.192</v>
      </c>
      <c r="H4553" s="590">
        <v>0</v>
      </c>
      <c r="I4553" s="596">
        <v>1</v>
      </c>
      <c r="J4553" s="591">
        <v>0</v>
      </c>
    </row>
    <row r="4554" spans="1:10" ht="15" customHeight="1">
      <c r="A4554" s="587"/>
      <c r="B4554" s="291">
        <v>16</v>
      </c>
      <c r="C4554" s="593" t="str">
        <f>_xlfn.CONCAT(Table1[[#This Row],[groupid]],Table1[[#This Row],[Thành phần hao phí]])</f>
        <v>16Sà lan 250T</v>
      </c>
      <c r="D4554" s="594" t="s">
        <v>113</v>
      </c>
      <c r="E4554" s="589" t="s">
        <v>114</v>
      </c>
      <c r="F4554" s="588" t="s">
        <v>103</v>
      </c>
      <c r="G4554" s="595">
        <v>0.192</v>
      </c>
      <c r="H4554" s="590">
        <v>0</v>
      </c>
      <c r="I4554" s="596">
        <v>1</v>
      </c>
      <c r="J4554" s="591">
        <v>0</v>
      </c>
    </row>
    <row r="4555" spans="1:10" ht="15" customHeight="1">
      <c r="A4555" s="587"/>
      <c r="B4555" s="291">
        <v>16</v>
      </c>
      <c r="C4555" s="593" t="str">
        <f>_xlfn.CONCAT(Table1[[#This Row],[groupid]],Table1[[#This Row],[Thành phần hao phí]])</f>
        <v>16Sà lan 400T</v>
      </c>
      <c r="D4555" s="594" t="s">
        <v>116</v>
      </c>
      <c r="E4555" s="589" t="s">
        <v>117</v>
      </c>
      <c r="F4555" s="588" t="s">
        <v>103</v>
      </c>
      <c r="G4555" s="595">
        <v>0.192</v>
      </c>
      <c r="H4555" s="590">
        <v>0</v>
      </c>
      <c r="I4555" s="596">
        <v>1</v>
      </c>
      <c r="J4555" s="591">
        <v>0</v>
      </c>
    </row>
    <row r="4556" spans="1:10" ht="15" customHeight="1">
      <c r="A4556" s="587"/>
      <c r="B4556" s="291">
        <v>16</v>
      </c>
      <c r="C4556" s="593" t="str">
        <f>_xlfn.CONCAT(Table1[[#This Row],[groupid]],Table1[[#This Row],[Thành phần hao phí]])</f>
        <v>16Cộng</v>
      </c>
      <c r="D4556" s="594"/>
      <c r="E4556" s="589" t="s">
        <v>314</v>
      </c>
      <c r="F4556" s="588"/>
      <c r="G4556" s="595"/>
      <c r="H4556" s="590"/>
      <c r="I4556" s="596"/>
      <c r="J4556" s="591">
        <v>0</v>
      </c>
    </row>
    <row r="4557" spans="1:10" ht="15" customHeight="1">
      <c r="A4557" s="587">
        <v>17</v>
      </c>
      <c r="B4557" s="291">
        <v>17</v>
      </c>
      <c r="C4557" s="593" t="str">
        <f>_xlfn.CONCAT(Table1[[#This Row],[groupid]],Table1[[#This Row],[Thành phần hao phí]])</f>
        <v>170</v>
      </c>
      <c r="D4557" s="594">
        <v>0</v>
      </c>
      <c r="E4557" s="589">
        <v>0</v>
      </c>
      <c r="F4557" s="588">
        <v>0</v>
      </c>
      <c r="G4557" s="595">
        <v>1</v>
      </c>
      <c r="H4557" s="590"/>
      <c r="I4557" s="596"/>
      <c r="J4557" s="591"/>
    </row>
    <row r="4558" spans="1:10" ht="15" customHeight="1">
      <c r="A4558" s="587"/>
      <c r="B4558" s="291">
        <v>17</v>
      </c>
      <c r="C4558" s="593" t="str">
        <f>_xlfn.CONCAT(Table1[[#This Row],[groupid]],Table1[[#This Row],[Thành phần hao phí]])</f>
        <v>17b) Nhân công</v>
      </c>
      <c r="D4558" s="594"/>
      <c r="E4558" s="589" t="s">
        <v>229</v>
      </c>
      <c r="F4558" s="588"/>
      <c r="G4558" s="595"/>
      <c r="H4558" s="590"/>
      <c r="I4558" s="596"/>
      <c r="J4558" s="591">
        <v>0</v>
      </c>
    </row>
    <row r="4559" spans="1:10" ht="15" customHeight="1">
      <c r="A4559" s="587"/>
      <c r="B4559" s="291">
        <v>17</v>
      </c>
      <c r="C4559" s="593" t="str">
        <f>_xlfn.CONCAT(Table1[[#This Row],[groupid]],Table1[[#This Row],[Thành phần hao phí]])</f>
        <v>17Nhân công 3,5/7, nhóm 1</v>
      </c>
      <c r="D4559" s="594" t="s">
        <v>96</v>
      </c>
      <c r="E4559" s="589" t="s">
        <v>97</v>
      </c>
      <c r="F4559" s="588" t="s">
        <v>93</v>
      </c>
      <c r="G4559" s="595">
        <v>0.36</v>
      </c>
      <c r="H4559" s="590">
        <v>0</v>
      </c>
      <c r="I4559" s="596">
        <v>1</v>
      </c>
      <c r="J4559" s="591">
        <v>0</v>
      </c>
    </row>
    <row r="4560" spans="1:10" ht="15" customHeight="1">
      <c r="A4560" s="587"/>
      <c r="B4560" s="291">
        <v>17</v>
      </c>
      <c r="C4560" s="593" t="str">
        <f>_xlfn.CONCAT(Table1[[#This Row],[groupid]],Table1[[#This Row],[Thành phần hao phí]])</f>
        <v>17c) Máy thi công</v>
      </c>
      <c r="D4560" s="594"/>
      <c r="E4560" s="589" t="s">
        <v>230</v>
      </c>
      <c r="F4560" s="588"/>
      <c r="G4560" s="595"/>
      <c r="H4560" s="590"/>
      <c r="I4560" s="596"/>
      <c r="J4560" s="591">
        <v>0</v>
      </c>
    </row>
    <row r="4561" spans="1:10" ht="15" customHeight="1">
      <c r="A4561" s="587"/>
      <c r="B4561" s="291">
        <v>17</v>
      </c>
      <c r="C4561" s="593" t="str">
        <f>_xlfn.CONCAT(Table1[[#This Row],[groupid]],Table1[[#This Row],[Thành phần hao phí]])</f>
        <v>17Máy đào gầu dây 1,2m3</v>
      </c>
      <c r="D4561" s="594" t="s">
        <v>105</v>
      </c>
      <c r="E4561" s="589" t="s">
        <v>106</v>
      </c>
      <c r="F4561" s="588" t="s">
        <v>103</v>
      </c>
      <c r="G4561" s="595">
        <v>0.192</v>
      </c>
      <c r="H4561" s="590">
        <v>0</v>
      </c>
      <c r="I4561" s="596">
        <v>1</v>
      </c>
      <c r="J4561" s="591">
        <v>0</v>
      </c>
    </row>
    <row r="4562" spans="1:10" ht="15" customHeight="1">
      <c r="A4562" s="587"/>
      <c r="B4562" s="291">
        <v>17</v>
      </c>
      <c r="C4562" s="593" t="str">
        <f>_xlfn.CONCAT(Table1[[#This Row],[groupid]],Table1[[#This Row],[Thành phần hao phí]])</f>
        <v>17Sà lan 250T</v>
      </c>
      <c r="D4562" s="594" t="s">
        <v>113</v>
      </c>
      <c r="E4562" s="589" t="s">
        <v>114</v>
      </c>
      <c r="F4562" s="588" t="s">
        <v>103</v>
      </c>
      <c r="G4562" s="595">
        <v>0.192</v>
      </c>
      <c r="H4562" s="590">
        <v>0</v>
      </c>
      <c r="I4562" s="596">
        <v>1</v>
      </c>
      <c r="J4562" s="591">
        <v>0</v>
      </c>
    </row>
    <row r="4563" spans="1:10" ht="15" customHeight="1">
      <c r="A4563" s="587"/>
      <c r="B4563" s="291">
        <v>17</v>
      </c>
      <c r="C4563" s="593" t="str">
        <f>_xlfn.CONCAT(Table1[[#This Row],[groupid]],Table1[[#This Row],[Thành phần hao phí]])</f>
        <v>17Sà lan 400T</v>
      </c>
      <c r="D4563" s="594" t="s">
        <v>116</v>
      </c>
      <c r="E4563" s="589" t="s">
        <v>117</v>
      </c>
      <c r="F4563" s="588" t="s">
        <v>103</v>
      </c>
      <c r="G4563" s="595">
        <v>0.192</v>
      </c>
      <c r="H4563" s="590">
        <v>0</v>
      </c>
      <c r="I4563" s="596">
        <v>1</v>
      </c>
      <c r="J4563" s="591">
        <v>0</v>
      </c>
    </row>
    <row r="4564" spans="1:10" ht="15" customHeight="1">
      <c r="A4564" s="587"/>
      <c r="B4564" s="291">
        <v>17</v>
      </c>
      <c r="C4564" s="593" t="str">
        <f>_xlfn.CONCAT(Table1[[#This Row],[groupid]],Table1[[#This Row],[Thành phần hao phí]])</f>
        <v>17Cộng</v>
      </c>
      <c r="D4564" s="594"/>
      <c r="E4564" s="589" t="s">
        <v>314</v>
      </c>
      <c r="F4564" s="588"/>
      <c r="G4564" s="595"/>
      <c r="H4564" s="590"/>
      <c r="I4564" s="596"/>
      <c r="J4564" s="591">
        <v>0</v>
      </c>
    </row>
    <row r="4565" spans="1:10" ht="15" customHeight="1">
      <c r="A4565" s="587">
        <v>1</v>
      </c>
      <c r="B4565" s="291">
        <v>1</v>
      </c>
      <c r="C4565" s="593" t="str">
        <f>_xlfn.CONCAT(Table1[[#This Row],[groupid]],Table1[[#This Row],[Thành phần hao phí]])</f>
        <v>1Nạo vét bùn bằng thủ công</v>
      </c>
      <c r="D4565" s="594" t="s">
        <v>44</v>
      </c>
      <c r="E4565" s="589" t="s">
        <v>45</v>
      </c>
      <c r="F4565" s="588" t="s">
        <v>46</v>
      </c>
      <c r="G4565" s="595">
        <v>1</v>
      </c>
      <c r="H4565" s="590"/>
      <c r="I4565" s="596"/>
      <c r="J4565" s="591"/>
    </row>
    <row r="4566" spans="1:10" ht="15" customHeight="1">
      <c r="A4566" s="587"/>
      <c r="B4566" s="291">
        <v>1</v>
      </c>
      <c r="C4566" s="593" t="str">
        <f>_xlfn.CONCAT(Table1[[#This Row],[groupid]],Table1[[#This Row],[Thành phần hao phí]])</f>
        <v>1b) Nhân công</v>
      </c>
      <c r="D4566" s="594"/>
      <c r="E4566" s="589" t="s">
        <v>229</v>
      </c>
      <c r="F4566" s="588"/>
      <c r="G4566" s="595"/>
      <c r="H4566" s="590"/>
      <c r="I4566" s="596"/>
      <c r="J4566" s="591">
        <v>211893</v>
      </c>
    </row>
    <row r="4567" spans="1:10" ht="15" customHeight="1">
      <c r="A4567" s="587"/>
      <c r="B4567" s="291">
        <v>1</v>
      </c>
      <c r="C4567" s="593" t="str">
        <f>_xlfn.CONCAT(Table1[[#This Row],[groupid]],Table1[[#This Row],[Thành phần hao phí]])</f>
        <v>1Nhân công 3,0/7, nhóm 1</v>
      </c>
      <c r="D4567" s="594" t="s">
        <v>91</v>
      </c>
      <c r="E4567" s="589" t="s">
        <v>92</v>
      </c>
      <c r="F4567" s="588" t="s">
        <v>93</v>
      </c>
      <c r="G4567" s="595">
        <v>0.94</v>
      </c>
      <c r="H4567" s="590">
        <v>225418</v>
      </c>
      <c r="I4567" s="596">
        <v>1</v>
      </c>
      <c r="J4567" s="591">
        <v>211893</v>
      </c>
    </row>
    <row r="4568" spans="1:10" ht="15" customHeight="1">
      <c r="A4568" s="587">
        <v>2</v>
      </c>
      <c r="B4568" s="291">
        <v>2</v>
      </c>
      <c r="C4568" s="593" t="str">
        <f>_xlfn.CONCAT(Table1[[#This Row],[groupid]],Table1[[#This Row],[Thành phần hao phí]])</f>
        <v>2Nạo vét kênh mương bằng máy đào gầu dây 0,4m3, chiều cao đổ đất &lt;= 3m, bùn đặc lắng đọng dưới 3 năm</v>
      </c>
      <c r="D4568" s="594" t="s">
        <v>52</v>
      </c>
      <c r="E4568" s="589" t="s">
        <v>53</v>
      </c>
      <c r="F4568" s="588" t="s">
        <v>54</v>
      </c>
      <c r="G4568" s="595">
        <v>1</v>
      </c>
      <c r="H4568" s="590"/>
      <c r="I4568" s="596"/>
      <c r="J4568" s="591"/>
    </row>
    <row r="4569" spans="1:10" ht="15" customHeight="1">
      <c r="A4569" s="587"/>
      <c r="B4569" s="291">
        <v>2</v>
      </c>
      <c r="C4569" s="593" t="str">
        <f>_xlfn.CONCAT(Table1[[#This Row],[groupid]],Table1[[#This Row],[Thành phần hao phí]])</f>
        <v>2b) Nhân công</v>
      </c>
      <c r="D4569" s="594"/>
      <c r="E4569" s="589" t="s">
        <v>229</v>
      </c>
      <c r="F4569" s="588"/>
      <c r="G4569" s="595"/>
      <c r="H4569" s="590"/>
      <c r="I4569" s="596"/>
      <c r="J4569" s="591">
        <v>202130</v>
      </c>
    </row>
    <row r="4570" spans="1:10" ht="15" customHeight="1">
      <c r="A4570" s="587"/>
      <c r="B4570" s="291">
        <v>2</v>
      </c>
      <c r="C4570" s="593" t="str">
        <f>_xlfn.CONCAT(Table1[[#This Row],[groupid]],Table1[[#This Row],[Thành phần hao phí]])</f>
        <v>2Nhân công 3,5/7, nhóm 1</v>
      </c>
      <c r="D4570" s="594" t="s">
        <v>96</v>
      </c>
      <c r="E4570" s="589" t="s">
        <v>97</v>
      </c>
      <c r="F4570" s="588" t="s">
        <v>93</v>
      </c>
      <c r="G4570" s="595">
        <v>0.82</v>
      </c>
      <c r="H4570" s="590">
        <v>246500</v>
      </c>
      <c r="I4570" s="596">
        <v>1</v>
      </c>
      <c r="J4570" s="591">
        <v>202130</v>
      </c>
    </row>
    <row r="4571" spans="1:10" ht="15" customHeight="1">
      <c r="A4571" s="587"/>
      <c r="B4571" s="291">
        <v>2</v>
      </c>
      <c r="C4571" s="593" t="str">
        <f>_xlfn.CONCAT(Table1[[#This Row],[groupid]],Table1[[#This Row],[Thành phần hao phí]])</f>
        <v>2c) Máy thi công</v>
      </c>
      <c r="D4571" s="594"/>
      <c r="E4571" s="589" t="s">
        <v>230</v>
      </c>
      <c r="F4571" s="588"/>
      <c r="G4571" s="595"/>
      <c r="H4571" s="590"/>
      <c r="I4571" s="596"/>
      <c r="J4571" s="591">
        <v>978209</v>
      </c>
    </row>
    <row r="4572" spans="1:10" ht="15" customHeight="1">
      <c r="A4572" s="587"/>
      <c r="B4572" s="291">
        <v>2</v>
      </c>
      <c r="C4572" s="593" t="str">
        <f>_xlfn.CONCAT(Table1[[#This Row],[groupid]],Table1[[#This Row],[Thành phần hao phí]])</f>
        <v>2Máy đào gầu dây 0,4m3</v>
      </c>
      <c r="D4572" s="594" t="s">
        <v>101</v>
      </c>
      <c r="E4572" s="589" t="s">
        <v>102</v>
      </c>
      <c r="F4572" s="588" t="s">
        <v>103</v>
      </c>
      <c r="G4572" s="595">
        <v>0.44</v>
      </c>
      <c r="H4572" s="590">
        <v>1992824</v>
      </c>
      <c r="I4572" s="596">
        <v>1</v>
      </c>
      <c r="J4572" s="591">
        <v>876843</v>
      </c>
    </row>
    <row r="4573" spans="1:10" ht="15" customHeight="1">
      <c r="A4573" s="587"/>
      <c r="B4573" s="291">
        <v>2</v>
      </c>
      <c r="C4573" s="593" t="str">
        <f>_xlfn.CONCAT(Table1[[#This Row],[groupid]],Table1[[#This Row],[Thành phần hao phí]])</f>
        <v>2Phao thép 60T đặt máy</v>
      </c>
      <c r="D4573" s="594" t="s">
        <v>108</v>
      </c>
      <c r="E4573" s="589" t="s">
        <v>112</v>
      </c>
      <c r="F4573" s="588" t="s">
        <v>103</v>
      </c>
      <c r="G4573" s="595">
        <v>0.44</v>
      </c>
      <c r="H4573" s="590">
        <v>115189</v>
      </c>
      <c r="I4573" s="596">
        <v>1</v>
      </c>
      <c r="J4573" s="591">
        <v>50683</v>
      </c>
    </row>
    <row r="4574" spans="1:10" ht="15" customHeight="1">
      <c r="A4574" s="587"/>
      <c r="B4574" s="291">
        <v>2</v>
      </c>
      <c r="C4574" s="593" t="str">
        <f>_xlfn.CONCAT(Table1[[#This Row],[groupid]],Table1[[#This Row],[Thành phần hao phí]])</f>
        <v>2Phao thép 60T chứa bùn</v>
      </c>
      <c r="D4574" s="594" t="s">
        <v>108</v>
      </c>
      <c r="E4574" s="589" t="s">
        <v>111</v>
      </c>
      <c r="F4574" s="588" t="s">
        <v>103</v>
      </c>
      <c r="G4574" s="595">
        <v>0.44</v>
      </c>
      <c r="H4574" s="590">
        <v>115189</v>
      </c>
      <c r="I4574" s="596">
        <v>1</v>
      </c>
      <c r="J4574" s="591">
        <v>50683</v>
      </c>
    </row>
    <row r="4575" spans="1:10" ht="15" customHeight="1">
      <c r="A4575" s="587"/>
      <c r="B4575" s="291">
        <v>2</v>
      </c>
      <c r="C4575" s="593" t="str">
        <f>_xlfn.CONCAT(Table1[[#This Row],[groupid]],Table1[[#This Row],[Thành phần hao phí]])</f>
        <v>2Cộng</v>
      </c>
      <c r="D4575" s="594"/>
      <c r="E4575" s="589" t="s">
        <v>314</v>
      </c>
      <c r="F4575" s="588"/>
      <c r="G4575" s="595"/>
      <c r="H4575" s="590"/>
      <c r="I4575" s="596"/>
      <c r="J4575" s="591">
        <v>978209</v>
      </c>
    </row>
    <row r="4576" spans="1:10" ht="15" customHeight="1">
      <c r="A4576" s="587">
        <v>3</v>
      </c>
      <c r="B4576" s="291">
        <v>3</v>
      </c>
      <c r="C4576" s="593" t="str">
        <f>_xlfn.CONCAT(Table1[[#This Row],[groupid]],Table1[[#This Row],[Thành phần hao phí]])</f>
        <v>3Vận chuyển 1km đầu, đi đổ bằng tàu kéo 75cv + phao thép 60T</v>
      </c>
      <c r="D4576" s="594" t="s">
        <v>57</v>
      </c>
      <c r="E4576" s="589" t="s">
        <v>58</v>
      </c>
      <c r="F4576" s="588" t="s">
        <v>54</v>
      </c>
      <c r="G4576" s="595">
        <v>1</v>
      </c>
      <c r="H4576" s="590"/>
      <c r="I4576" s="596"/>
      <c r="J4576" s="591"/>
    </row>
    <row r="4577" spans="1:10" ht="15" customHeight="1">
      <c r="A4577" s="587"/>
      <c r="B4577" s="291">
        <v>3</v>
      </c>
      <c r="C4577" s="593" t="str">
        <f>_xlfn.CONCAT(Table1[[#This Row],[groupid]],Table1[[#This Row],[Thành phần hao phí]])</f>
        <v>3c) Máy thi công</v>
      </c>
      <c r="D4577" s="594"/>
      <c r="E4577" s="589" t="s">
        <v>230</v>
      </c>
      <c r="F4577" s="588"/>
      <c r="G4577" s="595"/>
      <c r="H4577" s="590"/>
      <c r="I4577" s="596"/>
      <c r="J4577" s="591">
        <v>343452</v>
      </c>
    </row>
    <row r="4578" spans="1:10" ht="15" customHeight="1">
      <c r="A4578" s="587"/>
      <c r="B4578" s="291">
        <v>3</v>
      </c>
      <c r="C4578" s="593" t="str">
        <f>_xlfn.CONCAT(Table1[[#This Row],[groupid]],Table1[[#This Row],[Thành phần hao phí]])</f>
        <v>3Phao thép 60T</v>
      </c>
      <c r="D4578" s="594" t="s">
        <v>108</v>
      </c>
      <c r="E4578" s="589" t="s">
        <v>109</v>
      </c>
      <c r="F4578" s="588" t="s">
        <v>103</v>
      </c>
      <c r="G4578" s="595">
        <v>9.4E-2</v>
      </c>
      <c r="H4578" s="590">
        <v>115189</v>
      </c>
      <c r="I4578" s="596">
        <v>1</v>
      </c>
      <c r="J4578" s="591">
        <v>10828</v>
      </c>
    </row>
    <row r="4579" spans="1:10" ht="15" customHeight="1">
      <c r="A4579" s="587"/>
      <c r="B4579" s="291">
        <v>3</v>
      </c>
      <c r="C4579" s="593" t="str">
        <f>_xlfn.CONCAT(Table1[[#This Row],[groupid]],Table1[[#This Row],[Thành phần hao phí]])</f>
        <v>3Tàu kéo 75CV</v>
      </c>
      <c r="D4579" s="594" t="s">
        <v>123</v>
      </c>
      <c r="E4579" s="589" t="s">
        <v>124</v>
      </c>
      <c r="F4579" s="588" t="s">
        <v>103</v>
      </c>
      <c r="G4579" s="595">
        <v>9.4E-2</v>
      </c>
      <c r="H4579" s="590">
        <v>3538558</v>
      </c>
      <c r="I4579" s="596">
        <v>1</v>
      </c>
      <c r="J4579" s="591">
        <v>332624</v>
      </c>
    </row>
    <row r="4580" spans="1:10" ht="15" customHeight="1">
      <c r="A4580" s="587"/>
      <c r="B4580" s="291">
        <v>3</v>
      </c>
      <c r="C4580" s="593" t="str">
        <f>_xlfn.CONCAT(Table1[[#This Row],[groupid]],Table1[[#This Row],[Thành phần hao phí]])</f>
        <v>3Cộng</v>
      </c>
      <c r="D4580" s="594"/>
      <c r="E4580" s="589" t="s">
        <v>314</v>
      </c>
      <c r="F4580" s="588"/>
      <c r="G4580" s="595"/>
      <c r="H4580" s="590"/>
      <c r="I4580" s="596"/>
      <c r="J4580" s="591">
        <v>343452</v>
      </c>
    </row>
    <row r="4581" spans="1:10" ht="15" customHeight="1">
      <c r="A4581" s="587">
        <v>4</v>
      </c>
      <c r="B4581" s="291">
        <v>4</v>
      </c>
      <c r="C4581" s="593" t="str">
        <f>_xlfn.CONCAT(Table1[[#This Row],[groupid]],Table1[[#This Row],[Thành phần hao phí]])</f>
        <v>4Vận chuyển đất, cát đổ đi bằng tàu kéo 360CV, sà lan 400 tấn, vận chuyển 1 km tiếp theo, cự ly &lt;= 6km</v>
      </c>
      <c r="D4581" s="594" t="s">
        <v>60</v>
      </c>
      <c r="E4581" s="589" t="s">
        <v>61</v>
      </c>
      <c r="F4581" s="588" t="s">
        <v>54</v>
      </c>
      <c r="G4581" s="595">
        <v>1</v>
      </c>
      <c r="H4581" s="590"/>
      <c r="I4581" s="596"/>
      <c r="J4581" s="591"/>
    </row>
    <row r="4582" spans="1:10" ht="15" customHeight="1">
      <c r="A4582" s="587"/>
      <c r="B4582" s="291">
        <v>4</v>
      </c>
      <c r="C4582" s="593" t="str">
        <f>_xlfn.CONCAT(Table1[[#This Row],[groupid]],Table1[[#This Row],[Thành phần hao phí]])</f>
        <v>4c) Máy thi công</v>
      </c>
      <c r="D4582" s="594"/>
      <c r="E4582" s="589" t="s">
        <v>230</v>
      </c>
      <c r="F4582" s="588"/>
      <c r="G4582" s="595"/>
      <c r="H4582" s="590"/>
      <c r="I4582" s="596"/>
      <c r="J4582" s="591">
        <v>555370</v>
      </c>
    </row>
    <row r="4583" spans="1:10" ht="15" customHeight="1">
      <c r="A4583" s="587"/>
      <c r="B4583" s="291">
        <v>4</v>
      </c>
      <c r="C4583" s="593" t="str">
        <f>_xlfn.CONCAT(Table1[[#This Row],[groupid]],Table1[[#This Row],[Thành phần hao phí]])</f>
        <v>4Phao thép 60T</v>
      </c>
      <c r="D4583" s="594" t="s">
        <v>108</v>
      </c>
      <c r="E4583" s="589" t="s">
        <v>109</v>
      </c>
      <c r="F4583" s="588" t="s">
        <v>103</v>
      </c>
      <c r="G4583" s="595">
        <v>0.08</v>
      </c>
      <c r="H4583" s="590">
        <v>115189</v>
      </c>
      <c r="I4583" s="596">
        <v>1.9</v>
      </c>
      <c r="J4583" s="591">
        <v>17509</v>
      </c>
    </row>
    <row r="4584" spans="1:10" ht="15" customHeight="1">
      <c r="A4584" s="587"/>
      <c r="B4584" s="291">
        <v>4</v>
      </c>
      <c r="C4584" s="593" t="str">
        <f>_xlfn.CONCAT(Table1[[#This Row],[groupid]],Table1[[#This Row],[Thành phần hao phí]])</f>
        <v>4Tàu kéo 75CV</v>
      </c>
      <c r="D4584" s="594" t="s">
        <v>123</v>
      </c>
      <c r="E4584" s="589" t="s">
        <v>124</v>
      </c>
      <c r="F4584" s="588" t="s">
        <v>103</v>
      </c>
      <c r="G4584" s="595">
        <v>0.08</v>
      </c>
      <c r="H4584" s="590">
        <v>3538558</v>
      </c>
      <c r="I4584" s="596">
        <v>1.9</v>
      </c>
      <c r="J4584" s="591">
        <v>537861</v>
      </c>
    </row>
    <row r="4585" spans="1:10" ht="15" customHeight="1">
      <c r="A4585" s="587"/>
      <c r="B4585" s="291">
        <v>4</v>
      </c>
      <c r="C4585" s="593" t="str">
        <f>_xlfn.CONCAT(Table1[[#This Row],[groupid]],Table1[[#This Row],[Thành phần hao phí]])</f>
        <v>4Cộng</v>
      </c>
      <c r="D4585" s="594"/>
      <c r="E4585" s="589" t="s">
        <v>314</v>
      </c>
      <c r="F4585" s="588"/>
      <c r="G4585" s="595"/>
      <c r="H4585" s="590"/>
      <c r="I4585" s="596"/>
      <c r="J4585" s="591">
        <v>555370</v>
      </c>
    </row>
    <row r="4586" spans="1:10" ht="15" customHeight="1">
      <c r="A4586" s="587">
        <v>5</v>
      </c>
      <c r="B4586" s="291">
        <v>5</v>
      </c>
      <c r="C4586" s="593" t="str">
        <f>_xlfn.CONCAT(Table1[[#This Row],[groupid]],Table1[[#This Row],[Thành phần hao phí]])</f>
        <v>5Đào xúc bùn lên xà lan 400T bằng máy đào gầu dây &lt;1,25m3, (máy đào đứng trên phao thép trọng tải 60T)</v>
      </c>
      <c r="D4586" s="594" t="s">
        <v>63</v>
      </c>
      <c r="E4586" s="589" t="s">
        <v>64</v>
      </c>
      <c r="F4586" s="588" t="s">
        <v>54</v>
      </c>
      <c r="G4586" s="595">
        <v>1</v>
      </c>
      <c r="H4586" s="590"/>
      <c r="I4586" s="596"/>
      <c r="J4586" s="591"/>
    </row>
    <row r="4587" spans="1:10" ht="15" customHeight="1">
      <c r="A4587" s="587"/>
      <c r="B4587" s="291">
        <v>5</v>
      </c>
      <c r="C4587" s="593" t="str">
        <f>_xlfn.CONCAT(Table1[[#This Row],[groupid]],Table1[[#This Row],[Thành phần hao phí]])</f>
        <v>5b) Nhân công</v>
      </c>
      <c r="D4587" s="594"/>
      <c r="E4587" s="589" t="s">
        <v>229</v>
      </c>
      <c r="F4587" s="588"/>
      <c r="G4587" s="595"/>
      <c r="H4587" s="590"/>
      <c r="I4587" s="596"/>
      <c r="J4587" s="591">
        <v>88740</v>
      </c>
    </row>
    <row r="4588" spans="1:10" ht="15" customHeight="1">
      <c r="A4588" s="587"/>
      <c r="B4588" s="291">
        <v>5</v>
      </c>
      <c r="C4588" s="593" t="str">
        <f>_xlfn.CONCAT(Table1[[#This Row],[groupid]],Table1[[#This Row],[Thành phần hao phí]])</f>
        <v>5Nhân công 3,5/7, nhóm 1</v>
      </c>
      <c r="D4588" s="594" t="s">
        <v>96</v>
      </c>
      <c r="E4588" s="589" t="s">
        <v>97</v>
      </c>
      <c r="F4588" s="588" t="s">
        <v>93</v>
      </c>
      <c r="G4588" s="595">
        <v>0.36</v>
      </c>
      <c r="H4588" s="590">
        <v>246500</v>
      </c>
      <c r="I4588" s="596">
        <v>1</v>
      </c>
      <c r="J4588" s="591">
        <v>88740</v>
      </c>
    </row>
    <row r="4589" spans="1:10" ht="15" customHeight="1">
      <c r="A4589" s="587"/>
      <c r="B4589" s="291">
        <v>5</v>
      </c>
      <c r="C4589" s="593" t="str">
        <f>_xlfn.CONCAT(Table1[[#This Row],[groupid]],Table1[[#This Row],[Thành phần hao phí]])</f>
        <v>5c) Máy thi công</v>
      </c>
      <c r="D4589" s="594"/>
      <c r="E4589" s="589" t="s">
        <v>230</v>
      </c>
      <c r="F4589" s="588"/>
      <c r="G4589" s="595"/>
      <c r="H4589" s="590"/>
      <c r="I4589" s="596"/>
      <c r="J4589" s="591">
        <v>1007960</v>
      </c>
    </row>
    <row r="4590" spans="1:10" ht="15" customHeight="1">
      <c r="A4590" s="587"/>
      <c r="B4590" s="291">
        <v>5</v>
      </c>
      <c r="C4590" s="593" t="str">
        <f>_xlfn.CONCAT(Table1[[#This Row],[groupid]],Table1[[#This Row],[Thành phần hao phí]])</f>
        <v>5Máy đào gầu dây 1,2m3</v>
      </c>
      <c r="D4590" s="594" t="s">
        <v>105</v>
      </c>
      <c r="E4590" s="589" t="s">
        <v>106</v>
      </c>
      <c r="F4590" s="588" t="s">
        <v>103</v>
      </c>
      <c r="G4590" s="595">
        <v>0.192</v>
      </c>
      <c r="H4590" s="590">
        <v>3565793</v>
      </c>
      <c r="I4590" s="596">
        <v>1</v>
      </c>
      <c r="J4590" s="591">
        <v>684632</v>
      </c>
    </row>
    <row r="4591" spans="1:10" ht="15" customHeight="1">
      <c r="A4591" s="587"/>
      <c r="B4591" s="291">
        <v>5</v>
      </c>
      <c r="C4591" s="593" t="str">
        <f>_xlfn.CONCAT(Table1[[#This Row],[groupid]],Table1[[#This Row],[Thành phần hao phí]])</f>
        <v>5Sà lan 250T</v>
      </c>
      <c r="D4591" s="594" t="s">
        <v>113</v>
      </c>
      <c r="E4591" s="589" t="s">
        <v>114</v>
      </c>
      <c r="F4591" s="588" t="s">
        <v>103</v>
      </c>
      <c r="G4591" s="595">
        <v>0.192</v>
      </c>
      <c r="H4591" s="590">
        <v>677592</v>
      </c>
      <c r="I4591" s="596">
        <v>1</v>
      </c>
      <c r="J4591" s="591">
        <v>130098</v>
      </c>
    </row>
    <row r="4592" spans="1:10" ht="15" customHeight="1">
      <c r="A4592" s="587"/>
      <c r="B4592" s="291">
        <v>5</v>
      </c>
      <c r="C4592" s="593" t="str">
        <f>_xlfn.CONCAT(Table1[[#This Row],[groupid]],Table1[[#This Row],[Thành phần hao phí]])</f>
        <v>5Phao thép 60T chứa bùn</v>
      </c>
      <c r="D4592" s="594" t="s">
        <v>108</v>
      </c>
      <c r="E4592" s="589" t="s">
        <v>111</v>
      </c>
      <c r="F4592" s="588" t="s">
        <v>103</v>
      </c>
      <c r="G4592" s="595">
        <v>0.192</v>
      </c>
      <c r="H4592" s="590">
        <v>115189</v>
      </c>
      <c r="I4592" s="596">
        <v>1</v>
      </c>
      <c r="J4592" s="591">
        <v>22116</v>
      </c>
    </row>
    <row r="4593" spans="1:10" ht="15" customHeight="1">
      <c r="A4593" s="587"/>
      <c r="B4593" s="291">
        <v>5</v>
      </c>
      <c r="C4593" s="593" t="str">
        <f>_xlfn.CONCAT(Table1[[#This Row],[groupid]],Table1[[#This Row],[Thành phần hao phí]])</f>
        <v>5Sà lan 400T nhận bùn</v>
      </c>
      <c r="D4593" s="594" t="s">
        <v>116</v>
      </c>
      <c r="E4593" s="589" t="s">
        <v>119</v>
      </c>
      <c r="F4593" s="588" t="s">
        <v>103</v>
      </c>
      <c r="G4593" s="595">
        <v>0.192</v>
      </c>
      <c r="H4593" s="590">
        <v>891221</v>
      </c>
      <c r="I4593" s="596">
        <v>1</v>
      </c>
      <c r="J4593" s="591">
        <v>171114</v>
      </c>
    </row>
    <row r="4594" spans="1:10" ht="15" customHeight="1">
      <c r="A4594" s="587"/>
      <c r="B4594" s="291">
        <v>5</v>
      </c>
      <c r="C4594" s="593" t="str">
        <f>_xlfn.CONCAT(Table1[[#This Row],[groupid]],Table1[[#This Row],[Thành phần hao phí]])</f>
        <v>5Cộng</v>
      </c>
      <c r="D4594" s="594"/>
      <c r="E4594" s="589" t="s">
        <v>314</v>
      </c>
      <c r="F4594" s="588"/>
      <c r="G4594" s="595"/>
      <c r="H4594" s="590"/>
      <c r="I4594" s="596"/>
      <c r="J4594" s="591">
        <v>1007960</v>
      </c>
    </row>
    <row r="4595" spans="1:10" ht="15" customHeight="1">
      <c r="A4595" s="587">
        <v>6</v>
      </c>
      <c r="B4595" s="291">
        <v>6</v>
      </c>
      <c r="C4595" s="593" t="str">
        <f>_xlfn.CONCAT(Table1[[#This Row],[groupid]],Table1[[#This Row],[Thành phần hao phí]])</f>
        <v>6Vận chuyển đất, bùn đổ đi bằng tàu kéo 360CV, sà lan 400 tấn, vận chuyển 1 km đầu</v>
      </c>
      <c r="D4595" s="594" t="s">
        <v>57</v>
      </c>
      <c r="E4595" s="589" t="s">
        <v>67</v>
      </c>
      <c r="F4595" s="588" t="s">
        <v>54</v>
      </c>
      <c r="G4595" s="595">
        <v>1</v>
      </c>
      <c r="H4595" s="590"/>
      <c r="I4595" s="596"/>
      <c r="J4595" s="591"/>
    </row>
    <row r="4596" spans="1:10" ht="15" customHeight="1">
      <c r="A4596" s="587"/>
      <c r="B4596" s="291">
        <v>6</v>
      </c>
      <c r="C4596" s="593" t="str">
        <f>_xlfn.CONCAT(Table1[[#This Row],[groupid]],Table1[[#This Row],[Thành phần hao phí]])</f>
        <v>6c) Máy thi công</v>
      </c>
      <c r="D4596" s="594"/>
      <c r="E4596" s="589" t="s">
        <v>230</v>
      </c>
      <c r="F4596" s="588"/>
      <c r="G4596" s="595"/>
      <c r="H4596" s="590"/>
      <c r="I4596" s="596"/>
      <c r="J4596" s="591">
        <v>634088</v>
      </c>
    </row>
    <row r="4597" spans="1:10" ht="15" customHeight="1">
      <c r="A4597" s="587"/>
      <c r="B4597" s="291">
        <v>6</v>
      </c>
      <c r="C4597" s="593" t="str">
        <f>_xlfn.CONCAT(Table1[[#This Row],[groupid]],Table1[[#This Row],[Thành phần hao phí]])</f>
        <v>6Sà lan 400T</v>
      </c>
      <c r="D4597" s="594" t="s">
        <v>116</v>
      </c>
      <c r="E4597" s="589" t="s">
        <v>117</v>
      </c>
      <c r="F4597" s="588" t="s">
        <v>103</v>
      </c>
      <c r="G4597" s="595">
        <v>9.4E-2</v>
      </c>
      <c r="H4597" s="590">
        <v>891221</v>
      </c>
      <c r="I4597" s="596">
        <v>1</v>
      </c>
      <c r="J4597" s="591">
        <v>83775</v>
      </c>
    </row>
    <row r="4598" spans="1:10" ht="15" customHeight="1">
      <c r="A4598" s="587"/>
      <c r="B4598" s="291">
        <v>6</v>
      </c>
      <c r="C4598" s="593" t="str">
        <f>_xlfn.CONCAT(Table1[[#This Row],[groupid]],Table1[[#This Row],[Thành phần hao phí]])</f>
        <v>6Tàu kéo 360CV</v>
      </c>
      <c r="D4598" s="594" t="s">
        <v>120</v>
      </c>
      <c r="E4598" s="589" t="s">
        <v>121</v>
      </c>
      <c r="F4598" s="588" t="s">
        <v>103</v>
      </c>
      <c r="G4598" s="595">
        <v>9.4E-2</v>
      </c>
      <c r="H4598" s="590">
        <v>5854397</v>
      </c>
      <c r="I4598" s="596">
        <v>1</v>
      </c>
      <c r="J4598" s="591">
        <v>550313</v>
      </c>
    </row>
    <row r="4599" spans="1:10" ht="15" customHeight="1">
      <c r="A4599" s="587"/>
      <c r="B4599" s="291">
        <v>6</v>
      </c>
      <c r="C4599" s="593" t="str">
        <f>_xlfn.CONCAT(Table1[[#This Row],[groupid]],Table1[[#This Row],[Thành phần hao phí]])</f>
        <v>6Cộng</v>
      </c>
      <c r="D4599" s="594"/>
      <c r="E4599" s="589" t="s">
        <v>314</v>
      </c>
      <c r="F4599" s="588"/>
      <c r="G4599" s="595"/>
      <c r="H4599" s="590"/>
      <c r="I4599" s="596"/>
      <c r="J4599" s="591">
        <v>634088</v>
      </c>
    </row>
    <row r="4600" spans="1:10" ht="15" customHeight="1">
      <c r="A4600" s="587">
        <v>7</v>
      </c>
      <c r="B4600" s="291">
        <v>7</v>
      </c>
      <c r="C4600" s="593" t="str">
        <f>_xlfn.CONCAT(Table1[[#This Row],[groupid]],Table1[[#This Row],[Thành phần hao phí]])</f>
        <v>7Vận chuyển đất, bùn đổ đi bằng tàu kéo 360CV, sà lan 400 tấn, vận chuyển 1 km tiếp theo, cự ly &lt;= 6km</v>
      </c>
      <c r="D4600" s="594" t="s">
        <v>60</v>
      </c>
      <c r="E4600" s="589" t="s">
        <v>69</v>
      </c>
      <c r="F4600" s="588" t="s">
        <v>54</v>
      </c>
      <c r="G4600" s="595">
        <v>1</v>
      </c>
      <c r="H4600" s="590"/>
      <c r="I4600" s="596"/>
      <c r="J4600" s="591"/>
    </row>
    <row r="4601" spans="1:10" ht="15" customHeight="1">
      <c r="A4601" s="587"/>
      <c r="B4601" s="291">
        <v>7</v>
      </c>
      <c r="C4601" s="593" t="str">
        <f>_xlfn.CONCAT(Table1[[#This Row],[groupid]],Table1[[#This Row],[Thành phần hao phí]])</f>
        <v>7c) Máy thi công</v>
      </c>
      <c r="D4601" s="594"/>
      <c r="E4601" s="589" t="s">
        <v>230</v>
      </c>
      <c r="F4601" s="588"/>
      <c r="G4601" s="595"/>
      <c r="H4601" s="590"/>
      <c r="I4601" s="596"/>
      <c r="J4601" s="591">
        <v>2698247</v>
      </c>
    </row>
    <row r="4602" spans="1:10" ht="15" customHeight="1">
      <c r="A4602" s="587"/>
      <c r="B4602" s="291">
        <v>7</v>
      </c>
      <c r="C4602" s="593" t="str">
        <f>_xlfn.CONCAT(Table1[[#This Row],[groupid]],Table1[[#This Row],[Thành phần hao phí]])</f>
        <v>7Sà lan 400T</v>
      </c>
      <c r="D4602" s="594" t="s">
        <v>116</v>
      </c>
      <c r="E4602" s="589" t="s">
        <v>117</v>
      </c>
      <c r="F4602" s="588" t="s">
        <v>103</v>
      </c>
      <c r="G4602" s="595">
        <v>0.08</v>
      </c>
      <c r="H4602" s="590">
        <v>891221</v>
      </c>
      <c r="I4602" s="596">
        <v>5</v>
      </c>
      <c r="J4602" s="591">
        <v>356488</v>
      </c>
    </row>
    <row r="4603" spans="1:10" ht="15" customHeight="1">
      <c r="A4603" s="587"/>
      <c r="B4603" s="291">
        <v>7</v>
      </c>
      <c r="C4603" s="593" t="str">
        <f>_xlfn.CONCAT(Table1[[#This Row],[groupid]],Table1[[#This Row],[Thành phần hao phí]])</f>
        <v>7Tàu kéo 360CV</v>
      </c>
      <c r="D4603" s="594" t="s">
        <v>120</v>
      </c>
      <c r="E4603" s="589" t="s">
        <v>121</v>
      </c>
      <c r="F4603" s="588" t="s">
        <v>103</v>
      </c>
      <c r="G4603" s="595">
        <v>0.08</v>
      </c>
      <c r="H4603" s="590">
        <v>5854397</v>
      </c>
      <c r="I4603" s="596">
        <v>5</v>
      </c>
      <c r="J4603" s="591">
        <v>2341759</v>
      </c>
    </row>
    <row r="4604" spans="1:10" ht="15" customHeight="1">
      <c r="A4604" s="587"/>
      <c r="B4604" s="291">
        <v>7</v>
      </c>
      <c r="C4604" s="593" t="str">
        <f>_xlfn.CONCAT(Table1[[#This Row],[groupid]],Table1[[#This Row],[Thành phần hao phí]])</f>
        <v>7Cộng</v>
      </c>
      <c r="D4604" s="594"/>
      <c r="E4604" s="589" t="s">
        <v>314</v>
      </c>
      <c r="F4604" s="588"/>
      <c r="G4604" s="595"/>
      <c r="H4604" s="590"/>
      <c r="I4604" s="596"/>
      <c r="J4604" s="591">
        <v>2698247</v>
      </c>
    </row>
    <row r="4605" spans="1:10" ht="15" customHeight="1">
      <c r="A4605" s="587">
        <v>8</v>
      </c>
      <c r="B4605" s="291">
        <v>8</v>
      </c>
      <c r="C4605" s="593" t="str">
        <f>_xlfn.CONCAT(Table1[[#This Row],[groupid]],Table1[[#This Row],[Thành phần hao phí]])</f>
        <v>8Vận chuyển đất, bùn đổ đi bằng tàu kéo 360CV, sà lan 400 tấn, vận chuyển 1 km tiếp theo, cự ly từ 6 - 20km</v>
      </c>
      <c r="D4605" s="594" t="s">
        <v>71</v>
      </c>
      <c r="E4605" s="589" t="s">
        <v>72</v>
      </c>
      <c r="F4605" s="588" t="s">
        <v>54</v>
      </c>
      <c r="G4605" s="595">
        <v>1</v>
      </c>
      <c r="H4605" s="590"/>
      <c r="I4605" s="596"/>
      <c r="J4605" s="591"/>
    </row>
    <row r="4606" spans="1:10" ht="15" customHeight="1">
      <c r="A4606" s="587"/>
      <c r="B4606" s="291">
        <v>8</v>
      </c>
      <c r="C4606" s="593" t="str">
        <f>_xlfn.CONCAT(Table1[[#This Row],[groupid]],Table1[[#This Row],[Thành phần hao phí]])</f>
        <v>8c) Máy thi công</v>
      </c>
      <c r="D4606" s="594"/>
      <c r="E4606" s="589" t="s">
        <v>230</v>
      </c>
      <c r="F4606" s="588"/>
      <c r="G4606" s="595"/>
      <c r="H4606" s="590"/>
      <c r="I4606" s="596"/>
      <c r="J4606" s="591">
        <v>6705145</v>
      </c>
    </row>
    <row r="4607" spans="1:10" ht="15" customHeight="1">
      <c r="A4607" s="587"/>
      <c r="B4607" s="291">
        <v>8</v>
      </c>
      <c r="C4607" s="593" t="str">
        <f>_xlfn.CONCAT(Table1[[#This Row],[groupid]],Table1[[#This Row],[Thành phần hao phí]])</f>
        <v>8Sà lan 400T</v>
      </c>
      <c r="D4607" s="594" t="s">
        <v>116</v>
      </c>
      <c r="E4607" s="589" t="s">
        <v>117</v>
      </c>
      <c r="F4607" s="588" t="s">
        <v>103</v>
      </c>
      <c r="G4607" s="595">
        <v>7.0999999999999994E-2</v>
      </c>
      <c r="H4607" s="590">
        <v>891221</v>
      </c>
      <c r="I4607" s="596">
        <v>14</v>
      </c>
      <c r="J4607" s="591">
        <v>885874</v>
      </c>
    </row>
    <row r="4608" spans="1:10" ht="15" customHeight="1">
      <c r="A4608" s="587"/>
      <c r="B4608" s="291">
        <v>8</v>
      </c>
      <c r="C4608" s="593" t="str">
        <f>_xlfn.CONCAT(Table1[[#This Row],[groupid]],Table1[[#This Row],[Thành phần hao phí]])</f>
        <v>8Tàu kéo 360CV</v>
      </c>
      <c r="D4608" s="594" t="s">
        <v>120</v>
      </c>
      <c r="E4608" s="589" t="s">
        <v>121</v>
      </c>
      <c r="F4608" s="588" t="s">
        <v>103</v>
      </c>
      <c r="G4608" s="595">
        <v>7.0999999999999994E-2</v>
      </c>
      <c r="H4608" s="590">
        <v>5854397</v>
      </c>
      <c r="I4608" s="596">
        <v>14</v>
      </c>
      <c r="J4608" s="591">
        <v>5819271</v>
      </c>
    </row>
    <row r="4609" spans="1:10" ht="15" customHeight="1">
      <c r="A4609" s="587"/>
      <c r="B4609" s="291">
        <v>8</v>
      </c>
      <c r="C4609" s="593" t="str">
        <f>_xlfn.CONCAT(Table1[[#This Row],[groupid]],Table1[[#This Row],[Thành phần hao phí]])</f>
        <v>8Cộng</v>
      </c>
      <c r="D4609" s="594"/>
      <c r="E4609" s="589" t="s">
        <v>314</v>
      </c>
      <c r="F4609" s="588"/>
      <c r="G4609" s="595"/>
      <c r="H4609" s="590"/>
      <c r="I4609" s="596"/>
      <c r="J4609" s="591">
        <v>6705145</v>
      </c>
    </row>
    <row r="4610" spans="1:10" ht="15" customHeight="1">
      <c r="A4610" s="587">
        <v>9</v>
      </c>
      <c r="B4610" s="291">
        <v>9</v>
      </c>
      <c r="C4610" s="593" t="str">
        <f>_xlfn.CONCAT(Table1[[#This Row],[groupid]],Table1[[#This Row],[Thành phần hao phí]])</f>
        <v>9Vận chuyển đất, bùn đổ đi bằng tàu kéo 360CV, sà lan 400 tấn, vận chuyển 1 km tiếp theo, cự ly &gt; 20km</v>
      </c>
      <c r="D4610" s="594" t="s">
        <v>74</v>
      </c>
      <c r="E4610" s="589" t="s">
        <v>75</v>
      </c>
      <c r="F4610" s="588" t="s">
        <v>54</v>
      </c>
      <c r="G4610" s="595">
        <v>1</v>
      </c>
      <c r="H4610" s="590"/>
      <c r="I4610" s="596"/>
      <c r="J4610" s="591"/>
    </row>
    <row r="4611" spans="1:10" ht="15" customHeight="1">
      <c r="A4611" s="587"/>
      <c r="B4611" s="291">
        <v>9</v>
      </c>
      <c r="C4611" s="593" t="str">
        <f>_xlfn.CONCAT(Table1[[#This Row],[groupid]],Table1[[#This Row],[Thành phần hao phí]])</f>
        <v>9c) Máy thi công</v>
      </c>
      <c r="D4611" s="594"/>
      <c r="E4611" s="589" t="s">
        <v>230</v>
      </c>
      <c r="F4611" s="588"/>
      <c r="G4611" s="595"/>
      <c r="H4611" s="590"/>
      <c r="I4611" s="596"/>
      <c r="J4611" s="591">
        <v>279269</v>
      </c>
    </row>
    <row r="4612" spans="1:10" ht="15" customHeight="1">
      <c r="A4612" s="587"/>
      <c r="B4612" s="291">
        <v>9</v>
      </c>
      <c r="C4612" s="593" t="str">
        <f>_xlfn.CONCAT(Table1[[#This Row],[groupid]],Table1[[#This Row],[Thành phần hao phí]])</f>
        <v>9Sà lan 400T</v>
      </c>
      <c r="D4612" s="594" t="s">
        <v>116</v>
      </c>
      <c r="E4612" s="589" t="s">
        <v>117</v>
      </c>
      <c r="F4612" s="588" t="s">
        <v>103</v>
      </c>
      <c r="G4612" s="595">
        <v>6.9000000000000006E-2</v>
      </c>
      <c r="H4612" s="590">
        <v>891221</v>
      </c>
      <c r="I4612" s="596">
        <v>0.6</v>
      </c>
      <c r="J4612" s="591">
        <v>36897</v>
      </c>
    </row>
    <row r="4613" spans="1:10" ht="15" customHeight="1">
      <c r="A4613" s="587"/>
      <c r="B4613" s="291">
        <v>9</v>
      </c>
      <c r="C4613" s="593" t="str">
        <f>_xlfn.CONCAT(Table1[[#This Row],[groupid]],Table1[[#This Row],[Thành phần hao phí]])</f>
        <v>9Tàu kéo 360CV</v>
      </c>
      <c r="D4613" s="594" t="s">
        <v>120</v>
      </c>
      <c r="E4613" s="589" t="s">
        <v>121</v>
      </c>
      <c r="F4613" s="588" t="s">
        <v>103</v>
      </c>
      <c r="G4613" s="595">
        <v>6.9000000000000006E-2</v>
      </c>
      <c r="H4613" s="590">
        <v>5854397</v>
      </c>
      <c r="I4613" s="596">
        <v>0.6</v>
      </c>
      <c r="J4613" s="591">
        <v>242372</v>
      </c>
    </row>
    <row r="4614" spans="1:10" ht="15" customHeight="1">
      <c r="A4614" s="587"/>
      <c r="B4614" s="291">
        <v>9</v>
      </c>
      <c r="C4614" s="593" t="str">
        <f>_xlfn.CONCAT(Table1[[#This Row],[groupid]],Table1[[#This Row],[Thành phần hao phí]])</f>
        <v>9Cộng</v>
      </c>
      <c r="D4614" s="594"/>
      <c r="E4614" s="589" t="s">
        <v>314</v>
      </c>
      <c r="F4614" s="588"/>
      <c r="G4614" s="595"/>
      <c r="H4614" s="590"/>
      <c r="I4614" s="596"/>
      <c r="J4614" s="591">
        <v>279269</v>
      </c>
    </row>
    <row r="4615" spans="1:10" ht="15" customHeight="1">
      <c r="A4615" s="587">
        <v>10</v>
      </c>
      <c r="B4615" s="291">
        <v>10</v>
      </c>
      <c r="C4615" s="593" t="str">
        <f>_xlfn.CONCAT(Table1[[#This Row],[groupid]],Table1[[#This Row],[Thành phần hao phí]])</f>
        <v>10Vận chuyển đất từ sà lan 400T lên bờ bằng máy đào gầu dây 1,2m3, chiều cao đổ đất &lt;= 3m, bùn đặc</v>
      </c>
      <c r="D4615" s="594" t="s">
        <v>63</v>
      </c>
      <c r="E4615" s="589" t="s">
        <v>77</v>
      </c>
      <c r="F4615" s="588" t="s">
        <v>54</v>
      </c>
      <c r="G4615" s="595">
        <v>1</v>
      </c>
      <c r="H4615" s="590"/>
      <c r="I4615" s="596"/>
      <c r="J4615" s="591"/>
    </row>
    <row r="4616" spans="1:10" ht="15" customHeight="1">
      <c r="A4616" s="587"/>
      <c r="B4616" s="291">
        <v>10</v>
      </c>
      <c r="C4616" s="593" t="str">
        <f>_xlfn.CONCAT(Table1[[#This Row],[groupid]],Table1[[#This Row],[Thành phần hao phí]])</f>
        <v>10b) Nhân công</v>
      </c>
      <c r="D4616" s="594"/>
      <c r="E4616" s="589" t="s">
        <v>229</v>
      </c>
      <c r="F4616" s="588"/>
      <c r="G4616" s="595"/>
      <c r="H4616" s="590"/>
      <c r="I4616" s="596"/>
      <c r="J4616" s="591">
        <v>88740</v>
      </c>
    </row>
    <row r="4617" spans="1:10" ht="15" customHeight="1">
      <c r="A4617" s="587"/>
      <c r="B4617" s="291">
        <v>10</v>
      </c>
      <c r="C4617" s="593" t="str">
        <f>_xlfn.CONCAT(Table1[[#This Row],[groupid]],Table1[[#This Row],[Thành phần hao phí]])</f>
        <v>10Nhân công 3,5/7, nhóm 1</v>
      </c>
      <c r="D4617" s="594" t="s">
        <v>96</v>
      </c>
      <c r="E4617" s="589" t="s">
        <v>97</v>
      </c>
      <c r="F4617" s="588" t="s">
        <v>93</v>
      </c>
      <c r="G4617" s="595">
        <v>0.36</v>
      </c>
      <c r="H4617" s="590">
        <v>246500</v>
      </c>
      <c r="I4617" s="596">
        <v>1</v>
      </c>
      <c r="J4617" s="591">
        <v>88740</v>
      </c>
    </row>
    <row r="4618" spans="1:10" ht="15" customHeight="1">
      <c r="A4618" s="587"/>
      <c r="B4618" s="291">
        <v>10</v>
      </c>
      <c r="C4618" s="593" t="str">
        <f>_xlfn.CONCAT(Table1[[#This Row],[groupid]],Table1[[#This Row],[Thành phần hao phí]])</f>
        <v>10c) Máy thi công</v>
      </c>
      <c r="D4618" s="594"/>
      <c r="E4618" s="589" t="s">
        <v>230</v>
      </c>
      <c r="F4618" s="588"/>
      <c r="G4618" s="595"/>
      <c r="H4618" s="590"/>
      <c r="I4618" s="596"/>
      <c r="J4618" s="591">
        <v>985844</v>
      </c>
    </row>
    <row r="4619" spans="1:10" ht="15" customHeight="1">
      <c r="A4619" s="587"/>
      <c r="B4619" s="291">
        <v>10</v>
      </c>
      <c r="C4619" s="593" t="str">
        <f>_xlfn.CONCAT(Table1[[#This Row],[groupid]],Table1[[#This Row],[Thành phần hao phí]])</f>
        <v>10Máy đào gầu dây 1,2m3</v>
      </c>
      <c r="D4619" s="594" t="s">
        <v>105</v>
      </c>
      <c r="E4619" s="589" t="s">
        <v>106</v>
      </c>
      <c r="F4619" s="588" t="s">
        <v>103</v>
      </c>
      <c r="G4619" s="595">
        <v>0.192</v>
      </c>
      <c r="H4619" s="590">
        <v>3565793</v>
      </c>
      <c r="I4619" s="596">
        <v>1</v>
      </c>
      <c r="J4619" s="591">
        <v>684632</v>
      </c>
    </row>
    <row r="4620" spans="1:10" ht="15" customHeight="1">
      <c r="A4620" s="587"/>
      <c r="B4620" s="291">
        <v>10</v>
      </c>
      <c r="C4620" s="593" t="str">
        <f>_xlfn.CONCAT(Table1[[#This Row],[groupid]],Table1[[#This Row],[Thành phần hao phí]])</f>
        <v>10Sà lan 250T</v>
      </c>
      <c r="D4620" s="594" t="s">
        <v>113</v>
      </c>
      <c r="E4620" s="589" t="s">
        <v>114</v>
      </c>
      <c r="F4620" s="588" t="s">
        <v>103</v>
      </c>
      <c r="G4620" s="595">
        <v>0.192</v>
      </c>
      <c r="H4620" s="590">
        <v>677592</v>
      </c>
      <c r="I4620" s="596">
        <v>1</v>
      </c>
      <c r="J4620" s="591">
        <v>130098</v>
      </c>
    </row>
    <row r="4621" spans="1:10" ht="15" customHeight="1">
      <c r="A4621" s="587"/>
      <c r="B4621" s="291">
        <v>10</v>
      </c>
      <c r="C4621" s="593" t="str">
        <f>_xlfn.CONCAT(Table1[[#This Row],[groupid]],Table1[[#This Row],[Thành phần hao phí]])</f>
        <v>10Sà lan 400T</v>
      </c>
      <c r="D4621" s="594" t="s">
        <v>116</v>
      </c>
      <c r="E4621" s="589" t="s">
        <v>117</v>
      </c>
      <c r="F4621" s="588" t="s">
        <v>103</v>
      </c>
      <c r="G4621" s="595">
        <v>0.192</v>
      </c>
      <c r="H4621" s="590">
        <v>891221</v>
      </c>
      <c r="I4621" s="596">
        <v>1</v>
      </c>
      <c r="J4621" s="591">
        <v>171114</v>
      </c>
    </row>
    <row r="4622" spans="1:10" ht="15" customHeight="1">
      <c r="A4622" s="587"/>
      <c r="B4622" s="291">
        <v>10</v>
      </c>
      <c r="C4622" s="593" t="str">
        <f>_xlfn.CONCAT(Table1[[#This Row],[groupid]],Table1[[#This Row],[Thành phần hao phí]])</f>
        <v>10Cộng</v>
      </c>
      <c r="D4622" s="594"/>
      <c r="E4622" s="589" t="s">
        <v>314</v>
      </c>
      <c r="F4622" s="588"/>
      <c r="G4622" s="595"/>
      <c r="H4622" s="590"/>
      <c r="I4622" s="596"/>
      <c r="J4622" s="591">
        <v>985844</v>
      </c>
    </row>
    <row r="4623" spans="1:10" ht="15" customHeight="1">
      <c r="A4623" s="587">
        <v>11</v>
      </c>
      <c r="B4623" s="291">
        <v>11</v>
      </c>
      <c r="C4623" s="593" t="str">
        <f>_xlfn.CONCAT(Table1[[#This Row],[groupid]],Table1[[#This Row],[Thành phần hao phí]])</f>
        <v>110</v>
      </c>
      <c r="D4623" s="594">
        <v>0</v>
      </c>
      <c r="E4623" s="589">
        <v>0</v>
      </c>
      <c r="F4623" s="588">
        <v>0</v>
      </c>
      <c r="G4623" s="595">
        <v>1</v>
      </c>
      <c r="H4623" s="590"/>
      <c r="I4623" s="596"/>
      <c r="J4623" s="591"/>
    </row>
    <row r="4624" spans="1:10" ht="15" customHeight="1">
      <c r="A4624" s="587"/>
      <c r="B4624" s="291">
        <v>11</v>
      </c>
      <c r="C4624" s="593" t="str">
        <f>_xlfn.CONCAT(Table1[[#This Row],[groupid]],Table1[[#This Row],[Thành phần hao phí]])</f>
        <v>11b) Nhân công</v>
      </c>
      <c r="D4624" s="594"/>
      <c r="E4624" s="589" t="s">
        <v>229</v>
      </c>
      <c r="F4624" s="588"/>
      <c r="G4624" s="595"/>
      <c r="H4624" s="590"/>
      <c r="I4624" s="596"/>
      <c r="J4624" s="591">
        <v>243933</v>
      </c>
    </row>
    <row r="4625" spans="1:10" ht="15" customHeight="1">
      <c r="A4625" s="587"/>
      <c r="B4625" s="291">
        <v>11</v>
      </c>
      <c r="C4625" s="593" t="str">
        <f>_xlfn.CONCAT(Table1[[#This Row],[groupid]],Table1[[#This Row],[Thành phần hao phí]])</f>
        <v>11Nhân công 3,5/7, nhóm 1</v>
      </c>
      <c r="D4625" s="594" t="s">
        <v>96</v>
      </c>
      <c r="E4625" s="589" t="s">
        <v>97</v>
      </c>
      <c r="F4625" s="588" t="s">
        <v>93</v>
      </c>
      <c r="G4625" s="595">
        <v>0.36</v>
      </c>
      <c r="H4625" s="590">
        <v>677592</v>
      </c>
      <c r="I4625" s="596">
        <v>1</v>
      </c>
      <c r="J4625" s="591">
        <v>243933</v>
      </c>
    </row>
    <row r="4626" spans="1:10" ht="15" customHeight="1">
      <c r="A4626" s="587"/>
      <c r="B4626" s="291">
        <v>11</v>
      </c>
      <c r="C4626" s="593" t="str">
        <f>_xlfn.CONCAT(Table1[[#This Row],[groupid]],Table1[[#This Row],[Thành phần hao phí]])</f>
        <v>11c) Máy thi công</v>
      </c>
      <c r="D4626" s="594"/>
      <c r="E4626" s="589" t="s">
        <v>230</v>
      </c>
      <c r="F4626" s="588"/>
      <c r="G4626" s="595"/>
      <c r="H4626" s="590"/>
      <c r="I4626" s="596"/>
      <c r="J4626" s="591">
        <v>679403</v>
      </c>
    </row>
    <row r="4627" spans="1:10" ht="15" customHeight="1">
      <c r="A4627" s="587"/>
      <c r="B4627" s="291">
        <v>11</v>
      </c>
      <c r="C4627" s="593" t="str">
        <f>_xlfn.CONCAT(Table1[[#This Row],[groupid]],Table1[[#This Row],[Thành phần hao phí]])</f>
        <v>11Máy đào gầu dây 1,2m3</v>
      </c>
      <c r="D4627" s="594" t="s">
        <v>105</v>
      </c>
      <c r="E4627" s="589" t="s">
        <v>106</v>
      </c>
      <c r="F4627" s="588" t="s">
        <v>103</v>
      </c>
      <c r="G4627" s="595">
        <v>0.192</v>
      </c>
      <c r="H4627" s="590">
        <v>3538558</v>
      </c>
      <c r="I4627" s="596">
        <v>1</v>
      </c>
      <c r="J4627" s="591">
        <v>679403</v>
      </c>
    </row>
    <row r="4628" spans="1:10" ht="15" customHeight="1">
      <c r="A4628" s="587"/>
      <c r="B4628" s="291">
        <v>11</v>
      </c>
      <c r="C4628" s="593" t="str">
        <f>_xlfn.CONCAT(Table1[[#This Row],[groupid]],Table1[[#This Row],[Thành phần hao phí]])</f>
        <v>11Sà lan 250T</v>
      </c>
      <c r="D4628" s="594" t="s">
        <v>113</v>
      </c>
      <c r="E4628" s="589" t="s">
        <v>114</v>
      </c>
      <c r="F4628" s="588" t="s">
        <v>103</v>
      </c>
      <c r="G4628" s="595">
        <v>0.192</v>
      </c>
      <c r="H4628" s="590">
        <v>0</v>
      </c>
      <c r="I4628" s="596">
        <v>1</v>
      </c>
      <c r="J4628" s="591">
        <v>0</v>
      </c>
    </row>
    <row r="4629" spans="1:10" ht="15" customHeight="1">
      <c r="A4629" s="587"/>
      <c r="B4629" s="291">
        <v>11</v>
      </c>
      <c r="C4629" s="593" t="str">
        <f>_xlfn.CONCAT(Table1[[#This Row],[groupid]],Table1[[#This Row],[Thành phần hao phí]])</f>
        <v>11Sà lan 400T</v>
      </c>
      <c r="D4629" s="594" t="s">
        <v>116</v>
      </c>
      <c r="E4629" s="589" t="s">
        <v>117</v>
      </c>
      <c r="F4629" s="588" t="s">
        <v>103</v>
      </c>
      <c r="G4629" s="595">
        <v>0.192</v>
      </c>
      <c r="H4629" s="590">
        <v>0</v>
      </c>
      <c r="I4629" s="596">
        <v>1</v>
      </c>
      <c r="J4629" s="591">
        <v>0</v>
      </c>
    </row>
    <row r="4630" spans="1:10" ht="15" customHeight="1">
      <c r="A4630" s="587"/>
      <c r="B4630" s="291">
        <v>11</v>
      </c>
      <c r="C4630" s="593" t="str">
        <f>_xlfn.CONCAT(Table1[[#This Row],[groupid]],Table1[[#This Row],[Thành phần hao phí]])</f>
        <v>11Cộng</v>
      </c>
      <c r="D4630" s="594"/>
      <c r="E4630" s="589" t="s">
        <v>314</v>
      </c>
      <c r="F4630" s="588"/>
      <c r="G4630" s="595"/>
      <c r="H4630" s="590"/>
      <c r="I4630" s="596"/>
      <c r="J4630" s="591">
        <v>679403</v>
      </c>
    </row>
    <row r="4631" spans="1:10" ht="15" customHeight="1">
      <c r="A4631" s="587">
        <v>12</v>
      </c>
      <c r="B4631" s="291">
        <v>12</v>
      </c>
      <c r="C4631" s="593" t="str">
        <f>_xlfn.CONCAT(Table1[[#This Row],[groupid]],Table1[[#This Row],[Thành phần hao phí]])</f>
        <v>120</v>
      </c>
      <c r="D4631" s="594">
        <v>0</v>
      </c>
      <c r="E4631" s="589">
        <v>0</v>
      </c>
      <c r="F4631" s="588">
        <v>0</v>
      </c>
      <c r="G4631" s="595">
        <v>1</v>
      </c>
      <c r="H4631" s="590"/>
      <c r="I4631" s="596"/>
      <c r="J4631" s="591"/>
    </row>
    <row r="4632" spans="1:10" ht="15" customHeight="1">
      <c r="A4632" s="587"/>
      <c r="B4632" s="291">
        <v>12</v>
      </c>
      <c r="C4632" s="593" t="str">
        <f>_xlfn.CONCAT(Table1[[#This Row],[groupid]],Table1[[#This Row],[Thành phần hao phí]])</f>
        <v>12b) Nhân công</v>
      </c>
      <c r="D4632" s="594"/>
      <c r="E4632" s="589" t="s">
        <v>229</v>
      </c>
      <c r="F4632" s="588"/>
      <c r="G4632" s="595"/>
      <c r="H4632" s="590"/>
      <c r="I4632" s="596"/>
      <c r="J4632" s="591">
        <v>0</v>
      </c>
    </row>
    <row r="4633" spans="1:10" ht="15" customHeight="1">
      <c r="A4633" s="587"/>
      <c r="B4633" s="291">
        <v>12</v>
      </c>
      <c r="C4633" s="593" t="str">
        <f>_xlfn.CONCAT(Table1[[#This Row],[groupid]],Table1[[#This Row],[Thành phần hao phí]])</f>
        <v>12Nhân công 3,5/7, nhóm 1</v>
      </c>
      <c r="D4633" s="594" t="s">
        <v>96</v>
      </c>
      <c r="E4633" s="589" t="s">
        <v>97</v>
      </c>
      <c r="F4633" s="588" t="s">
        <v>93</v>
      </c>
      <c r="G4633" s="595">
        <v>0.36</v>
      </c>
      <c r="H4633" s="590">
        <v>0</v>
      </c>
      <c r="I4633" s="596">
        <v>1</v>
      </c>
      <c r="J4633" s="591">
        <v>0</v>
      </c>
    </row>
    <row r="4634" spans="1:10" ht="15" customHeight="1">
      <c r="A4634" s="587"/>
      <c r="B4634" s="291">
        <v>12</v>
      </c>
      <c r="C4634" s="593" t="str">
        <f>_xlfn.CONCAT(Table1[[#This Row],[groupid]],Table1[[#This Row],[Thành phần hao phí]])</f>
        <v>12c) Máy thi công</v>
      </c>
      <c r="D4634" s="594"/>
      <c r="E4634" s="589" t="s">
        <v>230</v>
      </c>
      <c r="F4634" s="588"/>
      <c r="G4634" s="595"/>
      <c r="H4634" s="590"/>
      <c r="I4634" s="596"/>
      <c r="J4634" s="591">
        <v>0</v>
      </c>
    </row>
    <row r="4635" spans="1:10" ht="15" customHeight="1">
      <c r="A4635" s="587"/>
      <c r="B4635" s="291">
        <v>12</v>
      </c>
      <c r="C4635" s="593" t="str">
        <f>_xlfn.CONCAT(Table1[[#This Row],[groupid]],Table1[[#This Row],[Thành phần hao phí]])</f>
        <v>12Máy đào gầu dây 1,2m3</v>
      </c>
      <c r="D4635" s="594" t="s">
        <v>105</v>
      </c>
      <c r="E4635" s="589" t="s">
        <v>106</v>
      </c>
      <c r="F4635" s="588" t="s">
        <v>103</v>
      </c>
      <c r="G4635" s="595">
        <v>0.192</v>
      </c>
      <c r="H4635" s="590">
        <v>0</v>
      </c>
      <c r="I4635" s="596">
        <v>1</v>
      </c>
      <c r="J4635" s="591">
        <v>0</v>
      </c>
    </row>
    <row r="4636" spans="1:10" ht="15" customHeight="1">
      <c r="A4636" s="587"/>
      <c r="B4636" s="291">
        <v>12</v>
      </c>
      <c r="C4636" s="593" t="str">
        <f>_xlfn.CONCAT(Table1[[#This Row],[groupid]],Table1[[#This Row],[Thành phần hao phí]])</f>
        <v>12Sà lan 250T</v>
      </c>
      <c r="D4636" s="594" t="s">
        <v>113</v>
      </c>
      <c r="E4636" s="589" t="s">
        <v>114</v>
      </c>
      <c r="F4636" s="588" t="s">
        <v>103</v>
      </c>
      <c r="G4636" s="595">
        <v>0.192</v>
      </c>
      <c r="H4636" s="590">
        <v>0</v>
      </c>
      <c r="I4636" s="596">
        <v>1</v>
      </c>
      <c r="J4636" s="591">
        <v>0</v>
      </c>
    </row>
    <row r="4637" spans="1:10" ht="15" customHeight="1">
      <c r="A4637" s="587"/>
      <c r="B4637" s="291">
        <v>12</v>
      </c>
      <c r="C4637" s="593" t="str">
        <f>_xlfn.CONCAT(Table1[[#This Row],[groupid]],Table1[[#This Row],[Thành phần hao phí]])</f>
        <v>12Sà lan 400T</v>
      </c>
      <c r="D4637" s="594" t="s">
        <v>116</v>
      </c>
      <c r="E4637" s="589" t="s">
        <v>117</v>
      </c>
      <c r="F4637" s="588" t="s">
        <v>103</v>
      </c>
      <c r="G4637" s="595">
        <v>0.192</v>
      </c>
      <c r="H4637" s="590">
        <v>0</v>
      </c>
      <c r="I4637" s="596">
        <v>1</v>
      </c>
      <c r="J4637" s="591">
        <v>0</v>
      </c>
    </row>
    <row r="4638" spans="1:10" ht="15" customHeight="1">
      <c r="A4638" s="587"/>
      <c r="B4638" s="291">
        <v>12</v>
      </c>
      <c r="C4638" s="593" t="str">
        <f>_xlfn.CONCAT(Table1[[#This Row],[groupid]],Table1[[#This Row],[Thành phần hao phí]])</f>
        <v>12Cộng</v>
      </c>
      <c r="D4638" s="594"/>
      <c r="E4638" s="589" t="s">
        <v>314</v>
      </c>
      <c r="F4638" s="588"/>
      <c r="G4638" s="595"/>
      <c r="H4638" s="590"/>
      <c r="I4638" s="596"/>
      <c r="J4638" s="591">
        <v>0</v>
      </c>
    </row>
    <row r="4639" spans="1:10" ht="15" customHeight="1">
      <c r="A4639" s="587">
        <v>13</v>
      </c>
      <c r="B4639" s="291">
        <v>13</v>
      </c>
      <c r="C4639" s="593" t="str">
        <f>_xlfn.CONCAT(Table1[[#This Row],[groupid]],Table1[[#This Row],[Thành phần hao phí]])</f>
        <v>130</v>
      </c>
      <c r="D4639" s="594">
        <v>0</v>
      </c>
      <c r="E4639" s="589">
        <v>0</v>
      </c>
      <c r="F4639" s="588">
        <v>0</v>
      </c>
      <c r="G4639" s="595">
        <v>1</v>
      </c>
      <c r="H4639" s="590"/>
      <c r="I4639" s="596"/>
      <c r="J4639" s="591"/>
    </row>
    <row r="4640" spans="1:10" ht="15" customHeight="1">
      <c r="A4640" s="587"/>
      <c r="B4640" s="291">
        <v>13</v>
      </c>
      <c r="C4640" s="593" t="str">
        <f>_xlfn.CONCAT(Table1[[#This Row],[groupid]],Table1[[#This Row],[Thành phần hao phí]])</f>
        <v>13b) Nhân công</v>
      </c>
      <c r="D4640" s="594"/>
      <c r="E4640" s="589" t="s">
        <v>229</v>
      </c>
      <c r="F4640" s="588"/>
      <c r="G4640" s="595"/>
      <c r="H4640" s="590"/>
      <c r="I4640" s="596"/>
      <c r="J4640" s="591">
        <v>0</v>
      </c>
    </row>
    <row r="4641" spans="1:10" ht="15" customHeight="1">
      <c r="A4641" s="587"/>
      <c r="B4641" s="291">
        <v>13</v>
      </c>
      <c r="C4641" s="593" t="str">
        <f>_xlfn.CONCAT(Table1[[#This Row],[groupid]],Table1[[#This Row],[Thành phần hao phí]])</f>
        <v>13Nhân công 3,5/7, nhóm 1</v>
      </c>
      <c r="D4641" s="594" t="s">
        <v>96</v>
      </c>
      <c r="E4641" s="589" t="s">
        <v>97</v>
      </c>
      <c r="F4641" s="588" t="s">
        <v>93</v>
      </c>
      <c r="G4641" s="595">
        <v>0.36</v>
      </c>
      <c r="H4641" s="590">
        <v>0</v>
      </c>
      <c r="I4641" s="596">
        <v>1</v>
      </c>
      <c r="J4641" s="591">
        <v>0</v>
      </c>
    </row>
    <row r="4642" spans="1:10" ht="15" customHeight="1">
      <c r="A4642" s="587"/>
      <c r="B4642" s="291">
        <v>13</v>
      </c>
      <c r="C4642" s="593" t="str">
        <f>_xlfn.CONCAT(Table1[[#This Row],[groupid]],Table1[[#This Row],[Thành phần hao phí]])</f>
        <v>13c) Máy thi công</v>
      </c>
      <c r="D4642" s="594"/>
      <c r="E4642" s="589" t="s">
        <v>230</v>
      </c>
      <c r="F4642" s="588"/>
      <c r="G4642" s="595"/>
      <c r="H4642" s="590"/>
      <c r="I4642" s="596"/>
      <c r="J4642" s="591">
        <v>0</v>
      </c>
    </row>
    <row r="4643" spans="1:10" ht="15" customHeight="1">
      <c r="A4643" s="587"/>
      <c r="B4643" s="291">
        <v>13</v>
      </c>
      <c r="C4643" s="593" t="str">
        <f>_xlfn.CONCAT(Table1[[#This Row],[groupid]],Table1[[#This Row],[Thành phần hao phí]])</f>
        <v>13Máy đào gầu dây 1,2m3</v>
      </c>
      <c r="D4643" s="594" t="s">
        <v>105</v>
      </c>
      <c r="E4643" s="589" t="s">
        <v>106</v>
      </c>
      <c r="F4643" s="588" t="s">
        <v>103</v>
      </c>
      <c r="G4643" s="595">
        <v>0.192</v>
      </c>
      <c r="H4643" s="590">
        <v>0</v>
      </c>
      <c r="I4643" s="596">
        <v>1</v>
      </c>
      <c r="J4643" s="591">
        <v>0</v>
      </c>
    </row>
    <row r="4644" spans="1:10" ht="15" customHeight="1">
      <c r="A4644" s="587"/>
      <c r="B4644" s="291">
        <v>13</v>
      </c>
      <c r="C4644" s="593" t="str">
        <f>_xlfn.CONCAT(Table1[[#This Row],[groupid]],Table1[[#This Row],[Thành phần hao phí]])</f>
        <v>13Sà lan 250T</v>
      </c>
      <c r="D4644" s="594" t="s">
        <v>113</v>
      </c>
      <c r="E4644" s="589" t="s">
        <v>114</v>
      </c>
      <c r="F4644" s="588" t="s">
        <v>103</v>
      </c>
      <c r="G4644" s="595">
        <v>0.192</v>
      </c>
      <c r="H4644" s="590">
        <v>0</v>
      </c>
      <c r="I4644" s="596">
        <v>1</v>
      </c>
      <c r="J4644" s="591">
        <v>0</v>
      </c>
    </row>
    <row r="4645" spans="1:10" ht="15" customHeight="1">
      <c r="A4645" s="587"/>
      <c r="B4645" s="291">
        <v>13</v>
      </c>
      <c r="C4645" s="593" t="str">
        <f>_xlfn.CONCAT(Table1[[#This Row],[groupid]],Table1[[#This Row],[Thành phần hao phí]])</f>
        <v>13Sà lan 400T</v>
      </c>
      <c r="D4645" s="594" t="s">
        <v>116</v>
      </c>
      <c r="E4645" s="589" t="s">
        <v>117</v>
      </c>
      <c r="F4645" s="588" t="s">
        <v>103</v>
      </c>
      <c r="G4645" s="595">
        <v>0.192</v>
      </c>
      <c r="H4645" s="590">
        <v>0</v>
      </c>
      <c r="I4645" s="596">
        <v>1</v>
      </c>
      <c r="J4645" s="591">
        <v>0</v>
      </c>
    </row>
    <row r="4646" spans="1:10" ht="15" customHeight="1">
      <c r="A4646" s="587"/>
      <c r="B4646" s="291">
        <v>13</v>
      </c>
      <c r="C4646" s="593" t="str">
        <f>_xlfn.CONCAT(Table1[[#This Row],[groupid]],Table1[[#This Row],[Thành phần hao phí]])</f>
        <v>13Cộng</v>
      </c>
      <c r="D4646" s="594"/>
      <c r="E4646" s="589" t="s">
        <v>314</v>
      </c>
      <c r="F4646" s="588"/>
      <c r="G4646" s="595"/>
      <c r="H4646" s="590"/>
      <c r="I4646" s="596"/>
      <c r="J4646" s="591">
        <v>0</v>
      </c>
    </row>
    <row r="4647" spans="1:10" ht="15" customHeight="1">
      <c r="A4647" s="587">
        <v>14</v>
      </c>
      <c r="B4647" s="291">
        <v>14</v>
      </c>
      <c r="C4647" s="593" t="str">
        <f>_xlfn.CONCAT(Table1[[#This Row],[groupid]],Table1[[#This Row],[Thành phần hao phí]])</f>
        <v>140</v>
      </c>
      <c r="D4647" s="594">
        <v>0</v>
      </c>
      <c r="E4647" s="589">
        <v>0</v>
      </c>
      <c r="F4647" s="588">
        <v>0</v>
      </c>
      <c r="G4647" s="595">
        <v>1</v>
      </c>
      <c r="H4647" s="590"/>
      <c r="I4647" s="596"/>
      <c r="J4647" s="591"/>
    </row>
    <row r="4648" spans="1:10" ht="15" customHeight="1">
      <c r="A4648" s="587"/>
      <c r="B4648" s="291">
        <v>14</v>
      </c>
      <c r="C4648" s="593" t="str">
        <f>_xlfn.CONCAT(Table1[[#This Row],[groupid]],Table1[[#This Row],[Thành phần hao phí]])</f>
        <v>14b) Nhân công</v>
      </c>
      <c r="D4648" s="594"/>
      <c r="E4648" s="589" t="s">
        <v>229</v>
      </c>
      <c r="F4648" s="588"/>
      <c r="G4648" s="595"/>
      <c r="H4648" s="590"/>
      <c r="I4648" s="596"/>
      <c r="J4648" s="591">
        <v>0</v>
      </c>
    </row>
    <row r="4649" spans="1:10" ht="15" customHeight="1">
      <c r="A4649" s="587"/>
      <c r="B4649" s="291">
        <v>14</v>
      </c>
      <c r="C4649" s="593" t="str">
        <f>_xlfn.CONCAT(Table1[[#This Row],[groupid]],Table1[[#This Row],[Thành phần hao phí]])</f>
        <v>14Nhân công 3,5/7, nhóm 1</v>
      </c>
      <c r="D4649" s="594" t="s">
        <v>96</v>
      </c>
      <c r="E4649" s="589" t="s">
        <v>97</v>
      </c>
      <c r="F4649" s="588" t="s">
        <v>93</v>
      </c>
      <c r="G4649" s="595">
        <v>0.36</v>
      </c>
      <c r="H4649" s="590">
        <v>0</v>
      </c>
      <c r="I4649" s="596">
        <v>1</v>
      </c>
      <c r="J4649" s="591">
        <v>0</v>
      </c>
    </row>
    <row r="4650" spans="1:10" ht="15" customHeight="1">
      <c r="A4650" s="587"/>
      <c r="B4650" s="291">
        <v>14</v>
      </c>
      <c r="C4650" s="593" t="str">
        <f>_xlfn.CONCAT(Table1[[#This Row],[groupid]],Table1[[#This Row],[Thành phần hao phí]])</f>
        <v>14c) Máy thi công</v>
      </c>
      <c r="D4650" s="594"/>
      <c r="E4650" s="589" t="s">
        <v>230</v>
      </c>
      <c r="F4650" s="588"/>
      <c r="G4650" s="595"/>
      <c r="H4650" s="590"/>
      <c r="I4650" s="596"/>
      <c r="J4650" s="591">
        <v>0</v>
      </c>
    </row>
    <row r="4651" spans="1:10" ht="15" customHeight="1">
      <c r="A4651" s="587"/>
      <c r="B4651" s="291">
        <v>14</v>
      </c>
      <c r="C4651" s="593" t="str">
        <f>_xlfn.CONCAT(Table1[[#This Row],[groupid]],Table1[[#This Row],[Thành phần hao phí]])</f>
        <v>14Máy đào gầu dây 1,2m3</v>
      </c>
      <c r="D4651" s="594" t="s">
        <v>105</v>
      </c>
      <c r="E4651" s="589" t="s">
        <v>106</v>
      </c>
      <c r="F4651" s="588" t="s">
        <v>103</v>
      </c>
      <c r="G4651" s="595">
        <v>0.192</v>
      </c>
      <c r="H4651" s="590">
        <v>0</v>
      </c>
      <c r="I4651" s="596">
        <v>1</v>
      </c>
      <c r="J4651" s="591">
        <v>0</v>
      </c>
    </row>
    <row r="4652" spans="1:10" ht="15" customHeight="1">
      <c r="A4652" s="587"/>
      <c r="B4652" s="291">
        <v>14</v>
      </c>
      <c r="C4652" s="593" t="str">
        <f>_xlfn.CONCAT(Table1[[#This Row],[groupid]],Table1[[#This Row],[Thành phần hao phí]])</f>
        <v>14Sà lan 250T</v>
      </c>
      <c r="D4652" s="594" t="s">
        <v>113</v>
      </c>
      <c r="E4652" s="589" t="s">
        <v>114</v>
      </c>
      <c r="F4652" s="588" t="s">
        <v>103</v>
      </c>
      <c r="G4652" s="595">
        <v>0.192</v>
      </c>
      <c r="H4652" s="590">
        <v>0</v>
      </c>
      <c r="I4652" s="596">
        <v>1</v>
      </c>
      <c r="J4652" s="591">
        <v>0</v>
      </c>
    </row>
    <row r="4653" spans="1:10" ht="15" customHeight="1">
      <c r="A4653" s="587"/>
      <c r="B4653" s="291">
        <v>14</v>
      </c>
      <c r="C4653" s="593" t="str">
        <f>_xlfn.CONCAT(Table1[[#This Row],[groupid]],Table1[[#This Row],[Thành phần hao phí]])</f>
        <v>14Sà lan 400T</v>
      </c>
      <c r="D4653" s="594" t="s">
        <v>116</v>
      </c>
      <c r="E4653" s="589" t="s">
        <v>117</v>
      </c>
      <c r="F4653" s="588" t="s">
        <v>103</v>
      </c>
      <c r="G4653" s="595">
        <v>0.192</v>
      </c>
      <c r="H4653" s="590">
        <v>0</v>
      </c>
      <c r="I4653" s="596">
        <v>1</v>
      </c>
      <c r="J4653" s="591">
        <v>0</v>
      </c>
    </row>
    <row r="4654" spans="1:10" ht="15" customHeight="1">
      <c r="A4654" s="587"/>
      <c r="B4654" s="291">
        <v>14</v>
      </c>
      <c r="C4654" s="593" t="str">
        <f>_xlfn.CONCAT(Table1[[#This Row],[groupid]],Table1[[#This Row],[Thành phần hao phí]])</f>
        <v>14Cộng</v>
      </c>
      <c r="D4654" s="594"/>
      <c r="E4654" s="589" t="s">
        <v>314</v>
      </c>
      <c r="F4654" s="588"/>
      <c r="G4654" s="595"/>
      <c r="H4654" s="590"/>
      <c r="I4654" s="596"/>
      <c r="J4654" s="591">
        <v>0</v>
      </c>
    </row>
    <row r="4655" spans="1:10" ht="15" customHeight="1">
      <c r="A4655" s="587">
        <v>15</v>
      </c>
      <c r="B4655" s="291">
        <v>15</v>
      </c>
      <c r="C4655" s="593" t="str">
        <f>_xlfn.CONCAT(Table1[[#This Row],[groupid]],Table1[[#This Row],[Thành phần hao phí]])</f>
        <v>150</v>
      </c>
      <c r="D4655" s="594">
        <v>0</v>
      </c>
      <c r="E4655" s="589">
        <v>0</v>
      </c>
      <c r="F4655" s="588">
        <v>0</v>
      </c>
      <c r="G4655" s="595">
        <v>1</v>
      </c>
      <c r="H4655" s="590"/>
      <c r="I4655" s="596"/>
      <c r="J4655" s="591"/>
    </row>
    <row r="4656" spans="1:10" ht="15" customHeight="1">
      <c r="A4656" s="587"/>
      <c r="B4656" s="291">
        <v>15</v>
      </c>
      <c r="C4656" s="593" t="str">
        <f>_xlfn.CONCAT(Table1[[#This Row],[groupid]],Table1[[#This Row],[Thành phần hao phí]])</f>
        <v>15b) Nhân công</v>
      </c>
      <c r="D4656" s="594"/>
      <c r="E4656" s="589" t="s">
        <v>229</v>
      </c>
      <c r="F4656" s="588"/>
      <c r="G4656" s="595"/>
      <c r="H4656" s="590"/>
      <c r="I4656" s="596"/>
      <c r="J4656" s="591">
        <v>0</v>
      </c>
    </row>
    <row r="4657" spans="1:10" ht="15" customHeight="1">
      <c r="A4657" s="587"/>
      <c r="B4657" s="291">
        <v>15</v>
      </c>
      <c r="C4657" s="593" t="str">
        <f>_xlfn.CONCAT(Table1[[#This Row],[groupid]],Table1[[#This Row],[Thành phần hao phí]])</f>
        <v>15Nhân công 3,5/7, nhóm 1</v>
      </c>
      <c r="D4657" s="594" t="s">
        <v>96</v>
      </c>
      <c r="E4657" s="589" t="s">
        <v>97</v>
      </c>
      <c r="F4657" s="588" t="s">
        <v>93</v>
      </c>
      <c r="G4657" s="595">
        <v>0.36</v>
      </c>
      <c r="H4657" s="590">
        <v>0</v>
      </c>
      <c r="I4657" s="596">
        <v>1</v>
      </c>
      <c r="J4657" s="591">
        <v>0</v>
      </c>
    </row>
    <row r="4658" spans="1:10" ht="15" customHeight="1">
      <c r="A4658" s="587"/>
      <c r="B4658" s="291">
        <v>15</v>
      </c>
      <c r="C4658" s="593" t="str">
        <f>_xlfn.CONCAT(Table1[[#This Row],[groupid]],Table1[[#This Row],[Thành phần hao phí]])</f>
        <v>15c) Máy thi công</v>
      </c>
      <c r="D4658" s="594"/>
      <c r="E4658" s="589" t="s">
        <v>230</v>
      </c>
      <c r="F4658" s="588"/>
      <c r="G4658" s="595"/>
      <c r="H4658" s="590"/>
      <c r="I4658" s="596"/>
      <c r="J4658" s="591">
        <v>0</v>
      </c>
    </row>
    <row r="4659" spans="1:10" ht="15" customHeight="1">
      <c r="A4659" s="587"/>
      <c r="B4659" s="291">
        <v>15</v>
      </c>
      <c r="C4659" s="593" t="str">
        <f>_xlfn.CONCAT(Table1[[#This Row],[groupid]],Table1[[#This Row],[Thành phần hao phí]])</f>
        <v>15Máy đào gầu dây 1,2m3</v>
      </c>
      <c r="D4659" s="594" t="s">
        <v>105</v>
      </c>
      <c r="E4659" s="589" t="s">
        <v>106</v>
      </c>
      <c r="F4659" s="588" t="s">
        <v>103</v>
      </c>
      <c r="G4659" s="595">
        <v>0.192</v>
      </c>
      <c r="H4659" s="590">
        <v>0</v>
      </c>
      <c r="I4659" s="596">
        <v>1</v>
      </c>
      <c r="J4659" s="591">
        <v>0</v>
      </c>
    </row>
    <row r="4660" spans="1:10" ht="15" customHeight="1">
      <c r="A4660" s="587"/>
      <c r="B4660" s="291">
        <v>15</v>
      </c>
      <c r="C4660" s="593" t="str">
        <f>_xlfn.CONCAT(Table1[[#This Row],[groupid]],Table1[[#This Row],[Thành phần hao phí]])</f>
        <v>15Sà lan 250T</v>
      </c>
      <c r="D4660" s="594" t="s">
        <v>113</v>
      </c>
      <c r="E4660" s="589" t="s">
        <v>114</v>
      </c>
      <c r="F4660" s="588" t="s">
        <v>103</v>
      </c>
      <c r="G4660" s="595">
        <v>0.192</v>
      </c>
      <c r="H4660" s="590">
        <v>0</v>
      </c>
      <c r="I4660" s="596">
        <v>1</v>
      </c>
      <c r="J4660" s="591">
        <v>0</v>
      </c>
    </row>
    <row r="4661" spans="1:10" ht="15" customHeight="1">
      <c r="A4661" s="587"/>
      <c r="B4661" s="291">
        <v>15</v>
      </c>
      <c r="C4661" s="593" t="str">
        <f>_xlfn.CONCAT(Table1[[#This Row],[groupid]],Table1[[#This Row],[Thành phần hao phí]])</f>
        <v>15Sà lan 400T</v>
      </c>
      <c r="D4661" s="594" t="s">
        <v>116</v>
      </c>
      <c r="E4661" s="589" t="s">
        <v>117</v>
      </c>
      <c r="F4661" s="588" t="s">
        <v>103</v>
      </c>
      <c r="G4661" s="595">
        <v>0.192</v>
      </c>
      <c r="H4661" s="590">
        <v>0</v>
      </c>
      <c r="I4661" s="596">
        <v>1</v>
      </c>
      <c r="J4661" s="591">
        <v>0</v>
      </c>
    </row>
    <row r="4662" spans="1:10" ht="15" customHeight="1">
      <c r="A4662" s="587"/>
      <c r="B4662" s="291">
        <v>15</v>
      </c>
      <c r="C4662" s="593" t="str">
        <f>_xlfn.CONCAT(Table1[[#This Row],[groupid]],Table1[[#This Row],[Thành phần hao phí]])</f>
        <v>15Cộng</v>
      </c>
      <c r="D4662" s="594"/>
      <c r="E4662" s="589" t="s">
        <v>314</v>
      </c>
      <c r="F4662" s="588"/>
      <c r="G4662" s="595"/>
      <c r="H4662" s="590"/>
      <c r="I4662" s="596"/>
      <c r="J4662" s="591">
        <v>0</v>
      </c>
    </row>
    <row r="4663" spans="1:10" ht="15" customHeight="1">
      <c r="A4663" s="587">
        <v>16</v>
      </c>
      <c r="B4663" s="291">
        <v>16</v>
      </c>
      <c r="C4663" s="593" t="str">
        <f>_xlfn.CONCAT(Table1[[#This Row],[groupid]],Table1[[#This Row],[Thành phần hao phí]])</f>
        <v>160</v>
      </c>
      <c r="D4663" s="594">
        <v>0</v>
      </c>
      <c r="E4663" s="589">
        <v>0</v>
      </c>
      <c r="F4663" s="588">
        <v>0</v>
      </c>
      <c r="G4663" s="595">
        <v>1</v>
      </c>
      <c r="H4663" s="590"/>
      <c r="I4663" s="596"/>
      <c r="J4663" s="591"/>
    </row>
    <row r="4664" spans="1:10" ht="15" customHeight="1">
      <c r="A4664" s="587"/>
      <c r="B4664" s="291">
        <v>16</v>
      </c>
      <c r="C4664" s="593" t="str">
        <f>_xlfn.CONCAT(Table1[[#This Row],[groupid]],Table1[[#This Row],[Thành phần hao phí]])</f>
        <v>16b) Nhân công</v>
      </c>
      <c r="D4664" s="594"/>
      <c r="E4664" s="589" t="s">
        <v>229</v>
      </c>
      <c r="F4664" s="588"/>
      <c r="G4664" s="595"/>
      <c r="H4664" s="590"/>
      <c r="I4664" s="596"/>
      <c r="J4664" s="591">
        <v>0</v>
      </c>
    </row>
    <row r="4665" spans="1:10" ht="15" customHeight="1">
      <c r="A4665" s="587"/>
      <c r="B4665" s="291">
        <v>16</v>
      </c>
      <c r="C4665" s="593" t="str">
        <f>_xlfn.CONCAT(Table1[[#This Row],[groupid]],Table1[[#This Row],[Thành phần hao phí]])</f>
        <v>16Nhân công 3,5/7, nhóm 1</v>
      </c>
      <c r="D4665" s="594" t="s">
        <v>96</v>
      </c>
      <c r="E4665" s="589" t="s">
        <v>97</v>
      </c>
      <c r="F4665" s="588" t="s">
        <v>93</v>
      </c>
      <c r="G4665" s="595">
        <v>0.36</v>
      </c>
      <c r="H4665" s="590">
        <v>0</v>
      </c>
      <c r="I4665" s="596">
        <v>1</v>
      </c>
      <c r="J4665" s="591">
        <v>0</v>
      </c>
    </row>
    <row r="4666" spans="1:10" ht="15" customHeight="1">
      <c r="A4666" s="587"/>
      <c r="B4666" s="291">
        <v>16</v>
      </c>
      <c r="C4666" s="593" t="str">
        <f>_xlfn.CONCAT(Table1[[#This Row],[groupid]],Table1[[#This Row],[Thành phần hao phí]])</f>
        <v>16c) Máy thi công</v>
      </c>
      <c r="D4666" s="594"/>
      <c r="E4666" s="589" t="s">
        <v>230</v>
      </c>
      <c r="F4666" s="588"/>
      <c r="G4666" s="595"/>
      <c r="H4666" s="590"/>
      <c r="I4666" s="596"/>
      <c r="J4666" s="591">
        <v>0</v>
      </c>
    </row>
    <row r="4667" spans="1:10" ht="15" customHeight="1">
      <c r="A4667" s="587"/>
      <c r="B4667" s="291">
        <v>16</v>
      </c>
      <c r="C4667" s="593" t="str">
        <f>_xlfn.CONCAT(Table1[[#This Row],[groupid]],Table1[[#This Row],[Thành phần hao phí]])</f>
        <v>16Máy đào gầu dây 1,2m3</v>
      </c>
      <c r="D4667" s="594" t="s">
        <v>105</v>
      </c>
      <c r="E4667" s="589" t="s">
        <v>106</v>
      </c>
      <c r="F4667" s="588" t="s">
        <v>103</v>
      </c>
      <c r="G4667" s="595">
        <v>0.192</v>
      </c>
      <c r="H4667" s="590">
        <v>0</v>
      </c>
      <c r="I4667" s="596">
        <v>1</v>
      </c>
      <c r="J4667" s="591">
        <v>0</v>
      </c>
    </row>
    <row r="4668" spans="1:10" ht="15" customHeight="1">
      <c r="A4668" s="587"/>
      <c r="B4668" s="291">
        <v>16</v>
      </c>
      <c r="C4668" s="593" t="str">
        <f>_xlfn.CONCAT(Table1[[#This Row],[groupid]],Table1[[#This Row],[Thành phần hao phí]])</f>
        <v>16Sà lan 250T</v>
      </c>
      <c r="D4668" s="594" t="s">
        <v>113</v>
      </c>
      <c r="E4668" s="589" t="s">
        <v>114</v>
      </c>
      <c r="F4668" s="588" t="s">
        <v>103</v>
      </c>
      <c r="G4668" s="595">
        <v>0.192</v>
      </c>
      <c r="H4668" s="590">
        <v>0</v>
      </c>
      <c r="I4668" s="596">
        <v>1</v>
      </c>
      <c r="J4668" s="591">
        <v>0</v>
      </c>
    </row>
    <row r="4669" spans="1:10" ht="15" customHeight="1">
      <c r="A4669" s="587"/>
      <c r="B4669" s="291">
        <v>16</v>
      </c>
      <c r="C4669" s="593" t="str">
        <f>_xlfn.CONCAT(Table1[[#This Row],[groupid]],Table1[[#This Row],[Thành phần hao phí]])</f>
        <v>16Sà lan 400T</v>
      </c>
      <c r="D4669" s="594" t="s">
        <v>116</v>
      </c>
      <c r="E4669" s="589" t="s">
        <v>117</v>
      </c>
      <c r="F4669" s="588" t="s">
        <v>103</v>
      </c>
      <c r="G4669" s="595">
        <v>0.192</v>
      </c>
      <c r="H4669" s="590">
        <v>0</v>
      </c>
      <c r="I4669" s="596">
        <v>1</v>
      </c>
      <c r="J4669" s="591">
        <v>0</v>
      </c>
    </row>
    <row r="4670" spans="1:10" ht="15" customHeight="1">
      <c r="A4670" s="587"/>
      <c r="B4670" s="291">
        <v>16</v>
      </c>
      <c r="C4670" s="593" t="str">
        <f>_xlfn.CONCAT(Table1[[#This Row],[groupid]],Table1[[#This Row],[Thành phần hao phí]])</f>
        <v>16Cộng</v>
      </c>
      <c r="D4670" s="594"/>
      <c r="E4670" s="589" t="s">
        <v>314</v>
      </c>
      <c r="F4670" s="588"/>
      <c r="G4670" s="595"/>
      <c r="H4670" s="590"/>
      <c r="I4670" s="596"/>
      <c r="J4670" s="591">
        <v>0</v>
      </c>
    </row>
    <row r="4671" spans="1:10" ht="15" customHeight="1">
      <c r="A4671" s="587">
        <v>17</v>
      </c>
      <c r="B4671" s="291">
        <v>17</v>
      </c>
      <c r="C4671" s="593" t="str">
        <f>_xlfn.CONCAT(Table1[[#This Row],[groupid]],Table1[[#This Row],[Thành phần hao phí]])</f>
        <v>170</v>
      </c>
      <c r="D4671" s="594">
        <v>0</v>
      </c>
      <c r="E4671" s="589">
        <v>0</v>
      </c>
      <c r="F4671" s="588">
        <v>0</v>
      </c>
      <c r="G4671" s="595">
        <v>1</v>
      </c>
      <c r="H4671" s="590"/>
      <c r="I4671" s="596"/>
      <c r="J4671" s="591"/>
    </row>
    <row r="4672" spans="1:10" ht="15" customHeight="1">
      <c r="A4672" s="587"/>
      <c r="B4672" s="291">
        <v>17</v>
      </c>
      <c r="C4672" s="593" t="str">
        <f>_xlfn.CONCAT(Table1[[#This Row],[groupid]],Table1[[#This Row],[Thành phần hao phí]])</f>
        <v>17b) Nhân công</v>
      </c>
      <c r="D4672" s="594"/>
      <c r="E4672" s="589" t="s">
        <v>229</v>
      </c>
      <c r="F4672" s="588"/>
      <c r="G4672" s="595"/>
      <c r="H4672" s="590"/>
      <c r="I4672" s="596"/>
      <c r="J4672" s="591">
        <v>0</v>
      </c>
    </row>
    <row r="4673" spans="1:10" ht="15" customHeight="1">
      <c r="A4673" s="587"/>
      <c r="B4673" s="291">
        <v>17</v>
      </c>
      <c r="C4673" s="593" t="str">
        <f>_xlfn.CONCAT(Table1[[#This Row],[groupid]],Table1[[#This Row],[Thành phần hao phí]])</f>
        <v>17Nhân công 3,5/7, nhóm 1</v>
      </c>
      <c r="D4673" s="594" t="s">
        <v>96</v>
      </c>
      <c r="E4673" s="589" t="s">
        <v>97</v>
      </c>
      <c r="F4673" s="588" t="s">
        <v>93</v>
      </c>
      <c r="G4673" s="595">
        <v>0.36</v>
      </c>
      <c r="H4673" s="590">
        <v>0</v>
      </c>
      <c r="I4673" s="596">
        <v>1</v>
      </c>
      <c r="J4673" s="591">
        <v>0</v>
      </c>
    </row>
    <row r="4674" spans="1:10" ht="15" customHeight="1">
      <c r="A4674" s="587"/>
      <c r="B4674" s="291">
        <v>17</v>
      </c>
      <c r="C4674" s="593" t="str">
        <f>_xlfn.CONCAT(Table1[[#This Row],[groupid]],Table1[[#This Row],[Thành phần hao phí]])</f>
        <v>17c) Máy thi công</v>
      </c>
      <c r="D4674" s="594"/>
      <c r="E4674" s="589" t="s">
        <v>230</v>
      </c>
      <c r="F4674" s="588"/>
      <c r="G4674" s="595"/>
      <c r="H4674" s="590"/>
      <c r="I4674" s="596"/>
      <c r="J4674" s="591">
        <v>0</v>
      </c>
    </row>
    <row r="4675" spans="1:10" ht="15" customHeight="1">
      <c r="A4675" s="587"/>
      <c r="B4675" s="291">
        <v>17</v>
      </c>
      <c r="C4675" s="593" t="str">
        <f>_xlfn.CONCAT(Table1[[#This Row],[groupid]],Table1[[#This Row],[Thành phần hao phí]])</f>
        <v>17Máy đào gầu dây 1,2m3</v>
      </c>
      <c r="D4675" s="594" t="s">
        <v>105</v>
      </c>
      <c r="E4675" s="589" t="s">
        <v>106</v>
      </c>
      <c r="F4675" s="588" t="s">
        <v>103</v>
      </c>
      <c r="G4675" s="595">
        <v>0.192</v>
      </c>
      <c r="H4675" s="590">
        <v>0</v>
      </c>
      <c r="I4675" s="596">
        <v>1</v>
      </c>
      <c r="J4675" s="591">
        <v>0</v>
      </c>
    </row>
    <row r="4676" spans="1:10" ht="15" customHeight="1">
      <c r="A4676" s="587"/>
      <c r="B4676" s="291">
        <v>17</v>
      </c>
      <c r="C4676" s="593" t="str">
        <f>_xlfn.CONCAT(Table1[[#This Row],[groupid]],Table1[[#This Row],[Thành phần hao phí]])</f>
        <v>17Sà lan 250T</v>
      </c>
      <c r="D4676" s="594" t="s">
        <v>113</v>
      </c>
      <c r="E4676" s="589" t="s">
        <v>114</v>
      </c>
      <c r="F4676" s="588" t="s">
        <v>103</v>
      </c>
      <c r="G4676" s="595">
        <v>0.192</v>
      </c>
      <c r="H4676" s="590">
        <v>0</v>
      </c>
      <c r="I4676" s="596">
        <v>1</v>
      </c>
      <c r="J4676" s="591">
        <v>0</v>
      </c>
    </row>
    <row r="4677" spans="1:10" ht="15" customHeight="1">
      <c r="A4677" s="587"/>
      <c r="B4677" s="291">
        <v>17</v>
      </c>
      <c r="C4677" s="593" t="str">
        <f>_xlfn.CONCAT(Table1[[#This Row],[groupid]],Table1[[#This Row],[Thành phần hao phí]])</f>
        <v>17Sà lan 400T</v>
      </c>
      <c r="D4677" s="594" t="s">
        <v>116</v>
      </c>
      <c r="E4677" s="589" t="s">
        <v>117</v>
      </c>
      <c r="F4677" s="588" t="s">
        <v>103</v>
      </c>
      <c r="G4677" s="595">
        <v>0.192</v>
      </c>
      <c r="H4677" s="590">
        <v>0</v>
      </c>
      <c r="I4677" s="596">
        <v>1</v>
      </c>
      <c r="J4677" s="591">
        <v>0</v>
      </c>
    </row>
    <row r="4678" spans="1:10" ht="15" customHeight="1">
      <c r="A4678" s="587"/>
      <c r="B4678" s="291">
        <v>17</v>
      </c>
      <c r="C4678" s="593" t="str">
        <f>_xlfn.CONCAT(Table1[[#This Row],[groupid]],Table1[[#This Row],[Thành phần hao phí]])</f>
        <v>17Cộng</v>
      </c>
      <c r="D4678" s="594"/>
      <c r="E4678" s="589" t="s">
        <v>314</v>
      </c>
      <c r="F4678" s="588"/>
      <c r="G4678" s="595"/>
      <c r="H4678" s="590"/>
      <c r="I4678" s="596"/>
      <c r="J4678" s="591">
        <v>0</v>
      </c>
    </row>
    <row r="4679" spans="1:10" ht="15" customHeight="1">
      <c r="A4679" s="587">
        <v>1</v>
      </c>
      <c r="B4679" s="291">
        <v>1</v>
      </c>
      <c r="C4679" s="593" t="str">
        <f>_xlfn.CONCAT(Table1[[#This Row],[groupid]],Table1[[#This Row],[Thành phần hao phí]])</f>
        <v>1Nạo vét bùn bằng thủ công</v>
      </c>
      <c r="D4679" s="594" t="s">
        <v>44</v>
      </c>
      <c r="E4679" s="589" t="s">
        <v>45</v>
      </c>
      <c r="F4679" s="588" t="s">
        <v>46</v>
      </c>
      <c r="G4679" s="595">
        <v>1</v>
      </c>
      <c r="H4679" s="590"/>
      <c r="I4679" s="596"/>
      <c r="J4679" s="591"/>
    </row>
    <row r="4680" spans="1:10" ht="15" customHeight="1">
      <c r="A4680" s="587"/>
      <c r="B4680" s="291">
        <v>1</v>
      </c>
      <c r="C4680" s="593" t="str">
        <f>_xlfn.CONCAT(Table1[[#This Row],[groupid]],Table1[[#This Row],[Thành phần hao phí]])</f>
        <v>1b) Nhân công</v>
      </c>
      <c r="D4680" s="594"/>
      <c r="E4680" s="589" t="s">
        <v>229</v>
      </c>
      <c r="F4680" s="588"/>
      <c r="G4680" s="595"/>
      <c r="H4680" s="590"/>
      <c r="I4680" s="596"/>
      <c r="J4680" s="591">
        <v>211893</v>
      </c>
    </row>
    <row r="4681" spans="1:10" ht="15" customHeight="1">
      <c r="A4681" s="587"/>
      <c r="B4681" s="291">
        <v>1</v>
      </c>
      <c r="C4681" s="593" t="str">
        <f>_xlfn.CONCAT(Table1[[#This Row],[groupid]],Table1[[#This Row],[Thành phần hao phí]])</f>
        <v>1Nhân công 3,0/7, nhóm 1</v>
      </c>
      <c r="D4681" s="594" t="s">
        <v>91</v>
      </c>
      <c r="E4681" s="589" t="s">
        <v>92</v>
      </c>
      <c r="F4681" s="588" t="s">
        <v>93</v>
      </c>
      <c r="G4681" s="595">
        <v>0.94</v>
      </c>
      <c r="H4681" s="590">
        <v>225418</v>
      </c>
      <c r="I4681" s="596">
        <v>1</v>
      </c>
      <c r="J4681" s="591">
        <v>211893</v>
      </c>
    </row>
    <row r="4682" spans="1:10" ht="15" customHeight="1">
      <c r="A4682" s="587">
        <v>2</v>
      </c>
      <c r="B4682" s="291">
        <v>2</v>
      </c>
      <c r="C4682" s="593" t="str">
        <f>_xlfn.CONCAT(Table1[[#This Row],[groupid]],Table1[[#This Row],[Thành phần hao phí]])</f>
        <v>2Nạo vét kênh mương bằng máy đào gầu dây 0,4m3, chiều cao đổ đất &lt;= 3m, bùn đặc lắng đọng dưới 3 năm</v>
      </c>
      <c r="D4682" s="594" t="s">
        <v>52</v>
      </c>
      <c r="E4682" s="589" t="s">
        <v>53</v>
      </c>
      <c r="F4682" s="588" t="s">
        <v>54</v>
      </c>
      <c r="G4682" s="595">
        <v>1</v>
      </c>
      <c r="H4682" s="590"/>
      <c r="I4682" s="596"/>
      <c r="J4682" s="591"/>
    </row>
    <row r="4683" spans="1:10" ht="15" customHeight="1">
      <c r="A4683" s="587"/>
      <c r="B4683" s="291">
        <v>2</v>
      </c>
      <c r="C4683" s="593" t="str">
        <f>_xlfn.CONCAT(Table1[[#This Row],[groupid]],Table1[[#This Row],[Thành phần hao phí]])</f>
        <v>2b) Nhân công</v>
      </c>
      <c r="D4683" s="594"/>
      <c r="E4683" s="589" t="s">
        <v>229</v>
      </c>
      <c r="F4683" s="588"/>
      <c r="G4683" s="595"/>
      <c r="H4683" s="590"/>
      <c r="I4683" s="596"/>
      <c r="J4683" s="591">
        <v>202130</v>
      </c>
    </row>
    <row r="4684" spans="1:10" ht="15" customHeight="1">
      <c r="A4684" s="587"/>
      <c r="B4684" s="291">
        <v>2</v>
      </c>
      <c r="C4684" s="593" t="str">
        <f>_xlfn.CONCAT(Table1[[#This Row],[groupid]],Table1[[#This Row],[Thành phần hao phí]])</f>
        <v>2Nhân công 3,5/7, nhóm 1</v>
      </c>
      <c r="D4684" s="594" t="s">
        <v>96</v>
      </c>
      <c r="E4684" s="589" t="s">
        <v>97</v>
      </c>
      <c r="F4684" s="588" t="s">
        <v>93</v>
      </c>
      <c r="G4684" s="595">
        <v>0.82</v>
      </c>
      <c r="H4684" s="590">
        <v>246500</v>
      </c>
      <c r="I4684" s="596">
        <v>1</v>
      </c>
      <c r="J4684" s="591">
        <v>202130</v>
      </c>
    </row>
    <row r="4685" spans="1:10" ht="15" customHeight="1">
      <c r="A4685" s="587"/>
      <c r="B4685" s="291">
        <v>2</v>
      </c>
      <c r="C4685" s="593" t="str">
        <f>_xlfn.CONCAT(Table1[[#This Row],[groupid]],Table1[[#This Row],[Thành phần hao phí]])</f>
        <v>2c) Máy thi công</v>
      </c>
      <c r="D4685" s="594"/>
      <c r="E4685" s="589" t="s">
        <v>230</v>
      </c>
      <c r="F4685" s="588"/>
      <c r="G4685" s="595"/>
      <c r="H4685" s="590"/>
      <c r="I4685" s="596"/>
      <c r="J4685" s="591">
        <v>978209</v>
      </c>
    </row>
    <row r="4686" spans="1:10" ht="15" customHeight="1">
      <c r="A4686" s="587"/>
      <c r="B4686" s="291">
        <v>2</v>
      </c>
      <c r="C4686" s="593" t="str">
        <f>_xlfn.CONCAT(Table1[[#This Row],[groupid]],Table1[[#This Row],[Thành phần hao phí]])</f>
        <v>2Máy đào gầu dây 0,4m3</v>
      </c>
      <c r="D4686" s="594" t="s">
        <v>101</v>
      </c>
      <c r="E4686" s="589" t="s">
        <v>102</v>
      </c>
      <c r="F4686" s="588" t="s">
        <v>103</v>
      </c>
      <c r="G4686" s="595">
        <v>0.44</v>
      </c>
      <c r="H4686" s="590">
        <v>1992824</v>
      </c>
      <c r="I4686" s="596">
        <v>1</v>
      </c>
      <c r="J4686" s="591">
        <v>876843</v>
      </c>
    </row>
    <row r="4687" spans="1:10" ht="15" customHeight="1">
      <c r="A4687" s="587"/>
      <c r="B4687" s="291">
        <v>2</v>
      </c>
      <c r="C4687" s="593" t="str">
        <f>_xlfn.CONCAT(Table1[[#This Row],[groupid]],Table1[[#This Row],[Thành phần hao phí]])</f>
        <v>2Phao thép 60T đặt máy</v>
      </c>
      <c r="D4687" s="594" t="s">
        <v>108</v>
      </c>
      <c r="E4687" s="589" t="s">
        <v>112</v>
      </c>
      <c r="F4687" s="588" t="s">
        <v>103</v>
      </c>
      <c r="G4687" s="595">
        <v>0.44</v>
      </c>
      <c r="H4687" s="590">
        <v>115189</v>
      </c>
      <c r="I4687" s="596">
        <v>1</v>
      </c>
      <c r="J4687" s="591">
        <v>50683</v>
      </c>
    </row>
    <row r="4688" spans="1:10" ht="15" customHeight="1">
      <c r="A4688" s="587"/>
      <c r="B4688" s="291">
        <v>2</v>
      </c>
      <c r="C4688" s="593" t="str">
        <f>_xlfn.CONCAT(Table1[[#This Row],[groupid]],Table1[[#This Row],[Thành phần hao phí]])</f>
        <v>2Phao thép 60T chứa bùn</v>
      </c>
      <c r="D4688" s="594" t="s">
        <v>108</v>
      </c>
      <c r="E4688" s="589" t="s">
        <v>111</v>
      </c>
      <c r="F4688" s="588" t="s">
        <v>103</v>
      </c>
      <c r="G4688" s="595">
        <v>0.44</v>
      </c>
      <c r="H4688" s="590">
        <v>115189</v>
      </c>
      <c r="I4688" s="596">
        <v>1</v>
      </c>
      <c r="J4688" s="591">
        <v>50683</v>
      </c>
    </row>
    <row r="4689" spans="1:10" ht="15" customHeight="1">
      <c r="A4689" s="587"/>
      <c r="B4689" s="291">
        <v>2</v>
      </c>
      <c r="C4689" s="593" t="str">
        <f>_xlfn.CONCAT(Table1[[#This Row],[groupid]],Table1[[#This Row],[Thành phần hao phí]])</f>
        <v>2Cộng</v>
      </c>
      <c r="D4689" s="594"/>
      <c r="E4689" s="589" t="s">
        <v>314</v>
      </c>
      <c r="F4689" s="588"/>
      <c r="G4689" s="595"/>
      <c r="H4689" s="590"/>
      <c r="I4689" s="596"/>
      <c r="J4689" s="591">
        <v>978209</v>
      </c>
    </row>
    <row r="4690" spans="1:10" ht="15" customHeight="1">
      <c r="A4690" s="587">
        <v>3</v>
      </c>
      <c r="B4690" s="291">
        <v>3</v>
      </c>
      <c r="C4690" s="593" t="str">
        <f>_xlfn.CONCAT(Table1[[#This Row],[groupid]],Table1[[#This Row],[Thành phần hao phí]])</f>
        <v>3Vận chuyển 1km đầu, đi đổ bằng tàu kéo 75cv + phao thép 60T</v>
      </c>
      <c r="D4690" s="594" t="s">
        <v>57</v>
      </c>
      <c r="E4690" s="589" t="s">
        <v>58</v>
      </c>
      <c r="F4690" s="588" t="s">
        <v>54</v>
      </c>
      <c r="G4690" s="595">
        <v>1</v>
      </c>
      <c r="H4690" s="590"/>
      <c r="I4690" s="596"/>
      <c r="J4690" s="591"/>
    </row>
    <row r="4691" spans="1:10" ht="15" customHeight="1">
      <c r="A4691" s="587"/>
      <c r="B4691" s="291">
        <v>3</v>
      </c>
      <c r="C4691" s="593" t="str">
        <f>_xlfn.CONCAT(Table1[[#This Row],[groupid]],Table1[[#This Row],[Thành phần hao phí]])</f>
        <v>3c) Máy thi công</v>
      </c>
      <c r="D4691" s="594"/>
      <c r="E4691" s="589" t="s">
        <v>230</v>
      </c>
      <c r="F4691" s="588"/>
      <c r="G4691" s="595"/>
      <c r="H4691" s="590"/>
      <c r="I4691" s="596"/>
      <c r="J4691" s="591">
        <v>343452</v>
      </c>
    </row>
    <row r="4692" spans="1:10" ht="15" customHeight="1">
      <c r="A4692" s="587"/>
      <c r="B4692" s="291">
        <v>3</v>
      </c>
      <c r="C4692" s="593" t="str">
        <f>_xlfn.CONCAT(Table1[[#This Row],[groupid]],Table1[[#This Row],[Thành phần hao phí]])</f>
        <v>3Phao thép 60T</v>
      </c>
      <c r="D4692" s="594" t="s">
        <v>108</v>
      </c>
      <c r="E4692" s="589" t="s">
        <v>109</v>
      </c>
      <c r="F4692" s="588" t="s">
        <v>103</v>
      </c>
      <c r="G4692" s="595">
        <v>9.4E-2</v>
      </c>
      <c r="H4692" s="590">
        <v>115189</v>
      </c>
      <c r="I4692" s="596">
        <v>1</v>
      </c>
      <c r="J4692" s="591">
        <v>10828</v>
      </c>
    </row>
    <row r="4693" spans="1:10" ht="15" customHeight="1">
      <c r="A4693" s="587"/>
      <c r="B4693" s="291">
        <v>3</v>
      </c>
      <c r="C4693" s="593" t="str">
        <f>_xlfn.CONCAT(Table1[[#This Row],[groupid]],Table1[[#This Row],[Thành phần hao phí]])</f>
        <v>3Tàu kéo 75CV</v>
      </c>
      <c r="D4693" s="594" t="s">
        <v>123</v>
      </c>
      <c r="E4693" s="589" t="s">
        <v>124</v>
      </c>
      <c r="F4693" s="588" t="s">
        <v>103</v>
      </c>
      <c r="G4693" s="595">
        <v>9.4E-2</v>
      </c>
      <c r="H4693" s="590">
        <v>3538558</v>
      </c>
      <c r="I4693" s="596">
        <v>1</v>
      </c>
      <c r="J4693" s="591">
        <v>332624</v>
      </c>
    </row>
    <row r="4694" spans="1:10" ht="15" customHeight="1">
      <c r="A4694" s="587"/>
      <c r="B4694" s="291">
        <v>3</v>
      </c>
      <c r="C4694" s="593" t="str">
        <f>_xlfn.CONCAT(Table1[[#This Row],[groupid]],Table1[[#This Row],[Thành phần hao phí]])</f>
        <v>3Cộng</v>
      </c>
      <c r="D4694" s="594"/>
      <c r="E4694" s="589" t="s">
        <v>314</v>
      </c>
      <c r="F4694" s="588"/>
      <c r="G4694" s="595"/>
      <c r="H4694" s="590"/>
      <c r="I4694" s="596"/>
      <c r="J4694" s="591">
        <v>343452</v>
      </c>
    </row>
    <row r="4695" spans="1:10" ht="15" customHeight="1">
      <c r="A4695" s="587">
        <v>4</v>
      </c>
      <c r="B4695" s="291">
        <v>4</v>
      </c>
      <c r="C4695" s="593" t="str">
        <f>_xlfn.CONCAT(Table1[[#This Row],[groupid]],Table1[[#This Row],[Thành phần hao phí]])</f>
        <v>4Vận chuyển đất, cát đổ đi bằng tàu kéo 360CV, sà lan 400 tấn, vận chuyển 1 km tiếp theo, cự ly &lt;= 6km</v>
      </c>
      <c r="D4695" s="594" t="s">
        <v>60</v>
      </c>
      <c r="E4695" s="589" t="s">
        <v>61</v>
      </c>
      <c r="F4695" s="588" t="s">
        <v>54</v>
      </c>
      <c r="G4695" s="595">
        <v>1</v>
      </c>
      <c r="H4695" s="590"/>
      <c r="I4695" s="596"/>
      <c r="J4695" s="591"/>
    </row>
    <row r="4696" spans="1:10" ht="15" customHeight="1">
      <c r="A4696" s="587"/>
      <c r="B4696" s="291">
        <v>4</v>
      </c>
      <c r="C4696" s="593" t="str">
        <f>_xlfn.CONCAT(Table1[[#This Row],[groupid]],Table1[[#This Row],[Thành phần hao phí]])</f>
        <v>4c) Máy thi công</v>
      </c>
      <c r="D4696" s="594"/>
      <c r="E4696" s="589" t="s">
        <v>230</v>
      </c>
      <c r="F4696" s="588"/>
      <c r="G4696" s="595"/>
      <c r="H4696" s="590"/>
      <c r="I4696" s="596"/>
      <c r="J4696" s="591">
        <v>555370</v>
      </c>
    </row>
    <row r="4697" spans="1:10" ht="15" customHeight="1">
      <c r="A4697" s="587"/>
      <c r="B4697" s="291">
        <v>4</v>
      </c>
      <c r="C4697" s="593" t="str">
        <f>_xlfn.CONCAT(Table1[[#This Row],[groupid]],Table1[[#This Row],[Thành phần hao phí]])</f>
        <v>4Phao thép 60T</v>
      </c>
      <c r="D4697" s="594" t="s">
        <v>108</v>
      </c>
      <c r="E4697" s="589" t="s">
        <v>109</v>
      </c>
      <c r="F4697" s="588" t="s">
        <v>103</v>
      </c>
      <c r="G4697" s="595">
        <v>0.08</v>
      </c>
      <c r="H4697" s="590">
        <v>115189</v>
      </c>
      <c r="I4697" s="596">
        <v>1.9</v>
      </c>
      <c r="J4697" s="591">
        <v>17509</v>
      </c>
    </row>
    <row r="4698" spans="1:10" ht="15" customHeight="1">
      <c r="A4698" s="587"/>
      <c r="B4698" s="291">
        <v>4</v>
      </c>
      <c r="C4698" s="593" t="str">
        <f>_xlfn.CONCAT(Table1[[#This Row],[groupid]],Table1[[#This Row],[Thành phần hao phí]])</f>
        <v>4Tàu kéo 75CV</v>
      </c>
      <c r="D4698" s="594" t="s">
        <v>123</v>
      </c>
      <c r="E4698" s="589" t="s">
        <v>124</v>
      </c>
      <c r="F4698" s="588" t="s">
        <v>103</v>
      </c>
      <c r="G4698" s="595">
        <v>0.08</v>
      </c>
      <c r="H4698" s="590">
        <v>3538558</v>
      </c>
      <c r="I4698" s="596">
        <v>1.9</v>
      </c>
      <c r="J4698" s="591">
        <v>537861</v>
      </c>
    </row>
    <row r="4699" spans="1:10" ht="15" customHeight="1">
      <c r="A4699" s="587"/>
      <c r="B4699" s="291">
        <v>4</v>
      </c>
      <c r="C4699" s="593" t="str">
        <f>_xlfn.CONCAT(Table1[[#This Row],[groupid]],Table1[[#This Row],[Thành phần hao phí]])</f>
        <v>4Cộng</v>
      </c>
      <c r="D4699" s="594"/>
      <c r="E4699" s="589" t="s">
        <v>314</v>
      </c>
      <c r="F4699" s="588"/>
      <c r="G4699" s="595"/>
      <c r="H4699" s="590"/>
      <c r="I4699" s="596"/>
      <c r="J4699" s="591">
        <v>555370</v>
      </c>
    </row>
    <row r="4700" spans="1:10" ht="15" customHeight="1">
      <c r="A4700" s="587">
        <v>5</v>
      </c>
      <c r="B4700" s="291">
        <v>5</v>
      </c>
      <c r="C4700" s="593" t="str">
        <f>_xlfn.CONCAT(Table1[[#This Row],[groupid]],Table1[[#This Row],[Thành phần hao phí]])</f>
        <v>5Đào xúc bùn lên xà lan 400T bằng máy đào gầu dây &lt;1,25m3, (máy đào đứng trên phao thép trọng tải 60T)</v>
      </c>
      <c r="D4700" s="594" t="s">
        <v>63</v>
      </c>
      <c r="E4700" s="589" t="s">
        <v>64</v>
      </c>
      <c r="F4700" s="588" t="s">
        <v>54</v>
      </c>
      <c r="G4700" s="595">
        <v>1</v>
      </c>
      <c r="H4700" s="590"/>
      <c r="I4700" s="596"/>
      <c r="J4700" s="591"/>
    </row>
    <row r="4701" spans="1:10" ht="15" customHeight="1">
      <c r="A4701" s="587"/>
      <c r="B4701" s="291">
        <v>5</v>
      </c>
      <c r="C4701" s="593" t="str">
        <f>_xlfn.CONCAT(Table1[[#This Row],[groupid]],Table1[[#This Row],[Thành phần hao phí]])</f>
        <v>5b) Nhân công</v>
      </c>
      <c r="D4701" s="594"/>
      <c r="E4701" s="589" t="s">
        <v>229</v>
      </c>
      <c r="F4701" s="588"/>
      <c r="G4701" s="595"/>
      <c r="H4701" s="590"/>
      <c r="I4701" s="596"/>
      <c r="J4701" s="591">
        <v>88740</v>
      </c>
    </row>
    <row r="4702" spans="1:10" ht="15" customHeight="1">
      <c r="A4702" s="587"/>
      <c r="B4702" s="291">
        <v>5</v>
      </c>
      <c r="C4702" s="593" t="str">
        <f>_xlfn.CONCAT(Table1[[#This Row],[groupid]],Table1[[#This Row],[Thành phần hao phí]])</f>
        <v>5Nhân công 3,5/7, nhóm 1</v>
      </c>
      <c r="D4702" s="594" t="s">
        <v>96</v>
      </c>
      <c r="E4702" s="589" t="s">
        <v>97</v>
      </c>
      <c r="F4702" s="588" t="s">
        <v>93</v>
      </c>
      <c r="G4702" s="595">
        <v>0.36</v>
      </c>
      <c r="H4702" s="590">
        <v>246500</v>
      </c>
      <c r="I4702" s="596">
        <v>1</v>
      </c>
      <c r="J4702" s="591">
        <v>88740</v>
      </c>
    </row>
    <row r="4703" spans="1:10" ht="15" customHeight="1">
      <c r="A4703" s="587"/>
      <c r="B4703" s="291">
        <v>5</v>
      </c>
      <c r="C4703" s="593" t="str">
        <f>_xlfn.CONCAT(Table1[[#This Row],[groupid]],Table1[[#This Row],[Thành phần hao phí]])</f>
        <v>5c) Máy thi công</v>
      </c>
      <c r="D4703" s="594"/>
      <c r="E4703" s="589" t="s">
        <v>230</v>
      </c>
      <c r="F4703" s="588"/>
      <c r="G4703" s="595"/>
      <c r="H4703" s="590"/>
      <c r="I4703" s="596"/>
      <c r="J4703" s="591">
        <v>1007960</v>
      </c>
    </row>
    <row r="4704" spans="1:10" ht="15" customHeight="1">
      <c r="A4704" s="587"/>
      <c r="B4704" s="291">
        <v>5</v>
      </c>
      <c r="C4704" s="593" t="str">
        <f>_xlfn.CONCAT(Table1[[#This Row],[groupid]],Table1[[#This Row],[Thành phần hao phí]])</f>
        <v>5Máy đào gầu dây 1,2m3</v>
      </c>
      <c r="D4704" s="594" t="s">
        <v>105</v>
      </c>
      <c r="E4704" s="589" t="s">
        <v>106</v>
      </c>
      <c r="F4704" s="588" t="s">
        <v>103</v>
      </c>
      <c r="G4704" s="595">
        <v>0.192</v>
      </c>
      <c r="H4704" s="590">
        <v>3565793</v>
      </c>
      <c r="I4704" s="596">
        <v>1</v>
      </c>
      <c r="J4704" s="591">
        <v>684632</v>
      </c>
    </row>
    <row r="4705" spans="1:10" ht="15" customHeight="1">
      <c r="A4705" s="587"/>
      <c r="B4705" s="291">
        <v>5</v>
      </c>
      <c r="C4705" s="593" t="str">
        <f>_xlfn.CONCAT(Table1[[#This Row],[groupid]],Table1[[#This Row],[Thành phần hao phí]])</f>
        <v>5Sà lan 250T</v>
      </c>
      <c r="D4705" s="594" t="s">
        <v>113</v>
      </c>
      <c r="E4705" s="589" t="s">
        <v>114</v>
      </c>
      <c r="F4705" s="588" t="s">
        <v>103</v>
      </c>
      <c r="G4705" s="595">
        <v>0.192</v>
      </c>
      <c r="H4705" s="590">
        <v>677592</v>
      </c>
      <c r="I4705" s="596">
        <v>1</v>
      </c>
      <c r="J4705" s="591">
        <v>130098</v>
      </c>
    </row>
    <row r="4706" spans="1:10" ht="15" customHeight="1">
      <c r="A4706" s="587"/>
      <c r="B4706" s="291">
        <v>5</v>
      </c>
      <c r="C4706" s="593" t="str">
        <f>_xlfn.CONCAT(Table1[[#This Row],[groupid]],Table1[[#This Row],[Thành phần hao phí]])</f>
        <v>5Phao thép 60T chứa bùn</v>
      </c>
      <c r="D4706" s="594" t="s">
        <v>108</v>
      </c>
      <c r="E4706" s="589" t="s">
        <v>111</v>
      </c>
      <c r="F4706" s="588" t="s">
        <v>103</v>
      </c>
      <c r="G4706" s="595">
        <v>0.192</v>
      </c>
      <c r="H4706" s="590">
        <v>115189</v>
      </c>
      <c r="I4706" s="596">
        <v>1</v>
      </c>
      <c r="J4706" s="591">
        <v>22116</v>
      </c>
    </row>
    <row r="4707" spans="1:10" ht="15" customHeight="1">
      <c r="A4707" s="587"/>
      <c r="B4707" s="291">
        <v>5</v>
      </c>
      <c r="C4707" s="593" t="str">
        <f>_xlfn.CONCAT(Table1[[#This Row],[groupid]],Table1[[#This Row],[Thành phần hao phí]])</f>
        <v>5Sà lan 400T nhận bùn</v>
      </c>
      <c r="D4707" s="594" t="s">
        <v>116</v>
      </c>
      <c r="E4707" s="589" t="s">
        <v>119</v>
      </c>
      <c r="F4707" s="588" t="s">
        <v>103</v>
      </c>
      <c r="G4707" s="595">
        <v>0.192</v>
      </c>
      <c r="H4707" s="590">
        <v>891221</v>
      </c>
      <c r="I4707" s="596">
        <v>1</v>
      </c>
      <c r="J4707" s="591">
        <v>171114</v>
      </c>
    </row>
    <row r="4708" spans="1:10" ht="15" customHeight="1">
      <c r="A4708" s="587"/>
      <c r="B4708" s="291">
        <v>5</v>
      </c>
      <c r="C4708" s="593" t="str">
        <f>_xlfn.CONCAT(Table1[[#This Row],[groupid]],Table1[[#This Row],[Thành phần hao phí]])</f>
        <v>5Cộng</v>
      </c>
      <c r="D4708" s="594"/>
      <c r="E4708" s="589" t="s">
        <v>314</v>
      </c>
      <c r="F4708" s="588"/>
      <c r="G4708" s="595"/>
      <c r="H4708" s="590"/>
      <c r="I4708" s="596"/>
      <c r="J4708" s="591">
        <v>1007960</v>
      </c>
    </row>
    <row r="4709" spans="1:10" ht="15" customHeight="1">
      <c r="A4709" s="587">
        <v>6</v>
      </c>
      <c r="B4709" s="291">
        <v>6</v>
      </c>
      <c r="C4709" s="593" t="str">
        <f>_xlfn.CONCAT(Table1[[#This Row],[groupid]],Table1[[#This Row],[Thành phần hao phí]])</f>
        <v>6Vận chuyển đất, bùn đổ đi bằng tàu kéo 360CV, sà lan 400 tấn, vận chuyển 1 km đầu</v>
      </c>
      <c r="D4709" s="594" t="s">
        <v>57</v>
      </c>
      <c r="E4709" s="589" t="s">
        <v>67</v>
      </c>
      <c r="F4709" s="588" t="s">
        <v>54</v>
      </c>
      <c r="G4709" s="595">
        <v>1</v>
      </c>
      <c r="H4709" s="590"/>
      <c r="I4709" s="596"/>
      <c r="J4709" s="591"/>
    </row>
    <row r="4710" spans="1:10" ht="15" customHeight="1">
      <c r="A4710" s="587"/>
      <c r="B4710" s="291">
        <v>6</v>
      </c>
      <c r="C4710" s="593" t="str">
        <f>_xlfn.CONCAT(Table1[[#This Row],[groupid]],Table1[[#This Row],[Thành phần hao phí]])</f>
        <v>6c) Máy thi công</v>
      </c>
      <c r="D4710" s="594"/>
      <c r="E4710" s="589" t="s">
        <v>230</v>
      </c>
      <c r="F4710" s="588"/>
      <c r="G4710" s="595"/>
      <c r="H4710" s="590"/>
      <c r="I4710" s="596"/>
      <c r="J4710" s="591">
        <v>634088</v>
      </c>
    </row>
    <row r="4711" spans="1:10" ht="15" customHeight="1">
      <c r="A4711" s="587"/>
      <c r="B4711" s="291">
        <v>6</v>
      </c>
      <c r="C4711" s="593" t="str">
        <f>_xlfn.CONCAT(Table1[[#This Row],[groupid]],Table1[[#This Row],[Thành phần hao phí]])</f>
        <v>6Sà lan 400T</v>
      </c>
      <c r="D4711" s="594" t="s">
        <v>116</v>
      </c>
      <c r="E4711" s="589" t="s">
        <v>117</v>
      </c>
      <c r="F4711" s="588" t="s">
        <v>103</v>
      </c>
      <c r="G4711" s="595">
        <v>9.4E-2</v>
      </c>
      <c r="H4711" s="590">
        <v>891221</v>
      </c>
      <c r="I4711" s="596">
        <v>1</v>
      </c>
      <c r="J4711" s="591">
        <v>83775</v>
      </c>
    </row>
    <row r="4712" spans="1:10" ht="15" customHeight="1">
      <c r="A4712" s="587"/>
      <c r="B4712" s="291">
        <v>6</v>
      </c>
      <c r="C4712" s="593" t="str">
        <f>_xlfn.CONCAT(Table1[[#This Row],[groupid]],Table1[[#This Row],[Thành phần hao phí]])</f>
        <v>6Tàu kéo 360CV</v>
      </c>
      <c r="D4712" s="594" t="s">
        <v>120</v>
      </c>
      <c r="E4712" s="589" t="s">
        <v>121</v>
      </c>
      <c r="F4712" s="588" t="s">
        <v>103</v>
      </c>
      <c r="G4712" s="595">
        <v>9.4E-2</v>
      </c>
      <c r="H4712" s="590">
        <v>5854397</v>
      </c>
      <c r="I4712" s="596">
        <v>1</v>
      </c>
      <c r="J4712" s="591">
        <v>550313</v>
      </c>
    </row>
    <row r="4713" spans="1:10" ht="15" customHeight="1">
      <c r="A4713" s="587"/>
      <c r="B4713" s="291">
        <v>6</v>
      </c>
      <c r="C4713" s="593" t="str">
        <f>_xlfn.CONCAT(Table1[[#This Row],[groupid]],Table1[[#This Row],[Thành phần hao phí]])</f>
        <v>6Cộng</v>
      </c>
      <c r="D4713" s="594"/>
      <c r="E4713" s="589" t="s">
        <v>314</v>
      </c>
      <c r="F4713" s="588"/>
      <c r="G4713" s="595"/>
      <c r="H4713" s="590"/>
      <c r="I4713" s="596"/>
      <c r="J4713" s="591">
        <v>634088</v>
      </c>
    </row>
    <row r="4714" spans="1:10" ht="15" customHeight="1">
      <c r="A4714" s="587">
        <v>7</v>
      </c>
      <c r="B4714" s="291">
        <v>7</v>
      </c>
      <c r="C4714" s="593" t="str">
        <f>_xlfn.CONCAT(Table1[[#This Row],[groupid]],Table1[[#This Row],[Thành phần hao phí]])</f>
        <v>7Vận chuyển đất, bùn đổ đi bằng tàu kéo 360CV, sà lan 400 tấn, vận chuyển 1 km tiếp theo, cự ly &lt;= 6km</v>
      </c>
      <c r="D4714" s="594" t="s">
        <v>60</v>
      </c>
      <c r="E4714" s="589" t="s">
        <v>69</v>
      </c>
      <c r="F4714" s="588" t="s">
        <v>54</v>
      </c>
      <c r="G4714" s="595">
        <v>1</v>
      </c>
      <c r="H4714" s="590"/>
      <c r="I4714" s="596"/>
      <c r="J4714" s="591"/>
    </row>
    <row r="4715" spans="1:10" ht="15" customHeight="1">
      <c r="A4715" s="587"/>
      <c r="B4715" s="291">
        <v>7</v>
      </c>
      <c r="C4715" s="593" t="str">
        <f>_xlfn.CONCAT(Table1[[#This Row],[groupid]],Table1[[#This Row],[Thành phần hao phí]])</f>
        <v>7c) Máy thi công</v>
      </c>
      <c r="D4715" s="594"/>
      <c r="E4715" s="589" t="s">
        <v>230</v>
      </c>
      <c r="F4715" s="588"/>
      <c r="G4715" s="595"/>
      <c r="H4715" s="590"/>
      <c r="I4715" s="596"/>
      <c r="J4715" s="591">
        <v>2698247</v>
      </c>
    </row>
    <row r="4716" spans="1:10" ht="15" customHeight="1">
      <c r="A4716" s="587"/>
      <c r="B4716" s="291">
        <v>7</v>
      </c>
      <c r="C4716" s="593" t="str">
        <f>_xlfn.CONCAT(Table1[[#This Row],[groupid]],Table1[[#This Row],[Thành phần hao phí]])</f>
        <v>7Sà lan 400T</v>
      </c>
      <c r="D4716" s="594" t="s">
        <v>116</v>
      </c>
      <c r="E4716" s="589" t="s">
        <v>117</v>
      </c>
      <c r="F4716" s="588" t="s">
        <v>103</v>
      </c>
      <c r="G4716" s="595">
        <v>0.08</v>
      </c>
      <c r="H4716" s="590">
        <v>891221</v>
      </c>
      <c r="I4716" s="596">
        <v>5</v>
      </c>
      <c r="J4716" s="591">
        <v>356488</v>
      </c>
    </row>
    <row r="4717" spans="1:10" ht="15" customHeight="1">
      <c r="A4717" s="587"/>
      <c r="B4717" s="291">
        <v>7</v>
      </c>
      <c r="C4717" s="593" t="str">
        <f>_xlfn.CONCAT(Table1[[#This Row],[groupid]],Table1[[#This Row],[Thành phần hao phí]])</f>
        <v>7Tàu kéo 360CV</v>
      </c>
      <c r="D4717" s="594" t="s">
        <v>120</v>
      </c>
      <c r="E4717" s="589" t="s">
        <v>121</v>
      </c>
      <c r="F4717" s="588" t="s">
        <v>103</v>
      </c>
      <c r="G4717" s="595">
        <v>0.08</v>
      </c>
      <c r="H4717" s="590">
        <v>5854397</v>
      </c>
      <c r="I4717" s="596">
        <v>5</v>
      </c>
      <c r="J4717" s="591">
        <v>2341759</v>
      </c>
    </row>
    <row r="4718" spans="1:10" ht="15" customHeight="1">
      <c r="A4718" s="587"/>
      <c r="B4718" s="291">
        <v>7</v>
      </c>
      <c r="C4718" s="593" t="str">
        <f>_xlfn.CONCAT(Table1[[#This Row],[groupid]],Table1[[#This Row],[Thành phần hao phí]])</f>
        <v>7Cộng</v>
      </c>
      <c r="D4718" s="594"/>
      <c r="E4718" s="589" t="s">
        <v>314</v>
      </c>
      <c r="F4718" s="588"/>
      <c r="G4718" s="595"/>
      <c r="H4718" s="590"/>
      <c r="I4718" s="596"/>
      <c r="J4718" s="591">
        <v>2698247</v>
      </c>
    </row>
    <row r="4719" spans="1:10" ht="15" customHeight="1">
      <c r="A4719" s="587">
        <v>8</v>
      </c>
      <c r="B4719" s="291">
        <v>8</v>
      </c>
      <c r="C4719" s="593" t="str">
        <f>_xlfn.CONCAT(Table1[[#This Row],[groupid]],Table1[[#This Row],[Thành phần hao phí]])</f>
        <v>8Vận chuyển đất, bùn đổ đi bằng tàu kéo 360CV, sà lan 400 tấn, vận chuyển 1 km tiếp theo, cự ly từ 6 - 20km</v>
      </c>
      <c r="D4719" s="594" t="s">
        <v>71</v>
      </c>
      <c r="E4719" s="589" t="s">
        <v>72</v>
      </c>
      <c r="F4719" s="588" t="s">
        <v>54</v>
      </c>
      <c r="G4719" s="595">
        <v>1</v>
      </c>
      <c r="H4719" s="590"/>
      <c r="I4719" s="596"/>
      <c r="J4719" s="591"/>
    </row>
    <row r="4720" spans="1:10" ht="15" customHeight="1">
      <c r="A4720" s="587"/>
      <c r="B4720" s="291">
        <v>8</v>
      </c>
      <c r="C4720" s="593" t="str">
        <f>_xlfn.CONCAT(Table1[[#This Row],[groupid]],Table1[[#This Row],[Thành phần hao phí]])</f>
        <v>8c) Máy thi công</v>
      </c>
      <c r="D4720" s="594"/>
      <c r="E4720" s="589" t="s">
        <v>230</v>
      </c>
      <c r="F4720" s="588"/>
      <c r="G4720" s="595"/>
      <c r="H4720" s="590"/>
      <c r="I4720" s="596"/>
      <c r="J4720" s="591">
        <v>6705145</v>
      </c>
    </row>
    <row r="4721" spans="1:10" ht="15" customHeight="1">
      <c r="A4721" s="587"/>
      <c r="B4721" s="291">
        <v>8</v>
      </c>
      <c r="C4721" s="593" t="str">
        <f>_xlfn.CONCAT(Table1[[#This Row],[groupid]],Table1[[#This Row],[Thành phần hao phí]])</f>
        <v>8Sà lan 400T</v>
      </c>
      <c r="D4721" s="594" t="s">
        <v>116</v>
      </c>
      <c r="E4721" s="589" t="s">
        <v>117</v>
      </c>
      <c r="F4721" s="588" t="s">
        <v>103</v>
      </c>
      <c r="G4721" s="595">
        <v>7.0999999999999994E-2</v>
      </c>
      <c r="H4721" s="590">
        <v>891221</v>
      </c>
      <c r="I4721" s="596">
        <v>14</v>
      </c>
      <c r="J4721" s="591">
        <v>885874</v>
      </c>
    </row>
    <row r="4722" spans="1:10" ht="15" customHeight="1">
      <c r="A4722" s="587"/>
      <c r="B4722" s="291">
        <v>8</v>
      </c>
      <c r="C4722" s="593" t="str">
        <f>_xlfn.CONCAT(Table1[[#This Row],[groupid]],Table1[[#This Row],[Thành phần hao phí]])</f>
        <v>8Tàu kéo 360CV</v>
      </c>
      <c r="D4722" s="594" t="s">
        <v>120</v>
      </c>
      <c r="E4722" s="589" t="s">
        <v>121</v>
      </c>
      <c r="F4722" s="588" t="s">
        <v>103</v>
      </c>
      <c r="G4722" s="595">
        <v>7.0999999999999994E-2</v>
      </c>
      <c r="H4722" s="590">
        <v>5854397</v>
      </c>
      <c r="I4722" s="596">
        <v>14</v>
      </c>
      <c r="J4722" s="591">
        <v>5819271</v>
      </c>
    </row>
    <row r="4723" spans="1:10" ht="15" customHeight="1">
      <c r="A4723" s="587"/>
      <c r="B4723" s="291">
        <v>8</v>
      </c>
      <c r="C4723" s="593" t="str">
        <f>_xlfn.CONCAT(Table1[[#This Row],[groupid]],Table1[[#This Row],[Thành phần hao phí]])</f>
        <v>8Cộng</v>
      </c>
      <c r="D4723" s="594"/>
      <c r="E4723" s="589" t="s">
        <v>314</v>
      </c>
      <c r="F4723" s="588"/>
      <c r="G4723" s="595"/>
      <c r="H4723" s="590"/>
      <c r="I4723" s="596"/>
      <c r="J4723" s="591">
        <v>6705145</v>
      </c>
    </row>
    <row r="4724" spans="1:10" ht="15" customHeight="1">
      <c r="A4724" s="587">
        <v>9</v>
      </c>
      <c r="B4724" s="291">
        <v>9</v>
      </c>
      <c r="C4724" s="593" t="str">
        <f>_xlfn.CONCAT(Table1[[#This Row],[groupid]],Table1[[#This Row],[Thành phần hao phí]])</f>
        <v>9Vận chuyển đất, bùn đổ đi bằng tàu kéo 360CV, sà lan 400 tấn, vận chuyển 1 km tiếp theo, cự ly &gt; 20km</v>
      </c>
      <c r="D4724" s="594" t="s">
        <v>74</v>
      </c>
      <c r="E4724" s="589" t="s">
        <v>75</v>
      </c>
      <c r="F4724" s="588" t="s">
        <v>54</v>
      </c>
      <c r="G4724" s="595">
        <v>1</v>
      </c>
      <c r="H4724" s="590"/>
      <c r="I4724" s="596"/>
      <c r="J4724" s="591"/>
    </row>
    <row r="4725" spans="1:10" ht="15" customHeight="1">
      <c r="A4725" s="587"/>
      <c r="B4725" s="291">
        <v>9</v>
      </c>
      <c r="C4725" s="593" t="str">
        <f>_xlfn.CONCAT(Table1[[#This Row],[groupid]],Table1[[#This Row],[Thành phần hao phí]])</f>
        <v>9c) Máy thi công</v>
      </c>
      <c r="D4725" s="594"/>
      <c r="E4725" s="589" t="s">
        <v>230</v>
      </c>
      <c r="F4725" s="588"/>
      <c r="G4725" s="595"/>
      <c r="H4725" s="590"/>
      <c r="I4725" s="596"/>
      <c r="J4725" s="591">
        <v>279269</v>
      </c>
    </row>
    <row r="4726" spans="1:10" ht="15" customHeight="1">
      <c r="A4726" s="587"/>
      <c r="B4726" s="291">
        <v>9</v>
      </c>
      <c r="C4726" s="593" t="str">
        <f>_xlfn.CONCAT(Table1[[#This Row],[groupid]],Table1[[#This Row],[Thành phần hao phí]])</f>
        <v>9Sà lan 400T</v>
      </c>
      <c r="D4726" s="594" t="s">
        <v>116</v>
      </c>
      <c r="E4726" s="589" t="s">
        <v>117</v>
      </c>
      <c r="F4726" s="588" t="s">
        <v>103</v>
      </c>
      <c r="G4726" s="595">
        <v>6.9000000000000006E-2</v>
      </c>
      <c r="H4726" s="590">
        <v>891221</v>
      </c>
      <c r="I4726" s="596">
        <v>0.6</v>
      </c>
      <c r="J4726" s="591">
        <v>36897</v>
      </c>
    </row>
    <row r="4727" spans="1:10" ht="15" customHeight="1">
      <c r="A4727" s="587"/>
      <c r="B4727" s="291">
        <v>9</v>
      </c>
      <c r="C4727" s="593" t="str">
        <f>_xlfn.CONCAT(Table1[[#This Row],[groupid]],Table1[[#This Row],[Thành phần hao phí]])</f>
        <v>9Tàu kéo 360CV</v>
      </c>
      <c r="D4727" s="594" t="s">
        <v>120</v>
      </c>
      <c r="E4727" s="589" t="s">
        <v>121</v>
      </c>
      <c r="F4727" s="588" t="s">
        <v>103</v>
      </c>
      <c r="G4727" s="595">
        <v>6.9000000000000006E-2</v>
      </c>
      <c r="H4727" s="590">
        <v>5854397</v>
      </c>
      <c r="I4727" s="596">
        <v>0.6</v>
      </c>
      <c r="J4727" s="591">
        <v>242372</v>
      </c>
    </row>
    <row r="4728" spans="1:10" ht="15" customHeight="1">
      <c r="A4728" s="587"/>
      <c r="B4728" s="291">
        <v>9</v>
      </c>
      <c r="C4728" s="593" t="str">
        <f>_xlfn.CONCAT(Table1[[#This Row],[groupid]],Table1[[#This Row],[Thành phần hao phí]])</f>
        <v>9Cộng</v>
      </c>
      <c r="D4728" s="594"/>
      <c r="E4728" s="589" t="s">
        <v>314</v>
      </c>
      <c r="F4728" s="588"/>
      <c r="G4728" s="595"/>
      <c r="H4728" s="590"/>
      <c r="I4728" s="596"/>
      <c r="J4728" s="591">
        <v>279269</v>
      </c>
    </row>
    <row r="4729" spans="1:10" ht="15" customHeight="1">
      <c r="A4729" s="587">
        <v>10</v>
      </c>
      <c r="B4729" s="291">
        <v>10</v>
      </c>
      <c r="C4729" s="593" t="str">
        <f>_xlfn.CONCAT(Table1[[#This Row],[groupid]],Table1[[#This Row],[Thành phần hao phí]])</f>
        <v>10Vận chuyển đất từ sà lan 400T lên bờ bằng máy đào gầu dây 1,2m3, chiều cao đổ đất &lt;= 3m, bùn đặc</v>
      </c>
      <c r="D4729" s="594" t="s">
        <v>63</v>
      </c>
      <c r="E4729" s="589" t="s">
        <v>77</v>
      </c>
      <c r="F4729" s="588" t="s">
        <v>54</v>
      </c>
      <c r="G4729" s="595">
        <v>1</v>
      </c>
      <c r="H4729" s="590"/>
      <c r="I4729" s="596"/>
      <c r="J4729" s="591"/>
    </row>
    <row r="4730" spans="1:10" ht="15" customHeight="1">
      <c r="A4730" s="587"/>
      <c r="B4730" s="291">
        <v>10</v>
      </c>
      <c r="C4730" s="593" t="str">
        <f>_xlfn.CONCAT(Table1[[#This Row],[groupid]],Table1[[#This Row],[Thành phần hao phí]])</f>
        <v>10b) Nhân công</v>
      </c>
      <c r="D4730" s="594"/>
      <c r="E4730" s="589" t="s">
        <v>229</v>
      </c>
      <c r="F4730" s="588"/>
      <c r="G4730" s="595"/>
      <c r="H4730" s="590"/>
      <c r="I4730" s="596"/>
      <c r="J4730" s="591">
        <v>88740</v>
      </c>
    </row>
    <row r="4731" spans="1:10" ht="15" customHeight="1">
      <c r="A4731" s="587"/>
      <c r="B4731" s="291">
        <v>10</v>
      </c>
      <c r="C4731" s="593" t="str">
        <f>_xlfn.CONCAT(Table1[[#This Row],[groupid]],Table1[[#This Row],[Thành phần hao phí]])</f>
        <v>10Nhân công 3,5/7, nhóm 1</v>
      </c>
      <c r="D4731" s="594" t="s">
        <v>96</v>
      </c>
      <c r="E4731" s="589" t="s">
        <v>97</v>
      </c>
      <c r="F4731" s="588" t="s">
        <v>93</v>
      </c>
      <c r="G4731" s="595">
        <v>0.36</v>
      </c>
      <c r="H4731" s="590">
        <v>246500</v>
      </c>
      <c r="I4731" s="596">
        <v>1</v>
      </c>
      <c r="J4731" s="591">
        <v>88740</v>
      </c>
    </row>
    <row r="4732" spans="1:10" ht="15" customHeight="1">
      <c r="A4732" s="587"/>
      <c r="B4732" s="291">
        <v>10</v>
      </c>
      <c r="C4732" s="593" t="str">
        <f>_xlfn.CONCAT(Table1[[#This Row],[groupid]],Table1[[#This Row],[Thành phần hao phí]])</f>
        <v>10c) Máy thi công</v>
      </c>
      <c r="D4732" s="594"/>
      <c r="E4732" s="589" t="s">
        <v>230</v>
      </c>
      <c r="F4732" s="588"/>
      <c r="G4732" s="595"/>
      <c r="H4732" s="590"/>
      <c r="I4732" s="596"/>
      <c r="J4732" s="591">
        <v>985844</v>
      </c>
    </row>
    <row r="4733" spans="1:10" ht="15" customHeight="1">
      <c r="A4733" s="587"/>
      <c r="B4733" s="291">
        <v>10</v>
      </c>
      <c r="C4733" s="593" t="str">
        <f>_xlfn.CONCAT(Table1[[#This Row],[groupid]],Table1[[#This Row],[Thành phần hao phí]])</f>
        <v>10Máy đào gầu dây 1,2m3</v>
      </c>
      <c r="D4733" s="594" t="s">
        <v>105</v>
      </c>
      <c r="E4733" s="589" t="s">
        <v>106</v>
      </c>
      <c r="F4733" s="588" t="s">
        <v>103</v>
      </c>
      <c r="G4733" s="595">
        <v>0.192</v>
      </c>
      <c r="H4733" s="590">
        <v>3565793</v>
      </c>
      <c r="I4733" s="596">
        <v>1</v>
      </c>
      <c r="J4733" s="591">
        <v>684632</v>
      </c>
    </row>
    <row r="4734" spans="1:10" ht="15" customHeight="1">
      <c r="A4734" s="587"/>
      <c r="B4734" s="291">
        <v>10</v>
      </c>
      <c r="C4734" s="593" t="str">
        <f>_xlfn.CONCAT(Table1[[#This Row],[groupid]],Table1[[#This Row],[Thành phần hao phí]])</f>
        <v>10Sà lan 250T</v>
      </c>
      <c r="D4734" s="594" t="s">
        <v>113</v>
      </c>
      <c r="E4734" s="589" t="s">
        <v>114</v>
      </c>
      <c r="F4734" s="588" t="s">
        <v>103</v>
      </c>
      <c r="G4734" s="595">
        <v>0.192</v>
      </c>
      <c r="H4734" s="590">
        <v>677592</v>
      </c>
      <c r="I4734" s="596">
        <v>1</v>
      </c>
      <c r="J4734" s="591">
        <v>130098</v>
      </c>
    </row>
    <row r="4735" spans="1:10" ht="15" customHeight="1">
      <c r="A4735" s="587"/>
      <c r="B4735" s="291">
        <v>10</v>
      </c>
      <c r="C4735" s="593" t="str">
        <f>_xlfn.CONCAT(Table1[[#This Row],[groupid]],Table1[[#This Row],[Thành phần hao phí]])</f>
        <v>10Sà lan 400T</v>
      </c>
      <c r="D4735" s="594" t="s">
        <v>116</v>
      </c>
      <c r="E4735" s="589" t="s">
        <v>117</v>
      </c>
      <c r="F4735" s="588" t="s">
        <v>103</v>
      </c>
      <c r="G4735" s="595">
        <v>0.192</v>
      </c>
      <c r="H4735" s="590">
        <v>891221</v>
      </c>
      <c r="I4735" s="596">
        <v>1</v>
      </c>
      <c r="J4735" s="591">
        <v>171114</v>
      </c>
    </row>
    <row r="4736" spans="1:10" ht="15" customHeight="1">
      <c r="A4736" s="587"/>
      <c r="B4736" s="291">
        <v>10</v>
      </c>
      <c r="C4736" s="593" t="str">
        <f>_xlfn.CONCAT(Table1[[#This Row],[groupid]],Table1[[#This Row],[Thành phần hao phí]])</f>
        <v>10Cộng</v>
      </c>
      <c r="D4736" s="594"/>
      <c r="E4736" s="589" t="s">
        <v>314</v>
      </c>
      <c r="F4736" s="588"/>
      <c r="G4736" s="595"/>
      <c r="H4736" s="590"/>
      <c r="I4736" s="596"/>
      <c r="J4736" s="591">
        <v>985844</v>
      </c>
    </row>
    <row r="4737" spans="1:10" ht="15" customHeight="1">
      <c r="A4737" s="587">
        <v>11</v>
      </c>
      <c r="B4737" s="291">
        <v>11</v>
      </c>
      <c r="C4737" s="593" t="str">
        <f>_xlfn.CONCAT(Table1[[#This Row],[groupid]],Table1[[#This Row],[Thành phần hao phí]])</f>
        <v>110</v>
      </c>
      <c r="D4737" s="594">
        <v>0</v>
      </c>
      <c r="E4737" s="589">
        <v>0</v>
      </c>
      <c r="F4737" s="588">
        <v>0</v>
      </c>
      <c r="G4737" s="595">
        <v>1</v>
      </c>
      <c r="H4737" s="590"/>
      <c r="I4737" s="596"/>
      <c r="J4737" s="591"/>
    </row>
    <row r="4738" spans="1:10" ht="15" customHeight="1">
      <c r="A4738" s="587"/>
      <c r="B4738" s="291">
        <v>11</v>
      </c>
      <c r="C4738" s="593" t="str">
        <f>_xlfn.CONCAT(Table1[[#This Row],[groupid]],Table1[[#This Row],[Thành phần hao phí]])</f>
        <v>11b) Nhân công</v>
      </c>
      <c r="D4738" s="594"/>
      <c r="E4738" s="589" t="s">
        <v>229</v>
      </c>
      <c r="F4738" s="588"/>
      <c r="G4738" s="595"/>
      <c r="H4738" s="590"/>
      <c r="I4738" s="596"/>
      <c r="J4738" s="591">
        <v>243933</v>
      </c>
    </row>
    <row r="4739" spans="1:10" ht="15" customHeight="1">
      <c r="A4739" s="587"/>
      <c r="B4739" s="291">
        <v>11</v>
      </c>
      <c r="C4739" s="593" t="str">
        <f>_xlfn.CONCAT(Table1[[#This Row],[groupid]],Table1[[#This Row],[Thành phần hao phí]])</f>
        <v>11Nhân công 3,5/7, nhóm 1</v>
      </c>
      <c r="D4739" s="594" t="s">
        <v>96</v>
      </c>
      <c r="E4739" s="589" t="s">
        <v>97</v>
      </c>
      <c r="F4739" s="588" t="s">
        <v>93</v>
      </c>
      <c r="G4739" s="595">
        <v>0.36</v>
      </c>
      <c r="H4739" s="590">
        <v>677592</v>
      </c>
      <c r="I4739" s="596">
        <v>1</v>
      </c>
      <c r="J4739" s="591">
        <v>243933</v>
      </c>
    </row>
    <row r="4740" spans="1:10" ht="15" customHeight="1">
      <c r="A4740" s="587"/>
      <c r="B4740" s="291">
        <v>11</v>
      </c>
      <c r="C4740" s="593" t="str">
        <f>_xlfn.CONCAT(Table1[[#This Row],[groupid]],Table1[[#This Row],[Thành phần hao phí]])</f>
        <v>11c) Máy thi công</v>
      </c>
      <c r="D4740" s="594"/>
      <c r="E4740" s="589" t="s">
        <v>230</v>
      </c>
      <c r="F4740" s="588"/>
      <c r="G4740" s="595"/>
      <c r="H4740" s="590"/>
      <c r="I4740" s="596"/>
      <c r="J4740" s="591">
        <v>679403</v>
      </c>
    </row>
    <row r="4741" spans="1:10" ht="15" customHeight="1">
      <c r="A4741" s="587"/>
      <c r="B4741" s="291">
        <v>11</v>
      </c>
      <c r="C4741" s="593" t="str">
        <f>_xlfn.CONCAT(Table1[[#This Row],[groupid]],Table1[[#This Row],[Thành phần hao phí]])</f>
        <v>11Máy đào gầu dây 1,2m3</v>
      </c>
      <c r="D4741" s="594" t="s">
        <v>105</v>
      </c>
      <c r="E4741" s="589" t="s">
        <v>106</v>
      </c>
      <c r="F4741" s="588" t="s">
        <v>103</v>
      </c>
      <c r="G4741" s="595">
        <v>0.192</v>
      </c>
      <c r="H4741" s="590">
        <v>3538558</v>
      </c>
      <c r="I4741" s="596">
        <v>1</v>
      </c>
      <c r="J4741" s="591">
        <v>679403</v>
      </c>
    </row>
    <row r="4742" spans="1:10" ht="15" customHeight="1">
      <c r="A4742" s="587"/>
      <c r="B4742" s="291">
        <v>11</v>
      </c>
      <c r="C4742" s="593" t="str">
        <f>_xlfn.CONCAT(Table1[[#This Row],[groupid]],Table1[[#This Row],[Thành phần hao phí]])</f>
        <v>11Sà lan 250T</v>
      </c>
      <c r="D4742" s="594" t="s">
        <v>113</v>
      </c>
      <c r="E4742" s="589" t="s">
        <v>114</v>
      </c>
      <c r="F4742" s="588" t="s">
        <v>103</v>
      </c>
      <c r="G4742" s="595">
        <v>0.192</v>
      </c>
      <c r="H4742" s="590">
        <v>0</v>
      </c>
      <c r="I4742" s="596">
        <v>1</v>
      </c>
      <c r="J4742" s="591">
        <v>0</v>
      </c>
    </row>
    <row r="4743" spans="1:10" ht="15" customHeight="1">
      <c r="A4743" s="587"/>
      <c r="B4743" s="291">
        <v>11</v>
      </c>
      <c r="C4743" s="593" t="str">
        <f>_xlfn.CONCAT(Table1[[#This Row],[groupid]],Table1[[#This Row],[Thành phần hao phí]])</f>
        <v>11Sà lan 400T</v>
      </c>
      <c r="D4743" s="594" t="s">
        <v>116</v>
      </c>
      <c r="E4743" s="589" t="s">
        <v>117</v>
      </c>
      <c r="F4743" s="588" t="s">
        <v>103</v>
      </c>
      <c r="G4743" s="595">
        <v>0.192</v>
      </c>
      <c r="H4743" s="590">
        <v>0</v>
      </c>
      <c r="I4743" s="596">
        <v>1</v>
      </c>
      <c r="J4743" s="591">
        <v>0</v>
      </c>
    </row>
    <row r="4744" spans="1:10" ht="15" customHeight="1">
      <c r="A4744" s="587"/>
      <c r="B4744" s="291">
        <v>11</v>
      </c>
      <c r="C4744" s="593" t="str">
        <f>_xlfn.CONCAT(Table1[[#This Row],[groupid]],Table1[[#This Row],[Thành phần hao phí]])</f>
        <v>11Cộng</v>
      </c>
      <c r="D4744" s="594"/>
      <c r="E4744" s="589" t="s">
        <v>314</v>
      </c>
      <c r="F4744" s="588"/>
      <c r="G4744" s="595"/>
      <c r="H4744" s="590"/>
      <c r="I4744" s="596"/>
      <c r="J4744" s="591">
        <v>679403</v>
      </c>
    </row>
    <row r="4745" spans="1:10" ht="15" customHeight="1">
      <c r="A4745" s="587">
        <v>12</v>
      </c>
      <c r="B4745" s="291">
        <v>12</v>
      </c>
      <c r="C4745" s="593" t="str">
        <f>_xlfn.CONCAT(Table1[[#This Row],[groupid]],Table1[[#This Row],[Thành phần hao phí]])</f>
        <v>120</v>
      </c>
      <c r="D4745" s="594">
        <v>0</v>
      </c>
      <c r="E4745" s="589">
        <v>0</v>
      </c>
      <c r="F4745" s="588">
        <v>0</v>
      </c>
      <c r="G4745" s="595">
        <v>1</v>
      </c>
      <c r="H4745" s="590"/>
      <c r="I4745" s="596"/>
      <c r="J4745" s="591"/>
    </row>
    <row r="4746" spans="1:10" ht="15" customHeight="1">
      <c r="A4746" s="587"/>
      <c r="B4746" s="291">
        <v>12</v>
      </c>
      <c r="C4746" s="593" t="str">
        <f>_xlfn.CONCAT(Table1[[#This Row],[groupid]],Table1[[#This Row],[Thành phần hao phí]])</f>
        <v>12b) Nhân công</v>
      </c>
      <c r="D4746" s="594"/>
      <c r="E4746" s="589" t="s">
        <v>229</v>
      </c>
      <c r="F4746" s="588"/>
      <c r="G4746" s="595"/>
      <c r="H4746" s="590"/>
      <c r="I4746" s="596"/>
      <c r="J4746" s="591">
        <v>0</v>
      </c>
    </row>
    <row r="4747" spans="1:10" ht="15" customHeight="1">
      <c r="A4747" s="587"/>
      <c r="B4747" s="291">
        <v>12</v>
      </c>
      <c r="C4747" s="593" t="str">
        <f>_xlfn.CONCAT(Table1[[#This Row],[groupid]],Table1[[#This Row],[Thành phần hao phí]])</f>
        <v>12Nhân công 3,5/7, nhóm 1</v>
      </c>
      <c r="D4747" s="594" t="s">
        <v>96</v>
      </c>
      <c r="E4747" s="589" t="s">
        <v>97</v>
      </c>
      <c r="F4747" s="588" t="s">
        <v>93</v>
      </c>
      <c r="G4747" s="595">
        <v>0.36</v>
      </c>
      <c r="H4747" s="590">
        <v>0</v>
      </c>
      <c r="I4747" s="596">
        <v>1</v>
      </c>
      <c r="J4747" s="591">
        <v>0</v>
      </c>
    </row>
    <row r="4748" spans="1:10" ht="15" customHeight="1">
      <c r="A4748" s="587"/>
      <c r="B4748" s="291">
        <v>12</v>
      </c>
      <c r="C4748" s="593" t="str">
        <f>_xlfn.CONCAT(Table1[[#This Row],[groupid]],Table1[[#This Row],[Thành phần hao phí]])</f>
        <v>12c) Máy thi công</v>
      </c>
      <c r="D4748" s="594"/>
      <c r="E4748" s="589" t="s">
        <v>230</v>
      </c>
      <c r="F4748" s="588"/>
      <c r="G4748" s="595"/>
      <c r="H4748" s="590"/>
      <c r="I4748" s="596"/>
      <c r="J4748" s="591">
        <v>0</v>
      </c>
    </row>
    <row r="4749" spans="1:10" ht="15" customHeight="1">
      <c r="A4749" s="587"/>
      <c r="B4749" s="291">
        <v>12</v>
      </c>
      <c r="C4749" s="593" t="str">
        <f>_xlfn.CONCAT(Table1[[#This Row],[groupid]],Table1[[#This Row],[Thành phần hao phí]])</f>
        <v>12Máy đào gầu dây 1,2m3</v>
      </c>
      <c r="D4749" s="594" t="s">
        <v>105</v>
      </c>
      <c r="E4749" s="589" t="s">
        <v>106</v>
      </c>
      <c r="F4749" s="588" t="s">
        <v>103</v>
      </c>
      <c r="G4749" s="595">
        <v>0.192</v>
      </c>
      <c r="H4749" s="590">
        <v>0</v>
      </c>
      <c r="I4749" s="596">
        <v>1</v>
      </c>
      <c r="J4749" s="591">
        <v>0</v>
      </c>
    </row>
    <row r="4750" spans="1:10" ht="15" customHeight="1">
      <c r="A4750" s="587"/>
      <c r="B4750" s="291">
        <v>12</v>
      </c>
      <c r="C4750" s="593" t="str">
        <f>_xlfn.CONCAT(Table1[[#This Row],[groupid]],Table1[[#This Row],[Thành phần hao phí]])</f>
        <v>12Sà lan 250T</v>
      </c>
      <c r="D4750" s="594" t="s">
        <v>113</v>
      </c>
      <c r="E4750" s="589" t="s">
        <v>114</v>
      </c>
      <c r="F4750" s="588" t="s">
        <v>103</v>
      </c>
      <c r="G4750" s="595">
        <v>0.192</v>
      </c>
      <c r="H4750" s="590">
        <v>0</v>
      </c>
      <c r="I4750" s="596">
        <v>1</v>
      </c>
      <c r="J4750" s="591">
        <v>0</v>
      </c>
    </row>
    <row r="4751" spans="1:10" ht="15" customHeight="1">
      <c r="A4751" s="587"/>
      <c r="B4751" s="291">
        <v>12</v>
      </c>
      <c r="C4751" s="593" t="str">
        <f>_xlfn.CONCAT(Table1[[#This Row],[groupid]],Table1[[#This Row],[Thành phần hao phí]])</f>
        <v>12Sà lan 400T</v>
      </c>
      <c r="D4751" s="594" t="s">
        <v>116</v>
      </c>
      <c r="E4751" s="589" t="s">
        <v>117</v>
      </c>
      <c r="F4751" s="588" t="s">
        <v>103</v>
      </c>
      <c r="G4751" s="595">
        <v>0.192</v>
      </c>
      <c r="H4751" s="590">
        <v>0</v>
      </c>
      <c r="I4751" s="596">
        <v>1</v>
      </c>
      <c r="J4751" s="591">
        <v>0</v>
      </c>
    </row>
    <row r="4752" spans="1:10" ht="15" customHeight="1">
      <c r="A4752" s="587"/>
      <c r="B4752" s="291">
        <v>12</v>
      </c>
      <c r="C4752" s="593" t="str">
        <f>_xlfn.CONCAT(Table1[[#This Row],[groupid]],Table1[[#This Row],[Thành phần hao phí]])</f>
        <v>12Cộng</v>
      </c>
      <c r="D4752" s="594"/>
      <c r="E4752" s="589" t="s">
        <v>314</v>
      </c>
      <c r="F4752" s="588"/>
      <c r="G4752" s="595"/>
      <c r="H4752" s="590"/>
      <c r="I4752" s="596"/>
      <c r="J4752" s="591">
        <v>0</v>
      </c>
    </row>
    <row r="4753" spans="1:10" ht="15" customHeight="1">
      <c r="A4753" s="587">
        <v>13</v>
      </c>
      <c r="B4753" s="291">
        <v>13</v>
      </c>
      <c r="C4753" s="593" t="str">
        <f>_xlfn.CONCAT(Table1[[#This Row],[groupid]],Table1[[#This Row],[Thành phần hao phí]])</f>
        <v>130</v>
      </c>
      <c r="D4753" s="594">
        <v>0</v>
      </c>
      <c r="E4753" s="589">
        <v>0</v>
      </c>
      <c r="F4753" s="588">
        <v>0</v>
      </c>
      <c r="G4753" s="595">
        <v>1</v>
      </c>
      <c r="H4753" s="590"/>
      <c r="I4753" s="596"/>
      <c r="J4753" s="591"/>
    </row>
    <row r="4754" spans="1:10" ht="15" customHeight="1">
      <c r="A4754" s="587"/>
      <c r="B4754" s="291">
        <v>13</v>
      </c>
      <c r="C4754" s="593" t="str">
        <f>_xlfn.CONCAT(Table1[[#This Row],[groupid]],Table1[[#This Row],[Thành phần hao phí]])</f>
        <v>13b) Nhân công</v>
      </c>
      <c r="D4754" s="594"/>
      <c r="E4754" s="589" t="s">
        <v>229</v>
      </c>
      <c r="F4754" s="588"/>
      <c r="G4754" s="595"/>
      <c r="H4754" s="590"/>
      <c r="I4754" s="596"/>
      <c r="J4754" s="591">
        <v>0</v>
      </c>
    </row>
    <row r="4755" spans="1:10" ht="15" customHeight="1">
      <c r="A4755" s="587"/>
      <c r="B4755" s="291">
        <v>13</v>
      </c>
      <c r="C4755" s="593" t="str">
        <f>_xlfn.CONCAT(Table1[[#This Row],[groupid]],Table1[[#This Row],[Thành phần hao phí]])</f>
        <v>13Nhân công 3,5/7, nhóm 1</v>
      </c>
      <c r="D4755" s="594" t="s">
        <v>96</v>
      </c>
      <c r="E4755" s="589" t="s">
        <v>97</v>
      </c>
      <c r="F4755" s="588" t="s">
        <v>93</v>
      </c>
      <c r="G4755" s="595">
        <v>0.36</v>
      </c>
      <c r="H4755" s="590">
        <v>0</v>
      </c>
      <c r="I4755" s="596">
        <v>1</v>
      </c>
      <c r="J4755" s="591">
        <v>0</v>
      </c>
    </row>
    <row r="4756" spans="1:10" ht="15" customHeight="1">
      <c r="A4756" s="587"/>
      <c r="B4756" s="291">
        <v>13</v>
      </c>
      <c r="C4756" s="593" t="str">
        <f>_xlfn.CONCAT(Table1[[#This Row],[groupid]],Table1[[#This Row],[Thành phần hao phí]])</f>
        <v>13c) Máy thi công</v>
      </c>
      <c r="D4756" s="594"/>
      <c r="E4756" s="589" t="s">
        <v>230</v>
      </c>
      <c r="F4756" s="588"/>
      <c r="G4756" s="595"/>
      <c r="H4756" s="590"/>
      <c r="I4756" s="596"/>
      <c r="J4756" s="591">
        <v>0</v>
      </c>
    </row>
    <row r="4757" spans="1:10" ht="15" customHeight="1">
      <c r="A4757" s="587"/>
      <c r="B4757" s="291">
        <v>13</v>
      </c>
      <c r="C4757" s="593" t="str">
        <f>_xlfn.CONCAT(Table1[[#This Row],[groupid]],Table1[[#This Row],[Thành phần hao phí]])</f>
        <v>13Máy đào gầu dây 1,2m3</v>
      </c>
      <c r="D4757" s="594" t="s">
        <v>105</v>
      </c>
      <c r="E4757" s="589" t="s">
        <v>106</v>
      </c>
      <c r="F4757" s="588" t="s">
        <v>103</v>
      </c>
      <c r="G4757" s="595">
        <v>0.192</v>
      </c>
      <c r="H4757" s="590">
        <v>0</v>
      </c>
      <c r="I4757" s="596">
        <v>1</v>
      </c>
      <c r="J4757" s="591">
        <v>0</v>
      </c>
    </row>
    <row r="4758" spans="1:10" ht="15" customHeight="1">
      <c r="A4758" s="587"/>
      <c r="B4758" s="291">
        <v>13</v>
      </c>
      <c r="C4758" s="593" t="str">
        <f>_xlfn.CONCAT(Table1[[#This Row],[groupid]],Table1[[#This Row],[Thành phần hao phí]])</f>
        <v>13Sà lan 250T</v>
      </c>
      <c r="D4758" s="594" t="s">
        <v>113</v>
      </c>
      <c r="E4758" s="589" t="s">
        <v>114</v>
      </c>
      <c r="F4758" s="588" t="s">
        <v>103</v>
      </c>
      <c r="G4758" s="595">
        <v>0.192</v>
      </c>
      <c r="H4758" s="590">
        <v>0</v>
      </c>
      <c r="I4758" s="596">
        <v>1</v>
      </c>
      <c r="J4758" s="591">
        <v>0</v>
      </c>
    </row>
    <row r="4759" spans="1:10" ht="15" customHeight="1">
      <c r="A4759" s="587"/>
      <c r="B4759" s="291">
        <v>13</v>
      </c>
      <c r="C4759" s="593" t="str">
        <f>_xlfn.CONCAT(Table1[[#This Row],[groupid]],Table1[[#This Row],[Thành phần hao phí]])</f>
        <v>13Sà lan 400T</v>
      </c>
      <c r="D4759" s="594" t="s">
        <v>116</v>
      </c>
      <c r="E4759" s="589" t="s">
        <v>117</v>
      </c>
      <c r="F4759" s="588" t="s">
        <v>103</v>
      </c>
      <c r="G4759" s="595">
        <v>0.192</v>
      </c>
      <c r="H4759" s="590">
        <v>0</v>
      </c>
      <c r="I4759" s="596">
        <v>1</v>
      </c>
      <c r="J4759" s="591">
        <v>0</v>
      </c>
    </row>
    <row r="4760" spans="1:10" ht="15" customHeight="1">
      <c r="A4760" s="587"/>
      <c r="B4760" s="291">
        <v>13</v>
      </c>
      <c r="C4760" s="593" t="str">
        <f>_xlfn.CONCAT(Table1[[#This Row],[groupid]],Table1[[#This Row],[Thành phần hao phí]])</f>
        <v>13Cộng</v>
      </c>
      <c r="D4760" s="594"/>
      <c r="E4760" s="589" t="s">
        <v>314</v>
      </c>
      <c r="F4760" s="588"/>
      <c r="G4760" s="595"/>
      <c r="H4760" s="590"/>
      <c r="I4760" s="596"/>
      <c r="J4760" s="591">
        <v>0</v>
      </c>
    </row>
    <row r="4761" spans="1:10" ht="15" customHeight="1">
      <c r="A4761" s="587">
        <v>14</v>
      </c>
      <c r="B4761" s="291">
        <v>14</v>
      </c>
      <c r="C4761" s="593" t="str">
        <f>_xlfn.CONCAT(Table1[[#This Row],[groupid]],Table1[[#This Row],[Thành phần hao phí]])</f>
        <v>140</v>
      </c>
      <c r="D4761" s="594">
        <v>0</v>
      </c>
      <c r="E4761" s="589">
        <v>0</v>
      </c>
      <c r="F4761" s="588">
        <v>0</v>
      </c>
      <c r="G4761" s="595">
        <v>1</v>
      </c>
      <c r="H4761" s="590"/>
      <c r="I4761" s="596"/>
      <c r="J4761" s="591"/>
    </row>
    <row r="4762" spans="1:10" ht="15" customHeight="1">
      <c r="A4762" s="587"/>
      <c r="B4762" s="291">
        <v>14</v>
      </c>
      <c r="C4762" s="593" t="str">
        <f>_xlfn.CONCAT(Table1[[#This Row],[groupid]],Table1[[#This Row],[Thành phần hao phí]])</f>
        <v>14b) Nhân công</v>
      </c>
      <c r="D4762" s="594"/>
      <c r="E4762" s="589" t="s">
        <v>229</v>
      </c>
      <c r="F4762" s="588"/>
      <c r="G4762" s="595"/>
      <c r="H4762" s="590"/>
      <c r="I4762" s="596"/>
      <c r="J4762" s="591">
        <v>0</v>
      </c>
    </row>
    <row r="4763" spans="1:10" ht="15" customHeight="1">
      <c r="A4763" s="587"/>
      <c r="B4763" s="291">
        <v>14</v>
      </c>
      <c r="C4763" s="593" t="str">
        <f>_xlfn.CONCAT(Table1[[#This Row],[groupid]],Table1[[#This Row],[Thành phần hao phí]])</f>
        <v>14Nhân công 3,5/7, nhóm 1</v>
      </c>
      <c r="D4763" s="594" t="s">
        <v>96</v>
      </c>
      <c r="E4763" s="589" t="s">
        <v>97</v>
      </c>
      <c r="F4763" s="588" t="s">
        <v>93</v>
      </c>
      <c r="G4763" s="595">
        <v>0.36</v>
      </c>
      <c r="H4763" s="590">
        <v>0</v>
      </c>
      <c r="I4763" s="596">
        <v>1</v>
      </c>
      <c r="J4763" s="591">
        <v>0</v>
      </c>
    </row>
    <row r="4764" spans="1:10" ht="15" customHeight="1">
      <c r="A4764" s="587"/>
      <c r="B4764" s="291">
        <v>14</v>
      </c>
      <c r="C4764" s="593" t="str">
        <f>_xlfn.CONCAT(Table1[[#This Row],[groupid]],Table1[[#This Row],[Thành phần hao phí]])</f>
        <v>14c) Máy thi công</v>
      </c>
      <c r="D4764" s="594"/>
      <c r="E4764" s="589" t="s">
        <v>230</v>
      </c>
      <c r="F4764" s="588"/>
      <c r="G4764" s="595"/>
      <c r="H4764" s="590"/>
      <c r="I4764" s="596"/>
      <c r="J4764" s="591">
        <v>0</v>
      </c>
    </row>
    <row r="4765" spans="1:10" ht="15" customHeight="1">
      <c r="A4765" s="587"/>
      <c r="B4765" s="291">
        <v>14</v>
      </c>
      <c r="C4765" s="593" t="str">
        <f>_xlfn.CONCAT(Table1[[#This Row],[groupid]],Table1[[#This Row],[Thành phần hao phí]])</f>
        <v>14Máy đào gầu dây 1,2m3</v>
      </c>
      <c r="D4765" s="594" t="s">
        <v>105</v>
      </c>
      <c r="E4765" s="589" t="s">
        <v>106</v>
      </c>
      <c r="F4765" s="588" t="s">
        <v>103</v>
      </c>
      <c r="G4765" s="595">
        <v>0.192</v>
      </c>
      <c r="H4765" s="590">
        <v>0</v>
      </c>
      <c r="I4765" s="596">
        <v>1</v>
      </c>
      <c r="J4765" s="591">
        <v>0</v>
      </c>
    </row>
    <row r="4766" spans="1:10" ht="15" customHeight="1">
      <c r="A4766" s="587"/>
      <c r="B4766" s="291">
        <v>14</v>
      </c>
      <c r="C4766" s="593" t="str">
        <f>_xlfn.CONCAT(Table1[[#This Row],[groupid]],Table1[[#This Row],[Thành phần hao phí]])</f>
        <v>14Sà lan 250T</v>
      </c>
      <c r="D4766" s="594" t="s">
        <v>113</v>
      </c>
      <c r="E4766" s="589" t="s">
        <v>114</v>
      </c>
      <c r="F4766" s="588" t="s">
        <v>103</v>
      </c>
      <c r="G4766" s="595">
        <v>0.192</v>
      </c>
      <c r="H4766" s="590">
        <v>0</v>
      </c>
      <c r="I4766" s="596">
        <v>1</v>
      </c>
      <c r="J4766" s="591">
        <v>0</v>
      </c>
    </row>
    <row r="4767" spans="1:10" ht="15" customHeight="1">
      <c r="A4767" s="587"/>
      <c r="B4767" s="291">
        <v>14</v>
      </c>
      <c r="C4767" s="593" t="str">
        <f>_xlfn.CONCAT(Table1[[#This Row],[groupid]],Table1[[#This Row],[Thành phần hao phí]])</f>
        <v>14Sà lan 400T</v>
      </c>
      <c r="D4767" s="594" t="s">
        <v>116</v>
      </c>
      <c r="E4767" s="589" t="s">
        <v>117</v>
      </c>
      <c r="F4767" s="588" t="s">
        <v>103</v>
      </c>
      <c r="G4767" s="595">
        <v>0.192</v>
      </c>
      <c r="H4767" s="590">
        <v>0</v>
      </c>
      <c r="I4767" s="596">
        <v>1</v>
      </c>
      <c r="J4767" s="591">
        <v>0</v>
      </c>
    </row>
    <row r="4768" spans="1:10" ht="15" customHeight="1">
      <c r="A4768" s="587"/>
      <c r="B4768" s="291">
        <v>14</v>
      </c>
      <c r="C4768" s="593" t="str">
        <f>_xlfn.CONCAT(Table1[[#This Row],[groupid]],Table1[[#This Row],[Thành phần hao phí]])</f>
        <v>14Cộng</v>
      </c>
      <c r="D4768" s="594"/>
      <c r="E4768" s="589" t="s">
        <v>314</v>
      </c>
      <c r="F4768" s="588"/>
      <c r="G4768" s="595"/>
      <c r="H4768" s="590"/>
      <c r="I4768" s="596"/>
      <c r="J4768" s="591">
        <v>0</v>
      </c>
    </row>
    <row r="4769" spans="1:10" ht="15" customHeight="1">
      <c r="A4769" s="587">
        <v>15</v>
      </c>
      <c r="B4769" s="291">
        <v>15</v>
      </c>
      <c r="C4769" s="593" t="str">
        <f>_xlfn.CONCAT(Table1[[#This Row],[groupid]],Table1[[#This Row],[Thành phần hao phí]])</f>
        <v>150</v>
      </c>
      <c r="D4769" s="594">
        <v>0</v>
      </c>
      <c r="E4769" s="589">
        <v>0</v>
      </c>
      <c r="F4769" s="588">
        <v>0</v>
      </c>
      <c r="G4769" s="595">
        <v>1</v>
      </c>
      <c r="H4769" s="590"/>
      <c r="I4769" s="596"/>
      <c r="J4769" s="591"/>
    </row>
    <row r="4770" spans="1:10" ht="15" customHeight="1">
      <c r="A4770" s="587"/>
      <c r="B4770" s="291">
        <v>15</v>
      </c>
      <c r="C4770" s="593" t="str">
        <f>_xlfn.CONCAT(Table1[[#This Row],[groupid]],Table1[[#This Row],[Thành phần hao phí]])</f>
        <v>15b) Nhân công</v>
      </c>
      <c r="D4770" s="594"/>
      <c r="E4770" s="589" t="s">
        <v>229</v>
      </c>
      <c r="F4770" s="588"/>
      <c r="G4770" s="595"/>
      <c r="H4770" s="590"/>
      <c r="I4770" s="596"/>
      <c r="J4770" s="591">
        <v>0</v>
      </c>
    </row>
    <row r="4771" spans="1:10" ht="15" customHeight="1">
      <c r="A4771" s="587"/>
      <c r="B4771" s="291">
        <v>15</v>
      </c>
      <c r="C4771" s="593" t="str">
        <f>_xlfn.CONCAT(Table1[[#This Row],[groupid]],Table1[[#This Row],[Thành phần hao phí]])</f>
        <v>15Nhân công 3,5/7, nhóm 1</v>
      </c>
      <c r="D4771" s="594" t="s">
        <v>96</v>
      </c>
      <c r="E4771" s="589" t="s">
        <v>97</v>
      </c>
      <c r="F4771" s="588" t="s">
        <v>93</v>
      </c>
      <c r="G4771" s="595">
        <v>0.36</v>
      </c>
      <c r="H4771" s="590">
        <v>0</v>
      </c>
      <c r="I4771" s="596">
        <v>1</v>
      </c>
      <c r="J4771" s="591">
        <v>0</v>
      </c>
    </row>
    <row r="4772" spans="1:10" ht="15" customHeight="1">
      <c r="A4772" s="587"/>
      <c r="B4772" s="291">
        <v>15</v>
      </c>
      <c r="C4772" s="593" t="str">
        <f>_xlfn.CONCAT(Table1[[#This Row],[groupid]],Table1[[#This Row],[Thành phần hao phí]])</f>
        <v>15c) Máy thi công</v>
      </c>
      <c r="D4772" s="594"/>
      <c r="E4772" s="589" t="s">
        <v>230</v>
      </c>
      <c r="F4772" s="588"/>
      <c r="G4772" s="595"/>
      <c r="H4772" s="590"/>
      <c r="I4772" s="596"/>
      <c r="J4772" s="591">
        <v>0</v>
      </c>
    </row>
    <row r="4773" spans="1:10" ht="15" customHeight="1">
      <c r="A4773" s="587"/>
      <c r="B4773" s="291">
        <v>15</v>
      </c>
      <c r="C4773" s="593" t="str">
        <f>_xlfn.CONCAT(Table1[[#This Row],[groupid]],Table1[[#This Row],[Thành phần hao phí]])</f>
        <v>15Máy đào gầu dây 1,2m3</v>
      </c>
      <c r="D4773" s="594" t="s">
        <v>105</v>
      </c>
      <c r="E4773" s="589" t="s">
        <v>106</v>
      </c>
      <c r="F4773" s="588" t="s">
        <v>103</v>
      </c>
      <c r="G4773" s="595">
        <v>0.192</v>
      </c>
      <c r="H4773" s="590">
        <v>0</v>
      </c>
      <c r="I4773" s="596">
        <v>1</v>
      </c>
      <c r="J4773" s="591">
        <v>0</v>
      </c>
    </row>
    <row r="4774" spans="1:10" ht="15" customHeight="1">
      <c r="A4774" s="587"/>
      <c r="B4774" s="291">
        <v>15</v>
      </c>
      <c r="C4774" s="593" t="str">
        <f>_xlfn.CONCAT(Table1[[#This Row],[groupid]],Table1[[#This Row],[Thành phần hao phí]])</f>
        <v>15Sà lan 250T</v>
      </c>
      <c r="D4774" s="594" t="s">
        <v>113</v>
      </c>
      <c r="E4774" s="589" t="s">
        <v>114</v>
      </c>
      <c r="F4774" s="588" t="s">
        <v>103</v>
      </c>
      <c r="G4774" s="595">
        <v>0.192</v>
      </c>
      <c r="H4774" s="590">
        <v>0</v>
      </c>
      <c r="I4774" s="596">
        <v>1</v>
      </c>
      <c r="J4774" s="591">
        <v>0</v>
      </c>
    </row>
    <row r="4775" spans="1:10" ht="15" customHeight="1">
      <c r="A4775" s="587"/>
      <c r="B4775" s="291">
        <v>15</v>
      </c>
      <c r="C4775" s="593" t="str">
        <f>_xlfn.CONCAT(Table1[[#This Row],[groupid]],Table1[[#This Row],[Thành phần hao phí]])</f>
        <v>15Sà lan 400T</v>
      </c>
      <c r="D4775" s="594" t="s">
        <v>116</v>
      </c>
      <c r="E4775" s="589" t="s">
        <v>117</v>
      </c>
      <c r="F4775" s="588" t="s">
        <v>103</v>
      </c>
      <c r="G4775" s="595">
        <v>0.192</v>
      </c>
      <c r="H4775" s="590">
        <v>0</v>
      </c>
      <c r="I4775" s="596">
        <v>1</v>
      </c>
      <c r="J4775" s="591">
        <v>0</v>
      </c>
    </row>
    <row r="4776" spans="1:10" ht="15" customHeight="1">
      <c r="A4776" s="587"/>
      <c r="B4776" s="291">
        <v>15</v>
      </c>
      <c r="C4776" s="593" t="str">
        <f>_xlfn.CONCAT(Table1[[#This Row],[groupid]],Table1[[#This Row],[Thành phần hao phí]])</f>
        <v>15Cộng</v>
      </c>
      <c r="D4776" s="594"/>
      <c r="E4776" s="589" t="s">
        <v>314</v>
      </c>
      <c r="F4776" s="588"/>
      <c r="G4776" s="595"/>
      <c r="H4776" s="590"/>
      <c r="I4776" s="596"/>
      <c r="J4776" s="591">
        <v>0</v>
      </c>
    </row>
    <row r="4777" spans="1:10" ht="15" customHeight="1">
      <c r="A4777" s="587">
        <v>16</v>
      </c>
      <c r="B4777" s="291">
        <v>16</v>
      </c>
      <c r="C4777" s="593" t="str">
        <f>_xlfn.CONCAT(Table1[[#This Row],[groupid]],Table1[[#This Row],[Thành phần hao phí]])</f>
        <v>160</v>
      </c>
      <c r="D4777" s="594">
        <v>0</v>
      </c>
      <c r="E4777" s="589">
        <v>0</v>
      </c>
      <c r="F4777" s="588">
        <v>0</v>
      </c>
      <c r="G4777" s="595">
        <v>1</v>
      </c>
      <c r="H4777" s="590"/>
      <c r="I4777" s="596"/>
      <c r="J4777" s="591"/>
    </row>
    <row r="4778" spans="1:10" ht="15" customHeight="1">
      <c r="A4778" s="587"/>
      <c r="B4778" s="291">
        <v>16</v>
      </c>
      <c r="C4778" s="593" t="str">
        <f>_xlfn.CONCAT(Table1[[#This Row],[groupid]],Table1[[#This Row],[Thành phần hao phí]])</f>
        <v>16b) Nhân công</v>
      </c>
      <c r="D4778" s="594"/>
      <c r="E4778" s="589" t="s">
        <v>229</v>
      </c>
      <c r="F4778" s="588"/>
      <c r="G4778" s="595"/>
      <c r="H4778" s="590"/>
      <c r="I4778" s="596"/>
      <c r="J4778" s="591">
        <v>0</v>
      </c>
    </row>
    <row r="4779" spans="1:10" ht="15" customHeight="1">
      <c r="A4779" s="587"/>
      <c r="B4779" s="291">
        <v>16</v>
      </c>
      <c r="C4779" s="593" t="str">
        <f>_xlfn.CONCAT(Table1[[#This Row],[groupid]],Table1[[#This Row],[Thành phần hao phí]])</f>
        <v>16Nhân công 3,5/7, nhóm 1</v>
      </c>
      <c r="D4779" s="594" t="s">
        <v>96</v>
      </c>
      <c r="E4779" s="589" t="s">
        <v>97</v>
      </c>
      <c r="F4779" s="588" t="s">
        <v>93</v>
      </c>
      <c r="G4779" s="595">
        <v>0.36</v>
      </c>
      <c r="H4779" s="590">
        <v>0</v>
      </c>
      <c r="I4779" s="596">
        <v>1</v>
      </c>
      <c r="J4779" s="591">
        <v>0</v>
      </c>
    </row>
    <row r="4780" spans="1:10" ht="15" customHeight="1">
      <c r="A4780" s="587"/>
      <c r="B4780" s="291">
        <v>16</v>
      </c>
      <c r="C4780" s="593" t="str">
        <f>_xlfn.CONCAT(Table1[[#This Row],[groupid]],Table1[[#This Row],[Thành phần hao phí]])</f>
        <v>16c) Máy thi công</v>
      </c>
      <c r="D4780" s="594"/>
      <c r="E4780" s="589" t="s">
        <v>230</v>
      </c>
      <c r="F4780" s="588"/>
      <c r="G4780" s="595"/>
      <c r="H4780" s="590"/>
      <c r="I4780" s="596"/>
      <c r="J4780" s="591">
        <v>0</v>
      </c>
    </row>
    <row r="4781" spans="1:10" ht="15" customHeight="1">
      <c r="A4781" s="587"/>
      <c r="B4781" s="291">
        <v>16</v>
      </c>
      <c r="C4781" s="593" t="str">
        <f>_xlfn.CONCAT(Table1[[#This Row],[groupid]],Table1[[#This Row],[Thành phần hao phí]])</f>
        <v>16Máy đào gầu dây 1,2m3</v>
      </c>
      <c r="D4781" s="594" t="s">
        <v>105</v>
      </c>
      <c r="E4781" s="589" t="s">
        <v>106</v>
      </c>
      <c r="F4781" s="588" t="s">
        <v>103</v>
      </c>
      <c r="G4781" s="595">
        <v>0.192</v>
      </c>
      <c r="H4781" s="590">
        <v>0</v>
      </c>
      <c r="I4781" s="596">
        <v>1</v>
      </c>
      <c r="J4781" s="591">
        <v>0</v>
      </c>
    </row>
    <row r="4782" spans="1:10" ht="15" customHeight="1">
      <c r="A4782" s="587"/>
      <c r="B4782" s="291">
        <v>16</v>
      </c>
      <c r="C4782" s="593" t="str">
        <f>_xlfn.CONCAT(Table1[[#This Row],[groupid]],Table1[[#This Row],[Thành phần hao phí]])</f>
        <v>16Sà lan 250T</v>
      </c>
      <c r="D4782" s="594" t="s">
        <v>113</v>
      </c>
      <c r="E4782" s="589" t="s">
        <v>114</v>
      </c>
      <c r="F4782" s="588" t="s">
        <v>103</v>
      </c>
      <c r="G4782" s="595">
        <v>0.192</v>
      </c>
      <c r="H4782" s="590">
        <v>0</v>
      </c>
      <c r="I4782" s="596">
        <v>1</v>
      </c>
      <c r="J4782" s="591">
        <v>0</v>
      </c>
    </row>
    <row r="4783" spans="1:10" ht="15" customHeight="1">
      <c r="A4783" s="587"/>
      <c r="B4783" s="291">
        <v>16</v>
      </c>
      <c r="C4783" s="593" t="str">
        <f>_xlfn.CONCAT(Table1[[#This Row],[groupid]],Table1[[#This Row],[Thành phần hao phí]])</f>
        <v>16Sà lan 400T</v>
      </c>
      <c r="D4783" s="594" t="s">
        <v>116</v>
      </c>
      <c r="E4783" s="589" t="s">
        <v>117</v>
      </c>
      <c r="F4783" s="588" t="s">
        <v>103</v>
      </c>
      <c r="G4783" s="595">
        <v>0.192</v>
      </c>
      <c r="H4783" s="590">
        <v>0</v>
      </c>
      <c r="I4783" s="596">
        <v>1</v>
      </c>
      <c r="J4783" s="591">
        <v>0</v>
      </c>
    </row>
    <row r="4784" spans="1:10" ht="15" customHeight="1">
      <c r="A4784" s="587"/>
      <c r="B4784" s="291">
        <v>16</v>
      </c>
      <c r="C4784" s="593" t="str">
        <f>_xlfn.CONCAT(Table1[[#This Row],[groupid]],Table1[[#This Row],[Thành phần hao phí]])</f>
        <v>16Cộng</v>
      </c>
      <c r="D4784" s="594"/>
      <c r="E4784" s="589" t="s">
        <v>314</v>
      </c>
      <c r="F4784" s="588"/>
      <c r="G4784" s="595"/>
      <c r="H4784" s="590"/>
      <c r="I4784" s="596"/>
      <c r="J4784" s="591">
        <v>0</v>
      </c>
    </row>
    <row r="4785" spans="1:10" ht="15" customHeight="1">
      <c r="A4785" s="587">
        <v>17</v>
      </c>
      <c r="B4785" s="291">
        <v>17</v>
      </c>
      <c r="C4785" s="593" t="str">
        <f>_xlfn.CONCAT(Table1[[#This Row],[groupid]],Table1[[#This Row],[Thành phần hao phí]])</f>
        <v>170</v>
      </c>
      <c r="D4785" s="594">
        <v>0</v>
      </c>
      <c r="E4785" s="589">
        <v>0</v>
      </c>
      <c r="F4785" s="588">
        <v>0</v>
      </c>
      <c r="G4785" s="595">
        <v>1</v>
      </c>
      <c r="H4785" s="590"/>
      <c r="I4785" s="596"/>
      <c r="J4785" s="591"/>
    </row>
    <row r="4786" spans="1:10" ht="15" customHeight="1">
      <c r="A4786" s="587"/>
      <c r="B4786" s="291">
        <v>17</v>
      </c>
      <c r="C4786" s="593" t="str">
        <f>_xlfn.CONCAT(Table1[[#This Row],[groupid]],Table1[[#This Row],[Thành phần hao phí]])</f>
        <v>17b) Nhân công</v>
      </c>
      <c r="D4786" s="594"/>
      <c r="E4786" s="589" t="s">
        <v>229</v>
      </c>
      <c r="F4786" s="588"/>
      <c r="G4786" s="595"/>
      <c r="H4786" s="590"/>
      <c r="I4786" s="596"/>
      <c r="J4786" s="591">
        <v>0</v>
      </c>
    </row>
    <row r="4787" spans="1:10" ht="15" customHeight="1">
      <c r="A4787" s="587"/>
      <c r="B4787" s="291">
        <v>17</v>
      </c>
      <c r="C4787" s="593" t="str">
        <f>_xlfn.CONCAT(Table1[[#This Row],[groupid]],Table1[[#This Row],[Thành phần hao phí]])</f>
        <v>17Nhân công 3,5/7, nhóm 1</v>
      </c>
      <c r="D4787" s="594" t="s">
        <v>96</v>
      </c>
      <c r="E4787" s="589" t="s">
        <v>97</v>
      </c>
      <c r="F4787" s="588" t="s">
        <v>93</v>
      </c>
      <c r="G4787" s="595">
        <v>0.36</v>
      </c>
      <c r="H4787" s="590">
        <v>0</v>
      </c>
      <c r="I4787" s="596">
        <v>1</v>
      </c>
      <c r="J4787" s="591">
        <v>0</v>
      </c>
    </row>
    <row r="4788" spans="1:10" ht="15" customHeight="1">
      <c r="A4788" s="587"/>
      <c r="B4788" s="291">
        <v>17</v>
      </c>
      <c r="C4788" s="593" t="str">
        <f>_xlfn.CONCAT(Table1[[#This Row],[groupid]],Table1[[#This Row],[Thành phần hao phí]])</f>
        <v>17c) Máy thi công</v>
      </c>
      <c r="D4788" s="594"/>
      <c r="E4788" s="589" t="s">
        <v>230</v>
      </c>
      <c r="F4788" s="588"/>
      <c r="G4788" s="595"/>
      <c r="H4788" s="590"/>
      <c r="I4788" s="596"/>
      <c r="J4788" s="591">
        <v>0</v>
      </c>
    </row>
    <row r="4789" spans="1:10" ht="15" customHeight="1">
      <c r="A4789" s="587"/>
      <c r="B4789" s="291">
        <v>17</v>
      </c>
      <c r="C4789" s="593" t="str">
        <f>_xlfn.CONCAT(Table1[[#This Row],[groupid]],Table1[[#This Row],[Thành phần hao phí]])</f>
        <v>17Máy đào gầu dây 1,2m3</v>
      </c>
      <c r="D4789" s="594" t="s">
        <v>105</v>
      </c>
      <c r="E4789" s="589" t="s">
        <v>106</v>
      </c>
      <c r="F4789" s="588" t="s">
        <v>103</v>
      </c>
      <c r="G4789" s="595">
        <v>0.192</v>
      </c>
      <c r="H4789" s="590">
        <v>0</v>
      </c>
      <c r="I4789" s="596">
        <v>1</v>
      </c>
      <c r="J4789" s="591">
        <v>0</v>
      </c>
    </row>
    <row r="4790" spans="1:10" ht="15" customHeight="1">
      <c r="A4790" s="587"/>
      <c r="B4790" s="291">
        <v>17</v>
      </c>
      <c r="C4790" s="593" t="str">
        <f>_xlfn.CONCAT(Table1[[#This Row],[groupid]],Table1[[#This Row],[Thành phần hao phí]])</f>
        <v>17Sà lan 250T</v>
      </c>
      <c r="D4790" s="594" t="s">
        <v>113</v>
      </c>
      <c r="E4790" s="589" t="s">
        <v>114</v>
      </c>
      <c r="F4790" s="588" t="s">
        <v>103</v>
      </c>
      <c r="G4790" s="595">
        <v>0.192</v>
      </c>
      <c r="H4790" s="590">
        <v>0</v>
      </c>
      <c r="I4790" s="596">
        <v>1</v>
      </c>
      <c r="J4790" s="591">
        <v>0</v>
      </c>
    </row>
    <row r="4791" spans="1:10" ht="15" customHeight="1">
      <c r="A4791" s="587"/>
      <c r="B4791" s="291">
        <v>17</v>
      </c>
      <c r="C4791" s="593" t="str">
        <f>_xlfn.CONCAT(Table1[[#This Row],[groupid]],Table1[[#This Row],[Thành phần hao phí]])</f>
        <v>17Sà lan 400T</v>
      </c>
      <c r="D4791" s="594" t="s">
        <v>116</v>
      </c>
      <c r="E4791" s="589" t="s">
        <v>117</v>
      </c>
      <c r="F4791" s="588" t="s">
        <v>103</v>
      </c>
      <c r="G4791" s="595">
        <v>0.192</v>
      </c>
      <c r="H4791" s="590">
        <v>0</v>
      </c>
      <c r="I4791" s="596">
        <v>1</v>
      </c>
      <c r="J4791" s="591">
        <v>0</v>
      </c>
    </row>
    <row r="4792" spans="1:10" ht="15" customHeight="1">
      <c r="A4792" s="587"/>
      <c r="B4792" s="291">
        <v>17</v>
      </c>
      <c r="C4792" s="593" t="str">
        <f>_xlfn.CONCAT(Table1[[#This Row],[groupid]],Table1[[#This Row],[Thành phần hao phí]])</f>
        <v>17Cộng</v>
      </c>
      <c r="D4792" s="594"/>
      <c r="E4792" s="589" t="s">
        <v>314</v>
      </c>
      <c r="F4792" s="588"/>
      <c r="G4792" s="595"/>
      <c r="H4792" s="590"/>
      <c r="I4792" s="596"/>
      <c r="J4792" s="591">
        <v>0</v>
      </c>
    </row>
    <row r="4793" spans="1:10" ht="15" customHeight="1">
      <c r="A4793" s="587">
        <v>1</v>
      </c>
      <c r="B4793" s="291">
        <v>1</v>
      </c>
      <c r="C4793" s="593" t="str">
        <f>_xlfn.CONCAT(Table1[[#This Row],[groupid]],Table1[[#This Row],[Thành phần hao phí]])</f>
        <v>1Nạo vét bùn bằng thủ công</v>
      </c>
      <c r="D4793" s="594" t="s">
        <v>44</v>
      </c>
      <c r="E4793" s="589" t="s">
        <v>45</v>
      </c>
      <c r="F4793" s="588" t="s">
        <v>46</v>
      </c>
      <c r="G4793" s="595">
        <v>1</v>
      </c>
      <c r="H4793" s="590"/>
      <c r="I4793" s="596"/>
      <c r="J4793" s="591"/>
    </row>
    <row r="4794" spans="1:10" ht="15" customHeight="1">
      <c r="A4794" s="587"/>
      <c r="B4794" s="291">
        <v>1</v>
      </c>
      <c r="C4794" s="593" t="str">
        <f>_xlfn.CONCAT(Table1[[#This Row],[groupid]],Table1[[#This Row],[Thành phần hao phí]])</f>
        <v>1b) Nhân công</v>
      </c>
      <c r="D4794" s="594"/>
      <c r="E4794" s="589" t="s">
        <v>229</v>
      </c>
      <c r="F4794" s="588"/>
      <c r="G4794" s="595"/>
      <c r="H4794" s="590"/>
      <c r="I4794" s="596"/>
      <c r="J4794" s="591">
        <v>211893</v>
      </c>
    </row>
    <row r="4795" spans="1:10" ht="15" customHeight="1">
      <c r="A4795" s="587"/>
      <c r="B4795" s="291">
        <v>1</v>
      </c>
      <c r="C4795" s="593" t="str">
        <f>_xlfn.CONCAT(Table1[[#This Row],[groupid]],Table1[[#This Row],[Thành phần hao phí]])</f>
        <v>1Nhân công 3,0/7, nhóm 1</v>
      </c>
      <c r="D4795" s="594" t="s">
        <v>91</v>
      </c>
      <c r="E4795" s="589" t="s">
        <v>92</v>
      </c>
      <c r="F4795" s="588" t="s">
        <v>93</v>
      </c>
      <c r="G4795" s="595">
        <v>0.94</v>
      </c>
      <c r="H4795" s="590">
        <v>225418</v>
      </c>
      <c r="I4795" s="596">
        <v>1</v>
      </c>
      <c r="J4795" s="591">
        <v>211893</v>
      </c>
    </row>
    <row r="4796" spans="1:10" ht="15" customHeight="1">
      <c r="A4796" s="587">
        <v>2</v>
      </c>
      <c r="B4796" s="291">
        <v>2</v>
      </c>
      <c r="C4796" s="593" t="str">
        <f>_xlfn.CONCAT(Table1[[#This Row],[groupid]],Table1[[#This Row],[Thành phần hao phí]])</f>
        <v>2Nạo vét kênh mương bằng máy đào gầu dây 0,4m3, chiều cao đổ đất &lt;= 3m, bùn đặc lắng đọng dưới 3 năm</v>
      </c>
      <c r="D4796" s="594" t="s">
        <v>52</v>
      </c>
      <c r="E4796" s="589" t="s">
        <v>53</v>
      </c>
      <c r="F4796" s="588" t="s">
        <v>54</v>
      </c>
      <c r="G4796" s="595">
        <v>1</v>
      </c>
      <c r="H4796" s="590"/>
      <c r="I4796" s="596"/>
      <c r="J4796" s="591"/>
    </row>
    <row r="4797" spans="1:10" ht="15" customHeight="1">
      <c r="A4797" s="587"/>
      <c r="B4797" s="291">
        <v>2</v>
      </c>
      <c r="C4797" s="593" t="str">
        <f>_xlfn.CONCAT(Table1[[#This Row],[groupid]],Table1[[#This Row],[Thành phần hao phí]])</f>
        <v>2b) Nhân công</v>
      </c>
      <c r="D4797" s="594"/>
      <c r="E4797" s="589" t="s">
        <v>229</v>
      </c>
      <c r="F4797" s="588"/>
      <c r="G4797" s="595"/>
      <c r="H4797" s="590"/>
      <c r="I4797" s="596"/>
      <c r="J4797" s="591">
        <v>202130</v>
      </c>
    </row>
    <row r="4798" spans="1:10" ht="15" customHeight="1">
      <c r="A4798" s="587"/>
      <c r="B4798" s="291">
        <v>2</v>
      </c>
      <c r="C4798" s="593" t="str">
        <f>_xlfn.CONCAT(Table1[[#This Row],[groupid]],Table1[[#This Row],[Thành phần hao phí]])</f>
        <v>2Nhân công 3,5/7, nhóm 1</v>
      </c>
      <c r="D4798" s="594" t="s">
        <v>96</v>
      </c>
      <c r="E4798" s="589" t="s">
        <v>97</v>
      </c>
      <c r="F4798" s="588" t="s">
        <v>93</v>
      </c>
      <c r="G4798" s="595">
        <v>0.82</v>
      </c>
      <c r="H4798" s="590">
        <v>246500</v>
      </c>
      <c r="I4798" s="596">
        <v>1</v>
      </c>
      <c r="J4798" s="591">
        <v>202130</v>
      </c>
    </row>
    <row r="4799" spans="1:10" ht="15" customHeight="1">
      <c r="A4799" s="587"/>
      <c r="B4799" s="291">
        <v>2</v>
      </c>
      <c r="C4799" s="593" t="str">
        <f>_xlfn.CONCAT(Table1[[#This Row],[groupid]],Table1[[#This Row],[Thành phần hao phí]])</f>
        <v>2c) Máy thi công</v>
      </c>
      <c r="D4799" s="594"/>
      <c r="E4799" s="589" t="s">
        <v>230</v>
      </c>
      <c r="F4799" s="588"/>
      <c r="G4799" s="595"/>
      <c r="H4799" s="590"/>
      <c r="I4799" s="596"/>
      <c r="J4799" s="591">
        <v>978209</v>
      </c>
    </row>
    <row r="4800" spans="1:10" ht="15" customHeight="1">
      <c r="A4800" s="587"/>
      <c r="B4800" s="291">
        <v>2</v>
      </c>
      <c r="C4800" s="593" t="str">
        <f>_xlfn.CONCAT(Table1[[#This Row],[groupid]],Table1[[#This Row],[Thành phần hao phí]])</f>
        <v>2Máy đào gầu dây 0,4m3</v>
      </c>
      <c r="D4800" s="594" t="s">
        <v>101</v>
      </c>
      <c r="E4800" s="589" t="s">
        <v>102</v>
      </c>
      <c r="F4800" s="588" t="s">
        <v>103</v>
      </c>
      <c r="G4800" s="595">
        <v>0.44</v>
      </c>
      <c r="H4800" s="590">
        <v>1992824</v>
      </c>
      <c r="I4800" s="596">
        <v>1</v>
      </c>
      <c r="J4800" s="591">
        <v>876843</v>
      </c>
    </row>
    <row r="4801" spans="1:10" ht="15" customHeight="1">
      <c r="A4801" s="587"/>
      <c r="B4801" s="291">
        <v>2</v>
      </c>
      <c r="C4801" s="593" t="str">
        <f>_xlfn.CONCAT(Table1[[#This Row],[groupid]],Table1[[#This Row],[Thành phần hao phí]])</f>
        <v>2Phao thép 60T đặt máy</v>
      </c>
      <c r="D4801" s="594" t="s">
        <v>108</v>
      </c>
      <c r="E4801" s="589" t="s">
        <v>112</v>
      </c>
      <c r="F4801" s="588" t="s">
        <v>103</v>
      </c>
      <c r="G4801" s="595">
        <v>0.44</v>
      </c>
      <c r="H4801" s="590">
        <v>115189</v>
      </c>
      <c r="I4801" s="596">
        <v>1</v>
      </c>
      <c r="J4801" s="591">
        <v>50683</v>
      </c>
    </row>
    <row r="4802" spans="1:10" ht="15" customHeight="1">
      <c r="A4802" s="587"/>
      <c r="B4802" s="291">
        <v>2</v>
      </c>
      <c r="C4802" s="593" t="str">
        <f>_xlfn.CONCAT(Table1[[#This Row],[groupid]],Table1[[#This Row],[Thành phần hao phí]])</f>
        <v>2Phao thép 60T chứa bùn</v>
      </c>
      <c r="D4802" s="594" t="s">
        <v>108</v>
      </c>
      <c r="E4802" s="589" t="s">
        <v>111</v>
      </c>
      <c r="F4802" s="588" t="s">
        <v>103</v>
      </c>
      <c r="G4802" s="595">
        <v>0.44</v>
      </c>
      <c r="H4802" s="590">
        <v>115189</v>
      </c>
      <c r="I4802" s="596">
        <v>1</v>
      </c>
      <c r="J4802" s="591">
        <v>50683</v>
      </c>
    </row>
    <row r="4803" spans="1:10" ht="15" customHeight="1">
      <c r="A4803" s="587"/>
      <c r="B4803" s="291">
        <v>2</v>
      </c>
      <c r="C4803" s="593" t="str">
        <f>_xlfn.CONCAT(Table1[[#This Row],[groupid]],Table1[[#This Row],[Thành phần hao phí]])</f>
        <v>2Cộng</v>
      </c>
      <c r="D4803" s="594"/>
      <c r="E4803" s="589" t="s">
        <v>314</v>
      </c>
      <c r="F4803" s="588"/>
      <c r="G4803" s="595"/>
      <c r="H4803" s="590"/>
      <c r="I4803" s="596"/>
      <c r="J4803" s="591">
        <v>978209</v>
      </c>
    </row>
    <row r="4804" spans="1:10" ht="15" customHeight="1">
      <c r="A4804" s="587">
        <v>3</v>
      </c>
      <c r="B4804" s="291">
        <v>3</v>
      </c>
      <c r="C4804" s="593" t="str">
        <f>_xlfn.CONCAT(Table1[[#This Row],[groupid]],Table1[[#This Row],[Thành phần hao phí]])</f>
        <v>3Vận chuyển 1km đầu, đi đổ bằng tàu kéo 75cv + phao thép 60T</v>
      </c>
      <c r="D4804" s="594" t="s">
        <v>57</v>
      </c>
      <c r="E4804" s="589" t="s">
        <v>58</v>
      </c>
      <c r="F4804" s="588" t="s">
        <v>54</v>
      </c>
      <c r="G4804" s="595">
        <v>1</v>
      </c>
      <c r="H4804" s="590"/>
      <c r="I4804" s="596"/>
      <c r="J4804" s="591"/>
    </row>
    <row r="4805" spans="1:10" ht="15" customHeight="1">
      <c r="A4805" s="587"/>
      <c r="B4805" s="291">
        <v>3</v>
      </c>
      <c r="C4805" s="593" t="str">
        <f>_xlfn.CONCAT(Table1[[#This Row],[groupid]],Table1[[#This Row],[Thành phần hao phí]])</f>
        <v>3c) Máy thi công</v>
      </c>
      <c r="D4805" s="594"/>
      <c r="E4805" s="589" t="s">
        <v>230</v>
      </c>
      <c r="F4805" s="588"/>
      <c r="G4805" s="595"/>
      <c r="H4805" s="590"/>
      <c r="I4805" s="596"/>
      <c r="J4805" s="591">
        <v>343452</v>
      </c>
    </row>
    <row r="4806" spans="1:10" ht="15" customHeight="1">
      <c r="A4806" s="587"/>
      <c r="B4806" s="291">
        <v>3</v>
      </c>
      <c r="C4806" s="593" t="str">
        <f>_xlfn.CONCAT(Table1[[#This Row],[groupid]],Table1[[#This Row],[Thành phần hao phí]])</f>
        <v>3Phao thép 60T</v>
      </c>
      <c r="D4806" s="594" t="s">
        <v>108</v>
      </c>
      <c r="E4806" s="589" t="s">
        <v>109</v>
      </c>
      <c r="F4806" s="588" t="s">
        <v>103</v>
      </c>
      <c r="G4806" s="595">
        <v>9.4E-2</v>
      </c>
      <c r="H4806" s="590">
        <v>115189</v>
      </c>
      <c r="I4806" s="596">
        <v>1</v>
      </c>
      <c r="J4806" s="591">
        <v>10828</v>
      </c>
    </row>
    <row r="4807" spans="1:10" ht="15" customHeight="1">
      <c r="A4807" s="587"/>
      <c r="B4807" s="291">
        <v>3</v>
      </c>
      <c r="C4807" s="593" t="str">
        <f>_xlfn.CONCAT(Table1[[#This Row],[groupid]],Table1[[#This Row],[Thành phần hao phí]])</f>
        <v>3Tàu kéo 75CV</v>
      </c>
      <c r="D4807" s="594" t="s">
        <v>123</v>
      </c>
      <c r="E4807" s="589" t="s">
        <v>124</v>
      </c>
      <c r="F4807" s="588" t="s">
        <v>103</v>
      </c>
      <c r="G4807" s="595">
        <v>9.4E-2</v>
      </c>
      <c r="H4807" s="590">
        <v>3538558</v>
      </c>
      <c r="I4807" s="596">
        <v>1</v>
      </c>
      <c r="J4807" s="591">
        <v>332624</v>
      </c>
    </row>
    <row r="4808" spans="1:10" ht="15" customHeight="1">
      <c r="A4808" s="587"/>
      <c r="B4808" s="291">
        <v>3</v>
      </c>
      <c r="C4808" s="593" t="str">
        <f>_xlfn.CONCAT(Table1[[#This Row],[groupid]],Table1[[#This Row],[Thành phần hao phí]])</f>
        <v>3Cộng</v>
      </c>
      <c r="D4808" s="594"/>
      <c r="E4808" s="589" t="s">
        <v>314</v>
      </c>
      <c r="F4808" s="588"/>
      <c r="G4808" s="595"/>
      <c r="H4808" s="590"/>
      <c r="I4808" s="596"/>
      <c r="J4808" s="591">
        <v>343452</v>
      </c>
    </row>
    <row r="4809" spans="1:10" ht="15" customHeight="1">
      <c r="A4809" s="587">
        <v>4</v>
      </c>
      <c r="B4809" s="291">
        <v>4</v>
      </c>
      <c r="C4809" s="593" t="str">
        <f>_xlfn.CONCAT(Table1[[#This Row],[groupid]],Table1[[#This Row],[Thành phần hao phí]])</f>
        <v>4Vận chuyển đất, cát đổ đi bằng tàu kéo 360CV, sà lan 400 tấn, vận chuyển 1 km tiếp theo, cự ly &lt;= 6km</v>
      </c>
      <c r="D4809" s="594" t="s">
        <v>60</v>
      </c>
      <c r="E4809" s="589" t="s">
        <v>61</v>
      </c>
      <c r="F4809" s="588" t="s">
        <v>54</v>
      </c>
      <c r="G4809" s="595">
        <v>1</v>
      </c>
      <c r="H4809" s="590"/>
      <c r="I4809" s="596"/>
      <c r="J4809" s="591"/>
    </row>
    <row r="4810" spans="1:10" ht="15" customHeight="1">
      <c r="A4810" s="587"/>
      <c r="B4810" s="291">
        <v>4</v>
      </c>
      <c r="C4810" s="593" t="str">
        <f>_xlfn.CONCAT(Table1[[#This Row],[groupid]],Table1[[#This Row],[Thành phần hao phí]])</f>
        <v>4c) Máy thi công</v>
      </c>
      <c r="D4810" s="594"/>
      <c r="E4810" s="589" t="s">
        <v>230</v>
      </c>
      <c r="F4810" s="588"/>
      <c r="G4810" s="595"/>
      <c r="H4810" s="590"/>
      <c r="I4810" s="596"/>
      <c r="J4810" s="591">
        <v>555370</v>
      </c>
    </row>
    <row r="4811" spans="1:10" ht="15" customHeight="1">
      <c r="A4811" s="587"/>
      <c r="B4811" s="291">
        <v>4</v>
      </c>
      <c r="C4811" s="593" t="str">
        <f>_xlfn.CONCAT(Table1[[#This Row],[groupid]],Table1[[#This Row],[Thành phần hao phí]])</f>
        <v>4Phao thép 60T</v>
      </c>
      <c r="D4811" s="594" t="s">
        <v>108</v>
      </c>
      <c r="E4811" s="589" t="s">
        <v>109</v>
      </c>
      <c r="F4811" s="588" t="s">
        <v>103</v>
      </c>
      <c r="G4811" s="595">
        <v>0.08</v>
      </c>
      <c r="H4811" s="590">
        <v>115189</v>
      </c>
      <c r="I4811" s="596">
        <v>1.9</v>
      </c>
      <c r="J4811" s="591">
        <v>17509</v>
      </c>
    </row>
    <row r="4812" spans="1:10" ht="15" customHeight="1">
      <c r="A4812" s="587"/>
      <c r="B4812" s="291">
        <v>4</v>
      </c>
      <c r="C4812" s="593" t="str">
        <f>_xlfn.CONCAT(Table1[[#This Row],[groupid]],Table1[[#This Row],[Thành phần hao phí]])</f>
        <v>4Tàu kéo 75CV</v>
      </c>
      <c r="D4812" s="594" t="s">
        <v>123</v>
      </c>
      <c r="E4812" s="589" t="s">
        <v>124</v>
      </c>
      <c r="F4812" s="588" t="s">
        <v>103</v>
      </c>
      <c r="G4812" s="595">
        <v>0.08</v>
      </c>
      <c r="H4812" s="590">
        <v>3538558</v>
      </c>
      <c r="I4812" s="596">
        <v>1.9</v>
      </c>
      <c r="J4812" s="591">
        <v>537861</v>
      </c>
    </row>
    <row r="4813" spans="1:10" ht="15" customHeight="1">
      <c r="A4813" s="587"/>
      <c r="B4813" s="291">
        <v>4</v>
      </c>
      <c r="C4813" s="593" t="str">
        <f>_xlfn.CONCAT(Table1[[#This Row],[groupid]],Table1[[#This Row],[Thành phần hao phí]])</f>
        <v>4Cộng</v>
      </c>
      <c r="D4813" s="594"/>
      <c r="E4813" s="589" t="s">
        <v>314</v>
      </c>
      <c r="F4813" s="588"/>
      <c r="G4813" s="595"/>
      <c r="H4813" s="590"/>
      <c r="I4813" s="596"/>
      <c r="J4813" s="591">
        <v>555370</v>
      </c>
    </row>
    <row r="4814" spans="1:10" ht="15" customHeight="1">
      <c r="A4814" s="587">
        <v>5</v>
      </c>
      <c r="B4814" s="291">
        <v>5</v>
      </c>
      <c r="C4814" s="593" t="str">
        <f>_xlfn.CONCAT(Table1[[#This Row],[groupid]],Table1[[#This Row],[Thành phần hao phí]])</f>
        <v>5Đào xúc bùn lên xà lan 400T bằng máy đào gầu dây &lt;1,25m3, (máy đào đứng trên phao thép trọng tải 60T)</v>
      </c>
      <c r="D4814" s="594" t="s">
        <v>63</v>
      </c>
      <c r="E4814" s="589" t="s">
        <v>64</v>
      </c>
      <c r="F4814" s="588" t="s">
        <v>54</v>
      </c>
      <c r="G4814" s="595">
        <v>1</v>
      </c>
      <c r="H4814" s="590"/>
      <c r="I4814" s="596"/>
      <c r="J4814" s="591"/>
    </row>
    <row r="4815" spans="1:10" ht="15" customHeight="1">
      <c r="A4815" s="587"/>
      <c r="B4815" s="291">
        <v>5</v>
      </c>
      <c r="C4815" s="593" t="str">
        <f>_xlfn.CONCAT(Table1[[#This Row],[groupid]],Table1[[#This Row],[Thành phần hao phí]])</f>
        <v>5b) Nhân công</v>
      </c>
      <c r="D4815" s="594"/>
      <c r="E4815" s="589" t="s">
        <v>229</v>
      </c>
      <c r="F4815" s="588"/>
      <c r="G4815" s="595"/>
      <c r="H4815" s="590"/>
      <c r="I4815" s="596"/>
      <c r="J4815" s="591">
        <v>88740</v>
      </c>
    </row>
    <row r="4816" spans="1:10" ht="15" customHeight="1">
      <c r="A4816" s="587"/>
      <c r="B4816" s="291">
        <v>5</v>
      </c>
      <c r="C4816" s="593" t="str">
        <f>_xlfn.CONCAT(Table1[[#This Row],[groupid]],Table1[[#This Row],[Thành phần hao phí]])</f>
        <v>5Nhân công 3,5/7, nhóm 1</v>
      </c>
      <c r="D4816" s="594" t="s">
        <v>96</v>
      </c>
      <c r="E4816" s="589" t="s">
        <v>97</v>
      </c>
      <c r="F4816" s="588" t="s">
        <v>93</v>
      </c>
      <c r="G4816" s="595">
        <v>0.36</v>
      </c>
      <c r="H4816" s="590">
        <v>246500</v>
      </c>
      <c r="I4816" s="596">
        <v>1</v>
      </c>
      <c r="J4816" s="591">
        <v>88740</v>
      </c>
    </row>
    <row r="4817" spans="1:10" ht="15" customHeight="1">
      <c r="A4817" s="587"/>
      <c r="B4817" s="291">
        <v>5</v>
      </c>
      <c r="C4817" s="593" t="str">
        <f>_xlfn.CONCAT(Table1[[#This Row],[groupid]],Table1[[#This Row],[Thành phần hao phí]])</f>
        <v>5c) Máy thi công</v>
      </c>
      <c r="D4817" s="594"/>
      <c r="E4817" s="589" t="s">
        <v>230</v>
      </c>
      <c r="F4817" s="588"/>
      <c r="G4817" s="595"/>
      <c r="H4817" s="590"/>
      <c r="I4817" s="596"/>
      <c r="J4817" s="591">
        <v>1007960</v>
      </c>
    </row>
    <row r="4818" spans="1:10" ht="15" customHeight="1">
      <c r="A4818" s="587"/>
      <c r="B4818" s="291">
        <v>5</v>
      </c>
      <c r="C4818" s="593" t="str">
        <f>_xlfn.CONCAT(Table1[[#This Row],[groupid]],Table1[[#This Row],[Thành phần hao phí]])</f>
        <v>5Máy đào gầu dây 1,2m3</v>
      </c>
      <c r="D4818" s="594" t="s">
        <v>105</v>
      </c>
      <c r="E4818" s="589" t="s">
        <v>106</v>
      </c>
      <c r="F4818" s="588" t="s">
        <v>103</v>
      </c>
      <c r="G4818" s="595">
        <v>0.192</v>
      </c>
      <c r="H4818" s="590">
        <v>3565793</v>
      </c>
      <c r="I4818" s="596">
        <v>1</v>
      </c>
      <c r="J4818" s="591">
        <v>684632</v>
      </c>
    </row>
    <row r="4819" spans="1:10" ht="15" customHeight="1">
      <c r="A4819" s="587"/>
      <c r="B4819" s="291">
        <v>5</v>
      </c>
      <c r="C4819" s="593" t="str">
        <f>_xlfn.CONCAT(Table1[[#This Row],[groupid]],Table1[[#This Row],[Thành phần hao phí]])</f>
        <v>5Sà lan 250T</v>
      </c>
      <c r="D4819" s="594" t="s">
        <v>113</v>
      </c>
      <c r="E4819" s="589" t="s">
        <v>114</v>
      </c>
      <c r="F4819" s="588" t="s">
        <v>103</v>
      </c>
      <c r="G4819" s="595">
        <v>0.192</v>
      </c>
      <c r="H4819" s="590">
        <v>677592</v>
      </c>
      <c r="I4819" s="596">
        <v>1</v>
      </c>
      <c r="J4819" s="591">
        <v>130098</v>
      </c>
    </row>
    <row r="4820" spans="1:10" ht="15" customHeight="1">
      <c r="A4820" s="587"/>
      <c r="B4820" s="291">
        <v>5</v>
      </c>
      <c r="C4820" s="593" t="str">
        <f>_xlfn.CONCAT(Table1[[#This Row],[groupid]],Table1[[#This Row],[Thành phần hao phí]])</f>
        <v>5Phao thép 60T chứa bùn</v>
      </c>
      <c r="D4820" s="594" t="s">
        <v>108</v>
      </c>
      <c r="E4820" s="589" t="s">
        <v>111</v>
      </c>
      <c r="F4820" s="588" t="s">
        <v>103</v>
      </c>
      <c r="G4820" s="595">
        <v>0.192</v>
      </c>
      <c r="H4820" s="590">
        <v>115189</v>
      </c>
      <c r="I4820" s="596">
        <v>1</v>
      </c>
      <c r="J4820" s="591">
        <v>22116</v>
      </c>
    </row>
    <row r="4821" spans="1:10" ht="15" customHeight="1">
      <c r="A4821" s="587"/>
      <c r="B4821" s="291">
        <v>5</v>
      </c>
      <c r="C4821" s="593" t="str">
        <f>_xlfn.CONCAT(Table1[[#This Row],[groupid]],Table1[[#This Row],[Thành phần hao phí]])</f>
        <v>5Sà lan 400T nhận bùn</v>
      </c>
      <c r="D4821" s="594" t="s">
        <v>116</v>
      </c>
      <c r="E4821" s="589" t="s">
        <v>119</v>
      </c>
      <c r="F4821" s="588" t="s">
        <v>103</v>
      </c>
      <c r="G4821" s="595">
        <v>0.192</v>
      </c>
      <c r="H4821" s="590">
        <v>891221</v>
      </c>
      <c r="I4821" s="596">
        <v>1</v>
      </c>
      <c r="J4821" s="591">
        <v>171114</v>
      </c>
    </row>
    <row r="4822" spans="1:10" ht="15" customHeight="1">
      <c r="A4822" s="587"/>
      <c r="B4822" s="291">
        <v>5</v>
      </c>
      <c r="C4822" s="593" t="str">
        <f>_xlfn.CONCAT(Table1[[#This Row],[groupid]],Table1[[#This Row],[Thành phần hao phí]])</f>
        <v>5Cộng</v>
      </c>
      <c r="D4822" s="594"/>
      <c r="E4822" s="589" t="s">
        <v>314</v>
      </c>
      <c r="F4822" s="588"/>
      <c r="G4822" s="595"/>
      <c r="H4822" s="590"/>
      <c r="I4822" s="596"/>
      <c r="J4822" s="591">
        <v>1007960</v>
      </c>
    </row>
    <row r="4823" spans="1:10" ht="15" customHeight="1">
      <c r="A4823" s="587">
        <v>6</v>
      </c>
      <c r="B4823" s="291">
        <v>6</v>
      </c>
      <c r="C4823" s="593" t="str">
        <f>_xlfn.CONCAT(Table1[[#This Row],[groupid]],Table1[[#This Row],[Thành phần hao phí]])</f>
        <v>6Vận chuyển đất, bùn đổ đi bằng tàu kéo 360CV, sà lan 400 tấn, vận chuyển 1 km đầu</v>
      </c>
      <c r="D4823" s="594" t="s">
        <v>57</v>
      </c>
      <c r="E4823" s="589" t="s">
        <v>67</v>
      </c>
      <c r="F4823" s="588" t="s">
        <v>54</v>
      </c>
      <c r="G4823" s="595">
        <v>1</v>
      </c>
      <c r="H4823" s="590"/>
      <c r="I4823" s="596"/>
      <c r="J4823" s="591"/>
    </row>
    <row r="4824" spans="1:10" ht="15" customHeight="1">
      <c r="A4824" s="587"/>
      <c r="B4824" s="291">
        <v>6</v>
      </c>
      <c r="C4824" s="593" t="str">
        <f>_xlfn.CONCAT(Table1[[#This Row],[groupid]],Table1[[#This Row],[Thành phần hao phí]])</f>
        <v>6c) Máy thi công</v>
      </c>
      <c r="D4824" s="594"/>
      <c r="E4824" s="589" t="s">
        <v>230</v>
      </c>
      <c r="F4824" s="588"/>
      <c r="G4824" s="595"/>
      <c r="H4824" s="590"/>
      <c r="I4824" s="596"/>
      <c r="J4824" s="591">
        <v>634088</v>
      </c>
    </row>
    <row r="4825" spans="1:10" ht="15" customHeight="1">
      <c r="A4825" s="587"/>
      <c r="B4825" s="291">
        <v>6</v>
      </c>
      <c r="C4825" s="593" t="str">
        <f>_xlfn.CONCAT(Table1[[#This Row],[groupid]],Table1[[#This Row],[Thành phần hao phí]])</f>
        <v>6Sà lan 400T</v>
      </c>
      <c r="D4825" s="594" t="s">
        <v>116</v>
      </c>
      <c r="E4825" s="589" t="s">
        <v>117</v>
      </c>
      <c r="F4825" s="588" t="s">
        <v>103</v>
      </c>
      <c r="G4825" s="595">
        <v>9.4E-2</v>
      </c>
      <c r="H4825" s="590">
        <v>891221</v>
      </c>
      <c r="I4825" s="596">
        <v>1</v>
      </c>
      <c r="J4825" s="591">
        <v>83775</v>
      </c>
    </row>
    <row r="4826" spans="1:10" ht="15" customHeight="1">
      <c r="A4826" s="587"/>
      <c r="B4826" s="291">
        <v>6</v>
      </c>
      <c r="C4826" s="593" t="str">
        <f>_xlfn.CONCAT(Table1[[#This Row],[groupid]],Table1[[#This Row],[Thành phần hao phí]])</f>
        <v>6Tàu kéo 360CV</v>
      </c>
      <c r="D4826" s="594" t="s">
        <v>120</v>
      </c>
      <c r="E4826" s="589" t="s">
        <v>121</v>
      </c>
      <c r="F4826" s="588" t="s">
        <v>103</v>
      </c>
      <c r="G4826" s="595">
        <v>9.4E-2</v>
      </c>
      <c r="H4826" s="590">
        <v>5854397</v>
      </c>
      <c r="I4826" s="596">
        <v>1</v>
      </c>
      <c r="J4826" s="591">
        <v>550313</v>
      </c>
    </row>
    <row r="4827" spans="1:10" ht="15" customHeight="1">
      <c r="A4827" s="587"/>
      <c r="B4827" s="291">
        <v>6</v>
      </c>
      <c r="C4827" s="593" t="str">
        <f>_xlfn.CONCAT(Table1[[#This Row],[groupid]],Table1[[#This Row],[Thành phần hao phí]])</f>
        <v>6Cộng</v>
      </c>
      <c r="D4827" s="594"/>
      <c r="E4827" s="589" t="s">
        <v>314</v>
      </c>
      <c r="F4827" s="588"/>
      <c r="G4827" s="595"/>
      <c r="H4827" s="590"/>
      <c r="I4827" s="596"/>
      <c r="J4827" s="591">
        <v>634088</v>
      </c>
    </row>
    <row r="4828" spans="1:10" ht="15" customHeight="1">
      <c r="A4828" s="587">
        <v>7</v>
      </c>
      <c r="B4828" s="291">
        <v>7</v>
      </c>
      <c r="C4828" s="593" t="str">
        <f>_xlfn.CONCAT(Table1[[#This Row],[groupid]],Table1[[#This Row],[Thành phần hao phí]])</f>
        <v>7Vận chuyển đất, bùn đổ đi bằng tàu kéo 360CV, sà lan 400 tấn, vận chuyển 1 km tiếp theo, cự ly &lt;= 6km</v>
      </c>
      <c r="D4828" s="594" t="s">
        <v>60</v>
      </c>
      <c r="E4828" s="589" t="s">
        <v>69</v>
      </c>
      <c r="F4828" s="588" t="s">
        <v>54</v>
      </c>
      <c r="G4828" s="595">
        <v>1</v>
      </c>
      <c r="H4828" s="590"/>
      <c r="I4828" s="596"/>
      <c r="J4828" s="591"/>
    </row>
    <row r="4829" spans="1:10" ht="15" customHeight="1">
      <c r="A4829" s="587"/>
      <c r="B4829" s="291">
        <v>7</v>
      </c>
      <c r="C4829" s="593" t="str">
        <f>_xlfn.CONCAT(Table1[[#This Row],[groupid]],Table1[[#This Row],[Thành phần hao phí]])</f>
        <v>7c) Máy thi công</v>
      </c>
      <c r="D4829" s="594"/>
      <c r="E4829" s="589" t="s">
        <v>230</v>
      </c>
      <c r="F4829" s="588"/>
      <c r="G4829" s="595"/>
      <c r="H4829" s="590"/>
      <c r="I4829" s="596"/>
      <c r="J4829" s="591">
        <v>2698247</v>
      </c>
    </row>
    <row r="4830" spans="1:10" ht="15" customHeight="1">
      <c r="A4830" s="587"/>
      <c r="B4830" s="291">
        <v>7</v>
      </c>
      <c r="C4830" s="593" t="str">
        <f>_xlfn.CONCAT(Table1[[#This Row],[groupid]],Table1[[#This Row],[Thành phần hao phí]])</f>
        <v>7Sà lan 400T</v>
      </c>
      <c r="D4830" s="594" t="s">
        <v>116</v>
      </c>
      <c r="E4830" s="589" t="s">
        <v>117</v>
      </c>
      <c r="F4830" s="588" t="s">
        <v>103</v>
      </c>
      <c r="G4830" s="595">
        <v>0.08</v>
      </c>
      <c r="H4830" s="590">
        <v>891221</v>
      </c>
      <c r="I4830" s="596">
        <v>5</v>
      </c>
      <c r="J4830" s="591">
        <v>356488</v>
      </c>
    </row>
    <row r="4831" spans="1:10" ht="15" customHeight="1">
      <c r="A4831" s="587"/>
      <c r="B4831" s="291">
        <v>7</v>
      </c>
      <c r="C4831" s="593" t="str">
        <f>_xlfn.CONCAT(Table1[[#This Row],[groupid]],Table1[[#This Row],[Thành phần hao phí]])</f>
        <v>7Tàu kéo 360CV</v>
      </c>
      <c r="D4831" s="594" t="s">
        <v>120</v>
      </c>
      <c r="E4831" s="589" t="s">
        <v>121</v>
      </c>
      <c r="F4831" s="588" t="s">
        <v>103</v>
      </c>
      <c r="G4831" s="595">
        <v>0.08</v>
      </c>
      <c r="H4831" s="590">
        <v>5854397</v>
      </c>
      <c r="I4831" s="596">
        <v>5</v>
      </c>
      <c r="J4831" s="591">
        <v>2341759</v>
      </c>
    </row>
    <row r="4832" spans="1:10" ht="15" customHeight="1">
      <c r="A4832" s="587"/>
      <c r="B4832" s="291">
        <v>7</v>
      </c>
      <c r="C4832" s="593" t="str">
        <f>_xlfn.CONCAT(Table1[[#This Row],[groupid]],Table1[[#This Row],[Thành phần hao phí]])</f>
        <v>7Cộng</v>
      </c>
      <c r="D4832" s="594"/>
      <c r="E4832" s="589" t="s">
        <v>314</v>
      </c>
      <c r="F4832" s="588"/>
      <c r="G4832" s="595"/>
      <c r="H4832" s="590"/>
      <c r="I4832" s="596"/>
      <c r="J4832" s="591">
        <v>2698247</v>
      </c>
    </row>
    <row r="4833" spans="1:10" ht="15" customHeight="1">
      <c r="A4833" s="587">
        <v>8</v>
      </c>
      <c r="B4833" s="291">
        <v>8</v>
      </c>
      <c r="C4833" s="593" t="str">
        <f>_xlfn.CONCAT(Table1[[#This Row],[groupid]],Table1[[#This Row],[Thành phần hao phí]])</f>
        <v>8Vận chuyển đất, bùn đổ đi bằng tàu kéo 360CV, sà lan 400 tấn, vận chuyển 1 km tiếp theo, cự ly từ 6 - 20km</v>
      </c>
      <c r="D4833" s="594" t="s">
        <v>71</v>
      </c>
      <c r="E4833" s="589" t="s">
        <v>72</v>
      </c>
      <c r="F4833" s="588" t="s">
        <v>54</v>
      </c>
      <c r="G4833" s="595">
        <v>1</v>
      </c>
      <c r="H4833" s="590"/>
      <c r="I4833" s="596"/>
      <c r="J4833" s="591"/>
    </row>
    <row r="4834" spans="1:10" ht="15" customHeight="1">
      <c r="A4834" s="587"/>
      <c r="B4834" s="291">
        <v>8</v>
      </c>
      <c r="C4834" s="593" t="str">
        <f>_xlfn.CONCAT(Table1[[#This Row],[groupid]],Table1[[#This Row],[Thành phần hao phí]])</f>
        <v>8c) Máy thi công</v>
      </c>
      <c r="D4834" s="594"/>
      <c r="E4834" s="589" t="s">
        <v>230</v>
      </c>
      <c r="F4834" s="588"/>
      <c r="G4834" s="595"/>
      <c r="H4834" s="590"/>
      <c r="I4834" s="596"/>
      <c r="J4834" s="591">
        <v>6705145</v>
      </c>
    </row>
    <row r="4835" spans="1:10" ht="15" customHeight="1">
      <c r="A4835" s="587"/>
      <c r="B4835" s="291">
        <v>8</v>
      </c>
      <c r="C4835" s="593" t="str">
        <f>_xlfn.CONCAT(Table1[[#This Row],[groupid]],Table1[[#This Row],[Thành phần hao phí]])</f>
        <v>8Sà lan 400T</v>
      </c>
      <c r="D4835" s="594" t="s">
        <v>116</v>
      </c>
      <c r="E4835" s="589" t="s">
        <v>117</v>
      </c>
      <c r="F4835" s="588" t="s">
        <v>103</v>
      </c>
      <c r="G4835" s="595">
        <v>7.0999999999999994E-2</v>
      </c>
      <c r="H4835" s="590">
        <v>891221</v>
      </c>
      <c r="I4835" s="596">
        <v>14</v>
      </c>
      <c r="J4835" s="591">
        <v>885874</v>
      </c>
    </row>
    <row r="4836" spans="1:10" ht="15" customHeight="1">
      <c r="A4836" s="587"/>
      <c r="B4836" s="291">
        <v>8</v>
      </c>
      <c r="C4836" s="593" t="str">
        <f>_xlfn.CONCAT(Table1[[#This Row],[groupid]],Table1[[#This Row],[Thành phần hao phí]])</f>
        <v>8Tàu kéo 360CV</v>
      </c>
      <c r="D4836" s="594" t="s">
        <v>120</v>
      </c>
      <c r="E4836" s="589" t="s">
        <v>121</v>
      </c>
      <c r="F4836" s="588" t="s">
        <v>103</v>
      </c>
      <c r="G4836" s="595">
        <v>7.0999999999999994E-2</v>
      </c>
      <c r="H4836" s="590">
        <v>5854397</v>
      </c>
      <c r="I4836" s="596">
        <v>14</v>
      </c>
      <c r="J4836" s="591">
        <v>5819271</v>
      </c>
    </row>
    <row r="4837" spans="1:10" ht="15" customHeight="1">
      <c r="A4837" s="587"/>
      <c r="B4837" s="291">
        <v>8</v>
      </c>
      <c r="C4837" s="593" t="str">
        <f>_xlfn.CONCAT(Table1[[#This Row],[groupid]],Table1[[#This Row],[Thành phần hao phí]])</f>
        <v>8Cộng</v>
      </c>
      <c r="D4837" s="594"/>
      <c r="E4837" s="589" t="s">
        <v>314</v>
      </c>
      <c r="F4837" s="588"/>
      <c r="G4837" s="595"/>
      <c r="H4837" s="590"/>
      <c r="I4837" s="596"/>
      <c r="J4837" s="591">
        <v>6705145</v>
      </c>
    </row>
    <row r="4838" spans="1:10" ht="15" customHeight="1">
      <c r="A4838" s="587">
        <v>9</v>
      </c>
      <c r="B4838" s="291">
        <v>9</v>
      </c>
      <c r="C4838" s="593" t="str">
        <f>_xlfn.CONCAT(Table1[[#This Row],[groupid]],Table1[[#This Row],[Thành phần hao phí]])</f>
        <v>9Vận chuyển đất, bùn đổ đi bằng tàu kéo 360CV, sà lan 400 tấn, vận chuyển 1 km tiếp theo, cự ly &gt; 20km</v>
      </c>
      <c r="D4838" s="594" t="s">
        <v>74</v>
      </c>
      <c r="E4838" s="589" t="s">
        <v>75</v>
      </c>
      <c r="F4838" s="588" t="s">
        <v>54</v>
      </c>
      <c r="G4838" s="595">
        <v>1</v>
      </c>
      <c r="H4838" s="590"/>
      <c r="I4838" s="596"/>
      <c r="J4838" s="591"/>
    </row>
    <row r="4839" spans="1:10" ht="15" customHeight="1">
      <c r="A4839" s="587"/>
      <c r="B4839" s="291">
        <v>9</v>
      </c>
      <c r="C4839" s="593" t="str">
        <f>_xlfn.CONCAT(Table1[[#This Row],[groupid]],Table1[[#This Row],[Thành phần hao phí]])</f>
        <v>9c) Máy thi công</v>
      </c>
      <c r="D4839" s="594"/>
      <c r="E4839" s="589" t="s">
        <v>230</v>
      </c>
      <c r="F4839" s="588"/>
      <c r="G4839" s="595"/>
      <c r="H4839" s="590"/>
      <c r="I4839" s="596"/>
      <c r="J4839" s="591">
        <v>279269</v>
      </c>
    </row>
    <row r="4840" spans="1:10" ht="15" customHeight="1">
      <c r="A4840" s="587"/>
      <c r="B4840" s="291">
        <v>9</v>
      </c>
      <c r="C4840" s="593" t="str">
        <f>_xlfn.CONCAT(Table1[[#This Row],[groupid]],Table1[[#This Row],[Thành phần hao phí]])</f>
        <v>9Sà lan 400T</v>
      </c>
      <c r="D4840" s="594" t="s">
        <v>116</v>
      </c>
      <c r="E4840" s="589" t="s">
        <v>117</v>
      </c>
      <c r="F4840" s="588" t="s">
        <v>103</v>
      </c>
      <c r="G4840" s="595">
        <v>6.9000000000000006E-2</v>
      </c>
      <c r="H4840" s="590">
        <v>891221</v>
      </c>
      <c r="I4840" s="596">
        <v>0.6</v>
      </c>
      <c r="J4840" s="591">
        <v>36897</v>
      </c>
    </row>
    <row r="4841" spans="1:10" ht="15" customHeight="1">
      <c r="A4841" s="587"/>
      <c r="B4841" s="291">
        <v>9</v>
      </c>
      <c r="C4841" s="593" t="str">
        <f>_xlfn.CONCAT(Table1[[#This Row],[groupid]],Table1[[#This Row],[Thành phần hao phí]])</f>
        <v>9Tàu kéo 360CV</v>
      </c>
      <c r="D4841" s="594" t="s">
        <v>120</v>
      </c>
      <c r="E4841" s="589" t="s">
        <v>121</v>
      </c>
      <c r="F4841" s="588" t="s">
        <v>103</v>
      </c>
      <c r="G4841" s="595">
        <v>6.9000000000000006E-2</v>
      </c>
      <c r="H4841" s="590">
        <v>5854397</v>
      </c>
      <c r="I4841" s="596">
        <v>0.6</v>
      </c>
      <c r="J4841" s="591">
        <v>242372</v>
      </c>
    </row>
    <row r="4842" spans="1:10" ht="15" customHeight="1">
      <c r="A4842" s="587"/>
      <c r="B4842" s="291">
        <v>9</v>
      </c>
      <c r="C4842" s="593" t="str">
        <f>_xlfn.CONCAT(Table1[[#This Row],[groupid]],Table1[[#This Row],[Thành phần hao phí]])</f>
        <v>9Cộng</v>
      </c>
      <c r="D4842" s="594"/>
      <c r="E4842" s="589" t="s">
        <v>314</v>
      </c>
      <c r="F4842" s="588"/>
      <c r="G4842" s="595"/>
      <c r="H4842" s="590"/>
      <c r="I4842" s="596"/>
      <c r="J4842" s="591">
        <v>279269</v>
      </c>
    </row>
    <row r="4843" spans="1:10" ht="15" customHeight="1">
      <c r="A4843" s="587">
        <v>10</v>
      </c>
      <c r="B4843" s="291">
        <v>10</v>
      </c>
      <c r="C4843" s="593" t="str">
        <f>_xlfn.CONCAT(Table1[[#This Row],[groupid]],Table1[[#This Row],[Thành phần hao phí]])</f>
        <v>10Vận chuyển đất từ sà lan 400T lên bờ bằng máy đào gầu dây 1,2m3, chiều cao đổ đất &lt;= 3m, bùn đặc</v>
      </c>
      <c r="D4843" s="594" t="s">
        <v>63</v>
      </c>
      <c r="E4843" s="589" t="s">
        <v>77</v>
      </c>
      <c r="F4843" s="588" t="s">
        <v>54</v>
      </c>
      <c r="G4843" s="595">
        <v>1</v>
      </c>
      <c r="H4843" s="590"/>
      <c r="I4843" s="596"/>
      <c r="J4843" s="591"/>
    </row>
    <row r="4844" spans="1:10" ht="15" customHeight="1">
      <c r="A4844" s="587"/>
      <c r="B4844" s="291">
        <v>10</v>
      </c>
      <c r="C4844" s="593" t="str">
        <f>_xlfn.CONCAT(Table1[[#This Row],[groupid]],Table1[[#This Row],[Thành phần hao phí]])</f>
        <v>10b) Nhân công</v>
      </c>
      <c r="D4844" s="594"/>
      <c r="E4844" s="589" t="s">
        <v>229</v>
      </c>
      <c r="F4844" s="588"/>
      <c r="G4844" s="595"/>
      <c r="H4844" s="590"/>
      <c r="I4844" s="596"/>
      <c r="J4844" s="591">
        <v>88740</v>
      </c>
    </row>
    <row r="4845" spans="1:10" ht="15" customHeight="1">
      <c r="A4845" s="587"/>
      <c r="B4845" s="291">
        <v>10</v>
      </c>
      <c r="C4845" s="593" t="str">
        <f>_xlfn.CONCAT(Table1[[#This Row],[groupid]],Table1[[#This Row],[Thành phần hao phí]])</f>
        <v>10Nhân công 3,5/7, nhóm 1</v>
      </c>
      <c r="D4845" s="594" t="s">
        <v>96</v>
      </c>
      <c r="E4845" s="589" t="s">
        <v>97</v>
      </c>
      <c r="F4845" s="588" t="s">
        <v>93</v>
      </c>
      <c r="G4845" s="595">
        <v>0.36</v>
      </c>
      <c r="H4845" s="590">
        <v>246500</v>
      </c>
      <c r="I4845" s="596">
        <v>1</v>
      </c>
      <c r="J4845" s="591">
        <v>88740</v>
      </c>
    </row>
    <row r="4846" spans="1:10" ht="15" customHeight="1">
      <c r="A4846" s="587"/>
      <c r="B4846" s="291">
        <v>10</v>
      </c>
      <c r="C4846" s="593" t="str">
        <f>_xlfn.CONCAT(Table1[[#This Row],[groupid]],Table1[[#This Row],[Thành phần hao phí]])</f>
        <v>10c) Máy thi công</v>
      </c>
      <c r="D4846" s="594"/>
      <c r="E4846" s="589" t="s">
        <v>230</v>
      </c>
      <c r="F4846" s="588"/>
      <c r="G4846" s="595"/>
      <c r="H4846" s="590"/>
      <c r="I4846" s="596"/>
      <c r="J4846" s="591">
        <v>985844</v>
      </c>
    </row>
    <row r="4847" spans="1:10" ht="15" customHeight="1">
      <c r="A4847" s="587"/>
      <c r="B4847" s="291">
        <v>10</v>
      </c>
      <c r="C4847" s="593" t="str">
        <f>_xlfn.CONCAT(Table1[[#This Row],[groupid]],Table1[[#This Row],[Thành phần hao phí]])</f>
        <v>10Máy đào gầu dây 1,2m3</v>
      </c>
      <c r="D4847" s="594" t="s">
        <v>105</v>
      </c>
      <c r="E4847" s="589" t="s">
        <v>106</v>
      </c>
      <c r="F4847" s="588" t="s">
        <v>103</v>
      </c>
      <c r="G4847" s="595">
        <v>0.192</v>
      </c>
      <c r="H4847" s="590">
        <v>3565793</v>
      </c>
      <c r="I4847" s="596">
        <v>1</v>
      </c>
      <c r="J4847" s="591">
        <v>684632</v>
      </c>
    </row>
    <row r="4848" spans="1:10" ht="15" customHeight="1">
      <c r="A4848" s="587"/>
      <c r="B4848" s="291">
        <v>10</v>
      </c>
      <c r="C4848" s="593" t="str">
        <f>_xlfn.CONCAT(Table1[[#This Row],[groupid]],Table1[[#This Row],[Thành phần hao phí]])</f>
        <v>10Sà lan 250T</v>
      </c>
      <c r="D4848" s="594" t="s">
        <v>113</v>
      </c>
      <c r="E4848" s="589" t="s">
        <v>114</v>
      </c>
      <c r="F4848" s="588" t="s">
        <v>103</v>
      </c>
      <c r="G4848" s="595">
        <v>0.192</v>
      </c>
      <c r="H4848" s="590">
        <v>677592</v>
      </c>
      <c r="I4848" s="596">
        <v>1</v>
      </c>
      <c r="J4848" s="591">
        <v>130098</v>
      </c>
    </row>
    <row r="4849" spans="1:10" ht="15" customHeight="1">
      <c r="A4849" s="587"/>
      <c r="B4849" s="291">
        <v>10</v>
      </c>
      <c r="C4849" s="593" t="str">
        <f>_xlfn.CONCAT(Table1[[#This Row],[groupid]],Table1[[#This Row],[Thành phần hao phí]])</f>
        <v>10Sà lan 400T</v>
      </c>
      <c r="D4849" s="594" t="s">
        <v>116</v>
      </c>
      <c r="E4849" s="589" t="s">
        <v>117</v>
      </c>
      <c r="F4849" s="588" t="s">
        <v>103</v>
      </c>
      <c r="G4849" s="595">
        <v>0.192</v>
      </c>
      <c r="H4849" s="590">
        <v>891221</v>
      </c>
      <c r="I4849" s="596">
        <v>1</v>
      </c>
      <c r="J4849" s="591">
        <v>171114</v>
      </c>
    </row>
    <row r="4850" spans="1:10" ht="15" customHeight="1">
      <c r="A4850" s="587"/>
      <c r="B4850" s="291">
        <v>10</v>
      </c>
      <c r="C4850" s="593" t="str">
        <f>_xlfn.CONCAT(Table1[[#This Row],[groupid]],Table1[[#This Row],[Thành phần hao phí]])</f>
        <v>10Cộng</v>
      </c>
      <c r="D4850" s="594"/>
      <c r="E4850" s="589" t="s">
        <v>314</v>
      </c>
      <c r="F4850" s="588"/>
      <c r="G4850" s="595"/>
      <c r="H4850" s="590"/>
      <c r="I4850" s="596"/>
      <c r="J4850" s="591">
        <v>985844</v>
      </c>
    </row>
    <row r="4851" spans="1:10" ht="15" customHeight="1">
      <c r="A4851" s="587">
        <v>11</v>
      </c>
      <c r="B4851" s="291">
        <v>11</v>
      </c>
      <c r="C4851" s="593" t="str">
        <f>_xlfn.CONCAT(Table1[[#This Row],[groupid]],Table1[[#This Row],[Thành phần hao phí]])</f>
        <v>110</v>
      </c>
      <c r="D4851" s="594">
        <v>0</v>
      </c>
      <c r="E4851" s="589">
        <v>0</v>
      </c>
      <c r="F4851" s="588">
        <v>0</v>
      </c>
      <c r="G4851" s="595">
        <v>1</v>
      </c>
      <c r="H4851" s="590"/>
      <c r="I4851" s="596"/>
      <c r="J4851" s="591"/>
    </row>
    <row r="4852" spans="1:10" ht="15" customHeight="1">
      <c r="A4852" s="587"/>
      <c r="B4852" s="291">
        <v>11</v>
      </c>
      <c r="C4852" s="593" t="str">
        <f>_xlfn.CONCAT(Table1[[#This Row],[groupid]],Table1[[#This Row],[Thành phần hao phí]])</f>
        <v>11b) Nhân công</v>
      </c>
      <c r="D4852" s="594"/>
      <c r="E4852" s="589" t="s">
        <v>229</v>
      </c>
      <c r="F4852" s="588"/>
      <c r="G4852" s="595"/>
      <c r="H4852" s="590"/>
      <c r="I4852" s="596"/>
      <c r="J4852" s="591">
        <v>243933</v>
      </c>
    </row>
    <row r="4853" spans="1:10" ht="15" customHeight="1">
      <c r="A4853" s="587"/>
      <c r="B4853" s="291">
        <v>11</v>
      </c>
      <c r="C4853" s="593" t="str">
        <f>_xlfn.CONCAT(Table1[[#This Row],[groupid]],Table1[[#This Row],[Thành phần hao phí]])</f>
        <v>11Nhân công 3,5/7, nhóm 1</v>
      </c>
      <c r="D4853" s="594" t="s">
        <v>96</v>
      </c>
      <c r="E4853" s="589" t="s">
        <v>97</v>
      </c>
      <c r="F4853" s="588" t="s">
        <v>93</v>
      </c>
      <c r="G4853" s="595">
        <v>0.36</v>
      </c>
      <c r="H4853" s="590">
        <v>677592</v>
      </c>
      <c r="I4853" s="596">
        <v>1</v>
      </c>
      <c r="J4853" s="591">
        <v>243933</v>
      </c>
    </row>
    <row r="4854" spans="1:10" ht="15" customHeight="1">
      <c r="A4854" s="587"/>
      <c r="B4854" s="291">
        <v>11</v>
      </c>
      <c r="C4854" s="593" t="str">
        <f>_xlfn.CONCAT(Table1[[#This Row],[groupid]],Table1[[#This Row],[Thành phần hao phí]])</f>
        <v>11c) Máy thi công</v>
      </c>
      <c r="D4854" s="594"/>
      <c r="E4854" s="589" t="s">
        <v>230</v>
      </c>
      <c r="F4854" s="588"/>
      <c r="G4854" s="595"/>
      <c r="H4854" s="590"/>
      <c r="I4854" s="596"/>
      <c r="J4854" s="591">
        <v>679403</v>
      </c>
    </row>
    <row r="4855" spans="1:10" ht="15" customHeight="1">
      <c r="A4855" s="587"/>
      <c r="B4855" s="291">
        <v>11</v>
      </c>
      <c r="C4855" s="593" t="str">
        <f>_xlfn.CONCAT(Table1[[#This Row],[groupid]],Table1[[#This Row],[Thành phần hao phí]])</f>
        <v>11Máy đào gầu dây 1,2m3</v>
      </c>
      <c r="D4855" s="594" t="s">
        <v>105</v>
      </c>
      <c r="E4855" s="589" t="s">
        <v>106</v>
      </c>
      <c r="F4855" s="588" t="s">
        <v>103</v>
      </c>
      <c r="G4855" s="595">
        <v>0.192</v>
      </c>
      <c r="H4855" s="590">
        <v>3538558</v>
      </c>
      <c r="I4855" s="596">
        <v>1</v>
      </c>
      <c r="J4855" s="591">
        <v>679403</v>
      </c>
    </row>
    <row r="4856" spans="1:10" ht="15" customHeight="1">
      <c r="A4856" s="587"/>
      <c r="B4856" s="291">
        <v>11</v>
      </c>
      <c r="C4856" s="593" t="str">
        <f>_xlfn.CONCAT(Table1[[#This Row],[groupid]],Table1[[#This Row],[Thành phần hao phí]])</f>
        <v>11Sà lan 250T</v>
      </c>
      <c r="D4856" s="594" t="s">
        <v>113</v>
      </c>
      <c r="E4856" s="589" t="s">
        <v>114</v>
      </c>
      <c r="F4856" s="588" t="s">
        <v>103</v>
      </c>
      <c r="G4856" s="595">
        <v>0.192</v>
      </c>
      <c r="H4856" s="590">
        <v>0</v>
      </c>
      <c r="I4856" s="596">
        <v>1</v>
      </c>
      <c r="J4856" s="591">
        <v>0</v>
      </c>
    </row>
    <row r="4857" spans="1:10" ht="15" customHeight="1">
      <c r="A4857" s="587"/>
      <c r="B4857" s="291">
        <v>11</v>
      </c>
      <c r="C4857" s="593" t="str">
        <f>_xlfn.CONCAT(Table1[[#This Row],[groupid]],Table1[[#This Row],[Thành phần hao phí]])</f>
        <v>11Sà lan 400T</v>
      </c>
      <c r="D4857" s="594" t="s">
        <v>116</v>
      </c>
      <c r="E4857" s="589" t="s">
        <v>117</v>
      </c>
      <c r="F4857" s="588" t="s">
        <v>103</v>
      </c>
      <c r="G4857" s="595">
        <v>0.192</v>
      </c>
      <c r="H4857" s="590">
        <v>0</v>
      </c>
      <c r="I4857" s="596">
        <v>1</v>
      </c>
      <c r="J4857" s="591">
        <v>0</v>
      </c>
    </row>
    <row r="4858" spans="1:10" ht="15" customHeight="1">
      <c r="A4858" s="587"/>
      <c r="B4858" s="291">
        <v>11</v>
      </c>
      <c r="C4858" s="593" t="str">
        <f>_xlfn.CONCAT(Table1[[#This Row],[groupid]],Table1[[#This Row],[Thành phần hao phí]])</f>
        <v>11Cộng</v>
      </c>
      <c r="D4858" s="594"/>
      <c r="E4858" s="589" t="s">
        <v>314</v>
      </c>
      <c r="F4858" s="588"/>
      <c r="G4858" s="595"/>
      <c r="H4858" s="590"/>
      <c r="I4858" s="596"/>
      <c r="J4858" s="591">
        <v>679403</v>
      </c>
    </row>
    <row r="4859" spans="1:10" ht="15" customHeight="1">
      <c r="A4859" s="587">
        <v>12</v>
      </c>
      <c r="B4859" s="291">
        <v>12</v>
      </c>
      <c r="C4859" s="593" t="str">
        <f>_xlfn.CONCAT(Table1[[#This Row],[groupid]],Table1[[#This Row],[Thành phần hao phí]])</f>
        <v>120</v>
      </c>
      <c r="D4859" s="594">
        <v>0</v>
      </c>
      <c r="E4859" s="589">
        <v>0</v>
      </c>
      <c r="F4859" s="588">
        <v>0</v>
      </c>
      <c r="G4859" s="595">
        <v>1</v>
      </c>
      <c r="H4859" s="590"/>
      <c r="I4859" s="596"/>
      <c r="J4859" s="591"/>
    </row>
    <row r="4860" spans="1:10" ht="15" customHeight="1">
      <c r="A4860" s="587"/>
      <c r="B4860" s="291">
        <v>12</v>
      </c>
      <c r="C4860" s="593" t="str">
        <f>_xlfn.CONCAT(Table1[[#This Row],[groupid]],Table1[[#This Row],[Thành phần hao phí]])</f>
        <v>12b) Nhân công</v>
      </c>
      <c r="D4860" s="594"/>
      <c r="E4860" s="589" t="s">
        <v>229</v>
      </c>
      <c r="F4860" s="588"/>
      <c r="G4860" s="595"/>
      <c r="H4860" s="590"/>
      <c r="I4860" s="596"/>
      <c r="J4860" s="591">
        <v>0</v>
      </c>
    </row>
    <row r="4861" spans="1:10" ht="15" customHeight="1">
      <c r="A4861" s="587"/>
      <c r="B4861" s="291">
        <v>12</v>
      </c>
      <c r="C4861" s="593" t="str">
        <f>_xlfn.CONCAT(Table1[[#This Row],[groupid]],Table1[[#This Row],[Thành phần hao phí]])</f>
        <v>12Nhân công 3,5/7, nhóm 1</v>
      </c>
      <c r="D4861" s="594" t="s">
        <v>96</v>
      </c>
      <c r="E4861" s="589" t="s">
        <v>97</v>
      </c>
      <c r="F4861" s="588" t="s">
        <v>93</v>
      </c>
      <c r="G4861" s="595">
        <v>0.36</v>
      </c>
      <c r="H4861" s="590">
        <v>0</v>
      </c>
      <c r="I4861" s="596">
        <v>1</v>
      </c>
      <c r="J4861" s="591">
        <v>0</v>
      </c>
    </row>
    <row r="4862" spans="1:10" ht="15" customHeight="1">
      <c r="A4862" s="587"/>
      <c r="B4862" s="291">
        <v>12</v>
      </c>
      <c r="C4862" s="593" t="str">
        <f>_xlfn.CONCAT(Table1[[#This Row],[groupid]],Table1[[#This Row],[Thành phần hao phí]])</f>
        <v>12c) Máy thi công</v>
      </c>
      <c r="D4862" s="594"/>
      <c r="E4862" s="589" t="s">
        <v>230</v>
      </c>
      <c r="F4862" s="588"/>
      <c r="G4862" s="595"/>
      <c r="H4862" s="590"/>
      <c r="I4862" s="596"/>
      <c r="J4862" s="591">
        <v>0</v>
      </c>
    </row>
    <row r="4863" spans="1:10" ht="15" customHeight="1">
      <c r="A4863" s="587"/>
      <c r="B4863" s="291">
        <v>12</v>
      </c>
      <c r="C4863" s="593" t="str">
        <f>_xlfn.CONCAT(Table1[[#This Row],[groupid]],Table1[[#This Row],[Thành phần hao phí]])</f>
        <v>12Máy đào gầu dây 1,2m3</v>
      </c>
      <c r="D4863" s="594" t="s">
        <v>105</v>
      </c>
      <c r="E4863" s="589" t="s">
        <v>106</v>
      </c>
      <c r="F4863" s="588" t="s">
        <v>103</v>
      </c>
      <c r="G4863" s="595">
        <v>0.192</v>
      </c>
      <c r="H4863" s="590">
        <v>0</v>
      </c>
      <c r="I4863" s="596">
        <v>1</v>
      </c>
      <c r="J4863" s="591">
        <v>0</v>
      </c>
    </row>
    <row r="4864" spans="1:10" ht="15" customHeight="1">
      <c r="A4864" s="587"/>
      <c r="B4864" s="291">
        <v>12</v>
      </c>
      <c r="C4864" s="593" t="str">
        <f>_xlfn.CONCAT(Table1[[#This Row],[groupid]],Table1[[#This Row],[Thành phần hao phí]])</f>
        <v>12Sà lan 250T</v>
      </c>
      <c r="D4864" s="594" t="s">
        <v>113</v>
      </c>
      <c r="E4864" s="589" t="s">
        <v>114</v>
      </c>
      <c r="F4864" s="588" t="s">
        <v>103</v>
      </c>
      <c r="G4864" s="595">
        <v>0.192</v>
      </c>
      <c r="H4864" s="590">
        <v>0</v>
      </c>
      <c r="I4864" s="596">
        <v>1</v>
      </c>
      <c r="J4864" s="591">
        <v>0</v>
      </c>
    </row>
    <row r="4865" spans="1:10" ht="15" customHeight="1">
      <c r="A4865" s="587"/>
      <c r="B4865" s="291">
        <v>12</v>
      </c>
      <c r="C4865" s="593" t="str">
        <f>_xlfn.CONCAT(Table1[[#This Row],[groupid]],Table1[[#This Row],[Thành phần hao phí]])</f>
        <v>12Sà lan 400T</v>
      </c>
      <c r="D4865" s="594" t="s">
        <v>116</v>
      </c>
      <c r="E4865" s="589" t="s">
        <v>117</v>
      </c>
      <c r="F4865" s="588" t="s">
        <v>103</v>
      </c>
      <c r="G4865" s="595">
        <v>0.192</v>
      </c>
      <c r="H4865" s="590">
        <v>0</v>
      </c>
      <c r="I4865" s="596">
        <v>1</v>
      </c>
      <c r="J4865" s="591">
        <v>0</v>
      </c>
    </row>
    <row r="4866" spans="1:10" ht="15" customHeight="1">
      <c r="A4866" s="587"/>
      <c r="B4866" s="291">
        <v>12</v>
      </c>
      <c r="C4866" s="593" t="str">
        <f>_xlfn.CONCAT(Table1[[#This Row],[groupid]],Table1[[#This Row],[Thành phần hao phí]])</f>
        <v>12Cộng</v>
      </c>
      <c r="D4866" s="594"/>
      <c r="E4866" s="589" t="s">
        <v>314</v>
      </c>
      <c r="F4866" s="588"/>
      <c r="G4866" s="595"/>
      <c r="H4866" s="590"/>
      <c r="I4866" s="596"/>
      <c r="J4866" s="591">
        <v>0</v>
      </c>
    </row>
    <row r="4867" spans="1:10" ht="15" customHeight="1">
      <c r="A4867" s="587">
        <v>13</v>
      </c>
      <c r="B4867" s="291">
        <v>13</v>
      </c>
      <c r="C4867" s="593" t="str">
        <f>_xlfn.CONCAT(Table1[[#This Row],[groupid]],Table1[[#This Row],[Thành phần hao phí]])</f>
        <v>130</v>
      </c>
      <c r="D4867" s="594">
        <v>0</v>
      </c>
      <c r="E4867" s="589">
        <v>0</v>
      </c>
      <c r="F4867" s="588">
        <v>0</v>
      </c>
      <c r="G4867" s="595">
        <v>1</v>
      </c>
      <c r="H4867" s="590"/>
      <c r="I4867" s="596"/>
      <c r="J4867" s="591"/>
    </row>
    <row r="4868" spans="1:10" ht="15" customHeight="1">
      <c r="A4868" s="587"/>
      <c r="B4868" s="291">
        <v>13</v>
      </c>
      <c r="C4868" s="593" t="str">
        <f>_xlfn.CONCAT(Table1[[#This Row],[groupid]],Table1[[#This Row],[Thành phần hao phí]])</f>
        <v>13b) Nhân công</v>
      </c>
      <c r="D4868" s="594"/>
      <c r="E4868" s="589" t="s">
        <v>229</v>
      </c>
      <c r="F4868" s="588"/>
      <c r="G4868" s="595"/>
      <c r="H4868" s="590"/>
      <c r="I4868" s="596"/>
      <c r="J4868" s="591">
        <v>0</v>
      </c>
    </row>
    <row r="4869" spans="1:10" ht="15" customHeight="1">
      <c r="A4869" s="587"/>
      <c r="B4869" s="291">
        <v>13</v>
      </c>
      <c r="C4869" s="593" t="str">
        <f>_xlfn.CONCAT(Table1[[#This Row],[groupid]],Table1[[#This Row],[Thành phần hao phí]])</f>
        <v>13Nhân công 3,5/7, nhóm 1</v>
      </c>
      <c r="D4869" s="594" t="s">
        <v>96</v>
      </c>
      <c r="E4869" s="589" t="s">
        <v>97</v>
      </c>
      <c r="F4869" s="588" t="s">
        <v>93</v>
      </c>
      <c r="G4869" s="595">
        <v>0.36</v>
      </c>
      <c r="H4869" s="590">
        <v>0</v>
      </c>
      <c r="I4869" s="596">
        <v>1</v>
      </c>
      <c r="J4869" s="591">
        <v>0</v>
      </c>
    </row>
    <row r="4870" spans="1:10" ht="15" customHeight="1">
      <c r="A4870" s="587"/>
      <c r="B4870" s="291">
        <v>13</v>
      </c>
      <c r="C4870" s="593" t="str">
        <f>_xlfn.CONCAT(Table1[[#This Row],[groupid]],Table1[[#This Row],[Thành phần hao phí]])</f>
        <v>13c) Máy thi công</v>
      </c>
      <c r="D4870" s="594"/>
      <c r="E4870" s="589" t="s">
        <v>230</v>
      </c>
      <c r="F4870" s="588"/>
      <c r="G4870" s="595"/>
      <c r="H4870" s="590"/>
      <c r="I4870" s="596"/>
      <c r="J4870" s="591">
        <v>0</v>
      </c>
    </row>
    <row r="4871" spans="1:10" ht="15" customHeight="1">
      <c r="A4871" s="587"/>
      <c r="B4871" s="291">
        <v>13</v>
      </c>
      <c r="C4871" s="593" t="str">
        <f>_xlfn.CONCAT(Table1[[#This Row],[groupid]],Table1[[#This Row],[Thành phần hao phí]])</f>
        <v>13Máy đào gầu dây 1,2m3</v>
      </c>
      <c r="D4871" s="594" t="s">
        <v>105</v>
      </c>
      <c r="E4871" s="589" t="s">
        <v>106</v>
      </c>
      <c r="F4871" s="588" t="s">
        <v>103</v>
      </c>
      <c r="G4871" s="595">
        <v>0.192</v>
      </c>
      <c r="H4871" s="590">
        <v>0</v>
      </c>
      <c r="I4871" s="596">
        <v>1</v>
      </c>
      <c r="J4871" s="591">
        <v>0</v>
      </c>
    </row>
    <row r="4872" spans="1:10" ht="15" customHeight="1">
      <c r="A4872" s="587"/>
      <c r="B4872" s="291">
        <v>13</v>
      </c>
      <c r="C4872" s="593" t="str">
        <f>_xlfn.CONCAT(Table1[[#This Row],[groupid]],Table1[[#This Row],[Thành phần hao phí]])</f>
        <v>13Sà lan 250T</v>
      </c>
      <c r="D4872" s="594" t="s">
        <v>113</v>
      </c>
      <c r="E4872" s="589" t="s">
        <v>114</v>
      </c>
      <c r="F4872" s="588" t="s">
        <v>103</v>
      </c>
      <c r="G4872" s="595">
        <v>0.192</v>
      </c>
      <c r="H4872" s="590">
        <v>0</v>
      </c>
      <c r="I4872" s="596">
        <v>1</v>
      </c>
      <c r="J4872" s="591">
        <v>0</v>
      </c>
    </row>
    <row r="4873" spans="1:10" ht="15" customHeight="1">
      <c r="A4873" s="587"/>
      <c r="B4873" s="291">
        <v>13</v>
      </c>
      <c r="C4873" s="593" t="str">
        <f>_xlfn.CONCAT(Table1[[#This Row],[groupid]],Table1[[#This Row],[Thành phần hao phí]])</f>
        <v>13Sà lan 400T</v>
      </c>
      <c r="D4873" s="594" t="s">
        <v>116</v>
      </c>
      <c r="E4873" s="589" t="s">
        <v>117</v>
      </c>
      <c r="F4873" s="588" t="s">
        <v>103</v>
      </c>
      <c r="G4873" s="595">
        <v>0.192</v>
      </c>
      <c r="H4873" s="590">
        <v>0</v>
      </c>
      <c r="I4873" s="596">
        <v>1</v>
      </c>
      <c r="J4873" s="591">
        <v>0</v>
      </c>
    </row>
    <row r="4874" spans="1:10" ht="15" customHeight="1">
      <c r="A4874" s="587"/>
      <c r="B4874" s="291">
        <v>13</v>
      </c>
      <c r="C4874" s="593" t="str">
        <f>_xlfn.CONCAT(Table1[[#This Row],[groupid]],Table1[[#This Row],[Thành phần hao phí]])</f>
        <v>13Cộng</v>
      </c>
      <c r="D4874" s="594"/>
      <c r="E4874" s="589" t="s">
        <v>314</v>
      </c>
      <c r="F4874" s="588"/>
      <c r="G4874" s="595"/>
      <c r="H4874" s="590"/>
      <c r="I4874" s="596"/>
      <c r="J4874" s="591">
        <v>0</v>
      </c>
    </row>
    <row r="4875" spans="1:10" ht="15" customHeight="1">
      <c r="A4875" s="587">
        <v>14</v>
      </c>
      <c r="B4875" s="291">
        <v>14</v>
      </c>
      <c r="C4875" s="593" t="str">
        <f>_xlfn.CONCAT(Table1[[#This Row],[groupid]],Table1[[#This Row],[Thành phần hao phí]])</f>
        <v>140</v>
      </c>
      <c r="D4875" s="594">
        <v>0</v>
      </c>
      <c r="E4875" s="589">
        <v>0</v>
      </c>
      <c r="F4875" s="588">
        <v>0</v>
      </c>
      <c r="G4875" s="595">
        <v>1</v>
      </c>
      <c r="H4875" s="590"/>
      <c r="I4875" s="596"/>
      <c r="J4875" s="591"/>
    </row>
    <row r="4876" spans="1:10" ht="15" customHeight="1">
      <c r="A4876" s="587"/>
      <c r="B4876" s="291">
        <v>14</v>
      </c>
      <c r="C4876" s="593" t="str">
        <f>_xlfn.CONCAT(Table1[[#This Row],[groupid]],Table1[[#This Row],[Thành phần hao phí]])</f>
        <v>14b) Nhân công</v>
      </c>
      <c r="D4876" s="594"/>
      <c r="E4876" s="589" t="s">
        <v>229</v>
      </c>
      <c r="F4876" s="588"/>
      <c r="G4876" s="595"/>
      <c r="H4876" s="590"/>
      <c r="I4876" s="596"/>
      <c r="J4876" s="591">
        <v>0</v>
      </c>
    </row>
    <row r="4877" spans="1:10" ht="15" customHeight="1">
      <c r="A4877" s="587"/>
      <c r="B4877" s="291">
        <v>14</v>
      </c>
      <c r="C4877" s="593" t="str">
        <f>_xlfn.CONCAT(Table1[[#This Row],[groupid]],Table1[[#This Row],[Thành phần hao phí]])</f>
        <v>14Nhân công 3,5/7, nhóm 1</v>
      </c>
      <c r="D4877" s="594" t="s">
        <v>96</v>
      </c>
      <c r="E4877" s="589" t="s">
        <v>97</v>
      </c>
      <c r="F4877" s="588" t="s">
        <v>93</v>
      </c>
      <c r="G4877" s="595">
        <v>0.36</v>
      </c>
      <c r="H4877" s="590">
        <v>0</v>
      </c>
      <c r="I4877" s="596">
        <v>1</v>
      </c>
      <c r="J4877" s="591">
        <v>0</v>
      </c>
    </row>
    <row r="4878" spans="1:10" ht="15" customHeight="1">
      <c r="A4878" s="587"/>
      <c r="B4878" s="291">
        <v>14</v>
      </c>
      <c r="C4878" s="593" t="str">
        <f>_xlfn.CONCAT(Table1[[#This Row],[groupid]],Table1[[#This Row],[Thành phần hao phí]])</f>
        <v>14c) Máy thi công</v>
      </c>
      <c r="D4878" s="594"/>
      <c r="E4878" s="589" t="s">
        <v>230</v>
      </c>
      <c r="F4878" s="588"/>
      <c r="G4878" s="595"/>
      <c r="H4878" s="590"/>
      <c r="I4878" s="596"/>
      <c r="J4878" s="591">
        <v>0</v>
      </c>
    </row>
    <row r="4879" spans="1:10" ht="15" customHeight="1">
      <c r="A4879" s="587"/>
      <c r="B4879" s="291">
        <v>14</v>
      </c>
      <c r="C4879" s="593" t="str">
        <f>_xlfn.CONCAT(Table1[[#This Row],[groupid]],Table1[[#This Row],[Thành phần hao phí]])</f>
        <v>14Máy đào gầu dây 1,2m3</v>
      </c>
      <c r="D4879" s="594" t="s">
        <v>105</v>
      </c>
      <c r="E4879" s="589" t="s">
        <v>106</v>
      </c>
      <c r="F4879" s="588" t="s">
        <v>103</v>
      </c>
      <c r="G4879" s="595">
        <v>0.192</v>
      </c>
      <c r="H4879" s="590">
        <v>0</v>
      </c>
      <c r="I4879" s="596">
        <v>1</v>
      </c>
      <c r="J4879" s="591">
        <v>0</v>
      </c>
    </row>
    <row r="4880" spans="1:10" ht="15" customHeight="1">
      <c r="A4880" s="587"/>
      <c r="B4880" s="291">
        <v>14</v>
      </c>
      <c r="C4880" s="593" t="str">
        <f>_xlfn.CONCAT(Table1[[#This Row],[groupid]],Table1[[#This Row],[Thành phần hao phí]])</f>
        <v>14Sà lan 250T</v>
      </c>
      <c r="D4880" s="594" t="s">
        <v>113</v>
      </c>
      <c r="E4880" s="589" t="s">
        <v>114</v>
      </c>
      <c r="F4880" s="588" t="s">
        <v>103</v>
      </c>
      <c r="G4880" s="595">
        <v>0.192</v>
      </c>
      <c r="H4880" s="590">
        <v>0</v>
      </c>
      <c r="I4880" s="596">
        <v>1</v>
      </c>
      <c r="J4880" s="591">
        <v>0</v>
      </c>
    </row>
    <row r="4881" spans="1:10" ht="15" customHeight="1">
      <c r="A4881" s="587"/>
      <c r="B4881" s="291">
        <v>14</v>
      </c>
      <c r="C4881" s="593" t="str">
        <f>_xlfn.CONCAT(Table1[[#This Row],[groupid]],Table1[[#This Row],[Thành phần hao phí]])</f>
        <v>14Sà lan 400T</v>
      </c>
      <c r="D4881" s="594" t="s">
        <v>116</v>
      </c>
      <c r="E4881" s="589" t="s">
        <v>117</v>
      </c>
      <c r="F4881" s="588" t="s">
        <v>103</v>
      </c>
      <c r="G4881" s="595">
        <v>0.192</v>
      </c>
      <c r="H4881" s="590">
        <v>0</v>
      </c>
      <c r="I4881" s="596">
        <v>1</v>
      </c>
      <c r="J4881" s="591">
        <v>0</v>
      </c>
    </row>
    <row r="4882" spans="1:10" ht="15" customHeight="1">
      <c r="A4882" s="587"/>
      <c r="B4882" s="291">
        <v>14</v>
      </c>
      <c r="C4882" s="593" t="str">
        <f>_xlfn.CONCAT(Table1[[#This Row],[groupid]],Table1[[#This Row],[Thành phần hao phí]])</f>
        <v>14Cộng</v>
      </c>
      <c r="D4882" s="594"/>
      <c r="E4882" s="589" t="s">
        <v>314</v>
      </c>
      <c r="F4882" s="588"/>
      <c r="G4882" s="595"/>
      <c r="H4882" s="590"/>
      <c r="I4882" s="596"/>
      <c r="J4882" s="591">
        <v>0</v>
      </c>
    </row>
    <row r="4883" spans="1:10" ht="15" customHeight="1">
      <c r="A4883" s="587">
        <v>15</v>
      </c>
      <c r="B4883" s="291">
        <v>15</v>
      </c>
      <c r="C4883" s="593" t="str">
        <f>_xlfn.CONCAT(Table1[[#This Row],[groupid]],Table1[[#This Row],[Thành phần hao phí]])</f>
        <v>150</v>
      </c>
      <c r="D4883" s="594">
        <v>0</v>
      </c>
      <c r="E4883" s="589">
        <v>0</v>
      </c>
      <c r="F4883" s="588">
        <v>0</v>
      </c>
      <c r="G4883" s="595">
        <v>1</v>
      </c>
      <c r="H4883" s="590"/>
      <c r="I4883" s="596"/>
      <c r="J4883" s="591"/>
    </row>
    <row r="4884" spans="1:10" ht="15" customHeight="1">
      <c r="A4884" s="587"/>
      <c r="B4884" s="291">
        <v>15</v>
      </c>
      <c r="C4884" s="593" t="str">
        <f>_xlfn.CONCAT(Table1[[#This Row],[groupid]],Table1[[#This Row],[Thành phần hao phí]])</f>
        <v>15b) Nhân công</v>
      </c>
      <c r="D4884" s="594"/>
      <c r="E4884" s="589" t="s">
        <v>229</v>
      </c>
      <c r="F4884" s="588"/>
      <c r="G4884" s="595"/>
      <c r="H4884" s="590"/>
      <c r="I4884" s="596"/>
      <c r="J4884" s="591">
        <v>0</v>
      </c>
    </row>
    <row r="4885" spans="1:10" ht="15" customHeight="1">
      <c r="A4885" s="587"/>
      <c r="B4885" s="291">
        <v>15</v>
      </c>
      <c r="C4885" s="593" t="str">
        <f>_xlfn.CONCAT(Table1[[#This Row],[groupid]],Table1[[#This Row],[Thành phần hao phí]])</f>
        <v>15Nhân công 3,5/7, nhóm 1</v>
      </c>
      <c r="D4885" s="594" t="s">
        <v>96</v>
      </c>
      <c r="E4885" s="589" t="s">
        <v>97</v>
      </c>
      <c r="F4885" s="588" t="s">
        <v>93</v>
      </c>
      <c r="G4885" s="595">
        <v>0.36</v>
      </c>
      <c r="H4885" s="590">
        <v>0</v>
      </c>
      <c r="I4885" s="596">
        <v>1</v>
      </c>
      <c r="J4885" s="591">
        <v>0</v>
      </c>
    </row>
    <row r="4886" spans="1:10" ht="15" customHeight="1">
      <c r="A4886" s="587"/>
      <c r="B4886" s="291">
        <v>15</v>
      </c>
      <c r="C4886" s="593" t="str">
        <f>_xlfn.CONCAT(Table1[[#This Row],[groupid]],Table1[[#This Row],[Thành phần hao phí]])</f>
        <v>15c) Máy thi công</v>
      </c>
      <c r="D4886" s="594"/>
      <c r="E4886" s="589" t="s">
        <v>230</v>
      </c>
      <c r="F4886" s="588"/>
      <c r="G4886" s="595"/>
      <c r="H4886" s="590"/>
      <c r="I4886" s="596"/>
      <c r="J4886" s="591">
        <v>0</v>
      </c>
    </row>
    <row r="4887" spans="1:10" ht="15" customHeight="1">
      <c r="A4887" s="587"/>
      <c r="B4887" s="291">
        <v>15</v>
      </c>
      <c r="C4887" s="593" t="str">
        <f>_xlfn.CONCAT(Table1[[#This Row],[groupid]],Table1[[#This Row],[Thành phần hao phí]])</f>
        <v>15Máy đào gầu dây 1,2m3</v>
      </c>
      <c r="D4887" s="594" t="s">
        <v>105</v>
      </c>
      <c r="E4887" s="589" t="s">
        <v>106</v>
      </c>
      <c r="F4887" s="588" t="s">
        <v>103</v>
      </c>
      <c r="G4887" s="595">
        <v>0.192</v>
      </c>
      <c r="H4887" s="590">
        <v>0</v>
      </c>
      <c r="I4887" s="596">
        <v>1</v>
      </c>
      <c r="J4887" s="591">
        <v>0</v>
      </c>
    </row>
    <row r="4888" spans="1:10" ht="15" customHeight="1">
      <c r="A4888" s="587"/>
      <c r="B4888" s="291">
        <v>15</v>
      </c>
      <c r="C4888" s="593" t="str">
        <f>_xlfn.CONCAT(Table1[[#This Row],[groupid]],Table1[[#This Row],[Thành phần hao phí]])</f>
        <v>15Sà lan 250T</v>
      </c>
      <c r="D4888" s="594" t="s">
        <v>113</v>
      </c>
      <c r="E4888" s="589" t="s">
        <v>114</v>
      </c>
      <c r="F4888" s="588" t="s">
        <v>103</v>
      </c>
      <c r="G4888" s="595">
        <v>0.192</v>
      </c>
      <c r="H4888" s="590">
        <v>0</v>
      </c>
      <c r="I4888" s="596">
        <v>1</v>
      </c>
      <c r="J4888" s="591">
        <v>0</v>
      </c>
    </row>
    <row r="4889" spans="1:10" ht="15" customHeight="1">
      <c r="A4889" s="587"/>
      <c r="B4889" s="291">
        <v>15</v>
      </c>
      <c r="C4889" s="593" t="str">
        <f>_xlfn.CONCAT(Table1[[#This Row],[groupid]],Table1[[#This Row],[Thành phần hao phí]])</f>
        <v>15Sà lan 400T</v>
      </c>
      <c r="D4889" s="594" t="s">
        <v>116</v>
      </c>
      <c r="E4889" s="589" t="s">
        <v>117</v>
      </c>
      <c r="F4889" s="588" t="s">
        <v>103</v>
      </c>
      <c r="G4889" s="595">
        <v>0.192</v>
      </c>
      <c r="H4889" s="590">
        <v>0</v>
      </c>
      <c r="I4889" s="596">
        <v>1</v>
      </c>
      <c r="J4889" s="591">
        <v>0</v>
      </c>
    </row>
    <row r="4890" spans="1:10" ht="15" customHeight="1">
      <c r="A4890" s="587"/>
      <c r="B4890" s="291">
        <v>15</v>
      </c>
      <c r="C4890" s="593" t="str">
        <f>_xlfn.CONCAT(Table1[[#This Row],[groupid]],Table1[[#This Row],[Thành phần hao phí]])</f>
        <v>15Cộng</v>
      </c>
      <c r="D4890" s="594"/>
      <c r="E4890" s="589" t="s">
        <v>314</v>
      </c>
      <c r="F4890" s="588"/>
      <c r="G4890" s="595"/>
      <c r="H4890" s="590"/>
      <c r="I4890" s="596"/>
      <c r="J4890" s="591">
        <v>0</v>
      </c>
    </row>
    <row r="4891" spans="1:10" ht="15" customHeight="1">
      <c r="A4891" s="587">
        <v>16</v>
      </c>
      <c r="B4891" s="291">
        <v>16</v>
      </c>
      <c r="C4891" s="593" t="str">
        <f>_xlfn.CONCAT(Table1[[#This Row],[groupid]],Table1[[#This Row],[Thành phần hao phí]])</f>
        <v>160</v>
      </c>
      <c r="D4891" s="594">
        <v>0</v>
      </c>
      <c r="E4891" s="589">
        <v>0</v>
      </c>
      <c r="F4891" s="588">
        <v>0</v>
      </c>
      <c r="G4891" s="595">
        <v>1</v>
      </c>
      <c r="H4891" s="590"/>
      <c r="I4891" s="596"/>
      <c r="J4891" s="591"/>
    </row>
    <row r="4892" spans="1:10" ht="15" customHeight="1">
      <c r="A4892" s="587"/>
      <c r="B4892" s="291">
        <v>16</v>
      </c>
      <c r="C4892" s="593" t="str">
        <f>_xlfn.CONCAT(Table1[[#This Row],[groupid]],Table1[[#This Row],[Thành phần hao phí]])</f>
        <v>16b) Nhân công</v>
      </c>
      <c r="D4892" s="594"/>
      <c r="E4892" s="589" t="s">
        <v>229</v>
      </c>
      <c r="F4892" s="588"/>
      <c r="G4892" s="595"/>
      <c r="H4892" s="590"/>
      <c r="I4892" s="596"/>
      <c r="J4892" s="591">
        <v>0</v>
      </c>
    </row>
    <row r="4893" spans="1:10" ht="15" customHeight="1">
      <c r="A4893" s="587"/>
      <c r="B4893" s="291">
        <v>16</v>
      </c>
      <c r="C4893" s="593" t="str">
        <f>_xlfn.CONCAT(Table1[[#This Row],[groupid]],Table1[[#This Row],[Thành phần hao phí]])</f>
        <v>16Nhân công 3,5/7, nhóm 1</v>
      </c>
      <c r="D4893" s="594" t="s">
        <v>96</v>
      </c>
      <c r="E4893" s="589" t="s">
        <v>97</v>
      </c>
      <c r="F4893" s="588" t="s">
        <v>93</v>
      </c>
      <c r="G4893" s="595">
        <v>0.36</v>
      </c>
      <c r="H4893" s="590">
        <v>0</v>
      </c>
      <c r="I4893" s="596">
        <v>1</v>
      </c>
      <c r="J4893" s="591">
        <v>0</v>
      </c>
    </row>
    <row r="4894" spans="1:10" ht="15" customHeight="1">
      <c r="A4894" s="587"/>
      <c r="B4894" s="291">
        <v>16</v>
      </c>
      <c r="C4894" s="593" t="str">
        <f>_xlfn.CONCAT(Table1[[#This Row],[groupid]],Table1[[#This Row],[Thành phần hao phí]])</f>
        <v>16c) Máy thi công</v>
      </c>
      <c r="D4894" s="594"/>
      <c r="E4894" s="589" t="s">
        <v>230</v>
      </c>
      <c r="F4894" s="588"/>
      <c r="G4894" s="595"/>
      <c r="H4894" s="590"/>
      <c r="I4894" s="596"/>
      <c r="J4894" s="591">
        <v>0</v>
      </c>
    </row>
    <row r="4895" spans="1:10" ht="15" customHeight="1">
      <c r="A4895" s="587"/>
      <c r="B4895" s="291">
        <v>16</v>
      </c>
      <c r="C4895" s="593" t="str">
        <f>_xlfn.CONCAT(Table1[[#This Row],[groupid]],Table1[[#This Row],[Thành phần hao phí]])</f>
        <v>16Máy đào gầu dây 1,2m3</v>
      </c>
      <c r="D4895" s="594" t="s">
        <v>105</v>
      </c>
      <c r="E4895" s="589" t="s">
        <v>106</v>
      </c>
      <c r="F4895" s="588" t="s">
        <v>103</v>
      </c>
      <c r="G4895" s="595">
        <v>0.192</v>
      </c>
      <c r="H4895" s="590">
        <v>0</v>
      </c>
      <c r="I4895" s="596">
        <v>1</v>
      </c>
      <c r="J4895" s="591">
        <v>0</v>
      </c>
    </row>
    <row r="4896" spans="1:10" ht="15" customHeight="1">
      <c r="A4896" s="587"/>
      <c r="B4896" s="291">
        <v>16</v>
      </c>
      <c r="C4896" s="593" t="str">
        <f>_xlfn.CONCAT(Table1[[#This Row],[groupid]],Table1[[#This Row],[Thành phần hao phí]])</f>
        <v>16Sà lan 250T</v>
      </c>
      <c r="D4896" s="594" t="s">
        <v>113</v>
      </c>
      <c r="E4896" s="589" t="s">
        <v>114</v>
      </c>
      <c r="F4896" s="588" t="s">
        <v>103</v>
      </c>
      <c r="G4896" s="595">
        <v>0.192</v>
      </c>
      <c r="H4896" s="590">
        <v>0</v>
      </c>
      <c r="I4896" s="596">
        <v>1</v>
      </c>
      <c r="J4896" s="591">
        <v>0</v>
      </c>
    </row>
    <row r="4897" spans="1:10" ht="15" customHeight="1">
      <c r="A4897" s="587"/>
      <c r="B4897" s="291">
        <v>16</v>
      </c>
      <c r="C4897" s="593" t="str">
        <f>_xlfn.CONCAT(Table1[[#This Row],[groupid]],Table1[[#This Row],[Thành phần hao phí]])</f>
        <v>16Sà lan 400T</v>
      </c>
      <c r="D4897" s="594" t="s">
        <v>116</v>
      </c>
      <c r="E4897" s="589" t="s">
        <v>117</v>
      </c>
      <c r="F4897" s="588" t="s">
        <v>103</v>
      </c>
      <c r="G4897" s="595">
        <v>0.192</v>
      </c>
      <c r="H4897" s="590">
        <v>0</v>
      </c>
      <c r="I4897" s="596">
        <v>1</v>
      </c>
      <c r="J4897" s="591">
        <v>0</v>
      </c>
    </row>
    <row r="4898" spans="1:10" ht="15" customHeight="1">
      <c r="A4898" s="587"/>
      <c r="B4898" s="291">
        <v>16</v>
      </c>
      <c r="C4898" s="593" t="str">
        <f>_xlfn.CONCAT(Table1[[#This Row],[groupid]],Table1[[#This Row],[Thành phần hao phí]])</f>
        <v>16Cộng</v>
      </c>
      <c r="D4898" s="594"/>
      <c r="E4898" s="589" t="s">
        <v>314</v>
      </c>
      <c r="F4898" s="588"/>
      <c r="G4898" s="595"/>
      <c r="H4898" s="590"/>
      <c r="I4898" s="596"/>
      <c r="J4898" s="591">
        <v>0</v>
      </c>
    </row>
    <row r="4899" spans="1:10" ht="15" customHeight="1">
      <c r="A4899" s="587">
        <v>17</v>
      </c>
      <c r="B4899" s="291">
        <v>17</v>
      </c>
      <c r="C4899" s="593" t="str">
        <f>_xlfn.CONCAT(Table1[[#This Row],[groupid]],Table1[[#This Row],[Thành phần hao phí]])</f>
        <v>170</v>
      </c>
      <c r="D4899" s="594">
        <v>0</v>
      </c>
      <c r="E4899" s="589">
        <v>0</v>
      </c>
      <c r="F4899" s="588">
        <v>0</v>
      </c>
      <c r="G4899" s="595">
        <v>1</v>
      </c>
      <c r="H4899" s="590"/>
      <c r="I4899" s="596"/>
      <c r="J4899" s="591"/>
    </row>
    <row r="4900" spans="1:10" ht="15" customHeight="1">
      <c r="A4900" s="587"/>
      <c r="B4900" s="291">
        <v>17</v>
      </c>
      <c r="C4900" s="593" t="str">
        <f>_xlfn.CONCAT(Table1[[#This Row],[groupid]],Table1[[#This Row],[Thành phần hao phí]])</f>
        <v>17b) Nhân công</v>
      </c>
      <c r="D4900" s="594"/>
      <c r="E4900" s="589" t="s">
        <v>229</v>
      </c>
      <c r="F4900" s="588"/>
      <c r="G4900" s="595"/>
      <c r="H4900" s="590"/>
      <c r="I4900" s="596"/>
      <c r="J4900" s="591">
        <v>0</v>
      </c>
    </row>
    <row r="4901" spans="1:10" ht="15" customHeight="1">
      <c r="A4901" s="587"/>
      <c r="B4901" s="291">
        <v>17</v>
      </c>
      <c r="C4901" s="593" t="str">
        <f>_xlfn.CONCAT(Table1[[#This Row],[groupid]],Table1[[#This Row],[Thành phần hao phí]])</f>
        <v>17Nhân công 3,5/7, nhóm 1</v>
      </c>
      <c r="D4901" s="594" t="s">
        <v>96</v>
      </c>
      <c r="E4901" s="589" t="s">
        <v>97</v>
      </c>
      <c r="F4901" s="588" t="s">
        <v>93</v>
      </c>
      <c r="G4901" s="595">
        <v>0.36</v>
      </c>
      <c r="H4901" s="590">
        <v>0</v>
      </c>
      <c r="I4901" s="596">
        <v>1</v>
      </c>
      <c r="J4901" s="591">
        <v>0</v>
      </c>
    </row>
    <row r="4902" spans="1:10" ht="15" customHeight="1">
      <c r="A4902" s="587"/>
      <c r="B4902" s="291">
        <v>17</v>
      </c>
      <c r="C4902" s="593" t="str">
        <f>_xlfn.CONCAT(Table1[[#This Row],[groupid]],Table1[[#This Row],[Thành phần hao phí]])</f>
        <v>17c) Máy thi công</v>
      </c>
      <c r="D4902" s="594"/>
      <c r="E4902" s="589" t="s">
        <v>230</v>
      </c>
      <c r="F4902" s="588"/>
      <c r="G4902" s="595"/>
      <c r="H4902" s="590"/>
      <c r="I4902" s="596"/>
      <c r="J4902" s="591">
        <v>0</v>
      </c>
    </row>
    <row r="4903" spans="1:10" ht="15" customHeight="1">
      <c r="A4903" s="587"/>
      <c r="B4903" s="291">
        <v>17</v>
      </c>
      <c r="C4903" s="593" t="str">
        <f>_xlfn.CONCAT(Table1[[#This Row],[groupid]],Table1[[#This Row],[Thành phần hao phí]])</f>
        <v>17Máy đào gầu dây 1,2m3</v>
      </c>
      <c r="D4903" s="594" t="s">
        <v>105</v>
      </c>
      <c r="E4903" s="589" t="s">
        <v>106</v>
      </c>
      <c r="F4903" s="588" t="s">
        <v>103</v>
      </c>
      <c r="G4903" s="595">
        <v>0.192</v>
      </c>
      <c r="H4903" s="590">
        <v>0</v>
      </c>
      <c r="I4903" s="596">
        <v>1</v>
      </c>
      <c r="J4903" s="591">
        <v>0</v>
      </c>
    </row>
    <row r="4904" spans="1:10" ht="15" customHeight="1">
      <c r="A4904" s="587"/>
      <c r="B4904" s="291">
        <v>17</v>
      </c>
      <c r="C4904" s="593" t="str">
        <f>_xlfn.CONCAT(Table1[[#This Row],[groupid]],Table1[[#This Row],[Thành phần hao phí]])</f>
        <v>17Sà lan 250T</v>
      </c>
      <c r="D4904" s="594" t="s">
        <v>113</v>
      </c>
      <c r="E4904" s="589" t="s">
        <v>114</v>
      </c>
      <c r="F4904" s="588" t="s">
        <v>103</v>
      </c>
      <c r="G4904" s="595">
        <v>0.192</v>
      </c>
      <c r="H4904" s="590">
        <v>0</v>
      </c>
      <c r="I4904" s="596">
        <v>1</v>
      </c>
      <c r="J4904" s="591">
        <v>0</v>
      </c>
    </row>
    <row r="4905" spans="1:10" ht="15" customHeight="1">
      <c r="A4905" s="587"/>
      <c r="B4905" s="291">
        <v>17</v>
      </c>
      <c r="C4905" s="593" t="str">
        <f>_xlfn.CONCAT(Table1[[#This Row],[groupid]],Table1[[#This Row],[Thành phần hao phí]])</f>
        <v>17Sà lan 400T</v>
      </c>
      <c r="D4905" s="594" t="s">
        <v>116</v>
      </c>
      <c r="E4905" s="589" t="s">
        <v>117</v>
      </c>
      <c r="F4905" s="588" t="s">
        <v>103</v>
      </c>
      <c r="G4905" s="595">
        <v>0.192</v>
      </c>
      <c r="H4905" s="590">
        <v>0</v>
      </c>
      <c r="I4905" s="596">
        <v>1</v>
      </c>
      <c r="J4905" s="591">
        <v>0</v>
      </c>
    </row>
    <row r="4906" spans="1:10" ht="15" customHeight="1">
      <c r="A4906" s="587"/>
      <c r="B4906" s="291">
        <v>17</v>
      </c>
      <c r="C4906" s="593" t="str">
        <f>_xlfn.CONCAT(Table1[[#This Row],[groupid]],Table1[[#This Row],[Thành phần hao phí]])</f>
        <v>17Cộng</v>
      </c>
      <c r="D4906" s="594"/>
      <c r="E4906" s="589" t="s">
        <v>314</v>
      </c>
      <c r="F4906" s="588"/>
      <c r="G4906" s="595"/>
      <c r="H4906" s="590"/>
      <c r="I4906" s="596"/>
      <c r="J4906" s="591">
        <v>0</v>
      </c>
    </row>
    <row r="4907" spans="1:10" ht="15" customHeight="1">
      <c r="A4907" s="587">
        <v>1</v>
      </c>
      <c r="B4907" s="291">
        <v>1</v>
      </c>
      <c r="C4907" s="593" t="str">
        <f>_xlfn.CONCAT(Table1[[#This Row],[groupid]],Table1[[#This Row],[Thành phần hao phí]])</f>
        <v>1Nạo vét bùn bằng thủ công</v>
      </c>
      <c r="D4907" s="594" t="s">
        <v>44</v>
      </c>
      <c r="E4907" s="589" t="s">
        <v>45</v>
      </c>
      <c r="F4907" s="588" t="s">
        <v>46</v>
      </c>
      <c r="G4907" s="595">
        <v>1</v>
      </c>
      <c r="H4907" s="590"/>
      <c r="I4907" s="596"/>
      <c r="J4907" s="591"/>
    </row>
    <row r="4908" spans="1:10" ht="15" customHeight="1">
      <c r="A4908" s="587"/>
      <c r="B4908" s="291">
        <v>1</v>
      </c>
      <c r="C4908" s="593" t="str">
        <f>_xlfn.CONCAT(Table1[[#This Row],[groupid]],Table1[[#This Row],[Thành phần hao phí]])</f>
        <v>1b) Nhân công</v>
      </c>
      <c r="D4908" s="594"/>
      <c r="E4908" s="589" t="s">
        <v>229</v>
      </c>
      <c r="F4908" s="588"/>
      <c r="G4908" s="595"/>
      <c r="H4908" s="590"/>
      <c r="I4908" s="596"/>
      <c r="J4908" s="591">
        <v>211893</v>
      </c>
    </row>
    <row r="4909" spans="1:10" ht="15" customHeight="1">
      <c r="A4909" s="587"/>
      <c r="B4909" s="291">
        <v>1</v>
      </c>
      <c r="C4909" s="593" t="str">
        <f>_xlfn.CONCAT(Table1[[#This Row],[groupid]],Table1[[#This Row],[Thành phần hao phí]])</f>
        <v>1Nhân công 3,0/7, nhóm 1</v>
      </c>
      <c r="D4909" s="594" t="s">
        <v>91</v>
      </c>
      <c r="E4909" s="589" t="s">
        <v>92</v>
      </c>
      <c r="F4909" s="588" t="s">
        <v>93</v>
      </c>
      <c r="G4909" s="595">
        <v>0.94</v>
      </c>
      <c r="H4909" s="590">
        <v>225418</v>
      </c>
      <c r="I4909" s="596">
        <v>1</v>
      </c>
      <c r="J4909" s="591">
        <v>211893</v>
      </c>
    </row>
    <row r="4910" spans="1:10" ht="15" customHeight="1">
      <c r="A4910" s="587">
        <v>2</v>
      </c>
      <c r="B4910" s="291">
        <v>2</v>
      </c>
      <c r="C4910" s="593" t="str">
        <f>_xlfn.CONCAT(Table1[[#This Row],[groupid]],Table1[[#This Row],[Thành phần hao phí]])</f>
        <v>2Nạo vét kênh mương bằng máy đào gầu dây 0,4m3, chiều cao đổ đất &lt;= 3m, bùn đặc lắng đọng dưới 3 năm</v>
      </c>
      <c r="D4910" s="594" t="s">
        <v>52</v>
      </c>
      <c r="E4910" s="589" t="s">
        <v>53</v>
      </c>
      <c r="F4910" s="588" t="s">
        <v>54</v>
      </c>
      <c r="G4910" s="595">
        <v>1</v>
      </c>
      <c r="H4910" s="590"/>
      <c r="I4910" s="596"/>
      <c r="J4910" s="591"/>
    </row>
    <row r="4911" spans="1:10" ht="15" customHeight="1">
      <c r="A4911" s="587"/>
      <c r="B4911" s="291">
        <v>2</v>
      </c>
      <c r="C4911" s="593" t="str">
        <f>_xlfn.CONCAT(Table1[[#This Row],[groupid]],Table1[[#This Row],[Thành phần hao phí]])</f>
        <v>2b) Nhân công</v>
      </c>
      <c r="D4911" s="594"/>
      <c r="E4911" s="589" t="s">
        <v>229</v>
      </c>
      <c r="F4911" s="588"/>
      <c r="G4911" s="595"/>
      <c r="H4911" s="590"/>
      <c r="I4911" s="596"/>
      <c r="J4911" s="591">
        <v>202130</v>
      </c>
    </row>
    <row r="4912" spans="1:10" ht="15" customHeight="1">
      <c r="A4912" s="587"/>
      <c r="B4912" s="291">
        <v>2</v>
      </c>
      <c r="C4912" s="593" t="str">
        <f>_xlfn.CONCAT(Table1[[#This Row],[groupid]],Table1[[#This Row],[Thành phần hao phí]])</f>
        <v>2Nhân công 3,5/7, nhóm 1</v>
      </c>
      <c r="D4912" s="594" t="s">
        <v>96</v>
      </c>
      <c r="E4912" s="589" t="s">
        <v>97</v>
      </c>
      <c r="F4912" s="588" t="s">
        <v>93</v>
      </c>
      <c r="G4912" s="595">
        <v>0.82</v>
      </c>
      <c r="H4912" s="590">
        <v>246500</v>
      </c>
      <c r="I4912" s="596">
        <v>1</v>
      </c>
      <c r="J4912" s="591">
        <v>202130</v>
      </c>
    </row>
    <row r="4913" spans="1:10" ht="15" customHeight="1">
      <c r="A4913" s="587"/>
      <c r="B4913" s="291">
        <v>2</v>
      </c>
      <c r="C4913" s="593" t="str">
        <f>_xlfn.CONCAT(Table1[[#This Row],[groupid]],Table1[[#This Row],[Thành phần hao phí]])</f>
        <v>2c) Máy thi công</v>
      </c>
      <c r="D4913" s="594"/>
      <c r="E4913" s="589" t="s">
        <v>230</v>
      </c>
      <c r="F4913" s="588"/>
      <c r="G4913" s="595"/>
      <c r="H4913" s="590"/>
      <c r="I4913" s="596"/>
      <c r="J4913" s="591">
        <v>978209</v>
      </c>
    </row>
    <row r="4914" spans="1:10" ht="15" customHeight="1">
      <c r="A4914" s="587"/>
      <c r="B4914" s="291">
        <v>2</v>
      </c>
      <c r="C4914" s="593" t="str">
        <f>_xlfn.CONCAT(Table1[[#This Row],[groupid]],Table1[[#This Row],[Thành phần hao phí]])</f>
        <v>2Máy đào gầu dây 0,4m3</v>
      </c>
      <c r="D4914" s="594" t="s">
        <v>101</v>
      </c>
      <c r="E4914" s="589" t="s">
        <v>102</v>
      </c>
      <c r="F4914" s="588" t="s">
        <v>103</v>
      </c>
      <c r="G4914" s="595">
        <v>0.44</v>
      </c>
      <c r="H4914" s="590">
        <v>1992824</v>
      </c>
      <c r="I4914" s="596">
        <v>1</v>
      </c>
      <c r="J4914" s="591">
        <v>876843</v>
      </c>
    </row>
    <row r="4915" spans="1:10" ht="15" customHeight="1">
      <c r="A4915" s="587"/>
      <c r="B4915" s="291">
        <v>2</v>
      </c>
      <c r="C4915" s="593" t="str">
        <f>_xlfn.CONCAT(Table1[[#This Row],[groupid]],Table1[[#This Row],[Thành phần hao phí]])</f>
        <v>2Phao thép 60T đặt máy</v>
      </c>
      <c r="D4915" s="594" t="s">
        <v>108</v>
      </c>
      <c r="E4915" s="589" t="s">
        <v>112</v>
      </c>
      <c r="F4915" s="588" t="s">
        <v>103</v>
      </c>
      <c r="G4915" s="595">
        <v>0.44</v>
      </c>
      <c r="H4915" s="590">
        <v>115189</v>
      </c>
      <c r="I4915" s="596">
        <v>1</v>
      </c>
      <c r="J4915" s="591">
        <v>50683</v>
      </c>
    </row>
    <row r="4916" spans="1:10" ht="15" customHeight="1">
      <c r="A4916" s="587"/>
      <c r="B4916" s="291">
        <v>2</v>
      </c>
      <c r="C4916" s="593" t="str">
        <f>_xlfn.CONCAT(Table1[[#This Row],[groupid]],Table1[[#This Row],[Thành phần hao phí]])</f>
        <v>2Phao thép 60T chứa bùn</v>
      </c>
      <c r="D4916" s="594" t="s">
        <v>108</v>
      </c>
      <c r="E4916" s="589" t="s">
        <v>111</v>
      </c>
      <c r="F4916" s="588" t="s">
        <v>103</v>
      </c>
      <c r="G4916" s="595">
        <v>0.44</v>
      </c>
      <c r="H4916" s="590">
        <v>115189</v>
      </c>
      <c r="I4916" s="596">
        <v>1</v>
      </c>
      <c r="J4916" s="591">
        <v>50683</v>
      </c>
    </row>
    <row r="4917" spans="1:10" ht="15" customHeight="1">
      <c r="A4917" s="587"/>
      <c r="B4917" s="291">
        <v>2</v>
      </c>
      <c r="C4917" s="593" t="str">
        <f>_xlfn.CONCAT(Table1[[#This Row],[groupid]],Table1[[#This Row],[Thành phần hao phí]])</f>
        <v>2Cộng</v>
      </c>
      <c r="D4917" s="594"/>
      <c r="E4917" s="589" t="s">
        <v>314</v>
      </c>
      <c r="F4917" s="588"/>
      <c r="G4917" s="595"/>
      <c r="H4917" s="590"/>
      <c r="I4917" s="596"/>
      <c r="J4917" s="591">
        <v>978209</v>
      </c>
    </row>
    <row r="4918" spans="1:10" ht="15" customHeight="1">
      <c r="A4918" s="587">
        <v>3</v>
      </c>
      <c r="B4918" s="291">
        <v>3</v>
      </c>
      <c r="C4918" s="593" t="str">
        <f>_xlfn.CONCAT(Table1[[#This Row],[groupid]],Table1[[#This Row],[Thành phần hao phí]])</f>
        <v>3Vận chuyển 1km đầu, đi đổ bằng tàu kéo 75cv + phao thép 60T</v>
      </c>
      <c r="D4918" s="594" t="s">
        <v>57</v>
      </c>
      <c r="E4918" s="589" t="s">
        <v>58</v>
      </c>
      <c r="F4918" s="588" t="s">
        <v>54</v>
      </c>
      <c r="G4918" s="595">
        <v>1</v>
      </c>
      <c r="H4918" s="590"/>
      <c r="I4918" s="596"/>
      <c r="J4918" s="591"/>
    </row>
    <row r="4919" spans="1:10" ht="15" customHeight="1">
      <c r="A4919" s="587"/>
      <c r="B4919" s="291">
        <v>3</v>
      </c>
      <c r="C4919" s="593" t="str">
        <f>_xlfn.CONCAT(Table1[[#This Row],[groupid]],Table1[[#This Row],[Thành phần hao phí]])</f>
        <v>3c) Máy thi công</v>
      </c>
      <c r="D4919" s="594"/>
      <c r="E4919" s="589" t="s">
        <v>230</v>
      </c>
      <c r="F4919" s="588"/>
      <c r="G4919" s="595"/>
      <c r="H4919" s="590"/>
      <c r="I4919" s="596"/>
      <c r="J4919" s="591">
        <v>343452</v>
      </c>
    </row>
    <row r="4920" spans="1:10" ht="15" customHeight="1">
      <c r="A4920" s="587"/>
      <c r="B4920" s="291">
        <v>3</v>
      </c>
      <c r="C4920" s="593" t="str">
        <f>_xlfn.CONCAT(Table1[[#This Row],[groupid]],Table1[[#This Row],[Thành phần hao phí]])</f>
        <v>3Phao thép 60T</v>
      </c>
      <c r="D4920" s="594" t="s">
        <v>108</v>
      </c>
      <c r="E4920" s="589" t="s">
        <v>109</v>
      </c>
      <c r="F4920" s="588" t="s">
        <v>103</v>
      </c>
      <c r="G4920" s="595">
        <v>9.4E-2</v>
      </c>
      <c r="H4920" s="590">
        <v>115189</v>
      </c>
      <c r="I4920" s="596">
        <v>1</v>
      </c>
      <c r="J4920" s="591">
        <v>10828</v>
      </c>
    </row>
    <row r="4921" spans="1:10" ht="15" customHeight="1">
      <c r="A4921" s="587"/>
      <c r="B4921" s="291">
        <v>3</v>
      </c>
      <c r="C4921" s="593" t="str">
        <f>_xlfn.CONCAT(Table1[[#This Row],[groupid]],Table1[[#This Row],[Thành phần hao phí]])</f>
        <v>3Tàu kéo 75CV</v>
      </c>
      <c r="D4921" s="594" t="s">
        <v>123</v>
      </c>
      <c r="E4921" s="589" t="s">
        <v>124</v>
      </c>
      <c r="F4921" s="588" t="s">
        <v>103</v>
      </c>
      <c r="G4921" s="595">
        <v>9.4E-2</v>
      </c>
      <c r="H4921" s="590">
        <v>3538558</v>
      </c>
      <c r="I4921" s="596">
        <v>1</v>
      </c>
      <c r="J4921" s="591">
        <v>332624</v>
      </c>
    </row>
    <row r="4922" spans="1:10" ht="15" customHeight="1">
      <c r="A4922" s="587"/>
      <c r="B4922" s="291">
        <v>3</v>
      </c>
      <c r="C4922" s="593" t="str">
        <f>_xlfn.CONCAT(Table1[[#This Row],[groupid]],Table1[[#This Row],[Thành phần hao phí]])</f>
        <v>3Cộng</v>
      </c>
      <c r="D4922" s="594"/>
      <c r="E4922" s="589" t="s">
        <v>314</v>
      </c>
      <c r="F4922" s="588"/>
      <c r="G4922" s="595"/>
      <c r="H4922" s="590"/>
      <c r="I4922" s="596"/>
      <c r="J4922" s="591">
        <v>343452</v>
      </c>
    </row>
    <row r="4923" spans="1:10" ht="15" customHeight="1">
      <c r="A4923" s="587">
        <v>4</v>
      </c>
      <c r="B4923" s="291">
        <v>4</v>
      </c>
      <c r="C4923" s="593" t="str">
        <f>_xlfn.CONCAT(Table1[[#This Row],[groupid]],Table1[[#This Row],[Thành phần hao phí]])</f>
        <v>4Vận chuyển đất, cát đổ đi bằng tàu kéo 360CV, sà lan 400 tấn, vận chuyển 1 km tiếp theo, cự ly &lt;= 6km</v>
      </c>
      <c r="D4923" s="594" t="s">
        <v>60</v>
      </c>
      <c r="E4923" s="589" t="s">
        <v>61</v>
      </c>
      <c r="F4923" s="588" t="s">
        <v>54</v>
      </c>
      <c r="G4923" s="595">
        <v>1</v>
      </c>
      <c r="H4923" s="590"/>
      <c r="I4923" s="596"/>
      <c r="J4923" s="591"/>
    </row>
    <row r="4924" spans="1:10" ht="15" customHeight="1">
      <c r="A4924" s="587"/>
      <c r="B4924" s="291">
        <v>4</v>
      </c>
      <c r="C4924" s="593" t="str">
        <f>_xlfn.CONCAT(Table1[[#This Row],[groupid]],Table1[[#This Row],[Thành phần hao phí]])</f>
        <v>4c) Máy thi công</v>
      </c>
      <c r="D4924" s="594"/>
      <c r="E4924" s="589" t="s">
        <v>230</v>
      </c>
      <c r="F4924" s="588"/>
      <c r="G4924" s="595"/>
      <c r="H4924" s="590"/>
      <c r="I4924" s="596"/>
      <c r="J4924" s="591">
        <v>555370</v>
      </c>
    </row>
    <row r="4925" spans="1:10" ht="15" customHeight="1">
      <c r="A4925" s="587"/>
      <c r="B4925" s="291">
        <v>4</v>
      </c>
      <c r="C4925" s="593" t="str">
        <f>_xlfn.CONCAT(Table1[[#This Row],[groupid]],Table1[[#This Row],[Thành phần hao phí]])</f>
        <v>4Phao thép 60T</v>
      </c>
      <c r="D4925" s="594" t="s">
        <v>108</v>
      </c>
      <c r="E4925" s="589" t="s">
        <v>109</v>
      </c>
      <c r="F4925" s="588" t="s">
        <v>103</v>
      </c>
      <c r="G4925" s="595">
        <v>0.08</v>
      </c>
      <c r="H4925" s="590">
        <v>115189</v>
      </c>
      <c r="I4925" s="596">
        <v>1.9</v>
      </c>
      <c r="J4925" s="591">
        <v>17509</v>
      </c>
    </row>
    <row r="4926" spans="1:10" ht="15" customHeight="1">
      <c r="A4926" s="587"/>
      <c r="B4926" s="291">
        <v>4</v>
      </c>
      <c r="C4926" s="593" t="str">
        <f>_xlfn.CONCAT(Table1[[#This Row],[groupid]],Table1[[#This Row],[Thành phần hao phí]])</f>
        <v>4Tàu kéo 75CV</v>
      </c>
      <c r="D4926" s="594" t="s">
        <v>123</v>
      </c>
      <c r="E4926" s="589" t="s">
        <v>124</v>
      </c>
      <c r="F4926" s="588" t="s">
        <v>103</v>
      </c>
      <c r="G4926" s="595">
        <v>0.08</v>
      </c>
      <c r="H4926" s="590">
        <v>3538558</v>
      </c>
      <c r="I4926" s="596">
        <v>1.9</v>
      </c>
      <c r="J4926" s="591">
        <v>537861</v>
      </c>
    </row>
    <row r="4927" spans="1:10" ht="15" customHeight="1">
      <c r="A4927" s="587"/>
      <c r="B4927" s="291">
        <v>4</v>
      </c>
      <c r="C4927" s="593" t="str">
        <f>_xlfn.CONCAT(Table1[[#This Row],[groupid]],Table1[[#This Row],[Thành phần hao phí]])</f>
        <v>4Cộng</v>
      </c>
      <c r="D4927" s="594"/>
      <c r="E4927" s="589" t="s">
        <v>314</v>
      </c>
      <c r="F4927" s="588"/>
      <c r="G4927" s="595"/>
      <c r="H4927" s="590"/>
      <c r="I4927" s="596"/>
      <c r="J4927" s="591">
        <v>555370</v>
      </c>
    </row>
    <row r="4928" spans="1:10" ht="15" customHeight="1">
      <c r="A4928" s="587">
        <v>5</v>
      </c>
      <c r="B4928" s="291">
        <v>5</v>
      </c>
      <c r="C4928" s="593" t="str">
        <f>_xlfn.CONCAT(Table1[[#This Row],[groupid]],Table1[[#This Row],[Thành phần hao phí]])</f>
        <v>5Đào xúc bùn lên xà lan 400T bằng máy đào gầu dây &lt;1,25m3, (máy đào đứng trên phao thép trọng tải 60T)</v>
      </c>
      <c r="D4928" s="594" t="s">
        <v>63</v>
      </c>
      <c r="E4928" s="589" t="s">
        <v>64</v>
      </c>
      <c r="F4928" s="588" t="s">
        <v>54</v>
      </c>
      <c r="G4928" s="595">
        <v>1</v>
      </c>
      <c r="H4928" s="590"/>
      <c r="I4928" s="596"/>
      <c r="J4928" s="591"/>
    </row>
    <row r="4929" spans="1:10" ht="15" customHeight="1">
      <c r="A4929" s="587"/>
      <c r="B4929" s="291">
        <v>5</v>
      </c>
      <c r="C4929" s="593" t="str">
        <f>_xlfn.CONCAT(Table1[[#This Row],[groupid]],Table1[[#This Row],[Thành phần hao phí]])</f>
        <v>5b) Nhân công</v>
      </c>
      <c r="D4929" s="594"/>
      <c r="E4929" s="589" t="s">
        <v>229</v>
      </c>
      <c r="F4929" s="588"/>
      <c r="G4929" s="595"/>
      <c r="H4929" s="590"/>
      <c r="I4929" s="596"/>
      <c r="J4929" s="591">
        <v>88740</v>
      </c>
    </row>
    <row r="4930" spans="1:10" ht="15" customHeight="1">
      <c r="A4930" s="587"/>
      <c r="B4930" s="291">
        <v>5</v>
      </c>
      <c r="C4930" s="593" t="str">
        <f>_xlfn.CONCAT(Table1[[#This Row],[groupid]],Table1[[#This Row],[Thành phần hao phí]])</f>
        <v>5Nhân công 3,5/7, nhóm 1</v>
      </c>
      <c r="D4930" s="594" t="s">
        <v>96</v>
      </c>
      <c r="E4930" s="589" t="s">
        <v>97</v>
      </c>
      <c r="F4930" s="588" t="s">
        <v>93</v>
      </c>
      <c r="G4930" s="595">
        <v>0.36</v>
      </c>
      <c r="H4930" s="590">
        <v>246500</v>
      </c>
      <c r="I4930" s="596">
        <v>1</v>
      </c>
      <c r="J4930" s="591">
        <v>88740</v>
      </c>
    </row>
    <row r="4931" spans="1:10" ht="15" customHeight="1">
      <c r="A4931" s="587"/>
      <c r="B4931" s="291">
        <v>5</v>
      </c>
      <c r="C4931" s="593" t="str">
        <f>_xlfn.CONCAT(Table1[[#This Row],[groupid]],Table1[[#This Row],[Thành phần hao phí]])</f>
        <v>5c) Máy thi công</v>
      </c>
      <c r="D4931" s="594"/>
      <c r="E4931" s="589" t="s">
        <v>230</v>
      </c>
      <c r="F4931" s="588"/>
      <c r="G4931" s="595"/>
      <c r="H4931" s="590"/>
      <c r="I4931" s="596"/>
      <c r="J4931" s="591">
        <v>1007960</v>
      </c>
    </row>
    <row r="4932" spans="1:10" ht="15" customHeight="1">
      <c r="A4932" s="587"/>
      <c r="B4932" s="291">
        <v>5</v>
      </c>
      <c r="C4932" s="593" t="str">
        <f>_xlfn.CONCAT(Table1[[#This Row],[groupid]],Table1[[#This Row],[Thành phần hao phí]])</f>
        <v>5Máy đào gầu dây 1,2m3</v>
      </c>
      <c r="D4932" s="594" t="s">
        <v>105</v>
      </c>
      <c r="E4932" s="589" t="s">
        <v>106</v>
      </c>
      <c r="F4932" s="588" t="s">
        <v>103</v>
      </c>
      <c r="G4932" s="595">
        <v>0.192</v>
      </c>
      <c r="H4932" s="590">
        <v>3565793</v>
      </c>
      <c r="I4932" s="596">
        <v>1</v>
      </c>
      <c r="J4932" s="591">
        <v>684632</v>
      </c>
    </row>
    <row r="4933" spans="1:10" ht="15" customHeight="1">
      <c r="A4933" s="587"/>
      <c r="B4933" s="291">
        <v>5</v>
      </c>
      <c r="C4933" s="593" t="str">
        <f>_xlfn.CONCAT(Table1[[#This Row],[groupid]],Table1[[#This Row],[Thành phần hao phí]])</f>
        <v>5Sà lan 250T</v>
      </c>
      <c r="D4933" s="594" t="s">
        <v>113</v>
      </c>
      <c r="E4933" s="589" t="s">
        <v>114</v>
      </c>
      <c r="F4933" s="588" t="s">
        <v>103</v>
      </c>
      <c r="G4933" s="595">
        <v>0.192</v>
      </c>
      <c r="H4933" s="590">
        <v>677592</v>
      </c>
      <c r="I4933" s="596">
        <v>1</v>
      </c>
      <c r="J4933" s="591">
        <v>130098</v>
      </c>
    </row>
    <row r="4934" spans="1:10" ht="15" customHeight="1">
      <c r="A4934" s="587"/>
      <c r="B4934" s="291">
        <v>5</v>
      </c>
      <c r="C4934" s="593" t="str">
        <f>_xlfn.CONCAT(Table1[[#This Row],[groupid]],Table1[[#This Row],[Thành phần hao phí]])</f>
        <v>5Phao thép 60T chứa bùn</v>
      </c>
      <c r="D4934" s="594" t="s">
        <v>108</v>
      </c>
      <c r="E4934" s="589" t="s">
        <v>111</v>
      </c>
      <c r="F4934" s="588" t="s">
        <v>103</v>
      </c>
      <c r="G4934" s="595">
        <v>0.192</v>
      </c>
      <c r="H4934" s="590">
        <v>115189</v>
      </c>
      <c r="I4934" s="596">
        <v>1</v>
      </c>
      <c r="J4934" s="591">
        <v>22116</v>
      </c>
    </row>
    <row r="4935" spans="1:10" ht="15" customHeight="1">
      <c r="A4935" s="587"/>
      <c r="B4935" s="291">
        <v>5</v>
      </c>
      <c r="C4935" s="593" t="str">
        <f>_xlfn.CONCAT(Table1[[#This Row],[groupid]],Table1[[#This Row],[Thành phần hao phí]])</f>
        <v>5Sà lan 400T nhận bùn</v>
      </c>
      <c r="D4935" s="594" t="s">
        <v>116</v>
      </c>
      <c r="E4935" s="589" t="s">
        <v>119</v>
      </c>
      <c r="F4935" s="588" t="s">
        <v>103</v>
      </c>
      <c r="G4935" s="595">
        <v>0.192</v>
      </c>
      <c r="H4935" s="590">
        <v>891221</v>
      </c>
      <c r="I4935" s="596">
        <v>1</v>
      </c>
      <c r="J4935" s="591">
        <v>171114</v>
      </c>
    </row>
    <row r="4936" spans="1:10" ht="15" customHeight="1">
      <c r="A4936" s="587"/>
      <c r="B4936" s="291">
        <v>5</v>
      </c>
      <c r="C4936" s="593" t="str">
        <f>_xlfn.CONCAT(Table1[[#This Row],[groupid]],Table1[[#This Row],[Thành phần hao phí]])</f>
        <v>5Cộng</v>
      </c>
      <c r="D4936" s="594"/>
      <c r="E4936" s="589" t="s">
        <v>314</v>
      </c>
      <c r="F4936" s="588"/>
      <c r="G4936" s="595"/>
      <c r="H4936" s="590"/>
      <c r="I4936" s="596"/>
      <c r="J4936" s="591">
        <v>1007960</v>
      </c>
    </row>
    <row r="4937" spans="1:10" ht="15" customHeight="1">
      <c r="A4937" s="587">
        <v>6</v>
      </c>
      <c r="B4937" s="291">
        <v>6</v>
      </c>
      <c r="C4937" s="593" t="str">
        <f>_xlfn.CONCAT(Table1[[#This Row],[groupid]],Table1[[#This Row],[Thành phần hao phí]])</f>
        <v>6Vận chuyển đất, bùn đổ đi bằng tàu kéo 360CV, sà lan 400 tấn, vận chuyển 1 km đầu</v>
      </c>
      <c r="D4937" s="594" t="s">
        <v>57</v>
      </c>
      <c r="E4937" s="589" t="s">
        <v>67</v>
      </c>
      <c r="F4937" s="588" t="s">
        <v>54</v>
      </c>
      <c r="G4937" s="595">
        <v>1</v>
      </c>
      <c r="H4937" s="590"/>
      <c r="I4937" s="596"/>
      <c r="J4937" s="591"/>
    </row>
    <row r="4938" spans="1:10" ht="15" customHeight="1">
      <c r="A4938" s="587"/>
      <c r="B4938" s="291">
        <v>6</v>
      </c>
      <c r="C4938" s="593" t="str">
        <f>_xlfn.CONCAT(Table1[[#This Row],[groupid]],Table1[[#This Row],[Thành phần hao phí]])</f>
        <v>6c) Máy thi công</v>
      </c>
      <c r="D4938" s="594"/>
      <c r="E4938" s="589" t="s">
        <v>230</v>
      </c>
      <c r="F4938" s="588"/>
      <c r="G4938" s="595"/>
      <c r="H4938" s="590"/>
      <c r="I4938" s="596"/>
      <c r="J4938" s="591">
        <v>634088</v>
      </c>
    </row>
    <row r="4939" spans="1:10" ht="15" customHeight="1">
      <c r="A4939" s="587"/>
      <c r="B4939" s="291">
        <v>6</v>
      </c>
      <c r="C4939" s="593" t="str">
        <f>_xlfn.CONCAT(Table1[[#This Row],[groupid]],Table1[[#This Row],[Thành phần hao phí]])</f>
        <v>6Sà lan 400T</v>
      </c>
      <c r="D4939" s="594" t="s">
        <v>116</v>
      </c>
      <c r="E4939" s="589" t="s">
        <v>117</v>
      </c>
      <c r="F4939" s="588" t="s">
        <v>103</v>
      </c>
      <c r="G4939" s="595">
        <v>9.4E-2</v>
      </c>
      <c r="H4939" s="590">
        <v>891221</v>
      </c>
      <c r="I4939" s="596">
        <v>1</v>
      </c>
      <c r="J4939" s="591">
        <v>83775</v>
      </c>
    </row>
    <row r="4940" spans="1:10" ht="15" customHeight="1">
      <c r="A4940" s="587"/>
      <c r="B4940" s="291">
        <v>6</v>
      </c>
      <c r="C4940" s="593" t="str">
        <f>_xlfn.CONCAT(Table1[[#This Row],[groupid]],Table1[[#This Row],[Thành phần hao phí]])</f>
        <v>6Tàu kéo 360CV</v>
      </c>
      <c r="D4940" s="594" t="s">
        <v>120</v>
      </c>
      <c r="E4940" s="589" t="s">
        <v>121</v>
      </c>
      <c r="F4940" s="588" t="s">
        <v>103</v>
      </c>
      <c r="G4940" s="595">
        <v>9.4E-2</v>
      </c>
      <c r="H4940" s="590">
        <v>5854397</v>
      </c>
      <c r="I4940" s="596">
        <v>1</v>
      </c>
      <c r="J4940" s="591">
        <v>550313</v>
      </c>
    </row>
    <row r="4941" spans="1:10" ht="15" customHeight="1">
      <c r="A4941" s="587"/>
      <c r="B4941" s="291">
        <v>6</v>
      </c>
      <c r="C4941" s="593" t="str">
        <f>_xlfn.CONCAT(Table1[[#This Row],[groupid]],Table1[[#This Row],[Thành phần hao phí]])</f>
        <v>6Cộng</v>
      </c>
      <c r="D4941" s="594"/>
      <c r="E4941" s="589" t="s">
        <v>314</v>
      </c>
      <c r="F4941" s="588"/>
      <c r="G4941" s="595"/>
      <c r="H4941" s="590"/>
      <c r="I4941" s="596"/>
      <c r="J4941" s="591">
        <v>634088</v>
      </c>
    </row>
    <row r="4942" spans="1:10" ht="15" customHeight="1">
      <c r="A4942" s="587">
        <v>7</v>
      </c>
      <c r="B4942" s="291">
        <v>7</v>
      </c>
      <c r="C4942" s="593" t="str">
        <f>_xlfn.CONCAT(Table1[[#This Row],[groupid]],Table1[[#This Row],[Thành phần hao phí]])</f>
        <v>7Vận chuyển đất, bùn đổ đi bằng tàu kéo 360CV, sà lan 400 tấn, vận chuyển 1 km tiếp theo, cự ly &lt;= 6km</v>
      </c>
      <c r="D4942" s="594" t="s">
        <v>60</v>
      </c>
      <c r="E4942" s="589" t="s">
        <v>69</v>
      </c>
      <c r="F4942" s="588" t="s">
        <v>54</v>
      </c>
      <c r="G4942" s="595">
        <v>1</v>
      </c>
      <c r="H4942" s="590"/>
      <c r="I4942" s="596"/>
      <c r="J4942" s="591"/>
    </row>
    <row r="4943" spans="1:10" ht="15" customHeight="1">
      <c r="A4943" s="587"/>
      <c r="B4943" s="291">
        <v>7</v>
      </c>
      <c r="C4943" s="593" t="str">
        <f>_xlfn.CONCAT(Table1[[#This Row],[groupid]],Table1[[#This Row],[Thành phần hao phí]])</f>
        <v>7c) Máy thi công</v>
      </c>
      <c r="D4943" s="594"/>
      <c r="E4943" s="589" t="s">
        <v>230</v>
      </c>
      <c r="F4943" s="588"/>
      <c r="G4943" s="595"/>
      <c r="H4943" s="590"/>
      <c r="I4943" s="596"/>
      <c r="J4943" s="591">
        <v>2698247</v>
      </c>
    </row>
    <row r="4944" spans="1:10" ht="15" customHeight="1">
      <c r="A4944" s="587"/>
      <c r="B4944" s="291">
        <v>7</v>
      </c>
      <c r="C4944" s="593" t="str">
        <f>_xlfn.CONCAT(Table1[[#This Row],[groupid]],Table1[[#This Row],[Thành phần hao phí]])</f>
        <v>7Sà lan 400T</v>
      </c>
      <c r="D4944" s="594" t="s">
        <v>116</v>
      </c>
      <c r="E4944" s="589" t="s">
        <v>117</v>
      </c>
      <c r="F4944" s="588" t="s">
        <v>103</v>
      </c>
      <c r="G4944" s="595">
        <v>0.08</v>
      </c>
      <c r="H4944" s="590">
        <v>891221</v>
      </c>
      <c r="I4944" s="596">
        <v>5</v>
      </c>
      <c r="J4944" s="591">
        <v>356488</v>
      </c>
    </row>
    <row r="4945" spans="1:10" ht="15" customHeight="1">
      <c r="A4945" s="587"/>
      <c r="B4945" s="291">
        <v>7</v>
      </c>
      <c r="C4945" s="593" t="str">
        <f>_xlfn.CONCAT(Table1[[#This Row],[groupid]],Table1[[#This Row],[Thành phần hao phí]])</f>
        <v>7Tàu kéo 360CV</v>
      </c>
      <c r="D4945" s="594" t="s">
        <v>120</v>
      </c>
      <c r="E4945" s="589" t="s">
        <v>121</v>
      </c>
      <c r="F4945" s="588" t="s">
        <v>103</v>
      </c>
      <c r="G4945" s="595">
        <v>0.08</v>
      </c>
      <c r="H4945" s="590">
        <v>5854397</v>
      </c>
      <c r="I4945" s="596">
        <v>5</v>
      </c>
      <c r="J4945" s="591">
        <v>2341759</v>
      </c>
    </row>
    <row r="4946" spans="1:10" ht="15" customHeight="1">
      <c r="A4946" s="587"/>
      <c r="B4946" s="291">
        <v>7</v>
      </c>
      <c r="C4946" s="593" t="str">
        <f>_xlfn.CONCAT(Table1[[#This Row],[groupid]],Table1[[#This Row],[Thành phần hao phí]])</f>
        <v>7Cộng</v>
      </c>
      <c r="D4946" s="594"/>
      <c r="E4946" s="589" t="s">
        <v>314</v>
      </c>
      <c r="F4946" s="588"/>
      <c r="G4946" s="595"/>
      <c r="H4946" s="590"/>
      <c r="I4946" s="596"/>
      <c r="J4946" s="591">
        <v>2698247</v>
      </c>
    </row>
    <row r="4947" spans="1:10" ht="15" customHeight="1">
      <c r="A4947" s="587">
        <v>8</v>
      </c>
      <c r="B4947" s="291">
        <v>8</v>
      </c>
      <c r="C4947" s="593" t="str">
        <f>_xlfn.CONCAT(Table1[[#This Row],[groupid]],Table1[[#This Row],[Thành phần hao phí]])</f>
        <v>8Vận chuyển đất, bùn đổ đi bằng tàu kéo 360CV, sà lan 400 tấn, vận chuyển 1 km tiếp theo, cự ly từ 6 - 20km</v>
      </c>
      <c r="D4947" s="594" t="s">
        <v>71</v>
      </c>
      <c r="E4947" s="589" t="s">
        <v>72</v>
      </c>
      <c r="F4947" s="588" t="s">
        <v>54</v>
      </c>
      <c r="G4947" s="595">
        <v>1</v>
      </c>
      <c r="H4947" s="590"/>
      <c r="I4947" s="596"/>
      <c r="J4947" s="591"/>
    </row>
    <row r="4948" spans="1:10" ht="15" customHeight="1">
      <c r="A4948" s="587"/>
      <c r="B4948" s="291">
        <v>8</v>
      </c>
      <c r="C4948" s="593" t="str">
        <f>_xlfn.CONCAT(Table1[[#This Row],[groupid]],Table1[[#This Row],[Thành phần hao phí]])</f>
        <v>8c) Máy thi công</v>
      </c>
      <c r="D4948" s="594"/>
      <c r="E4948" s="589" t="s">
        <v>230</v>
      </c>
      <c r="F4948" s="588"/>
      <c r="G4948" s="595"/>
      <c r="H4948" s="590"/>
      <c r="I4948" s="596"/>
      <c r="J4948" s="591">
        <v>6705145</v>
      </c>
    </row>
    <row r="4949" spans="1:10" ht="15" customHeight="1">
      <c r="A4949" s="587"/>
      <c r="B4949" s="291">
        <v>8</v>
      </c>
      <c r="C4949" s="593" t="str">
        <f>_xlfn.CONCAT(Table1[[#This Row],[groupid]],Table1[[#This Row],[Thành phần hao phí]])</f>
        <v>8Sà lan 400T</v>
      </c>
      <c r="D4949" s="594" t="s">
        <v>116</v>
      </c>
      <c r="E4949" s="589" t="s">
        <v>117</v>
      </c>
      <c r="F4949" s="588" t="s">
        <v>103</v>
      </c>
      <c r="G4949" s="595">
        <v>7.0999999999999994E-2</v>
      </c>
      <c r="H4949" s="590">
        <v>891221</v>
      </c>
      <c r="I4949" s="596">
        <v>14</v>
      </c>
      <c r="J4949" s="591">
        <v>885874</v>
      </c>
    </row>
    <row r="4950" spans="1:10" ht="15" customHeight="1">
      <c r="A4950" s="587"/>
      <c r="B4950" s="291">
        <v>8</v>
      </c>
      <c r="C4950" s="593" t="str">
        <f>_xlfn.CONCAT(Table1[[#This Row],[groupid]],Table1[[#This Row],[Thành phần hao phí]])</f>
        <v>8Tàu kéo 360CV</v>
      </c>
      <c r="D4950" s="594" t="s">
        <v>120</v>
      </c>
      <c r="E4950" s="589" t="s">
        <v>121</v>
      </c>
      <c r="F4950" s="588" t="s">
        <v>103</v>
      </c>
      <c r="G4950" s="595">
        <v>7.0999999999999994E-2</v>
      </c>
      <c r="H4950" s="590">
        <v>5854397</v>
      </c>
      <c r="I4950" s="596">
        <v>14</v>
      </c>
      <c r="J4950" s="591">
        <v>5819271</v>
      </c>
    </row>
    <row r="4951" spans="1:10" ht="15" customHeight="1">
      <c r="A4951" s="587"/>
      <c r="B4951" s="291">
        <v>8</v>
      </c>
      <c r="C4951" s="593" t="str">
        <f>_xlfn.CONCAT(Table1[[#This Row],[groupid]],Table1[[#This Row],[Thành phần hao phí]])</f>
        <v>8Cộng</v>
      </c>
      <c r="D4951" s="594"/>
      <c r="E4951" s="589" t="s">
        <v>314</v>
      </c>
      <c r="F4951" s="588"/>
      <c r="G4951" s="595"/>
      <c r="H4951" s="590"/>
      <c r="I4951" s="596"/>
      <c r="J4951" s="591">
        <v>6705145</v>
      </c>
    </row>
    <row r="4952" spans="1:10" ht="15" customHeight="1">
      <c r="A4952" s="587">
        <v>9</v>
      </c>
      <c r="B4952" s="291">
        <v>9</v>
      </c>
      <c r="C4952" s="593" t="str">
        <f>_xlfn.CONCAT(Table1[[#This Row],[groupid]],Table1[[#This Row],[Thành phần hao phí]])</f>
        <v>9Vận chuyển đất, bùn đổ đi bằng tàu kéo 360CV, sà lan 400 tấn, vận chuyển 1 km tiếp theo, cự ly &gt; 20km</v>
      </c>
      <c r="D4952" s="594" t="s">
        <v>74</v>
      </c>
      <c r="E4952" s="589" t="s">
        <v>75</v>
      </c>
      <c r="F4952" s="588" t="s">
        <v>54</v>
      </c>
      <c r="G4952" s="595">
        <v>1</v>
      </c>
      <c r="H4952" s="590"/>
      <c r="I4952" s="596"/>
      <c r="J4952" s="591"/>
    </row>
    <row r="4953" spans="1:10" ht="15" customHeight="1">
      <c r="A4953" s="587"/>
      <c r="B4953" s="291">
        <v>9</v>
      </c>
      <c r="C4953" s="593" t="str">
        <f>_xlfn.CONCAT(Table1[[#This Row],[groupid]],Table1[[#This Row],[Thành phần hao phí]])</f>
        <v>9c) Máy thi công</v>
      </c>
      <c r="D4953" s="594"/>
      <c r="E4953" s="589" t="s">
        <v>230</v>
      </c>
      <c r="F4953" s="588"/>
      <c r="G4953" s="595"/>
      <c r="H4953" s="590"/>
      <c r="I4953" s="596"/>
      <c r="J4953" s="591">
        <v>279269</v>
      </c>
    </row>
    <row r="4954" spans="1:10" ht="15" customHeight="1">
      <c r="A4954" s="587"/>
      <c r="B4954" s="291">
        <v>9</v>
      </c>
      <c r="C4954" s="593" t="str">
        <f>_xlfn.CONCAT(Table1[[#This Row],[groupid]],Table1[[#This Row],[Thành phần hao phí]])</f>
        <v>9Sà lan 400T</v>
      </c>
      <c r="D4954" s="594" t="s">
        <v>116</v>
      </c>
      <c r="E4954" s="589" t="s">
        <v>117</v>
      </c>
      <c r="F4954" s="588" t="s">
        <v>103</v>
      </c>
      <c r="G4954" s="595">
        <v>6.9000000000000006E-2</v>
      </c>
      <c r="H4954" s="590">
        <v>891221</v>
      </c>
      <c r="I4954" s="596">
        <v>0.6</v>
      </c>
      <c r="J4954" s="591">
        <v>36897</v>
      </c>
    </row>
    <row r="4955" spans="1:10" ht="15" customHeight="1">
      <c r="A4955" s="587"/>
      <c r="B4955" s="291">
        <v>9</v>
      </c>
      <c r="C4955" s="593" t="str">
        <f>_xlfn.CONCAT(Table1[[#This Row],[groupid]],Table1[[#This Row],[Thành phần hao phí]])</f>
        <v>9Tàu kéo 360CV</v>
      </c>
      <c r="D4955" s="594" t="s">
        <v>120</v>
      </c>
      <c r="E4955" s="589" t="s">
        <v>121</v>
      </c>
      <c r="F4955" s="588" t="s">
        <v>103</v>
      </c>
      <c r="G4955" s="595">
        <v>6.9000000000000006E-2</v>
      </c>
      <c r="H4955" s="590">
        <v>5854397</v>
      </c>
      <c r="I4955" s="596">
        <v>0.6</v>
      </c>
      <c r="J4955" s="591">
        <v>242372</v>
      </c>
    </row>
    <row r="4956" spans="1:10" ht="15" customHeight="1">
      <c r="A4956" s="587"/>
      <c r="B4956" s="291">
        <v>9</v>
      </c>
      <c r="C4956" s="593" t="str">
        <f>_xlfn.CONCAT(Table1[[#This Row],[groupid]],Table1[[#This Row],[Thành phần hao phí]])</f>
        <v>9Cộng</v>
      </c>
      <c r="D4956" s="594"/>
      <c r="E4956" s="589" t="s">
        <v>314</v>
      </c>
      <c r="F4956" s="588"/>
      <c r="G4956" s="595"/>
      <c r="H4956" s="590"/>
      <c r="I4956" s="596"/>
      <c r="J4956" s="591">
        <v>279269</v>
      </c>
    </row>
    <row r="4957" spans="1:10" ht="15" customHeight="1">
      <c r="A4957" s="587">
        <v>10</v>
      </c>
      <c r="B4957" s="291">
        <v>10</v>
      </c>
      <c r="C4957" s="593" t="str">
        <f>_xlfn.CONCAT(Table1[[#This Row],[groupid]],Table1[[#This Row],[Thành phần hao phí]])</f>
        <v>10Vận chuyển đất từ sà lan 400T lên bờ bằng máy đào gầu dây 1,2m3, chiều cao đổ đất &lt;= 3m, bùn đặc</v>
      </c>
      <c r="D4957" s="594" t="s">
        <v>63</v>
      </c>
      <c r="E4957" s="589" t="s">
        <v>77</v>
      </c>
      <c r="F4957" s="588" t="s">
        <v>54</v>
      </c>
      <c r="G4957" s="595">
        <v>1</v>
      </c>
      <c r="H4957" s="590"/>
      <c r="I4957" s="596"/>
      <c r="J4957" s="591"/>
    </row>
    <row r="4958" spans="1:10" ht="15" customHeight="1">
      <c r="A4958" s="587"/>
      <c r="B4958" s="291">
        <v>10</v>
      </c>
      <c r="C4958" s="593" t="str">
        <f>_xlfn.CONCAT(Table1[[#This Row],[groupid]],Table1[[#This Row],[Thành phần hao phí]])</f>
        <v>10b) Nhân công</v>
      </c>
      <c r="D4958" s="594"/>
      <c r="E4958" s="589" t="s">
        <v>229</v>
      </c>
      <c r="F4958" s="588"/>
      <c r="G4958" s="595"/>
      <c r="H4958" s="590"/>
      <c r="I4958" s="596"/>
      <c r="J4958" s="591">
        <v>88740</v>
      </c>
    </row>
    <row r="4959" spans="1:10" ht="15" customHeight="1">
      <c r="A4959" s="587"/>
      <c r="B4959" s="291">
        <v>10</v>
      </c>
      <c r="C4959" s="593" t="str">
        <f>_xlfn.CONCAT(Table1[[#This Row],[groupid]],Table1[[#This Row],[Thành phần hao phí]])</f>
        <v>10Nhân công 3,5/7, nhóm 1</v>
      </c>
      <c r="D4959" s="594" t="s">
        <v>96</v>
      </c>
      <c r="E4959" s="589" t="s">
        <v>97</v>
      </c>
      <c r="F4959" s="588" t="s">
        <v>93</v>
      </c>
      <c r="G4959" s="595">
        <v>0.36</v>
      </c>
      <c r="H4959" s="590">
        <v>246500</v>
      </c>
      <c r="I4959" s="596">
        <v>1</v>
      </c>
      <c r="J4959" s="591">
        <v>88740</v>
      </c>
    </row>
    <row r="4960" spans="1:10" ht="15" customHeight="1">
      <c r="A4960" s="587"/>
      <c r="B4960" s="291">
        <v>10</v>
      </c>
      <c r="C4960" s="593" t="str">
        <f>_xlfn.CONCAT(Table1[[#This Row],[groupid]],Table1[[#This Row],[Thành phần hao phí]])</f>
        <v>10c) Máy thi công</v>
      </c>
      <c r="D4960" s="594"/>
      <c r="E4960" s="589" t="s">
        <v>230</v>
      </c>
      <c r="F4960" s="588"/>
      <c r="G4960" s="595"/>
      <c r="H4960" s="590"/>
      <c r="I4960" s="596"/>
      <c r="J4960" s="591">
        <v>985844</v>
      </c>
    </row>
    <row r="4961" spans="1:10" ht="15" customHeight="1">
      <c r="A4961" s="587"/>
      <c r="B4961" s="291">
        <v>10</v>
      </c>
      <c r="C4961" s="593" t="str">
        <f>_xlfn.CONCAT(Table1[[#This Row],[groupid]],Table1[[#This Row],[Thành phần hao phí]])</f>
        <v>10Máy đào gầu dây 1,2m3</v>
      </c>
      <c r="D4961" s="594" t="s">
        <v>105</v>
      </c>
      <c r="E4961" s="589" t="s">
        <v>106</v>
      </c>
      <c r="F4961" s="588" t="s">
        <v>103</v>
      </c>
      <c r="G4961" s="595">
        <v>0.192</v>
      </c>
      <c r="H4961" s="590">
        <v>3565793</v>
      </c>
      <c r="I4961" s="596">
        <v>1</v>
      </c>
      <c r="J4961" s="591">
        <v>684632</v>
      </c>
    </row>
    <row r="4962" spans="1:10" ht="15" customHeight="1">
      <c r="A4962" s="587"/>
      <c r="B4962" s="291">
        <v>10</v>
      </c>
      <c r="C4962" s="593" t="str">
        <f>_xlfn.CONCAT(Table1[[#This Row],[groupid]],Table1[[#This Row],[Thành phần hao phí]])</f>
        <v>10Sà lan 250T</v>
      </c>
      <c r="D4962" s="594" t="s">
        <v>113</v>
      </c>
      <c r="E4962" s="589" t="s">
        <v>114</v>
      </c>
      <c r="F4962" s="588" t="s">
        <v>103</v>
      </c>
      <c r="G4962" s="595">
        <v>0.192</v>
      </c>
      <c r="H4962" s="590">
        <v>677592</v>
      </c>
      <c r="I4962" s="596">
        <v>1</v>
      </c>
      <c r="J4962" s="591">
        <v>130098</v>
      </c>
    </row>
    <row r="4963" spans="1:10" ht="15" customHeight="1">
      <c r="A4963" s="587"/>
      <c r="B4963" s="291">
        <v>10</v>
      </c>
      <c r="C4963" s="593" t="str">
        <f>_xlfn.CONCAT(Table1[[#This Row],[groupid]],Table1[[#This Row],[Thành phần hao phí]])</f>
        <v>10Sà lan 400T</v>
      </c>
      <c r="D4963" s="594" t="s">
        <v>116</v>
      </c>
      <c r="E4963" s="589" t="s">
        <v>117</v>
      </c>
      <c r="F4963" s="588" t="s">
        <v>103</v>
      </c>
      <c r="G4963" s="595">
        <v>0.192</v>
      </c>
      <c r="H4963" s="590">
        <v>891221</v>
      </c>
      <c r="I4963" s="596">
        <v>1</v>
      </c>
      <c r="J4963" s="591">
        <v>171114</v>
      </c>
    </row>
    <row r="4964" spans="1:10" ht="15" customHeight="1">
      <c r="A4964" s="587"/>
      <c r="B4964" s="291">
        <v>10</v>
      </c>
      <c r="C4964" s="593" t="str">
        <f>_xlfn.CONCAT(Table1[[#This Row],[groupid]],Table1[[#This Row],[Thành phần hao phí]])</f>
        <v>10Cộng</v>
      </c>
      <c r="D4964" s="594"/>
      <c r="E4964" s="589" t="s">
        <v>314</v>
      </c>
      <c r="F4964" s="588"/>
      <c r="G4964" s="595"/>
      <c r="H4964" s="590"/>
      <c r="I4964" s="596"/>
      <c r="J4964" s="591">
        <v>985844</v>
      </c>
    </row>
    <row r="4965" spans="1:10" ht="15" customHeight="1">
      <c r="A4965" s="587">
        <v>11</v>
      </c>
      <c r="B4965" s="291">
        <v>11</v>
      </c>
      <c r="C4965" s="593" t="str">
        <f>_xlfn.CONCAT(Table1[[#This Row],[groupid]],Table1[[#This Row],[Thành phần hao phí]])</f>
        <v>110</v>
      </c>
      <c r="D4965" s="594">
        <v>0</v>
      </c>
      <c r="E4965" s="589">
        <v>0</v>
      </c>
      <c r="F4965" s="588">
        <v>0</v>
      </c>
      <c r="G4965" s="595">
        <v>1</v>
      </c>
      <c r="H4965" s="590"/>
      <c r="I4965" s="596"/>
      <c r="J4965" s="591"/>
    </row>
    <row r="4966" spans="1:10" ht="15" customHeight="1">
      <c r="A4966" s="587"/>
      <c r="B4966" s="291">
        <v>11</v>
      </c>
      <c r="C4966" s="593" t="str">
        <f>_xlfn.CONCAT(Table1[[#This Row],[groupid]],Table1[[#This Row],[Thành phần hao phí]])</f>
        <v>11b) Nhân công</v>
      </c>
      <c r="D4966" s="594"/>
      <c r="E4966" s="589" t="s">
        <v>229</v>
      </c>
      <c r="F4966" s="588"/>
      <c r="G4966" s="595"/>
      <c r="H4966" s="590"/>
      <c r="I4966" s="596"/>
      <c r="J4966" s="591">
        <v>243933</v>
      </c>
    </row>
    <row r="4967" spans="1:10" ht="15" customHeight="1">
      <c r="A4967" s="587"/>
      <c r="B4967" s="291">
        <v>11</v>
      </c>
      <c r="C4967" s="593" t="str">
        <f>_xlfn.CONCAT(Table1[[#This Row],[groupid]],Table1[[#This Row],[Thành phần hao phí]])</f>
        <v>11Nhân công 3,5/7, nhóm 1</v>
      </c>
      <c r="D4967" s="594" t="s">
        <v>96</v>
      </c>
      <c r="E4967" s="589" t="s">
        <v>97</v>
      </c>
      <c r="F4967" s="588" t="s">
        <v>93</v>
      </c>
      <c r="G4967" s="595">
        <v>0.36</v>
      </c>
      <c r="H4967" s="590">
        <v>677592</v>
      </c>
      <c r="I4967" s="596">
        <v>1</v>
      </c>
      <c r="J4967" s="591">
        <v>243933</v>
      </c>
    </row>
    <row r="4968" spans="1:10" ht="15" customHeight="1">
      <c r="A4968" s="587"/>
      <c r="B4968" s="291">
        <v>11</v>
      </c>
      <c r="C4968" s="593" t="str">
        <f>_xlfn.CONCAT(Table1[[#This Row],[groupid]],Table1[[#This Row],[Thành phần hao phí]])</f>
        <v>11c) Máy thi công</v>
      </c>
      <c r="D4968" s="594"/>
      <c r="E4968" s="589" t="s">
        <v>230</v>
      </c>
      <c r="F4968" s="588"/>
      <c r="G4968" s="595"/>
      <c r="H4968" s="590"/>
      <c r="I4968" s="596"/>
      <c r="J4968" s="591">
        <v>679403</v>
      </c>
    </row>
    <row r="4969" spans="1:10" ht="15" customHeight="1">
      <c r="A4969" s="587"/>
      <c r="B4969" s="291">
        <v>11</v>
      </c>
      <c r="C4969" s="593" t="str">
        <f>_xlfn.CONCAT(Table1[[#This Row],[groupid]],Table1[[#This Row],[Thành phần hao phí]])</f>
        <v>11Máy đào gầu dây 1,2m3</v>
      </c>
      <c r="D4969" s="594" t="s">
        <v>105</v>
      </c>
      <c r="E4969" s="589" t="s">
        <v>106</v>
      </c>
      <c r="F4969" s="588" t="s">
        <v>103</v>
      </c>
      <c r="G4969" s="595">
        <v>0.192</v>
      </c>
      <c r="H4969" s="590">
        <v>3538558</v>
      </c>
      <c r="I4969" s="596">
        <v>1</v>
      </c>
      <c r="J4969" s="591">
        <v>679403</v>
      </c>
    </row>
    <row r="4970" spans="1:10" ht="15" customHeight="1">
      <c r="A4970" s="587"/>
      <c r="B4970" s="291">
        <v>11</v>
      </c>
      <c r="C4970" s="593" t="str">
        <f>_xlfn.CONCAT(Table1[[#This Row],[groupid]],Table1[[#This Row],[Thành phần hao phí]])</f>
        <v>11Sà lan 250T</v>
      </c>
      <c r="D4970" s="594" t="s">
        <v>113</v>
      </c>
      <c r="E4970" s="589" t="s">
        <v>114</v>
      </c>
      <c r="F4970" s="588" t="s">
        <v>103</v>
      </c>
      <c r="G4970" s="595">
        <v>0.192</v>
      </c>
      <c r="H4970" s="590">
        <v>0</v>
      </c>
      <c r="I4970" s="596">
        <v>1</v>
      </c>
      <c r="J4970" s="591">
        <v>0</v>
      </c>
    </row>
    <row r="4971" spans="1:10" ht="15" customHeight="1">
      <c r="A4971" s="587"/>
      <c r="B4971" s="291">
        <v>11</v>
      </c>
      <c r="C4971" s="593" t="str">
        <f>_xlfn.CONCAT(Table1[[#This Row],[groupid]],Table1[[#This Row],[Thành phần hao phí]])</f>
        <v>11Sà lan 400T</v>
      </c>
      <c r="D4971" s="594" t="s">
        <v>116</v>
      </c>
      <c r="E4971" s="589" t="s">
        <v>117</v>
      </c>
      <c r="F4971" s="588" t="s">
        <v>103</v>
      </c>
      <c r="G4971" s="595">
        <v>0.192</v>
      </c>
      <c r="H4971" s="590">
        <v>0</v>
      </c>
      <c r="I4971" s="596">
        <v>1</v>
      </c>
      <c r="J4971" s="591">
        <v>0</v>
      </c>
    </row>
    <row r="4972" spans="1:10" ht="15" customHeight="1">
      <c r="A4972" s="587"/>
      <c r="B4972" s="291">
        <v>11</v>
      </c>
      <c r="C4972" s="593" t="str">
        <f>_xlfn.CONCAT(Table1[[#This Row],[groupid]],Table1[[#This Row],[Thành phần hao phí]])</f>
        <v>11Cộng</v>
      </c>
      <c r="D4972" s="594"/>
      <c r="E4972" s="589" t="s">
        <v>314</v>
      </c>
      <c r="F4972" s="588"/>
      <c r="G4972" s="595"/>
      <c r="H4972" s="590"/>
      <c r="I4972" s="596"/>
      <c r="J4972" s="591">
        <v>679403</v>
      </c>
    </row>
    <row r="4973" spans="1:10" ht="15" customHeight="1">
      <c r="A4973" s="587">
        <v>12</v>
      </c>
      <c r="B4973" s="291">
        <v>12</v>
      </c>
      <c r="C4973" s="593" t="str">
        <f>_xlfn.CONCAT(Table1[[#This Row],[groupid]],Table1[[#This Row],[Thành phần hao phí]])</f>
        <v>120</v>
      </c>
      <c r="D4973" s="594">
        <v>0</v>
      </c>
      <c r="E4973" s="589">
        <v>0</v>
      </c>
      <c r="F4973" s="588">
        <v>0</v>
      </c>
      <c r="G4973" s="595">
        <v>1</v>
      </c>
      <c r="H4973" s="590"/>
      <c r="I4973" s="596"/>
      <c r="J4973" s="591"/>
    </row>
    <row r="4974" spans="1:10" ht="15" customHeight="1">
      <c r="A4974" s="587"/>
      <c r="B4974" s="291">
        <v>12</v>
      </c>
      <c r="C4974" s="593" t="str">
        <f>_xlfn.CONCAT(Table1[[#This Row],[groupid]],Table1[[#This Row],[Thành phần hao phí]])</f>
        <v>12b) Nhân công</v>
      </c>
      <c r="D4974" s="594"/>
      <c r="E4974" s="589" t="s">
        <v>229</v>
      </c>
      <c r="F4974" s="588"/>
      <c r="G4974" s="595"/>
      <c r="H4974" s="590"/>
      <c r="I4974" s="596"/>
      <c r="J4974" s="591">
        <v>0</v>
      </c>
    </row>
    <row r="4975" spans="1:10" ht="15" customHeight="1">
      <c r="A4975" s="587"/>
      <c r="B4975" s="291">
        <v>12</v>
      </c>
      <c r="C4975" s="593" t="str">
        <f>_xlfn.CONCAT(Table1[[#This Row],[groupid]],Table1[[#This Row],[Thành phần hao phí]])</f>
        <v>12Nhân công 3,5/7, nhóm 1</v>
      </c>
      <c r="D4975" s="594" t="s">
        <v>96</v>
      </c>
      <c r="E4975" s="589" t="s">
        <v>97</v>
      </c>
      <c r="F4975" s="588" t="s">
        <v>93</v>
      </c>
      <c r="G4975" s="595">
        <v>0.36</v>
      </c>
      <c r="H4975" s="590">
        <v>0</v>
      </c>
      <c r="I4975" s="596">
        <v>1</v>
      </c>
      <c r="J4975" s="591">
        <v>0</v>
      </c>
    </row>
    <row r="4976" spans="1:10" ht="15" customHeight="1">
      <c r="A4976" s="587"/>
      <c r="B4976" s="291">
        <v>12</v>
      </c>
      <c r="C4976" s="593" t="str">
        <f>_xlfn.CONCAT(Table1[[#This Row],[groupid]],Table1[[#This Row],[Thành phần hao phí]])</f>
        <v>12c) Máy thi công</v>
      </c>
      <c r="D4976" s="594"/>
      <c r="E4976" s="589" t="s">
        <v>230</v>
      </c>
      <c r="F4976" s="588"/>
      <c r="G4976" s="595"/>
      <c r="H4976" s="590"/>
      <c r="I4976" s="596"/>
      <c r="J4976" s="591">
        <v>0</v>
      </c>
    </row>
    <row r="4977" spans="1:10" ht="15" customHeight="1">
      <c r="A4977" s="587"/>
      <c r="B4977" s="291">
        <v>12</v>
      </c>
      <c r="C4977" s="593" t="str">
        <f>_xlfn.CONCAT(Table1[[#This Row],[groupid]],Table1[[#This Row],[Thành phần hao phí]])</f>
        <v>12Máy đào gầu dây 1,2m3</v>
      </c>
      <c r="D4977" s="594" t="s">
        <v>105</v>
      </c>
      <c r="E4977" s="589" t="s">
        <v>106</v>
      </c>
      <c r="F4977" s="588" t="s">
        <v>103</v>
      </c>
      <c r="G4977" s="595">
        <v>0.192</v>
      </c>
      <c r="H4977" s="590">
        <v>0</v>
      </c>
      <c r="I4977" s="596">
        <v>1</v>
      </c>
      <c r="J4977" s="591">
        <v>0</v>
      </c>
    </row>
    <row r="4978" spans="1:10" ht="15" customHeight="1">
      <c r="A4978" s="587"/>
      <c r="B4978" s="291">
        <v>12</v>
      </c>
      <c r="C4978" s="593" t="str">
        <f>_xlfn.CONCAT(Table1[[#This Row],[groupid]],Table1[[#This Row],[Thành phần hao phí]])</f>
        <v>12Sà lan 250T</v>
      </c>
      <c r="D4978" s="594" t="s">
        <v>113</v>
      </c>
      <c r="E4978" s="589" t="s">
        <v>114</v>
      </c>
      <c r="F4978" s="588" t="s">
        <v>103</v>
      </c>
      <c r="G4978" s="595">
        <v>0.192</v>
      </c>
      <c r="H4978" s="590">
        <v>0</v>
      </c>
      <c r="I4978" s="596">
        <v>1</v>
      </c>
      <c r="J4978" s="591">
        <v>0</v>
      </c>
    </row>
    <row r="4979" spans="1:10" ht="15" customHeight="1">
      <c r="A4979" s="587"/>
      <c r="B4979" s="291">
        <v>12</v>
      </c>
      <c r="C4979" s="593" t="str">
        <f>_xlfn.CONCAT(Table1[[#This Row],[groupid]],Table1[[#This Row],[Thành phần hao phí]])</f>
        <v>12Sà lan 400T</v>
      </c>
      <c r="D4979" s="594" t="s">
        <v>116</v>
      </c>
      <c r="E4979" s="589" t="s">
        <v>117</v>
      </c>
      <c r="F4979" s="588" t="s">
        <v>103</v>
      </c>
      <c r="G4979" s="595">
        <v>0.192</v>
      </c>
      <c r="H4979" s="590">
        <v>0</v>
      </c>
      <c r="I4979" s="596">
        <v>1</v>
      </c>
      <c r="J4979" s="591">
        <v>0</v>
      </c>
    </row>
    <row r="4980" spans="1:10" ht="15" customHeight="1">
      <c r="A4980" s="587"/>
      <c r="B4980" s="291">
        <v>12</v>
      </c>
      <c r="C4980" s="593" t="str">
        <f>_xlfn.CONCAT(Table1[[#This Row],[groupid]],Table1[[#This Row],[Thành phần hao phí]])</f>
        <v>12Cộng</v>
      </c>
      <c r="D4980" s="594"/>
      <c r="E4980" s="589" t="s">
        <v>314</v>
      </c>
      <c r="F4980" s="588"/>
      <c r="G4980" s="595"/>
      <c r="H4980" s="590"/>
      <c r="I4980" s="596"/>
      <c r="J4980" s="591">
        <v>0</v>
      </c>
    </row>
    <row r="4981" spans="1:10" ht="15" customHeight="1">
      <c r="A4981" s="587">
        <v>13</v>
      </c>
      <c r="B4981" s="291">
        <v>13</v>
      </c>
      <c r="C4981" s="593" t="str">
        <f>_xlfn.CONCAT(Table1[[#This Row],[groupid]],Table1[[#This Row],[Thành phần hao phí]])</f>
        <v>130</v>
      </c>
      <c r="D4981" s="594">
        <v>0</v>
      </c>
      <c r="E4981" s="589">
        <v>0</v>
      </c>
      <c r="F4981" s="588">
        <v>0</v>
      </c>
      <c r="G4981" s="595">
        <v>1</v>
      </c>
      <c r="H4981" s="590"/>
      <c r="I4981" s="596"/>
      <c r="J4981" s="591"/>
    </row>
    <row r="4982" spans="1:10" ht="15" customHeight="1">
      <c r="A4982" s="587"/>
      <c r="B4982" s="291">
        <v>13</v>
      </c>
      <c r="C4982" s="593" t="str">
        <f>_xlfn.CONCAT(Table1[[#This Row],[groupid]],Table1[[#This Row],[Thành phần hao phí]])</f>
        <v>13b) Nhân công</v>
      </c>
      <c r="D4982" s="594"/>
      <c r="E4982" s="589" t="s">
        <v>229</v>
      </c>
      <c r="F4982" s="588"/>
      <c r="G4982" s="595"/>
      <c r="H4982" s="590"/>
      <c r="I4982" s="596"/>
      <c r="J4982" s="591">
        <v>0</v>
      </c>
    </row>
    <row r="4983" spans="1:10" ht="15" customHeight="1">
      <c r="A4983" s="587"/>
      <c r="B4983" s="291">
        <v>13</v>
      </c>
      <c r="C4983" s="593" t="str">
        <f>_xlfn.CONCAT(Table1[[#This Row],[groupid]],Table1[[#This Row],[Thành phần hao phí]])</f>
        <v>13Nhân công 3,5/7, nhóm 1</v>
      </c>
      <c r="D4983" s="594" t="s">
        <v>96</v>
      </c>
      <c r="E4983" s="589" t="s">
        <v>97</v>
      </c>
      <c r="F4983" s="588" t="s">
        <v>93</v>
      </c>
      <c r="G4983" s="595">
        <v>0.36</v>
      </c>
      <c r="H4983" s="590">
        <v>0</v>
      </c>
      <c r="I4983" s="596">
        <v>1</v>
      </c>
      <c r="J4983" s="591">
        <v>0</v>
      </c>
    </row>
    <row r="4984" spans="1:10" ht="15" customHeight="1">
      <c r="A4984" s="587"/>
      <c r="B4984" s="291">
        <v>13</v>
      </c>
      <c r="C4984" s="593" t="str">
        <f>_xlfn.CONCAT(Table1[[#This Row],[groupid]],Table1[[#This Row],[Thành phần hao phí]])</f>
        <v>13c) Máy thi công</v>
      </c>
      <c r="D4984" s="594"/>
      <c r="E4984" s="589" t="s">
        <v>230</v>
      </c>
      <c r="F4984" s="588"/>
      <c r="G4984" s="595"/>
      <c r="H4984" s="590"/>
      <c r="I4984" s="596"/>
      <c r="J4984" s="591">
        <v>0</v>
      </c>
    </row>
    <row r="4985" spans="1:10" ht="15" customHeight="1">
      <c r="A4985" s="587"/>
      <c r="B4985" s="291">
        <v>13</v>
      </c>
      <c r="C4985" s="593" t="str">
        <f>_xlfn.CONCAT(Table1[[#This Row],[groupid]],Table1[[#This Row],[Thành phần hao phí]])</f>
        <v>13Máy đào gầu dây 1,2m3</v>
      </c>
      <c r="D4985" s="594" t="s">
        <v>105</v>
      </c>
      <c r="E4985" s="589" t="s">
        <v>106</v>
      </c>
      <c r="F4985" s="588" t="s">
        <v>103</v>
      </c>
      <c r="G4985" s="595">
        <v>0.192</v>
      </c>
      <c r="H4985" s="590">
        <v>0</v>
      </c>
      <c r="I4985" s="596">
        <v>1</v>
      </c>
      <c r="J4985" s="591">
        <v>0</v>
      </c>
    </row>
    <row r="4986" spans="1:10" ht="15" customHeight="1">
      <c r="A4986" s="587"/>
      <c r="B4986" s="291">
        <v>13</v>
      </c>
      <c r="C4986" s="593" t="str">
        <f>_xlfn.CONCAT(Table1[[#This Row],[groupid]],Table1[[#This Row],[Thành phần hao phí]])</f>
        <v>13Sà lan 250T</v>
      </c>
      <c r="D4986" s="594" t="s">
        <v>113</v>
      </c>
      <c r="E4986" s="589" t="s">
        <v>114</v>
      </c>
      <c r="F4986" s="588" t="s">
        <v>103</v>
      </c>
      <c r="G4986" s="595">
        <v>0.192</v>
      </c>
      <c r="H4986" s="590">
        <v>0</v>
      </c>
      <c r="I4986" s="596">
        <v>1</v>
      </c>
      <c r="J4986" s="591">
        <v>0</v>
      </c>
    </row>
    <row r="4987" spans="1:10" ht="15" customHeight="1">
      <c r="A4987" s="587"/>
      <c r="B4987" s="291">
        <v>13</v>
      </c>
      <c r="C4987" s="593" t="str">
        <f>_xlfn.CONCAT(Table1[[#This Row],[groupid]],Table1[[#This Row],[Thành phần hao phí]])</f>
        <v>13Sà lan 400T</v>
      </c>
      <c r="D4987" s="594" t="s">
        <v>116</v>
      </c>
      <c r="E4987" s="589" t="s">
        <v>117</v>
      </c>
      <c r="F4987" s="588" t="s">
        <v>103</v>
      </c>
      <c r="G4987" s="595">
        <v>0.192</v>
      </c>
      <c r="H4987" s="590">
        <v>0</v>
      </c>
      <c r="I4987" s="596">
        <v>1</v>
      </c>
      <c r="J4987" s="591">
        <v>0</v>
      </c>
    </row>
    <row r="4988" spans="1:10" ht="15" customHeight="1">
      <c r="A4988" s="587"/>
      <c r="B4988" s="291">
        <v>13</v>
      </c>
      <c r="C4988" s="593" t="str">
        <f>_xlfn.CONCAT(Table1[[#This Row],[groupid]],Table1[[#This Row],[Thành phần hao phí]])</f>
        <v>13Cộng</v>
      </c>
      <c r="D4988" s="594"/>
      <c r="E4988" s="589" t="s">
        <v>314</v>
      </c>
      <c r="F4988" s="588"/>
      <c r="G4988" s="595"/>
      <c r="H4988" s="590"/>
      <c r="I4988" s="596"/>
      <c r="J4988" s="591">
        <v>0</v>
      </c>
    </row>
    <row r="4989" spans="1:10" ht="15" customHeight="1">
      <c r="A4989" s="587">
        <v>14</v>
      </c>
      <c r="B4989" s="291">
        <v>14</v>
      </c>
      <c r="C4989" s="593" t="str">
        <f>_xlfn.CONCAT(Table1[[#This Row],[groupid]],Table1[[#This Row],[Thành phần hao phí]])</f>
        <v>140</v>
      </c>
      <c r="D4989" s="594">
        <v>0</v>
      </c>
      <c r="E4989" s="589">
        <v>0</v>
      </c>
      <c r="F4989" s="588">
        <v>0</v>
      </c>
      <c r="G4989" s="595">
        <v>1</v>
      </c>
      <c r="H4989" s="590"/>
      <c r="I4989" s="596"/>
      <c r="J4989" s="591"/>
    </row>
    <row r="4990" spans="1:10" ht="15" customHeight="1">
      <c r="A4990" s="587"/>
      <c r="B4990" s="291">
        <v>14</v>
      </c>
      <c r="C4990" s="593" t="str">
        <f>_xlfn.CONCAT(Table1[[#This Row],[groupid]],Table1[[#This Row],[Thành phần hao phí]])</f>
        <v>14b) Nhân công</v>
      </c>
      <c r="D4990" s="594"/>
      <c r="E4990" s="589" t="s">
        <v>229</v>
      </c>
      <c r="F4990" s="588"/>
      <c r="G4990" s="595"/>
      <c r="H4990" s="590"/>
      <c r="I4990" s="596"/>
      <c r="J4990" s="591">
        <v>0</v>
      </c>
    </row>
    <row r="4991" spans="1:10" ht="15" customHeight="1">
      <c r="A4991" s="587"/>
      <c r="B4991" s="291">
        <v>14</v>
      </c>
      <c r="C4991" s="593" t="str">
        <f>_xlfn.CONCAT(Table1[[#This Row],[groupid]],Table1[[#This Row],[Thành phần hao phí]])</f>
        <v>14Nhân công 3,5/7, nhóm 1</v>
      </c>
      <c r="D4991" s="594" t="s">
        <v>96</v>
      </c>
      <c r="E4991" s="589" t="s">
        <v>97</v>
      </c>
      <c r="F4991" s="588" t="s">
        <v>93</v>
      </c>
      <c r="G4991" s="595">
        <v>0.36</v>
      </c>
      <c r="H4991" s="590">
        <v>0</v>
      </c>
      <c r="I4991" s="596">
        <v>1</v>
      </c>
      <c r="J4991" s="591">
        <v>0</v>
      </c>
    </row>
    <row r="4992" spans="1:10" ht="15" customHeight="1">
      <c r="A4992" s="587"/>
      <c r="B4992" s="291">
        <v>14</v>
      </c>
      <c r="C4992" s="593" t="str">
        <f>_xlfn.CONCAT(Table1[[#This Row],[groupid]],Table1[[#This Row],[Thành phần hao phí]])</f>
        <v>14c) Máy thi công</v>
      </c>
      <c r="D4992" s="594"/>
      <c r="E4992" s="589" t="s">
        <v>230</v>
      </c>
      <c r="F4992" s="588"/>
      <c r="G4992" s="595"/>
      <c r="H4992" s="590"/>
      <c r="I4992" s="596"/>
      <c r="J4992" s="591">
        <v>0</v>
      </c>
    </row>
    <row r="4993" spans="1:10" ht="15" customHeight="1">
      <c r="A4993" s="587"/>
      <c r="B4993" s="291">
        <v>14</v>
      </c>
      <c r="C4993" s="593" t="str">
        <f>_xlfn.CONCAT(Table1[[#This Row],[groupid]],Table1[[#This Row],[Thành phần hao phí]])</f>
        <v>14Máy đào gầu dây 1,2m3</v>
      </c>
      <c r="D4993" s="594" t="s">
        <v>105</v>
      </c>
      <c r="E4993" s="589" t="s">
        <v>106</v>
      </c>
      <c r="F4993" s="588" t="s">
        <v>103</v>
      </c>
      <c r="G4993" s="595">
        <v>0.192</v>
      </c>
      <c r="H4993" s="590">
        <v>0</v>
      </c>
      <c r="I4993" s="596">
        <v>1</v>
      </c>
      <c r="J4993" s="591">
        <v>0</v>
      </c>
    </row>
    <row r="4994" spans="1:10" ht="15" customHeight="1">
      <c r="A4994" s="587"/>
      <c r="B4994" s="291">
        <v>14</v>
      </c>
      <c r="C4994" s="593" t="str">
        <f>_xlfn.CONCAT(Table1[[#This Row],[groupid]],Table1[[#This Row],[Thành phần hao phí]])</f>
        <v>14Sà lan 250T</v>
      </c>
      <c r="D4994" s="594" t="s">
        <v>113</v>
      </c>
      <c r="E4994" s="589" t="s">
        <v>114</v>
      </c>
      <c r="F4994" s="588" t="s">
        <v>103</v>
      </c>
      <c r="G4994" s="595">
        <v>0.192</v>
      </c>
      <c r="H4994" s="590">
        <v>0</v>
      </c>
      <c r="I4994" s="596">
        <v>1</v>
      </c>
      <c r="J4994" s="591">
        <v>0</v>
      </c>
    </row>
    <row r="4995" spans="1:10" ht="15" customHeight="1">
      <c r="A4995" s="587"/>
      <c r="B4995" s="291">
        <v>14</v>
      </c>
      <c r="C4995" s="593" t="str">
        <f>_xlfn.CONCAT(Table1[[#This Row],[groupid]],Table1[[#This Row],[Thành phần hao phí]])</f>
        <v>14Sà lan 400T</v>
      </c>
      <c r="D4995" s="594" t="s">
        <v>116</v>
      </c>
      <c r="E4995" s="589" t="s">
        <v>117</v>
      </c>
      <c r="F4995" s="588" t="s">
        <v>103</v>
      </c>
      <c r="G4995" s="595">
        <v>0.192</v>
      </c>
      <c r="H4995" s="590">
        <v>0</v>
      </c>
      <c r="I4995" s="596">
        <v>1</v>
      </c>
      <c r="J4995" s="591">
        <v>0</v>
      </c>
    </row>
    <row r="4996" spans="1:10" ht="15" customHeight="1">
      <c r="A4996" s="587"/>
      <c r="B4996" s="291">
        <v>14</v>
      </c>
      <c r="C4996" s="593" t="str">
        <f>_xlfn.CONCAT(Table1[[#This Row],[groupid]],Table1[[#This Row],[Thành phần hao phí]])</f>
        <v>14Cộng</v>
      </c>
      <c r="D4996" s="594"/>
      <c r="E4996" s="589" t="s">
        <v>314</v>
      </c>
      <c r="F4996" s="588"/>
      <c r="G4996" s="595"/>
      <c r="H4996" s="590"/>
      <c r="I4996" s="596"/>
      <c r="J4996" s="591">
        <v>0</v>
      </c>
    </row>
    <row r="4997" spans="1:10" ht="15" customHeight="1">
      <c r="A4997" s="587">
        <v>15</v>
      </c>
      <c r="B4997" s="291">
        <v>15</v>
      </c>
      <c r="C4997" s="593" t="str">
        <f>_xlfn.CONCAT(Table1[[#This Row],[groupid]],Table1[[#This Row],[Thành phần hao phí]])</f>
        <v>150</v>
      </c>
      <c r="D4997" s="594">
        <v>0</v>
      </c>
      <c r="E4997" s="589">
        <v>0</v>
      </c>
      <c r="F4997" s="588">
        <v>0</v>
      </c>
      <c r="G4997" s="595">
        <v>1</v>
      </c>
      <c r="H4997" s="590"/>
      <c r="I4997" s="596"/>
      <c r="J4997" s="591"/>
    </row>
    <row r="4998" spans="1:10" ht="15" customHeight="1">
      <c r="A4998" s="587"/>
      <c r="B4998" s="291">
        <v>15</v>
      </c>
      <c r="C4998" s="593" t="str">
        <f>_xlfn.CONCAT(Table1[[#This Row],[groupid]],Table1[[#This Row],[Thành phần hao phí]])</f>
        <v>15b) Nhân công</v>
      </c>
      <c r="D4998" s="594"/>
      <c r="E4998" s="589" t="s">
        <v>229</v>
      </c>
      <c r="F4998" s="588"/>
      <c r="G4998" s="595"/>
      <c r="H4998" s="590"/>
      <c r="I4998" s="596"/>
      <c r="J4998" s="591">
        <v>0</v>
      </c>
    </row>
    <row r="4999" spans="1:10" ht="15" customHeight="1">
      <c r="A4999" s="587"/>
      <c r="B4999" s="291">
        <v>15</v>
      </c>
      <c r="C4999" s="593" t="str">
        <f>_xlfn.CONCAT(Table1[[#This Row],[groupid]],Table1[[#This Row],[Thành phần hao phí]])</f>
        <v>15Nhân công 3,5/7, nhóm 1</v>
      </c>
      <c r="D4999" s="594" t="s">
        <v>96</v>
      </c>
      <c r="E4999" s="589" t="s">
        <v>97</v>
      </c>
      <c r="F4999" s="588" t="s">
        <v>93</v>
      </c>
      <c r="G4999" s="595">
        <v>0.36</v>
      </c>
      <c r="H4999" s="590">
        <v>0</v>
      </c>
      <c r="I4999" s="596">
        <v>1</v>
      </c>
      <c r="J4999" s="591">
        <v>0</v>
      </c>
    </row>
    <row r="5000" spans="1:10" ht="15" customHeight="1">
      <c r="A5000" s="587"/>
      <c r="B5000" s="291">
        <v>15</v>
      </c>
      <c r="C5000" s="593" t="str">
        <f>_xlfn.CONCAT(Table1[[#This Row],[groupid]],Table1[[#This Row],[Thành phần hao phí]])</f>
        <v>15c) Máy thi công</v>
      </c>
      <c r="D5000" s="594"/>
      <c r="E5000" s="589" t="s">
        <v>230</v>
      </c>
      <c r="F5000" s="588"/>
      <c r="G5000" s="595"/>
      <c r="H5000" s="590"/>
      <c r="I5000" s="596"/>
      <c r="J5000" s="591">
        <v>0</v>
      </c>
    </row>
    <row r="5001" spans="1:10" ht="15" customHeight="1">
      <c r="A5001" s="587"/>
      <c r="B5001" s="291">
        <v>15</v>
      </c>
      <c r="C5001" s="593" t="str">
        <f>_xlfn.CONCAT(Table1[[#This Row],[groupid]],Table1[[#This Row],[Thành phần hao phí]])</f>
        <v>15Máy đào gầu dây 1,2m3</v>
      </c>
      <c r="D5001" s="594" t="s">
        <v>105</v>
      </c>
      <c r="E5001" s="589" t="s">
        <v>106</v>
      </c>
      <c r="F5001" s="588" t="s">
        <v>103</v>
      </c>
      <c r="G5001" s="595">
        <v>0.192</v>
      </c>
      <c r="H5001" s="590">
        <v>0</v>
      </c>
      <c r="I5001" s="596">
        <v>1</v>
      </c>
      <c r="J5001" s="591">
        <v>0</v>
      </c>
    </row>
    <row r="5002" spans="1:10" ht="15" customHeight="1">
      <c r="A5002" s="587"/>
      <c r="B5002" s="291">
        <v>15</v>
      </c>
      <c r="C5002" s="593" t="str">
        <f>_xlfn.CONCAT(Table1[[#This Row],[groupid]],Table1[[#This Row],[Thành phần hao phí]])</f>
        <v>15Sà lan 250T</v>
      </c>
      <c r="D5002" s="594" t="s">
        <v>113</v>
      </c>
      <c r="E5002" s="589" t="s">
        <v>114</v>
      </c>
      <c r="F5002" s="588" t="s">
        <v>103</v>
      </c>
      <c r="G5002" s="595">
        <v>0.192</v>
      </c>
      <c r="H5002" s="590">
        <v>0</v>
      </c>
      <c r="I5002" s="596">
        <v>1</v>
      </c>
      <c r="J5002" s="591">
        <v>0</v>
      </c>
    </row>
    <row r="5003" spans="1:10" ht="15" customHeight="1">
      <c r="A5003" s="587"/>
      <c r="B5003" s="291">
        <v>15</v>
      </c>
      <c r="C5003" s="593" t="str">
        <f>_xlfn.CONCAT(Table1[[#This Row],[groupid]],Table1[[#This Row],[Thành phần hao phí]])</f>
        <v>15Sà lan 400T</v>
      </c>
      <c r="D5003" s="594" t="s">
        <v>116</v>
      </c>
      <c r="E5003" s="589" t="s">
        <v>117</v>
      </c>
      <c r="F5003" s="588" t="s">
        <v>103</v>
      </c>
      <c r="G5003" s="595">
        <v>0.192</v>
      </c>
      <c r="H5003" s="590">
        <v>0</v>
      </c>
      <c r="I5003" s="596">
        <v>1</v>
      </c>
      <c r="J5003" s="591">
        <v>0</v>
      </c>
    </row>
    <row r="5004" spans="1:10" ht="15" customHeight="1">
      <c r="A5004" s="587"/>
      <c r="B5004" s="291">
        <v>15</v>
      </c>
      <c r="C5004" s="593" t="str">
        <f>_xlfn.CONCAT(Table1[[#This Row],[groupid]],Table1[[#This Row],[Thành phần hao phí]])</f>
        <v>15Cộng</v>
      </c>
      <c r="D5004" s="594"/>
      <c r="E5004" s="589" t="s">
        <v>314</v>
      </c>
      <c r="F5004" s="588"/>
      <c r="G5004" s="595"/>
      <c r="H5004" s="590"/>
      <c r="I5004" s="596"/>
      <c r="J5004" s="591">
        <v>0</v>
      </c>
    </row>
    <row r="5005" spans="1:10" ht="15" customHeight="1">
      <c r="A5005" s="587">
        <v>16</v>
      </c>
      <c r="B5005" s="291">
        <v>16</v>
      </c>
      <c r="C5005" s="593" t="str">
        <f>_xlfn.CONCAT(Table1[[#This Row],[groupid]],Table1[[#This Row],[Thành phần hao phí]])</f>
        <v>160</v>
      </c>
      <c r="D5005" s="594">
        <v>0</v>
      </c>
      <c r="E5005" s="589">
        <v>0</v>
      </c>
      <c r="F5005" s="588">
        <v>0</v>
      </c>
      <c r="G5005" s="595">
        <v>1</v>
      </c>
      <c r="H5005" s="590"/>
      <c r="I5005" s="596"/>
      <c r="J5005" s="591"/>
    </row>
    <row r="5006" spans="1:10" ht="15" customHeight="1">
      <c r="A5006" s="587"/>
      <c r="B5006" s="291">
        <v>16</v>
      </c>
      <c r="C5006" s="593" t="str">
        <f>_xlfn.CONCAT(Table1[[#This Row],[groupid]],Table1[[#This Row],[Thành phần hao phí]])</f>
        <v>16b) Nhân công</v>
      </c>
      <c r="D5006" s="594"/>
      <c r="E5006" s="589" t="s">
        <v>229</v>
      </c>
      <c r="F5006" s="588"/>
      <c r="G5006" s="595"/>
      <c r="H5006" s="590"/>
      <c r="I5006" s="596"/>
      <c r="J5006" s="591">
        <v>0</v>
      </c>
    </row>
    <row r="5007" spans="1:10" ht="15" customHeight="1">
      <c r="A5007" s="587"/>
      <c r="B5007" s="291">
        <v>16</v>
      </c>
      <c r="C5007" s="593" t="str">
        <f>_xlfn.CONCAT(Table1[[#This Row],[groupid]],Table1[[#This Row],[Thành phần hao phí]])</f>
        <v>16Nhân công 3,5/7, nhóm 1</v>
      </c>
      <c r="D5007" s="594" t="s">
        <v>96</v>
      </c>
      <c r="E5007" s="589" t="s">
        <v>97</v>
      </c>
      <c r="F5007" s="588" t="s">
        <v>93</v>
      </c>
      <c r="G5007" s="595">
        <v>0.36</v>
      </c>
      <c r="H5007" s="590">
        <v>0</v>
      </c>
      <c r="I5007" s="596">
        <v>1</v>
      </c>
      <c r="J5007" s="591">
        <v>0</v>
      </c>
    </row>
    <row r="5008" spans="1:10" ht="15" customHeight="1">
      <c r="A5008" s="587"/>
      <c r="B5008" s="291">
        <v>16</v>
      </c>
      <c r="C5008" s="593" t="str">
        <f>_xlfn.CONCAT(Table1[[#This Row],[groupid]],Table1[[#This Row],[Thành phần hao phí]])</f>
        <v>16c) Máy thi công</v>
      </c>
      <c r="D5008" s="594"/>
      <c r="E5008" s="589" t="s">
        <v>230</v>
      </c>
      <c r="F5008" s="588"/>
      <c r="G5008" s="595"/>
      <c r="H5008" s="590"/>
      <c r="I5008" s="596"/>
      <c r="J5008" s="591">
        <v>0</v>
      </c>
    </row>
    <row r="5009" spans="1:10" ht="15" customHeight="1">
      <c r="A5009" s="587"/>
      <c r="B5009" s="291">
        <v>16</v>
      </c>
      <c r="C5009" s="593" t="str">
        <f>_xlfn.CONCAT(Table1[[#This Row],[groupid]],Table1[[#This Row],[Thành phần hao phí]])</f>
        <v>16Máy đào gầu dây 1,2m3</v>
      </c>
      <c r="D5009" s="594" t="s">
        <v>105</v>
      </c>
      <c r="E5009" s="589" t="s">
        <v>106</v>
      </c>
      <c r="F5009" s="588" t="s">
        <v>103</v>
      </c>
      <c r="G5009" s="595">
        <v>0.192</v>
      </c>
      <c r="H5009" s="590">
        <v>0</v>
      </c>
      <c r="I5009" s="596">
        <v>1</v>
      </c>
      <c r="J5009" s="591">
        <v>0</v>
      </c>
    </row>
    <row r="5010" spans="1:10" ht="15" customHeight="1">
      <c r="A5010" s="587"/>
      <c r="B5010" s="291">
        <v>16</v>
      </c>
      <c r="C5010" s="593" t="str">
        <f>_xlfn.CONCAT(Table1[[#This Row],[groupid]],Table1[[#This Row],[Thành phần hao phí]])</f>
        <v>16Sà lan 250T</v>
      </c>
      <c r="D5010" s="594" t="s">
        <v>113</v>
      </c>
      <c r="E5010" s="589" t="s">
        <v>114</v>
      </c>
      <c r="F5010" s="588" t="s">
        <v>103</v>
      </c>
      <c r="G5010" s="595">
        <v>0.192</v>
      </c>
      <c r="H5010" s="590">
        <v>0</v>
      </c>
      <c r="I5010" s="596">
        <v>1</v>
      </c>
      <c r="J5010" s="591">
        <v>0</v>
      </c>
    </row>
    <row r="5011" spans="1:10" ht="15" customHeight="1">
      <c r="A5011" s="587"/>
      <c r="B5011" s="291">
        <v>16</v>
      </c>
      <c r="C5011" s="593" t="str">
        <f>_xlfn.CONCAT(Table1[[#This Row],[groupid]],Table1[[#This Row],[Thành phần hao phí]])</f>
        <v>16Sà lan 400T</v>
      </c>
      <c r="D5011" s="594" t="s">
        <v>116</v>
      </c>
      <c r="E5011" s="589" t="s">
        <v>117</v>
      </c>
      <c r="F5011" s="588" t="s">
        <v>103</v>
      </c>
      <c r="G5011" s="595">
        <v>0.192</v>
      </c>
      <c r="H5011" s="590">
        <v>0</v>
      </c>
      <c r="I5011" s="596">
        <v>1</v>
      </c>
      <c r="J5011" s="591">
        <v>0</v>
      </c>
    </row>
    <row r="5012" spans="1:10" ht="15" customHeight="1">
      <c r="A5012" s="587"/>
      <c r="B5012" s="291">
        <v>16</v>
      </c>
      <c r="C5012" s="593" t="str">
        <f>_xlfn.CONCAT(Table1[[#This Row],[groupid]],Table1[[#This Row],[Thành phần hao phí]])</f>
        <v>16Cộng</v>
      </c>
      <c r="D5012" s="594"/>
      <c r="E5012" s="589" t="s">
        <v>314</v>
      </c>
      <c r="F5012" s="588"/>
      <c r="G5012" s="595"/>
      <c r="H5012" s="590"/>
      <c r="I5012" s="596"/>
      <c r="J5012" s="591">
        <v>0</v>
      </c>
    </row>
    <row r="5013" spans="1:10" ht="15" customHeight="1">
      <c r="A5013" s="587">
        <v>17</v>
      </c>
      <c r="B5013" s="291">
        <v>17</v>
      </c>
      <c r="C5013" s="593" t="str">
        <f>_xlfn.CONCAT(Table1[[#This Row],[groupid]],Table1[[#This Row],[Thành phần hao phí]])</f>
        <v>170</v>
      </c>
      <c r="D5013" s="594">
        <v>0</v>
      </c>
      <c r="E5013" s="589">
        <v>0</v>
      </c>
      <c r="F5013" s="588">
        <v>0</v>
      </c>
      <c r="G5013" s="595">
        <v>1</v>
      </c>
      <c r="H5013" s="590"/>
      <c r="I5013" s="596"/>
      <c r="J5013" s="591"/>
    </row>
    <row r="5014" spans="1:10" ht="15" customHeight="1">
      <c r="A5014" s="587"/>
      <c r="B5014" s="291">
        <v>17</v>
      </c>
      <c r="C5014" s="593" t="str">
        <f>_xlfn.CONCAT(Table1[[#This Row],[groupid]],Table1[[#This Row],[Thành phần hao phí]])</f>
        <v>17b) Nhân công</v>
      </c>
      <c r="D5014" s="594"/>
      <c r="E5014" s="589" t="s">
        <v>229</v>
      </c>
      <c r="F5014" s="588"/>
      <c r="G5014" s="595"/>
      <c r="H5014" s="590"/>
      <c r="I5014" s="596"/>
      <c r="J5014" s="591">
        <v>0</v>
      </c>
    </row>
    <row r="5015" spans="1:10" ht="15" customHeight="1">
      <c r="A5015" s="587"/>
      <c r="B5015" s="291">
        <v>17</v>
      </c>
      <c r="C5015" s="593" t="str">
        <f>_xlfn.CONCAT(Table1[[#This Row],[groupid]],Table1[[#This Row],[Thành phần hao phí]])</f>
        <v>17Nhân công 3,5/7, nhóm 1</v>
      </c>
      <c r="D5015" s="594" t="s">
        <v>96</v>
      </c>
      <c r="E5015" s="589" t="s">
        <v>97</v>
      </c>
      <c r="F5015" s="588" t="s">
        <v>93</v>
      </c>
      <c r="G5015" s="595">
        <v>0.36</v>
      </c>
      <c r="H5015" s="590">
        <v>0</v>
      </c>
      <c r="I5015" s="596">
        <v>1</v>
      </c>
      <c r="J5015" s="591">
        <v>0</v>
      </c>
    </row>
    <row r="5016" spans="1:10" ht="15" customHeight="1">
      <c r="A5016" s="587"/>
      <c r="B5016" s="291">
        <v>17</v>
      </c>
      <c r="C5016" s="593" t="str">
        <f>_xlfn.CONCAT(Table1[[#This Row],[groupid]],Table1[[#This Row],[Thành phần hao phí]])</f>
        <v>17c) Máy thi công</v>
      </c>
      <c r="D5016" s="594"/>
      <c r="E5016" s="589" t="s">
        <v>230</v>
      </c>
      <c r="F5016" s="588"/>
      <c r="G5016" s="595"/>
      <c r="H5016" s="590"/>
      <c r="I5016" s="596"/>
      <c r="J5016" s="591">
        <v>0</v>
      </c>
    </row>
    <row r="5017" spans="1:10" ht="15" customHeight="1">
      <c r="A5017" s="587"/>
      <c r="B5017" s="291">
        <v>17</v>
      </c>
      <c r="C5017" s="593" t="str">
        <f>_xlfn.CONCAT(Table1[[#This Row],[groupid]],Table1[[#This Row],[Thành phần hao phí]])</f>
        <v>17Máy đào gầu dây 1,2m3</v>
      </c>
      <c r="D5017" s="594" t="s">
        <v>105</v>
      </c>
      <c r="E5017" s="589" t="s">
        <v>106</v>
      </c>
      <c r="F5017" s="588" t="s">
        <v>103</v>
      </c>
      <c r="G5017" s="595">
        <v>0.192</v>
      </c>
      <c r="H5017" s="590">
        <v>0</v>
      </c>
      <c r="I5017" s="596">
        <v>1</v>
      </c>
      <c r="J5017" s="591">
        <v>0</v>
      </c>
    </row>
    <row r="5018" spans="1:10" ht="15" customHeight="1">
      <c r="A5018" s="587"/>
      <c r="B5018" s="291">
        <v>17</v>
      </c>
      <c r="C5018" s="593" t="str">
        <f>_xlfn.CONCAT(Table1[[#This Row],[groupid]],Table1[[#This Row],[Thành phần hao phí]])</f>
        <v>17Sà lan 250T</v>
      </c>
      <c r="D5018" s="594" t="s">
        <v>113</v>
      </c>
      <c r="E5018" s="589" t="s">
        <v>114</v>
      </c>
      <c r="F5018" s="588" t="s">
        <v>103</v>
      </c>
      <c r="G5018" s="595">
        <v>0.192</v>
      </c>
      <c r="H5018" s="590">
        <v>0</v>
      </c>
      <c r="I5018" s="596">
        <v>1</v>
      </c>
      <c r="J5018" s="591">
        <v>0</v>
      </c>
    </row>
    <row r="5019" spans="1:10" ht="15" customHeight="1">
      <c r="A5019" s="587"/>
      <c r="B5019" s="291">
        <v>17</v>
      </c>
      <c r="C5019" s="593" t="str">
        <f>_xlfn.CONCAT(Table1[[#This Row],[groupid]],Table1[[#This Row],[Thành phần hao phí]])</f>
        <v>17Sà lan 400T</v>
      </c>
      <c r="D5019" s="594" t="s">
        <v>116</v>
      </c>
      <c r="E5019" s="589" t="s">
        <v>117</v>
      </c>
      <c r="F5019" s="588" t="s">
        <v>103</v>
      </c>
      <c r="G5019" s="595">
        <v>0.192</v>
      </c>
      <c r="H5019" s="590">
        <v>0</v>
      </c>
      <c r="I5019" s="596">
        <v>1</v>
      </c>
      <c r="J5019" s="591">
        <v>0</v>
      </c>
    </row>
    <row r="5020" spans="1:10" ht="15" customHeight="1">
      <c r="A5020" s="587"/>
      <c r="B5020" s="291">
        <v>17</v>
      </c>
      <c r="C5020" s="593" t="str">
        <f>_xlfn.CONCAT(Table1[[#This Row],[groupid]],Table1[[#This Row],[Thành phần hao phí]])</f>
        <v>17Cộng</v>
      </c>
      <c r="D5020" s="594"/>
      <c r="E5020" s="589" t="s">
        <v>314</v>
      </c>
      <c r="F5020" s="588"/>
      <c r="G5020" s="595"/>
      <c r="H5020" s="590"/>
      <c r="I5020" s="596"/>
      <c r="J5020" s="591">
        <v>0</v>
      </c>
    </row>
    <row r="5021" spans="1:10" ht="15" customHeight="1">
      <c r="A5021" s="587">
        <v>1</v>
      </c>
      <c r="B5021" s="291">
        <v>1</v>
      </c>
      <c r="C5021" s="593" t="str">
        <f>_xlfn.CONCAT(Table1[[#This Row],[groupid]],Table1[[#This Row],[Thành phần hao phí]])</f>
        <v>1Nạo vét bùn bằng thủ công</v>
      </c>
      <c r="D5021" s="594" t="s">
        <v>44</v>
      </c>
      <c r="E5021" s="589" t="s">
        <v>45</v>
      </c>
      <c r="F5021" s="588" t="s">
        <v>46</v>
      </c>
      <c r="G5021" s="595">
        <v>1</v>
      </c>
      <c r="H5021" s="590"/>
      <c r="I5021" s="596"/>
      <c r="J5021" s="591"/>
    </row>
    <row r="5022" spans="1:10" ht="15" customHeight="1">
      <c r="A5022" s="587"/>
      <c r="B5022" s="291">
        <v>1</v>
      </c>
      <c r="C5022" s="593" t="str">
        <f>_xlfn.CONCAT(Table1[[#This Row],[groupid]],Table1[[#This Row],[Thành phần hao phí]])</f>
        <v>1b) Nhân công</v>
      </c>
      <c r="D5022" s="594"/>
      <c r="E5022" s="589" t="s">
        <v>229</v>
      </c>
      <c r="F5022" s="588"/>
      <c r="G5022" s="595"/>
      <c r="H5022" s="590"/>
      <c r="I5022" s="596"/>
      <c r="J5022" s="591">
        <v>211893</v>
      </c>
    </row>
    <row r="5023" spans="1:10" ht="15" customHeight="1">
      <c r="A5023" s="587"/>
      <c r="B5023" s="291">
        <v>1</v>
      </c>
      <c r="C5023" s="593" t="str">
        <f>_xlfn.CONCAT(Table1[[#This Row],[groupid]],Table1[[#This Row],[Thành phần hao phí]])</f>
        <v>1Nhân công 3,0/7, nhóm 1</v>
      </c>
      <c r="D5023" s="594" t="s">
        <v>91</v>
      </c>
      <c r="E5023" s="589" t="s">
        <v>92</v>
      </c>
      <c r="F5023" s="588" t="s">
        <v>93</v>
      </c>
      <c r="G5023" s="595">
        <v>0.94</v>
      </c>
      <c r="H5023" s="590">
        <v>225418</v>
      </c>
      <c r="I5023" s="596">
        <v>1</v>
      </c>
      <c r="J5023" s="591">
        <v>211893</v>
      </c>
    </row>
    <row r="5024" spans="1:10" ht="15" customHeight="1">
      <c r="A5024" s="587">
        <v>2</v>
      </c>
      <c r="B5024" s="291">
        <v>2</v>
      </c>
      <c r="C5024" s="593" t="str">
        <f>_xlfn.CONCAT(Table1[[#This Row],[groupid]],Table1[[#This Row],[Thành phần hao phí]])</f>
        <v>2Nạo vét kênh mương bằng máy đào gầu dây 0,4m3, chiều cao đổ đất &lt;= 3m, bùn đặc lắng đọng dưới 3 năm</v>
      </c>
      <c r="D5024" s="594" t="s">
        <v>52</v>
      </c>
      <c r="E5024" s="589" t="s">
        <v>53</v>
      </c>
      <c r="F5024" s="588" t="s">
        <v>54</v>
      </c>
      <c r="G5024" s="595">
        <v>1</v>
      </c>
      <c r="H5024" s="590"/>
      <c r="I5024" s="596"/>
      <c r="J5024" s="591"/>
    </row>
    <row r="5025" spans="1:10" ht="15" customHeight="1">
      <c r="A5025" s="587"/>
      <c r="B5025" s="291">
        <v>2</v>
      </c>
      <c r="C5025" s="593" t="str">
        <f>_xlfn.CONCAT(Table1[[#This Row],[groupid]],Table1[[#This Row],[Thành phần hao phí]])</f>
        <v>2b) Nhân công</v>
      </c>
      <c r="D5025" s="594"/>
      <c r="E5025" s="589" t="s">
        <v>229</v>
      </c>
      <c r="F5025" s="588"/>
      <c r="G5025" s="595"/>
      <c r="H5025" s="590"/>
      <c r="I5025" s="596"/>
      <c r="J5025" s="591">
        <v>202130</v>
      </c>
    </row>
    <row r="5026" spans="1:10" ht="15" customHeight="1">
      <c r="A5026" s="587"/>
      <c r="B5026" s="291">
        <v>2</v>
      </c>
      <c r="C5026" s="593" t="str">
        <f>_xlfn.CONCAT(Table1[[#This Row],[groupid]],Table1[[#This Row],[Thành phần hao phí]])</f>
        <v>2Nhân công 3,5/7, nhóm 1</v>
      </c>
      <c r="D5026" s="594" t="s">
        <v>96</v>
      </c>
      <c r="E5026" s="589" t="s">
        <v>97</v>
      </c>
      <c r="F5026" s="588" t="s">
        <v>93</v>
      </c>
      <c r="G5026" s="595">
        <v>0.82</v>
      </c>
      <c r="H5026" s="590">
        <v>246500</v>
      </c>
      <c r="I5026" s="596">
        <v>1</v>
      </c>
      <c r="J5026" s="591">
        <v>202130</v>
      </c>
    </row>
    <row r="5027" spans="1:10" ht="15" customHeight="1">
      <c r="A5027" s="587"/>
      <c r="B5027" s="291">
        <v>2</v>
      </c>
      <c r="C5027" s="593" t="str">
        <f>_xlfn.CONCAT(Table1[[#This Row],[groupid]],Table1[[#This Row],[Thành phần hao phí]])</f>
        <v>2c) Máy thi công</v>
      </c>
      <c r="D5027" s="594"/>
      <c r="E5027" s="589" t="s">
        <v>230</v>
      </c>
      <c r="F5027" s="588"/>
      <c r="G5027" s="595"/>
      <c r="H5027" s="590"/>
      <c r="I5027" s="596"/>
      <c r="J5027" s="591">
        <v>978209</v>
      </c>
    </row>
    <row r="5028" spans="1:10" ht="15" customHeight="1">
      <c r="A5028" s="587"/>
      <c r="B5028" s="291">
        <v>2</v>
      </c>
      <c r="C5028" s="593" t="str">
        <f>_xlfn.CONCAT(Table1[[#This Row],[groupid]],Table1[[#This Row],[Thành phần hao phí]])</f>
        <v>2Máy đào gầu dây 0,4m3</v>
      </c>
      <c r="D5028" s="594" t="s">
        <v>101</v>
      </c>
      <c r="E5028" s="589" t="s">
        <v>102</v>
      </c>
      <c r="F5028" s="588" t="s">
        <v>103</v>
      </c>
      <c r="G5028" s="595">
        <v>0.44</v>
      </c>
      <c r="H5028" s="590">
        <v>1992824</v>
      </c>
      <c r="I5028" s="596">
        <v>1</v>
      </c>
      <c r="J5028" s="591">
        <v>876843</v>
      </c>
    </row>
    <row r="5029" spans="1:10" ht="15" customHeight="1">
      <c r="A5029" s="587"/>
      <c r="B5029" s="291">
        <v>2</v>
      </c>
      <c r="C5029" s="593" t="str">
        <f>_xlfn.CONCAT(Table1[[#This Row],[groupid]],Table1[[#This Row],[Thành phần hao phí]])</f>
        <v>2Phao thép 60T đặt máy</v>
      </c>
      <c r="D5029" s="594" t="s">
        <v>108</v>
      </c>
      <c r="E5029" s="589" t="s">
        <v>112</v>
      </c>
      <c r="F5029" s="588" t="s">
        <v>103</v>
      </c>
      <c r="G5029" s="595">
        <v>0.44</v>
      </c>
      <c r="H5029" s="590">
        <v>115189</v>
      </c>
      <c r="I5029" s="596">
        <v>1</v>
      </c>
      <c r="J5029" s="591">
        <v>50683</v>
      </c>
    </row>
    <row r="5030" spans="1:10" ht="15" customHeight="1">
      <c r="A5030" s="587"/>
      <c r="B5030" s="291">
        <v>2</v>
      </c>
      <c r="C5030" s="593" t="str">
        <f>_xlfn.CONCAT(Table1[[#This Row],[groupid]],Table1[[#This Row],[Thành phần hao phí]])</f>
        <v>2Phao thép 60T chứa bùn</v>
      </c>
      <c r="D5030" s="594" t="s">
        <v>108</v>
      </c>
      <c r="E5030" s="589" t="s">
        <v>111</v>
      </c>
      <c r="F5030" s="588" t="s">
        <v>103</v>
      </c>
      <c r="G5030" s="595">
        <v>0.44</v>
      </c>
      <c r="H5030" s="590">
        <v>115189</v>
      </c>
      <c r="I5030" s="596">
        <v>1</v>
      </c>
      <c r="J5030" s="591">
        <v>50683</v>
      </c>
    </row>
    <row r="5031" spans="1:10" ht="15" customHeight="1">
      <c r="A5031" s="587"/>
      <c r="B5031" s="291">
        <v>2</v>
      </c>
      <c r="C5031" s="593" t="str">
        <f>_xlfn.CONCAT(Table1[[#This Row],[groupid]],Table1[[#This Row],[Thành phần hao phí]])</f>
        <v>2Cộng</v>
      </c>
      <c r="D5031" s="594"/>
      <c r="E5031" s="589" t="s">
        <v>314</v>
      </c>
      <c r="F5031" s="588"/>
      <c r="G5031" s="595"/>
      <c r="H5031" s="590"/>
      <c r="I5031" s="596"/>
      <c r="J5031" s="591">
        <v>978209</v>
      </c>
    </row>
    <row r="5032" spans="1:10" ht="15" customHeight="1">
      <c r="A5032" s="587">
        <v>3</v>
      </c>
      <c r="B5032" s="291">
        <v>3</v>
      </c>
      <c r="C5032" s="593" t="str">
        <f>_xlfn.CONCAT(Table1[[#This Row],[groupid]],Table1[[#This Row],[Thành phần hao phí]])</f>
        <v>3Vận chuyển 1km đầu, đi đổ bằng tàu kéo 75cv + phao thép 60T</v>
      </c>
      <c r="D5032" s="594" t="s">
        <v>57</v>
      </c>
      <c r="E5032" s="589" t="s">
        <v>58</v>
      </c>
      <c r="F5032" s="588" t="s">
        <v>54</v>
      </c>
      <c r="G5032" s="595">
        <v>1</v>
      </c>
      <c r="H5032" s="590"/>
      <c r="I5032" s="596"/>
      <c r="J5032" s="591"/>
    </row>
    <row r="5033" spans="1:10" ht="15" customHeight="1">
      <c r="A5033" s="587"/>
      <c r="B5033" s="291">
        <v>3</v>
      </c>
      <c r="C5033" s="593" t="str">
        <f>_xlfn.CONCAT(Table1[[#This Row],[groupid]],Table1[[#This Row],[Thành phần hao phí]])</f>
        <v>3c) Máy thi công</v>
      </c>
      <c r="D5033" s="594"/>
      <c r="E5033" s="589" t="s">
        <v>230</v>
      </c>
      <c r="F5033" s="588"/>
      <c r="G5033" s="595"/>
      <c r="H5033" s="590"/>
      <c r="I5033" s="596"/>
      <c r="J5033" s="591">
        <v>343452</v>
      </c>
    </row>
    <row r="5034" spans="1:10" ht="15" customHeight="1">
      <c r="A5034" s="587"/>
      <c r="B5034" s="291">
        <v>3</v>
      </c>
      <c r="C5034" s="593" t="str">
        <f>_xlfn.CONCAT(Table1[[#This Row],[groupid]],Table1[[#This Row],[Thành phần hao phí]])</f>
        <v>3Phao thép 60T</v>
      </c>
      <c r="D5034" s="594" t="s">
        <v>108</v>
      </c>
      <c r="E5034" s="589" t="s">
        <v>109</v>
      </c>
      <c r="F5034" s="588" t="s">
        <v>103</v>
      </c>
      <c r="G5034" s="595">
        <v>9.4E-2</v>
      </c>
      <c r="H5034" s="590">
        <v>115189</v>
      </c>
      <c r="I5034" s="596">
        <v>1</v>
      </c>
      <c r="J5034" s="591">
        <v>10828</v>
      </c>
    </row>
    <row r="5035" spans="1:10" ht="15" customHeight="1">
      <c r="A5035" s="587"/>
      <c r="B5035" s="291">
        <v>3</v>
      </c>
      <c r="C5035" s="593" t="str">
        <f>_xlfn.CONCAT(Table1[[#This Row],[groupid]],Table1[[#This Row],[Thành phần hao phí]])</f>
        <v>3Tàu kéo 75CV</v>
      </c>
      <c r="D5035" s="594" t="s">
        <v>123</v>
      </c>
      <c r="E5035" s="589" t="s">
        <v>124</v>
      </c>
      <c r="F5035" s="588" t="s">
        <v>103</v>
      </c>
      <c r="G5035" s="595">
        <v>9.4E-2</v>
      </c>
      <c r="H5035" s="590">
        <v>3538558</v>
      </c>
      <c r="I5035" s="596">
        <v>1</v>
      </c>
      <c r="J5035" s="591">
        <v>332624</v>
      </c>
    </row>
    <row r="5036" spans="1:10" ht="15" customHeight="1">
      <c r="A5036" s="587"/>
      <c r="B5036" s="291">
        <v>3</v>
      </c>
      <c r="C5036" s="593" t="str">
        <f>_xlfn.CONCAT(Table1[[#This Row],[groupid]],Table1[[#This Row],[Thành phần hao phí]])</f>
        <v>3Cộng</v>
      </c>
      <c r="D5036" s="594"/>
      <c r="E5036" s="589" t="s">
        <v>314</v>
      </c>
      <c r="F5036" s="588"/>
      <c r="G5036" s="595"/>
      <c r="H5036" s="590"/>
      <c r="I5036" s="596"/>
      <c r="J5036" s="591">
        <v>343452</v>
      </c>
    </row>
    <row r="5037" spans="1:10" ht="15" customHeight="1">
      <c r="A5037" s="587">
        <v>4</v>
      </c>
      <c r="B5037" s="291">
        <v>4</v>
      </c>
      <c r="C5037" s="593" t="str">
        <f>_xlfn.CONCAT(Table1[[#This Row],[groupid]],Table1[[#This Row],[Thành phần hao phí]])</f>
        <v>4Vận chuyển đất, cát đổ đi bằng tàu kéo 360CV, sà lan 400 tấn, vận chuyển 1 km tiếp theo, cự ly &lt;= 6km</v>
      </c>
      <c r="D5037" s="594" t="s">
        <v>60</v>
      </c>
      <c r="E5037" s="589" t="s">
        <v>61</v>
      </c>
      <c r="F5037" s="588" t="s">
        <v>54</v>
      </c>
      <c r="G5037" s="595">
        <v>1</v>
      </c>
      <c r="H5037" s="590"/>
      <c r="I5037" s="596"/>
      <c r="J5037" s="591"/>
    </row>
    <row r="5038" spans="1:10" ht="15" customHeight="1">
      <c r="A5038" s="587"/>
      <c r="B5038" s="291">
        <v>4</v>
      </c>
      <c r="C5038" s="593" t="str">
        <f>_xlfn.CONCAT(Table1[[#This Row],[groupid]],Table1[[#This Row],[Thành phần hao phí]])</f>
        <v>4c) Máy thi công</v>
      </c>
      <c r="D5038" s="594"/>
      <c r="E5038" s="589" t="s">
        <v>230</v>
      </c>
      <c r="F5038" s="588"/>
      <c r="G5038" s="595"/>
      <c r="H5038" s="590"/>
      <c r="I5038" s="596"/>
      <c r="J5038" s="591">
        <v>555370</v>
      </c>
    </row>
    <row r="5039" spans="1:10" ht="15" customHeight="1">
      <c r="A5039" s="587"/>
      <c r="B5039" s="291">
        <v>4</v>
      </c>
      <c r="C5039" s="593" t="str">
        <f>_xlfn.CONCAT(Table1[[#This Row],[groupid]],Table1[[#This Row],[Thành phần hao phí]])</f>
        <v>4Phao thép 60T</v>
      </c>
      <c r="D5039" s="594" t="s">
        <v>108</v>
      </c>
      <c r="E5039" s="589" t="s">
        <v>109</v>
      </c>
      <c r="F5039" s="588" t="s">
        <v>103</v>
      </c>
      <c r="G5039" s="595">
        <v>0.08</v>
      </c>
      <c r="H5039" s="590">
        <v>115189</v>
      </c>
      <c r="I5039" s="596">
        <v>1.9</v>
      </c>
      <c r="J5039" s="591">
        <v>17509</v>
      </c>
    </row>
    <row r="5040" spans="1:10" ht="15" customHeight="1">
      <c r="A5040" s="587"/>
      <c r="B5040" s="291">
        <v>4</v>
      </c>
      <c r="C5040" s="593" t="str">
        <f>_xlfn.CONCAT(Table1[[#This Row],[groupid]],Table1[[#This Row],[Thành phần hao phí]])</f>
        <v>4Tàu kéo 75CV</v>
      </c>
      <c r="D5040" s="594" t="s">
        <v>123</v>
      </c>
      <c r="E5040" s="589" t="s">
        <v>124</v>
      </c>
      <c r="F5040" s="588" t="s">
        <v>103</v>
      </c>
      <c r="G5040" s="595">
        <v>0.08</v>
      </c>
      <c r="H5040" s="590">
        <v>3538558</v>
      </c>
      <c r="I5040" s="596">
        <v>1.9</v>
      </c>
      <c r="J5040" s="591">
        <v>537861</v>
      </c>
    </row>
    <row r="5041" spans="1:10" ht="15" customHeight="1">
      <c r="A5041" s="587"/>
      <c r="B5041" s="291">
        <v>4</v>
      </c>
      <c r="C5041" s="593" t="str">
        <f>_xlfn.CONCAT(Table1[[#This Row],[groupid]],Table1[[#This Row],[Thành phần hao phí]])</f>
        <v>4Cộng</v>
      </c>
      <c r="D5041" s="594"/>
      <c r="E5041" s="589" t="s">
        <v>314</v>
      </c>
      <c r="F5041" s="588"/>
      <c r="G5041" s="595"/>
      <c r="H5041" s="590"/>
      <c r="I5041" s="596"/>
      <c r="J5041" s="591">
        <v>555370</v>
      </c>
    </row>
    <row r="5042" spans="1:10" ht="15" customHeight="1">
      <c r="A5042" s="587">
        <v>5</v>
      </c>
      <c r="B5042" s="291">
        <v>5</v>
      </c>
      <c r="C5042" s="593" t="str">
        <f>_xlfn.CONCAT(Table1[[#This Row],[groupid]],Table1[[#This Row],[Thành phần hao phí]])</f>
        <v>5Đào xúc bùn lên xà lan 400T bằng máy đào gầu dây &lt;1,25m3, (máy đào đứng trên phao thép trọng tải 60T)</v>
      </c>
      <c r="D5042" s="594" t="s">
        <v>63</v>
      </c>
      <c r="E5042" s="589" t="s">
        <v>64</v>
      </c>
      <c r="F5042" s="588" t="s">
        <v>54</v>
      </c>
      <c r="G5042" s="595">
        <v>1</v>
      </c>
      <c r="H5042" s="590"/>
      <c r="I5042" s="596"/>
      <c r="J5042" s="591"/>
    </row>
    <row r="5043" spans="1:10" ht="15" customHeight="1">
      <c r="A5043" s="587"/>
      <c r="B5043" s="291">
        <v>5</v>
      </c>
      <c r="C5043" s="593" t="str">
        <f>_xlfn.CONCAT(Table1[[#This Row],[groupid]],Table1[[#This Row],[Thành phần hao phí]])</f>
        <v>5b) Nhân công</v>
      </c>
      <c r="D5043" s="594"/>
      <c r="E5043" s="589" t="s">
        <v>229</v>
      </c>
      <c r="F5043" s="588"/>
      <c r="G5043" s="595"/>
      <c r="H5043" s="590"/>
      <c r="I5043" s="596"/>
      <c r="J5043" s="591">
        <v>88740</v>
      </c>
    </row>
    <row r="5044" spans="1:10" ht="15" customHeight="1">
      <c r="A5044" s="587"/>
      <c r="B5044" s="291">
        <v>5</v>
      </c>
      <c r="C5044" s="593" t="str">
        <f>_xlfn.CONCAT(Table1[[#This Row],[groupid]],Table1[[#This Row],[Thành phần hao phí]])</f>
        <v>5Nhân công 3,5/7, nhóm 1</v>
      </c>
      <c r="D5044" s="594" t="s">
        <v>96</v>
      </c>
      <c r="E5044" s="589" t="s">
        <v>97</v>
      </c>
      <c r="F5044" s="588" t="s">
        <v>93</v>
      </c>
      <c r="G5044" s="595">
        <v>0.36</v>
      </c>
      <c r="H5044" s="590">
        <v>246500</v>
      </c>
      <c r="I5044" s="596">
        <v>1</v>
      </c>
      <c r="J5044" s="591">
        <v>88740</v>
      </c>
    </row>
    <row r="5045" spans="1:10" ht="15" customHeight="1">
      <c r="A5045" s="587"/>
      <c r="B5045" s="291">
        <v>5</v>
      </c>
      <c r="C5045" s="593" t="str">
        <f>_xlfn.CONCAT(Table1[[#This Row],[groupid]],Table1[[#This Row],[Thành phần hao phí]])</f>
        <v>5c) Máy thi công</v>
      </c>
      <c r="D5045" s="594"/>
      <c r="E5045" s="589" t="s">
        <v>230</v>
      </c>
      <c r="F5045" s="588"/>
      <c r="G5045" s="595"/>
      <c r="H5045" s="590"/>
      <c r="I5045" s="596"/>
      <c r="J5045" s="591">
        <v>1007960</v>
      </c>
    </row>
    <row r="5046" spans="1:10" ht="15" customHeight="1">
      <c r="A5046" s="587"/>
      <c r="B5046" s="291">
        <v>5</v>
      </c>
      <c r="C5046" s="593" t="str">
        <f>_xlfn.CONCAT(Table1[[#This Row],[groupid]],Table1[[#This Row],[Thành phần hao phí]])</f>
        <v>5Máy đào gầu dây 1,2m3</v>
      </c>
      <c r="D5046" s="594" t="s">
        <v>105</v>
      </c>
      <c r="E5046" s="589" t="s">
        <v>106</v>
      </c>
      <c r="F5046" s="588" t="s">
        <v>103</v>
      </c>
      <c r="G5046" s="595">
        <v>0.192</v>
      </c>
      <c r="H5046" s="590">
        <v>3565793</v>
      </c>
      <c r="I5046" s="596">
        <v>1</v>
      </c>
      <c r="J5046" s="591">
        <v>684632</v>
      </c>
    </row>
    <row r="5047" spans="1:10" ht="15" customHeight="1">
      <c r="A5047" s="587"/>
      <c r="B5047" s="291">
        <v>5</v>
      </c>
      <c r="C5047" s="593" t="str">
        <f>_xlfn.CONCAT(Table1[[#This Row],[groupid]],Table1[[#This Row],[Thành phần hao phí]])</f>
        <v>5Sà lan 250T</v>
      </c>
      <c r="D5047" s="594" t="s">
        <v>113</v>
      </c>
      <c r="E5047" s="589" t="s">
        <v>114</v>
      </c>
      <c r="F5047" s="588" t="s">
        <v>103</v>
      </c>
      <c r="G5047" s="595">
        <v>0.192</v>
      </c>
      <c r="H5047" s="590">
        <v>677592</v>
      </c>
      <c r="I5047" s="596">
        <v>1</v>
      </c>
      <c r="J5047" s="591">
        <v>130098</v>
      </c>
    </row>
    <row r="5048" spans="1:10" ht="15" customHeight="1">
      <c r="A5048" s="587"/>
      <c r="B5048" s="291">
        <v>5</v>
      </c>
      <c r="C5048" s="593" t="str">
        <f>_xlfn.CONCAT(Table1[[#This Row],[groupid]],Table1[[#This Row],[Thành phần hao phí]])</f>
        <v>5Phao thép 60T chứa bùn</v>
      </c>
      <c r="D5048" s="594" t="s">
        <v>108</v>
      </c>
      <c r="E5048" s="589" t="s">
        <v>111</v>
      </c>
      <c r="F5048" s="588" t="s">
        <v>103</v>
      </c>
      <c r="G5048" s="595">
        <v>0.192</v>
      </c>
      <c r="H5048" s="590">
        <v>115189</v>
      </c>
      <c r="I5048" s="596">
        <v>1</v>
      </c>
      <c r="J5048" s="591">
        <v>22116</v>
      </c>
    </row>
    <row r="5049" spans="1:10" ht="15" customHeight="1">
      <c r="A5049" s="587"/>
      <c r="B5049" s="291">
        <v>5</v>
      </c>
      <c r="C5049" s="593" t="str">
        <f>_xlfn.CONCAT(Table1[[#This Row],[groupid]],Table1[[#This Row],[Thành phần hao phí]])</f>
        <v>5Sà lan 400T nhận bùn</v>
      </c>
      <c r="D5049" s="594" t="s">
        <v>116</v>
      </c>
      <c r="E5049" s="589" t="s">
        <v>119</v>
      </c>
      <c r="F5049" s="588" t="s">
        <v>103</v>
      </c>
      <c r="G5049" s="595">
        <v>0.192</v>
      </c>
      <c r="H5049" s="590">
        <v>891221</v>
      </c>
      <c r="I5049" s="596">
        <v>1</v>
      </c>
      <c r="J5049" s="591">
        <v>171114</v>
      </c>
    </row>
    <row r="5050" spans="1:10" ht="15" customHeight="1">
      <c r="A5050" s="587"/>
      <c r="B5050" s="291">
        <v>5</v>
      </c>
      <c r="C5050" s="593" t="str">
        <f>_xlfn.CONCAT(Table1[[#This Row],[groupid]],Table1[[#This Row],[Thành phần hao phí]])</f>
        <v>5Cộng</v>
      </c>
      <c r="D5050" s="594"/>
      <c r="E5050" s="589" t="s">
        <v>314</v>
      </c>
      <c r="F5050" s="588"/>
      <c r="G5050" s="595"/>
      <c r="H5050" s="590"/>
      <c r="I5050" s="596"/>
      <c r="J5050" s="591">
        <v>1007960</v>
      </c>
    </row>
    <row r="5051" spans="1:10" ht="15" customHeight="1">
      <c r="A5051" s="587">
        <v>6</v>
      </c>
      <c r="B5051" s="291">
        <v>6</v>
      </c>
      <c r="C5051" s="593" t="str">
        <f>_xlfn.CONCAT(Table1[[#This Row],[groupid]],Table1[[#This Row],[Thành phần hao phí]])</f>
        <v>6Vận chuyển đất, bùn đổ đi bằng tàu kéo 360CV, sà lan 400 tấn, vận chuyển 1 km đầu</v>
      </c>
      <c r="D5051" s="594" t="s">
        <v>57</v>
      </c>
      <c r="E5051" s="589" t="s">
        <v>67</v>
      </c>
      <c r="F5051" s="588" t="s">
        <v>54</v>
      </c>
      <c r="G5051" s="595">
        <v>1</v>
      </c>
      <c r="H5051" s="590"/>
      <c r="I5051" s="596"/>
      <c r="J5051" s="591"/>
    </row>
    <row r="5052" spans="1:10" ht="15" customHeight="1">
      <c r="A5052" s="587"/>
      <c r="B5052" s="291">
        <v>6</v>
      </c>
      <c r="C5052" s="593" t="str">
        <f>_xlfn.CONCAT(Table1[[#This Row],[groupid]],Table1[[#This Row],[Thành phần hao phí]])</f>
        <v>6c) Máy thi công</v>
      </c>
      <c r="D5052" s="594"/>
      <c r="E5052" s="589" t="s">
        <v>230</v>
      </c>
      <c r="F5052" s="588"/>
      <c r="G5052" s="595"/>
      <c r="H5052" s="590"/>
      <c r="I5052" s="596"/>
      <c r="J5052" s="591">
        <v>634088</v>
      </c>
    </row>
    <row r="5053" spans="1:10" ht="15" customHeight="1">
      <c r="A5053" s="587"/>
      <c r="B5053" s="291">
        <v>6</v>
      </c>
      <c r="C5053" s="593" t="str">
        <f>_xlfn.CONCAT(Table1[[#This Row],[groupid]],Table1[[#This Row],[Thành phần hao phí]])</f>
        <v>6Sà lan 400T</v>
      </c>
      <c r="D5053" s="594" t="s">
        <v>116</v>
      </c>
      <c r="E5053" s="589" t="s">
        <v>117</v>
      </c>
      <c r="F5053" s="588" t="s">
        <v>103</v>
      </c>
      <c r="G5053" s="595">
        <v>9.4E-2</v>
      </c>
      <c r="H5053" s="590">
        <v>891221</v>
      </c>
      <c r="I5053" s="596">
        <v>1</v>
      </c>
      <c r="J5053" s="591">
        <v>83775</v>
      </c>
    </row>
    <row r="5054" spans="1:10" ht="15" customHeight="1">
      <c r="A5054" s="587"/>
      <c r="B5054" s="291">
        <v>6</v>
      </c>
      <c r="C5054" s="593" t="str">
        <f>_xlfn.CONCAT(Table1[[#This Row],[groupid]],Table1[[#This Row],[Thành phần hao phí]])</f>
        <v>6Tàu kéo 360CV</v>
      </c>
      <c r="D5054" s="594" t="s">
        <v>120</v>
      </c>
      <c r="E5054" s="589" t="s">
        <v>121</v>
      </c>
      <c r="F5054" s="588" t="s">
        <v>103</v>
      </c>
      <c r="G5054" s="595">
        <v>9.4E-2</v>
      </c>
      <c r="H5054" s="590">
        <v>5854397</v>
      </c>
      <c r="I5054" s="596">
        <v>1</v>
      </c>
      <c r="J5054" s="591">
        <v>550313</v>
      </c>
    </row>
    <row r="5055" spans="1:10" ht="15" customHeight="1">
      <c r="A5055" s="587"/>
      <c r="B5055" s="291">
        <v>6</v>
      </c>
      <c r="C5055" s="593" t="str">
        <f>_xlfn.CONCAT(Table1[[#This Row],[groupid]],Table1[[#This Row],[Thành phần hao phí]])</f>
        <v>6Cộng</v>
      </c>
      <c r="D5055" s="594"/>
      <c r="E5055" s="589" t="s">
        <v>314</v>
      </c>
      <c r="F5055" s="588"/>
      <c r="G5055" s="595"/>
      <c r="H5055" s="590"/>
      <c r="I5055" s="596"/>
      <c r="J5055" s="591">
        <v>634088</v>
      </c>
    </row>
    <row r="5056" spans="1:10" ht="15" customHeight="1">
      <c r="A5056" s="587">
        <v>7</v>
      </c>
      <c r="B5056" s="291">
        <v>7</v>
      </c>
      <c r="C5056" s="593" t="str">
        <f>_xlfn.CONCAT(Table1[[#This Row],[groupid]],Table1[[#This Row],[Thành phần hao phí]])</f>
        <v>7Vận chuyển đất, bùn đổ đi bằng tàu kéo 360CV, sà lan 400 tấn, vận chuyển 1 km tiếp theo, cự ly &lt;= 6km</v>
      </c>
      <c r="D5056" s="594" t="s">
        <v>60</v>
      </c>
      <c r="E5056" s="589" t="s">
        <v>69</v>
      </c>
      <c r="F5056" s="588" t="s">
        <v>54</v>
      </c>
      <c r="G5056" s="595">
        <v>1</v>
      </c>
      <c r="H5056" s="590"/>
      <c r="I5056" s="596"/>
      <c r="J5056" s="591"/>
    </row>
    <row r="5057" spans="1:10" ht="15" customHeight="1">
      <c r="A5057" s="587"/>
      <c r="B5057" s="291">
        <v>7</v>
      </c>
      <c r="C5057" s="593" t="str">
        <f>_xlfn.CONCAT(Table1[[#This Row],[groupid]],Table1[[#This Row],[Thành phần hao phí]])</f>
        <v>7c) Máy thi công</v>
      </c>
      <c r="D5057" s="594"/>
      <c r="E5057" s="589" t="s">
        <v>230</v>
      </c>
      <c r="F5057" s="588"/>
      <c r="G5057" s="595"/>
      <c r="H5057" s="590"/>
      <c r="I5057" s="596"/>
      <c r="J5057" s="591">
        <v>2698247</v>
      </c>
    </row>
    <row r="5058" spans="1:10" ht="15" customHeight="1">
      <c r="A5058" s="587"/>
      <c r="B5058" s="291">
        <v>7</v>
      </c>
      <c r="C5058" s="593" t="str">
        <f>_xlfn.CONCAT(Table1[[#This Row],[groupid]],Table1[[#This Row],[Thành phần hao phí]])</f>
        <v>7Sà lan 400T</v>
      </c>
      <c r="D5058" s="594" t="s">
        <v>116</v>
      </c>
      <c r="E5058" s="589" t="s">
        <v>117</v>
      </c>
      <c r="F5058" s="588" t="s">
        <v>103</v>
      </c>
      <c r="G5058" s="595">
        <v>0.08</v>
      </c>
      <c r="H5058" s="590">
        <v>891221</v>
      </c>
      <c r="I5058" s="596">
        <v>5</v>
      </c>
      <c r="J5058" s="591">
        <v>356488</v>
      </c>
    </row>
    <row r="5059" spans="1:10" ht="15" customHeight="1">
      <c r="A5059" s="587"/>
      <c r="B5059" s="291">
        <v>7</v>
      </c>
      <c r="C5059" s="593" t="str">
        <f>_xlfn.CONCAT(Table1[[#This Row],[groupid]],Table1[[#This Row],[Thành phần hao phí]])</f>
        <v>7Tàu kéo 360CV</v>
      </c>
      <c r="D5059" s="594" t="s">
        <v>120</v>
      </c>
      <c r="E5059" s="589" t="s">
        <v>121</v>
      </c>
      <c r="F5059" s="588" t="s">
        <v>103</v>
      </c>
      <c r="G5059" s="595">
        <v>0.08</v>
      </c>
      <c r="H5059" s="590">
        <v>5854397</v>
      </c>
      <c r="I5059" s="596">
        <v>5</v>
      </c>
      <c r="J5059" s="591">
        <v>2341759</v>
      </c>
    </row>
    <row r="5060" spans="1:10" ht="15" customHeight="1">
      <c r="A5060" s="587"/>
      <c r="B5060" s="291">
        <v>7</v>
      </c>
      <c r="C5060" s="593" t="str">
        <f>_xlfn.CONCAT(Table1[[#This Row],[groupid]],Table1[[#This Row],[Thành phần hao phí]])</f>
        <v>7Cộng</v>
      </c>
      <c r="D5060" s="594"/>
      <c r="E5060" s="589" t="s">
        <v>314</v>
      </c>
      <c r="F5060" s="588"/>
      <c r="G5060" s="595"/>
      <c r="H5060" s="590"/>
      <c r="I5060" s="596"/>
      <c r="J5060" s="591">
        <v>2698247</v>
      </c>
    </row>
    <row r="5061" spans="1:10" ht="15" customHeight="1">
      <c r="A5061" s="587">
        <v>8</v>
      </c>
      <c r="B5061" s="291">
        <v>8</v>
      </c>
      <c r="C5061" s="593" t="str">
        <f>_xlfn.CONCAT(Table1[[#This Row],[groupid]],Table1[[#This Row],[Thành phần hao phí]])</f>
        <v>8Vận chuyển đất, bùn đổ đi bằng tàu kéo 360CV, sà lan 400 tấn, vận chuyển 1 km tiếp theo, cự ly từ 6 - 20km</v>
      </c>
      <c r="D5061" s="594" t="s">
        <v>71</v>
      </c>
      <c r="E5061" s="589" t="s">
        <v>72</v>
      </c>
      <c r="F5061" s="588" t="s">
        <v>54</v>
      </c>
      <c r="G5061" s="595">
        <v>1</v>
      </c>
      <c r="H5061" s="590"/>
      <c r="I5061" s="596"/>
      <c r="J5061" s="591"/>
    </row>
    <row r="5062" spans="1:10" ht="15" customHeight="1">
      <c r="A5062" s="587"/>
      <c r="B5062" s="291">
        <v>8</v>
      </c>
      <c r="C5062" s="593" t="str">
        <f>_xlfn.CONCAT(Table1[[#This Row],[groupid]],Table1[[#This Row],[Thành phần hao phí]])</f>
        <v>8c) Máy thi công</v>
      </c>
      <c r="D5062" s="594"/>
      <c r="E5062" s="589" t="s">
        <v>230</v>
      </c>
      <c r="F5062" s="588"/>
      <c r="G5062" s="595"/>
      <c r="H5062" s="590"/>
      <c r="I5062" s="596"/>
      <c r="J5062" s="591">
        <v>6705145</v>
      </c>
    </row>
    <row r="5063" spans="1:10" ht="15" customHeight="1">
      <c r="A5063" s="587"/>
      <c r="B5063" s="291">
        <v>8</v>
      </c>
      <c r="C5063" s="593" t="str">
        <f>_xlfn.CONCAT(Table1[[#This Row],[groupid]],Table1[[#This Row],[Thành phần hao phí]])</f>
        <v>8Sà lan 400T</v>
      </c>
      <c r="D5063" s="594" t="s">
        <v>116</v>
      </c>
      <c r="E5063" s="589" t="s">
        <v>117</v>
      </c>
      <c r="F5063" s="588" t="s">
        <v>103</v>
      </c>
      <c r="G5063" s="595">
        <v>7.0999999999999994E-2</v>
      </c>
      <c r="H5063" s="590">
        <v>891221</v>
      </c>
      <c r="I5063" s="596">
        <v>14</v>
      </c>
      <c r="J5063" s="591">
        <v>885874</v>
      </c>
    </row>
    <row r="5064" spans="1:10" ht="15" customHeight="1">
      <c r="A5064" s="587"/>
      <c r="B5064" s="291">
        <v>8</v>
      </c>
      <c r="C5064" s="593" t="str">
        <f>_xlfn.CONCAT(Table1[[#This Row],[groupid]],Table1[[#This Row],[Thành phần hao phí]])</f>
        <v>8Tàu kéo 360CV</v>
      </c>
      <c r="D5064" s="594" t="s">
        <v>120</v>
      </c>
      <c r="E5064" s="589" t="s">
        <v>121</v>
      </c>
      <c r="F5064" s="588" t="s">
        <v>103</v>
      </c>
      <c r="G5064" s="595">
        <v>7.0999999999999994E-2</v>
      </c>
      <c r="H5064" s="590">
        <v>5854397</v>
      </c>
      <c r="I5064" s="596">
        <v>14</v>
      </c>
      <c r="J5064" s="591">
        <v>5819271</v>
      </c>
    </row>
    <row r="5065" spans="1:10" ht="15" customHeight="1">
      <c r="A5065" s="587"/>
      <c r="B5065" s="291">
        <v>8</v>
      </c>
      <c r="C5065" s="593" t="str">
        <f>_xlfn.CONCAT(Table1[[#This Row],[groupid]],Table1[[#This Row],[Thành phần hao phí]])</f>
        <v>8Cộng</v>
      </c>
      <c r="D5065" s="594"/>
      <c r="E5065" s="589" t="s">
        <v>314</v>
      </c>
      <c r="F5065" s="588"/>
      <c r="G5065" s="595"/>
      <c r="H5065" s="590"/>
      <c r="I5065" s="596"/>
      <c r="J5065" s="591">
        <v>6705145</v>
      </c>
    </row>
    <row r="5066" spans="1:10" ht="15" customHeight="1">
      <c r="A5066" s="587">
        <v>9</v>
      </c>
      <c r="B5066" s="291">
        <v>9</v>
      </c>
      <c r="C5066" s="593" t="str">
        <f>_xlfn.CONCAT(Table1[[#This Row],[groupid]],Table1[[#This Row],[Thành phần hao phí]])</f>
        <v>9Vận chuyển đất, bùn đổ đi bằng tàu kéo 360CV, sà lan 400 tấn, vận chuyển 1 km tiếp theo, cự ly &gt; 20km</v>
      </c>
      <c r="D5066" s="594" t="s">
        <v>74</v>
      </c>
      <c r="E5066" s="589" t="s">
        <v>75</v>
      </c>
      <c r="F5066" s="588" t="s">
        <v>54</v>
      </c>
      <c r="G5066" s="595">
        <v>1</v>
      </c>
      <c r="H5066" s="590"/>
      <c r="I5066" s="596"/>
      <c r="J5066" s="591"/>
    </row>
    <row r="5067" spans="1:10" ht="15" customHeight="1">
      <c r="A5067" s="587"/>
      <c r="B5067" s="291">
        <v>9</v>
      </c>
      <c r="C5067" s="593" t="str">
        <f>_xlfn.CONCAT(Table1[[#This Row],[groupid]],Table1[[#This Row],[Thành phần hao phí]])</f>
        <v>9c) Máy thi công</v>
      </c>
      <c r="D5067" s="594"/>
      <c r="E5067" s="589" t="s">
        <v>230</v>
      </c>
      <c r="F5067" s="588"/>
      <c r="G5067" s="595"/>
      <c r="H5067" s="590"/>
      <c r="I5067" s="596"/>
      <c r="J5067" s="591">
        <v>279269</v>
      </c>
    </row>
    <row r="5068" spans="1:10" ht="15" customHeight="1">
      <c r="A5068" s="587"/>
      <c r="B5068" s="291">
        <v>9</v>
      </c>
      <c r="C5068" s="593" t="str">
        <f>_xlfn.CONCAT(Table1[[#This Row],[groupid]],Table1[[#This Row],[Thành phần hao phí]])</f>
        <v>9Sà lan 400T</v>
      </c>
      <c r="D5068" s="594" t="s">
        <v>116</v>
      </c>
      <c r="E5068" s="589" t="s">
        <v>117</v>
      </c>
      <c r="F5068" s="588" t="s">
        <v>103</v>
      </c>
      <c r="G5068" s="595">
        <v>6.9000000000000006E-2</v>
      </c>
      <c r="H5068" s="590">
        <v>891221</v>
      </c>
      <c r="I5068" s="596">
        <v>0.6</v>
      </c>
      <c r="J5068" s="591">
        <v>36897</v>
      </c>
    </row>
    <row r="5069" spans="1:10" ht="15" customHeight="1">
      <c r="A5069" s="587"/>
      <c r="B5069" s="291">
        <v>9</v>
      </c>
      <c r="C5069" s="593" t="str">
        <f>_xlfn.CONCAT(Table1[[#This Row],[groupid]],Table1[[#This Row],[Thành phần hao phí]])</f>
        <v>9Tàu kéo 360CV</v>
      </c>
      <c r="D5069" s="594" t="s">
        <v>120</v>
      </c>
      <c r="E5069" s="589" t="s">
        <v>121</v>
      </c>
      <c r="F5069" s="588" t="s">
        <v>103</v>
      </c>
      <c r="G5069" s="595">
        <v>6.9000000000000006E-2</v>
      </c>
      <c r="H5069" s="590">
        <v>5854397</v>
      </c>
      <c r="I5069" s="596">
        <v>0.6</v>
      </c>
      <c r="J5069" s="591">
        <v>242372</v>
      </c>
    </row>
    <row r="5070" spans="1:10" ht="15" customHeight="1">
      <c r="A5070" s="587"/>
      <c r="B5070" s="291">
        <v>9</v>
      </c>
      <c r="C5070" s="593" t="str">
        <f>_xlfn.CONCAT(Table1[[#This Row],[groupid]],Table1[[#This Row],[Thành phần hao phí]])</f>
        <v>9Cộng</v>
      </c>
      <c r="D5070" s="594"/>
      <c r="E5070" s="589" t="s">
        <v>314</v>
      </c>
      <c r="F5070" s="588"/>
      <c r="G5070" s="595"/>
      <c r="H5070" s="590"/>
      <c r="I5070" s="596"/>
      <c r="J5070" s="591">
        <v>279269</v>
      </c>
    </row>
    <row r="5071" spans="1:10" ht="15" customHeight="1">
      <c r="A5071" s="587">
        <v>10</v>
      </c>
      <c r="B5071" s="291">
        <v>10</v>
      </c>
      <c r="C5071" s="593" t="str">
        <f>_xlfn.CONCAT(Table1[[#This Row],[groupid]],Table1[[#This Row],[Thành phần hao phí]])</f>
        <v>10Vận chuyển đất từ sà lan 400T lên bờ bằng máy đào gầu dây 1,2m3, chiều cao đổ đất &lt;= 3m, bùn đặc</v>
      </c>
      <c r="D5071" s="594" t="s">
        <v>63</v>
      </c>
      <c r="E5071" s="589" t="s">
        <v>77</v>
      </c>
      <c r="F5071" s="588" t="s">
        <v>54</v>
      </c>
      <c r="G5071" s="595">
        <v>1</v>
      </c>
      <c r="H5071" s="590"/>
      <c r="I5071" s="596"/>
      <c r="J5071" s="591"/>
    </row>
    <row r="5072" spans="1:10" ht="15" customHeight="1">
      <c r="A5072" s="587"/>
      <c r="B5072" s="291">
        <v>10</v>
      </c>
      <c r="C5072" s="593" t="str">
        <f>_xlfn.CONCAT(Table1[[#This Row],[groupid]],Table1[[#This Row],[Thành phần hao phí]])</f>
        <v>10b) Nhân công</v>
      </c>
      <c r="D5072" s="594"/>
      <c r="E5072" s="589" t="s">
        <v>229</v>
      </c>
      <c r="F5072" s="588"/>
      <c r="G5072" s="595"/>
      <c r="H5072" s="590"/>
      <c r="I5072" s="596"/>
      <c r="J5072" s="591">
        <v>88740</v>
      </c>
    </row>
    <row r="5073" spans="1:10" ht="15" customHeight="1">
      <c r="A5073" s="587"/>
      <c r="B5073" s="291">
        <v>10</v>
      </c>
      <c r="C5073" s="593" t="str">
        <f>_xlfn.CONCAT(Table1[[#This Row],[groupid]],Table1[[#This Row],[Thành phần hao phí]])</f>
        <v>10Nhân công 3,5/7, nhóm 1</v>
      </c>
      <c r="D5073" s="594" t="s">
        <v>96</v>
      </c>
      <c r="E5073" s="589" t="s">
        <v>97</v>
      </c>
      <c r="F5073" s="588" t="s">
        <v>93</v>
      </c>
      <c r="G5073" s="595">
        <v>0.36</v>
      </c>
      <c r="H5073" s="590">
        <v>246500</v>
      </c>
      <c r="I5073" s="596">
        <v>1</v>
      </c>
      <c r="J5073" s="591">
        <v>88740</v>
      </c>
    </row>
    <row r="5074" spans="1:10" ht="15" customHeight="1">
      <c r="A5074" s="587"/>
      <c r="B5074" s="291">
        <v>10</v>
      </c>
      <c r="C5074" s="593" t="str">
        <f>_xlfn.CONCAT(Table1[[#This Row],[groupid]],Table1[[#This Row],[Thành phần hao phí]])</f>
        <v>10c) Máy thi công</v>
      </c>
      <c r="D5074" s="594"/>
      <c r="E5074" s="589" t="s">
        <v>230</v>
      </c>
      <c r="F5074" s="588"/>
      <c r="G5074" s="595"/>
      <c r="H5074" s="590"/>
      <c r="I5074" s="596"/>
      <c r="J5074" s="591">
        <v>985844</v>
      </c>
    </row>
    <row r="5075" spans="1:10" ht="15" customHeight="1">
      <c r="A5075" s="587"/>
      <c r="B5075" s="291">
        <v>10</v>
      </c>
      <c r="C5075" s="593" t="str">
        <f>_xlfn.CONCAT(Table1[[#This Row],[groupid]],Table1[[#This Row],[Thành phần hao phí]])</f>
        <v>10Máy đào gầu dây 1,2m3</v>
      </c>
      <c r="D5075" s="594" t="s">
        <v>105</v>
      </c>
      <c r="E5075" s="589" t="s">
        <v>106</v>
      </c>
      <c r="F5075" s="588" t="s">
        <v>103</v>
      </c>
      <c r="G5075" s="595">
        <v>0.192</v>
      </c>
      <c r="H5075" s="590">
        <v>3565793</v>
      </c>
      <c r="I5075" s="596">
        <v>1</v>
      </c>
      <c r="J5075" s="591">
        <v>684632</v>
      </c>
    </row>
    <row r="5076" spans="1:10" ht="15" customHeight="1">
      <c r="A5076" s="587"/>
      <c r="B5076" s="291">
        <v>10</v>
      </c>
      <c r="C5076" s="593" t="str">
        <f>_xlfn.CONCAT(Table1[[#This Row],[groupid]],Table1[[#This Row],[Thành phần hao phí]])</f>
        <v>10Sà lan 250T</v>
      </c>
      <c r="D5076" s="594" t="s">
        <v>113</v>
      </c>
      <c r="E5076" s="589" t="s">
        <v>114</v>
      </c>
      <c r="F5076" s="588" t="s">
        <v>103</v>
      </c>
      <c r="G5076" s="595">
        <v>0.192</v>
      </c>
      <c r="H5076" s="590">
        <v>677592</v>
      </c>
      <c r="I5076" s="596">
        <v>1</v>
      </c>
      <c r="J5076" s="591">
        <v>130098</v>
      </c>
    </row>
    <row r="5077" spans="1:10" ht="15" customHeight="1">
      <c r="A5077" s="587"/>
      <c r="B5077" s="291">
        <v>10</v>
      </c>
      <c r="C5077" s="593" t="str">
        <f>_xlfn.CONCAT(Table1[[#This Row],[groupid]],Table1[[#This Row],[Thành phần hao phí]])</f>
        <v>10Sà lan 400T</v>
      </c>
      <c r="D5077" s="594" t="s">
        <v>116</v>
      </c>
      <c r="E5077" s="589" t="s">
        <v>117</v>
      </c>
      <c r="F5077" s="588" t="s">
        <v>103</v>
      </c>
      <c r="G5077" s="595">
        <v>0.192</v>
      </c>
      <c r="H5077" s="590">
        <v>891221</v>
      </c>
      <c r="I5077" s="596">
        <v>1</v>
      </c>
      <c r="J5077" s="591">
        <v>171114</v>
      </c>
    </row>
    <row r="5078" spans="1:10" ht="15" customHeight="1">
      <c r="A5078" s="587"/>
      <c r="B5078" s="291">
        <v>10</v>
      </c>
      <c r="C5078" s="593" t="str">
        <f>_xlfn.CONCAT(Table1[[#This Row],[groupid]],Table1[[#This Row],[Thành phần hao phí]])</f>
        <v>10Cộng</v>
      </c>
      <c r="D5078" s="594"/>
      <c r="E5078" s="589" t="s">
        <v>314</v>
      </c>
      <c r="F5078" s="588"/>
      <c r="G5078" s="595"/>
      <c r="H5078" s="590"/>
      <c r="I5078" s="596"/>
      <c r="J5078" s="591">
        <v>985844</v>
      </c>
    </row>
    <row r="5079" spans="1:10" ht="15" customHeight="1">
      <c r="A5079" s="587">
        <v>11</v>
      </c>
      <c r="B5079" s="291">
        <v>11</v>
      </c>
      <c r="C5079" s="593" t="str">
        <f>_xlfn.CONCAT(Table1[[#This Row],[groupid]],Table1[[#This Row],[Thành phần hao phí]])</f>
        <v>110</v>
      </c>
      <c r="D5079" s="594">
        <v>0</v>
      </c>
      <c r="E5079" s="589">
        <v>0</v>
      </c>
      <c r="F5079" s="588">
        <v>0</v>
      </c>
      <c r="G5079" s="595">
        <v>1</v>
      </c>
      <c r="H5079" s="590"/>
      <c r="I5079" s="596"/>
      <c r="J5079" s="591"/>
    </row>
    <row r="5080" spans="1:10" ht="15" customHeight="1">
      <c r="A5080" s="587"/>
      <c r="B5080" s="291">
        <v>11</v>
      </c>
      <c r="C5080" s="593" t="str">
        <f>_xlfn.CONCAT(Table1[[#This Row],[groupid]],Table1[[#This Row],[Thành phần hao phí]])</f>
        <v>11b) Nhân công</v>
      </c>
      <c r="D5080" s="594"/>
      <c r="E5080" s="589" t="s">
        <v>229</v>
      </c>
      <c r="F5080" s="588"/>
      <c r="G5080" s="595"/>
      <c r="H5080" s="590"/>
      <c r="I5080" s="596"/>
      <c r="J5080" s="591">
        <v>243933</v>
      </c>
    </row>
    <row r="5081" spans="1:10" ht="15" customHeight="1">
      <c r="A5081" s="587"/>
      <c r="B5081" s="291">
        <v>11</v>
      </c>
      <c r="C5081" s="593" t="str">
        <f>_xlfn.CONCAT(Table1[[#This Row],[groupid]],Table1[[#This Row],[Thành phần hao phí]])</f>
        <v>11Nhân công 3,5/7, nhóm 1</v>
      </c>
      <c r="D5081" s="594" t="s">
        <v>96</v>
      </c>
      <c r="E5081" s="589" t="s">
        <v>97</v>
      </c>
      <c r="F5081" s="588" t="s">
        <v>93</v>
      </c>
      <c r="G5081" s="595">
        <v>0.36</v>
      </c>
      <c r="H5081" s="590">
        <v>677592</v>
      </c>
      <c r="I5081" s="596">
        <v>1</v>
      </c>
      <c r="J5081" s="591">
        <v>243933</v>
      </c>
    </row>
    <row r="5082" spans="1:10" ht="15" customHeight="1">
      <c r="A5082" s="587"/>
      <c r="B5082" s="291">
        <v>11</v>
      </c>
      <c r="C5082" s="593" t="str">
        <f>_xlfn.CONCAT(Table1[[#This Row],[groupid]],Table1[[#This Row],[Thành phần hao phí]])</f>
        <v>11c) Máy thi công</v>
      </c>
      <c r="D5082" s="594"/>
      <c r="E5082" s="589" t="s">
        <v>230</v>
      </c>
      <c r="F5082" s="588"/>
      <c r="G5082" s="595"/>
      <c r="H5082" s="590"/>
      <c r="I5082" s="596"/>
      <c r="J5082" s="591">
        <v>679403</v>
      </c>
    </row>
    <row r="5083" spans="1:10" ht="15" customHeight="1">
      <c r="A5083" s="587"/>
      <c r="B5083" s="291">
        <v>11</v>
      </c>
      <c r="C5083" s="593" t="str">
        <f>_xlfn.CONCAT(Table1[[#This Row],[groupid]],Table1[[#This Row],[Thành phần hao phí]])</f>
        <v>11Máy đào gầu dây 1,2m3</v>
      </c>
      <c r="D5083" s="594" t="s">
        <v>105</v>
      </c>
      <c r="E5083" s="589" t="s">
        <v>106</v>
      </c>
      <c r="F5083" s="588" t="s">
        <v>103</v>
      </c>
      <c r="G5083" s="595">
        <v>0.192</v>
      </c>
      <c r="H5083" s="590">
        <v>3538558</v>
      </c>
      <c r="I5083" s="596">
        <v>1</v>
      </c>
      <c r="J5083" s="591">
        <v>679403</v>
      </c>
    </row>
    <row r="5084" spans="1:10" ht="15" customHeight="1">
      <c r="A5084" s="587"/>
      <c r="B5084" s="291">
        <v>11</v>
      </c>
      <c r="C5084" s="593" t="str">
        <f>_xlfn.CONCAT(Table1[[#This Row],[groupid]],Table1[[#This Row],[Thành phần hao phí]])</f>
        <v>11Sà lan 250T</v>
      </c>
      <c r="D5084" s="594" t="s">
        <v>113</v>
      </c>
      <c r="E5084" s="589" t="s">
        <v>114</v>
      </c>
      <c r="F5084" s="588" t="s">
        <v>103</v>
      </c>
      <c r="G5084" s="595">
        <v>0.192</v>
      </c>
      <c r="H5084" s="590">
        <v>0</v>
      </c>
      <c r="I5084" s="596">
        <v>1</v>
      </c>
      <c r="J5084" s="591">
        <v>0</v>
      </c>
    </row>
    <row r="5085" spans="1:10" ht="15" customHeight="1">
      <c r="A5085" s="587"/>
      <c r="B5085" s="291">
        <v>11</v>
      </c>
      <c r="C5085" s="593" t="str">
        <f>_xlfn.CONCAT(Table1[[#This Row],[groupid]],Table1[[#This Row],[Thành phần hao phí]])</f>
        <v>11Sà lan 400T</v>
      </c>
      <c r="D5085" s="594" t="s">
        <v>116</v>
      </c>
      <c r="E5085" s="589" t="s">
        <v>117</v>
      </c>
      <c r="F5085" s="588" t="s">
        <v>103</v>
      </c>
      <c r="G5085" s="595">
        <v>0.192</v>
      </c>
      <c r="H5085" s="590">
        <v>0</v>
      </c>
      <c r="I5085" s="596">
        <v>1</v>
      </c>
      <c r="J5085" s="591">
        <v>0</v>
      </c>
    </row>
    <row r="5086" spans="1:10" ht="15" customHeight="1">
      <c r="A5086" s="587"/>
      <c r="B5086" s="291">
        <v>11</v>
      </c>
      <c r="C5086" s="593" t="str">
        <f>_xlfn.CONCAT(Table1[[#This Row],[groupid]],Table1[[#This Row],[Thành phần hao phí]])</f>
        <v>11Cộng</v>
      </c>
      <c r="D5086" s="594"/>
      <c r="E5086" s="589" t="s">
        <v>314</v>
      </c>
      <c r="F5086" s="588"/>
      <c r="G5086" s="595"/>
      <c r="H5086" s="590"/>
      <c r="I5086" s="596"/>
      <c r="J5086" s="591">
        <v>679403</v>
      </c>
    </row>
    <row r="5087" spans="1:10" ht="15" customHeight="1">
      <c r="A5087" s="587">
        <v>12</v>
      </c>
      <c r="B5087" s="291">
        <v>12</v>
      </c>
      <c r="C5087" s="593" t="str">
        <f>_xlfn.CONCAT(Table1[[#This Row],[groupid]],Table1[[#This Row],[Thành phần hao phí]])</f>
        <v>120</v>
      </c>
      <c r="D5087" s="594">
        <v>0</v>
      </c>
      <c r="E5087" s="589">
        <v>0</v>
      </c>
      <c r="F5087" s="588">
        <v>0</v>
      </c>
      <c r="G5087" s="595">
        <v>1</v>
      </c>
      <c r="H5087" s="590"/>
      <c r="I5087" s="596"/>
      <c r="J5087" s="591"/>
    </row>
    <row r="5088" spans="1:10" ht="15" customHeight="1">
      <c r="A5088" s="587"/>
      <c r="B5088" s="291">
        <v>12</v>
      </c>
      <c r="C5088" s="593" t="str">
        <f>_xlfn.CONCAT(Table1[[#This Row],[groupid]],Table1[[#This Row],[Thành phần hao phí]])</f>
        <v>12b) Nhân công</v>
      </c>
      <c r="D5088" s="594"/>
      <c r="E5088" s="589" t="s">
        <v>229</v>
      </c>
      <c r="F5088" s="588"/>
      <c r="G5088" s="595"/>
      <c r="H5088" s="590"/>
      <c r="I5088" s="596"/>
      <c r="J5088" s="591">
        <v>0</v>
      </c>
    </row>
    <row r="5089" spans="1:10" ht="15" customHeight="1">
      <c r="A5089" s="587"/>
      <c r="B5089" s="291">
        <v>12</v>
      </c>
      <c r="C5089" s="593" t="str">
        <f>_xlfn.CONCAT(Table1[[#This Row],[groupid]],Table1[[#This Row],[Thành phần hao phí]])</f>
        <v>12Nhân công 3,5/7, nhóm 1</v>
      </c>
      <c r="D5089" s="594" t="s">
        <v>96</v>
      </c>
      <c r="E5089" s="589" t="s">
        <v>97</v>
      </c>
      <c r="F5089" s="588" t="s">
        <v>93</v>
      </c>
      <c r="G5089" s="595">
        <v>0.36</v>
      </c>
      <c r="H5089" s="590">
        <v>0</v>
      </c>
      <c r="I5089" s="596">
        <v>1</v>
      </c>
      <c r="J5089" s="591">
        <v>0</v>
      </c>
    </row>
    <row r="5090" spans="1:10" ht="15" customHeight="1">
      <c r="A5090" s="587"/>
      <c r="B5090" s="291">
        <v>12</v>
      </c>
      <c r="C5090" s="593" t="str">
        <f>_xlfn.CONCAT(Table1[[#This Row],[groupid]],Table1[[#This Row],[Thành phần hao phí]])</f>
        <v>12c) Máy thi công</v>
      </c>
      <c r="D5090" s="594"/>
      <c r="E5090" s="589" t="s">
        <v>230</v>
      </c>
      <c r="F5090" s="588"/>
      <c r="G5090" s="595"/>
      <c r="H5090" s="590"/>
      <c r="I5090" s="596"/>
      <c r="J5090" s="591">
        <v>0</v>
      </c>
    </row>
    <row r="5091" spans="1:10" ht="15" customHeight="1">
      <c r="A5091" s="587"/>
      <c r="B5091" s="291">
        <v>12</v>
      </c>
      <c r="C5091" s="593" t="str">
        <f>_xlfn.CONCAT(Table1[[#This Row],[groupid]],Table1[[#This Row],[Thành phần hao phí]])</f>
        <v>12Máy đào gầu dây 1,2m3</v>
      </c>
      <c r="D5091" s="594" t="s">
        <v>105</v>
      </c>
      <c r="E5091" s="589" t="s">
        <v>106</v>
      </c>
      <c r="F5091" s="588" t="s">
        <v>103</v>
      </c>
      <c r="G5091" s="595">
        <v>0.192</v>
      </c>
      <c r="H5091" s="590">
        <v>0</v>
      </c>
      <c r="I5091" s="596">
        <v>1</v>
      </c>
      <c r="J5091" s="591">
        <v>0</v>
      </c>
    </row>
    <row r="5092" spans="1:10" ht="15" customHeight="1">
      <c r="A5092" s="587"/>
      <c r="B5092" s="291">
        <v>12</v>
      </c>
      <c r="C5092" s="593" t="str">
        <f>_xlfn.CONCAT(Table1[[#This Row],[groupid]],Table1[[#This Row],[Thành phần hao phí]])</f>
        <v>12Sà lan 250T</v>
      </c>
      <c r="D5092" s="594" t="s">
        <v>113</v>
      </c>
      <c r="E5092" s="589" t="s">
        <v>114</v>
      </c>
      <c r="F5092" s="588" t="s">
        <v>103</v>
      </c>
      <c r="G5092" s="595">
        <v>0.192</v>
      </c>
      <c r="H5092" s="590">
        <v>0</v>
      </c>
      <c r="I5092" s="596">
        <v>1</v>
      </c>
      <c r="J5092" s="591">
        <v>0</v>
      </c>
    </row>
    <row r="5093" spans="1:10" ht="15" customHeight="1">
      <c r="A5093" s="587"/>
      <c r="B5093" s="291">
        <v>12</v>
      </c>
      <c r="C5093" s="593" t="str">
        <f>_xlfn.CONCAT(Table1[[#This Row],[groupid]],Table1[[#This Row],[Thành phần hao phí]])</f>
        <v>12Sà lan 400T</v>
      </c>
      <c r="D5093" s="594" t="s">
        <v>116</v>
      </c>
      <c r="E5093" s="589" t="s">
        <v>117</v>
      </c>
      <c r="F5093" s="588" t="s">
        <v>103</v>
      </c>
      <c r="G5093" s="595">
        <v>0.192</v>
      </c>
      <c r="H5093" s="590">
        <v>0</v>
      </c>
      <c r="I5093" s="596">
        <v>1</v>
      </c>
      <c r="J5093" s="591">
        <v>0</v>
      </c>
    </row>
    <row r="5094" spans="1:10" ht="15" customHeight="1">
      <c r="A5094" s="587"/>
      <c r="B5094" s="291">
        <v>12</v>
      </c>
      <c r="C5094" s="593" t="str">
        <f>_xlfn.CONCAT(Table1[[#This Row],[groupid]],Table1[[#This Row],[Thành phần hao phí]])</f>
        <v>12Cộng</v>
      </c>
      <c r="D5094" s="594"/>
      <c r="E5094" s="589" t="s">
        <v>314</v>
      </c>
      <c r="F5094" s="588"/>
      <c r="G5094" s="595"/>
      <c r="H5094" s="590"/>
      <c r="I5094" s="596"/>
      <c r="J5094" s="591">
        <v>0</v>
      </c>
    </row>
    <row r="5095" spans="1:10" ht="15" customHeight="1">
      <c r="A5095" s="587">
        <v>13</v>
      </c>
      <c r="B5095" s="291">
        <v>13</v>
      </c>
      <c r="C5095" s="593" t="str">
        <f>_xlfn.CONCAT(Table1[[#This Row],[groupid]],Table1[[#This Row],[Thành phần hao phí]])</f>
        <v>130</v>
      </c>
      <c r="D5095" s="594">
        <v>0</v>
      </c>
      <c r="E5095" s="589">
        <v>0</v>
      </c>
      <c r="F5095" s="588">
        <v>0</v>
      </c>
      <c r="G5095" s="595">
        <v>1</v>
      </c>
      <c r="H5095" s="590"/>
      <c r="I5095" s="596"/>
      <c r="J5095" s="591"/>
    </row>
    <row r="5096" spans="1:10" ht="15" customHeight="1">
      <c r="A5096" s="587"/>
      <c r="B5096" s="291">
        <v>13</v>
      </c>
      <c r="C5096" s="593" t="str">
        <f>_xlfn.CONCAT(Table1[[#This Row],[groupid]],Table1[[#This Row],[Thành phần hao phí]])</f>
        <v>13b) Nhân công</v>
      </c>
      <c r="D5096" s="594"/>
      <c r="E5096" s="589" t="s">
        <v>229</v>
      </c>
      <c r="F5096" s="588"/>
      <c r="G5096" s="595"/>
      <c r="H5096" s="590"/>
      <c r="I5096" s="596"/>
      <c r="J5096" s="591">
        <v>0</v>
      </c>
    </row>
    <row r="5097" spans="1:10" ht="15" customHeight="1">
      <c r="A5097" s="587"/>
      <c r="B5097" s="291">
        <v>13</v>
      </c>
      <c r="C5097" s="593" t="str">
        <f>_xlfn.CONCAT(Table1[[#This Row],[groupid]],Table1[[#This Row],[Thành phần hao phí]])</f>
        <v>13Nhân công 3,5/7, nhóm 1</v>
      </c>
      <c r="D5097" s="594" t="s">
        <v>96</v>
      </c>
      <c r="E5097" s="589" t="s">
        <v>97</v>
      </c>
      <c r="F5097" s="588" t="s">
        <v>93</v>
      </c>
      <c r="G5097" s="595">
        <v>0.36</v>
      </c>
      <c r="H5097" s="590">
        <v>0</v>
      </c>
      <c r="I5097" s="596">
        <v>1</v>
      </c>
      <c r="J5097" s="591">
        <v>0</v>
      </c>
    </row>
    <row r="5098" spans="1:10" ht="15" customHeight="1">
      <c r="A5098" s="587"/>
      <c r="B5098" s="291">
        <v>13</v>
      </c>
      <c r="C5098" s="593" t="str">
        <f>_xlfn.CONCAT(Table1[[#This Row],[groupid]],Table1[[#This Row],[Thành phần hao phí]])</f>
        <v>13c) Máy thi công</v>
      </c>
      <c r="D5098" s="594"/>
      <c r="E5098" s="589" t="s">
        <v>230</v>
      </c>
      <c r="F5098" s="588"/>
      <c r="G5098" s="595"/>
      <c r="H5098" s="590"/>
      <c r="I5098" s="596"/>
      <c r="J5098" s="591">
        <v>0</v>
      </c>
    </row>
    <row r="5099" spans="1:10" ht="15" customHeight="1">
      <c r="A5099" s="587"/>
      <c r="B5099" s="291">
        <v>13</v>
      </c>
      <c r="C5099" s="593" t="str">
        <f>_xlfn.CONCAT(Table1[[#This Row],[groupid]],Table1[[#This Row],[Thành phần hao phí]])</f>
        <v>13Máy đào gầu dây 1,2m3</v>
      </c>
      <c r="D5099" s="594" t="s">
        <v>105</v>
      </c>
      <c r="E5099" s="589" t="s">
        <v>106</v>
      </c>
      <c r="F5099" s="588" t="s">
        <v>103</v>
      </c>
      <c r="G5099" s="595">
        <v>0.192</v>
      </c>
      <c r="H5099" s="590">
        <v>0</v>
      </c>
      <c r="I5099" s="596">
        <v>1</v>
      </c>
      <c r="J5099" s="591">
        <v>0</v>
      </c>
    </row>
    <row r="5100" spans="1:10" ht="15" customHeight="1">
      <c r="A5100" s="587"/>
      <c r="B5100" s="291">
        <v>13</v>
      </c>
      <c r="C5100" s="593" t="str">
        <f>_xlfn.CONCAT(Table1[[#This Row],[groupid]],Table1[[#This Row],[Thành phần hao phí]])</f>
        <v>13Sà lan 250T</v>
      </c>
      <c r="D5100" s="594" t="s">
        <v>113</v>
      </c>
      <c r="E5100" s="589" t="s">
        <v>114</v>
      </c>
      <c r="F5100" s="588" t="s">
        <v>103</v>
      </c>
      <c r="G5100" s="595">
        <v>0.192</v>
      </c>
      <c r="H5100" s="590">
        <v>0</v>
      </c>
      <c r="I5100" s="596">
        <v>1</v>
      </c>
      <c r="J5100" s="591">
        <v>0</v>
      </c>
    </row>
    <row r="5101" spans="1:10" ht="15" customHeight="1">
      <c r="A5101" s="587"/>
      <c r="B5101" s="291">
        <v>13</v>
      </c>
      <c r="C5101" s="593" t="str">
        <f>_xlfn.CONCAT(Table1[[#This Row],[groupid]],Table1[[#This Row],[Thành phần hao phí]])</f>
        <v>13Sà lan 400T</v>
      </c>
      <c r="D5101" s="594" t="s">
        <v>116</v>
      </c>
      <c r="E5101" s="589" t="s">
        <v>117</v>
      </c>
      <c r="F5101" s="588" t="s">
        <v>103</v>
      </c>
      <c r="G5101" s="595">
        <v>0.192</v>
      </c>
      <c r="H5101" s="590">
        <v>0</v>
      </c>
      <c r="I5101" s="596">
        <v>1</v>
      </c>
      <c r="J5101" s="591">
        <v>0</v>
      </c>
    </row>
    <row r="5102" spans="1:10" ht="15" customHeight="1">
      <c r="A5102" s="587"/>
      <c r="B5102" s="291">
        <v>13</v>
      </c>
      <c r="C5102" s="593" t="str">
        <f>_xlfn.CONCAT(Table1[[#This Row],[groupid]],Table1[[#This Row],[Thành phần hao phí]])</f>
        <v>13Cộng</v>
      </c>
      <c r="D5102" s="594"/>
      <c r="E5102" s="589" t="s">
        <v>314</v>
      </c>
      <c r="F5102" s="588"/>
      <c r="G5102" s="595"/>
      <c r="H5102" s="590"/>
      <c r="I5102" s="596"/>
      <c r="J5102" s="591">
        <v>0</v>
      </c>
    </row>
    <row r="5103" spans="1:10" ht="15" customHeight="1">
      <c r="A5103" s="587">
        <v>14</v>
      </c>
      <c r="B5103" s="291">
        <v>14</v>
      </c>
      <c r="C5103" s="593" t="str">
        <f>_xlfn.CONCAT(Table1[[#This Row],[groupid]],Table1[[#This Row],[Thành phần hao phí]])</f>
        <v>140</v>
      </c>
      <c r="D5103" s="594">
        <v>0</v>
      </c>
      <c r="E5103" s="589">
        <v>0</v>
      </c>
      <c r="F5103" s="588">
        <v>0</v>
      </c>
      <c r="G5103" s="595">
        <v>1</v>
      </c>
      <c r="H5103" s="590"/>
      <c r="I5103" s="596"/>
      <c r="J5103" s="591"/>
    </row>
    <row r="5104" spans="1:10" ht="15" customHeight="1">
      <c r="A5104" s="587"/>
      <c r="B5104" s="291">
        <v>14</v>
      </c>
      <c r="C5104" s="593" t="str">
        <f>_xlfn.CONCAT(Table1[[#This Row],[groupid]],Table1[[#This Row],[Thành phần hao phí]])</f>
        <v>14b) Nhân công</v>
      </c>
      <c r="D5104" s="594"/>
      <c r="E5104" s="589" t="s">
        <v>229</v>
      </c>
      <c r="F5104" s="588"/>
      <c r="G5104" s="595"/>
      <c r="H5104" s="590"/>
      <c r="I5104" s="596"/>
      <c r="J5104" s="591">
        <v>0</v>
      </c>
    </row>
    <row r="5105" spans="1:10" ht="15" customHeight="1">
      <c r="A5105" s="587"/>
      <c r="B5105" s="291">
        <v>14</v>
      </c>
      <c r="C5105" s="593" t="str">
        <f>_xlfn.CONCAT(Table1[[#This Row],[groupid]],Table1[[#This Row],[Thành phần hao phí]])</f>
        <v>14Nhân công 3,5/7, nhóm 1</v>
      </c>
      <c r="D5105" s="594" t="s">
        <v>96</v>
      </c>
      <c r="E5105" s="589" t="s">
        <v>97</v>
      </c>
      <c r="F5105" s="588" t="s">
        <v>93</v>
      </c>
      <c r="G5105" s="595">
        <v>0.36</v>
      </c>
      <c r="H5105" s="590">
        <v>0</v>
      </c>
      <c r="I5105" s="596">
        <v>1</v>
      </c>
      <c r="J5105" s="591">
        <v>0</v>
      </c>
    </row>
    <row r="5106" spans="1:10" ht="15" customHeight="1">
      <c r="A5106" s="587"/>
      <c r="B5106" s="291">
        <v>14</v>
      </c>
      <c r="C5106" s="593" t="str">
        <f>_xlfn.CONCAT(Table1[[#This Row],[groupid]],Table1[[#This Row],[Thành phần hao phí]])</f>
        <v>14c) Máy thi công</v>
      </c>
      <c r="D5106" s="594"/>
      <c r="E5106" s="589" t="s">
        <v>230</v>
      </c>
      <c r="F5106" s="588"/>
      <c r="G5106" s="595"/>
      <c r="H5106" s="590"/>
      <c r="I5106" s="596"/>
      <c r="J5106" s="591">
        <v>0</v>
      </c>
    </row>
    <row r="5107" spans="1:10" ht="15" customHeight="1">
      <c r="A5107" s="587"/>
      <c r="B5107" s="291">
        <v>14</v>
      </c>
      <c r="C5107" s="593" t="str">
        <f>_xlfn.CONCAT(Table1[[#This Row],[groupid]],Table1[[#This Row],[Thành phần hao phí]])</f>
        <v>14Máy đào gầu dây 1,2m3</v>
      </c>
      <c r="D5107" s="594" t="s">
        <v>105</v>
      </c>
      <c r="E5107" s="589" t="s">
        <v>106</v>
      </c>
      <c r="F5107" s="588" t="s">
        <v>103</v>
      </c>
      <c r="G5107" s="595">
        <v>0.192</v>
      </c>
      <c r="H5107" s="590">
        <v>0</v>
      </c>
      <c r="I5107" s="596">
        <v>1</v>
      </c>
      <c r="J5107" s="591">
        <v>0</v>
      </c>
    </row>
    <row r="5108" spans="1:10" ht="15" customHeight="1">
      <c r="A5108" s="587"/>
      <c r="B5108" s="291">
        <v>14</v>
      </c>
      <c r="C5108" s="593" t="str">
        <f>_xlfn.CONCAT(Table1[[#This Row],[groupid]],Table1[[#This Row],[Thành phần hao phí]])</f>
        <v>14Sà lan 250T</v>
      </c>
      <c r="D5108" s="594" t="s">
        <v>113</v>
      </c>
      <c r="E5108" s="589" t="s">
        <v>114</v>
      </c>
      <c r="F5108" s="588" t="s">
        <v>103</v>
      </c>
      <c r="G5108" s="595">
        <v>0.192</v>
      </c>
      <c r="H5108" s="590">
        <v>0</v>
      </c>
      <c r="I5108" s="596">
        <v>1</v>
      </c>
      <c r="J5108" s="591">
        <v>0</v>
      </c>
    </row>
    <row r="5109" spans="1:10" ht="15" customHeight="1">
      <c r="A5109" s="587"/>
      <c r="B5109" s="291">
        <v>14</v>
      </c>
      <c r="C5109" s="593" t="str">
        <f>_xlfn.CONCAT(Table1[[#This Row],[groupid]],Table1[[#This Row],[Thành phần hao phí]])</f>
        <v>14Sà lan 400T</v>
      </c>
      <c r="D5109" s="594" t="s">
        <v>116</v>
      </c>
      <c r="E5109" s="589" t="s">
        <v>117</v>
      </c>
      <c r="F5109" s="588" t="s">
        <v>103</v>
      </c>
      <c r="G5109" s="595">
        <v>0.192</v>
      </c>
      <c r="H5109" s="590">
        <v>0</v>
      </c>
      <c r="I5109" s="596">
        <v>1</v>
      </c>
      <c r="J5109" s="591">
        <v>0</v>
      </c>
    </row>
    <row r="5110" spans="1:10" ht="15" customHeight="1">
      <c r="A5110" s="587"/>
      <c r="B5110" s="291">
        <v>14</v>
      </c>
      <c r="C5110" s="593" t="str">
        <f>_xlfn.CONCAT(Table1[[#This Row],[groupid]],Table1[[#This Row],[Thành phần hao phí]])</f>
        <v>14Cộng</v>
      </c>
      <c r="D5110" s="594"/>
      <c r="E5110" s="589" t="s">
        <v>314</v>
      </c>
      <c r="F5110" s="588"/>
      <c r="G5110" s="595"/>
      <c r="H5110" s="590"/>
      <c r="I5110" s="596"/>
      <c r="J5110" s="591">
        <v>0</v>
      </c>
    </row>
    <row r="5111" spans="1:10" ht="15" customHeight="1">
      <c r="A5111" s="587">
        <v>15</v>
      </c>
      <c r="B5111" s="291">
        <v>15</v>
      </c>
      <c r="C5111" s="593" t="str">
        <f>_xlfn.CONCAT(Table1[[#This Row],[groupid]],Table1[[#This Row],[Thành phần hao phí]])</f>
        <v>150</v>
      </c>
      <c r="D5111" s="594">
        <v>0</v>
      </c>
      <c r="E5111" s="589">
        <v>0</v>
      </c>
      <c r="F5111" s="588">
        <v>0</v>
      </c>
      <c r="G5111" s="595">
        <v>1</v>
      </c>
      <c r="H5111" s="590"/>
      <c r="I5111" s="596"/>
      <c r="J5111" s="591"/>
    </row>
    <row r="5112" spans="1:10" ht="15" customHeight="1">
      <c r="A5112" s="587"/>
      <c r="B5112" s="291">
        <v>15</v>
      </c>
      <c r="C5112" s="593" t="str">
        <f>_xlfn.CONCAT(Table1[[#This Row],[groupid]],Table1[[#This Row],[Thành phần hao phí]])</f>
        <v>15b) Nhân công</v>
      </c>
      <c r="D5112" s="594"/>
      <c r="E5112" s="589" t="s">
        <v>229</v>
      </c>
      <c r="F5112" s="588"/>
      <c r="G5112" s="595"/>
      <c r="H5112" s="590"/>
      <c r="I5112" s="596"/>
      <c r="J5112" s="591">
        <v>0</v>
      </c>
    </row>
    <row r="5113" spans="1:10" ht="15" customHeight="1">
      <c r="A5113" s="587"/>
      <c r="B5113" s="291">
        <v>15</v>
      </c>
      <c r="C5113" s="593" t="str">
        <f>_xlfn.CONCAT(Table1[[#This Row],[groupid]],Table1[[#This Row],[Thành phần hao phí]])</f>
        <v>15Nhân công 3,5/7, nhóm 1</v>
      </c>
      <c r="D5113" s="594" t="s">
        <v>96</v>
      </c>
      <c r="E5113" s="589" t="s">
        <v>97</v>
      </c>
      <c r="F5113" s="588" t="s">
        <v>93</v>
      </c>
      <c r="G5113" s="595">
        <v>0.36</v>
      </c>
      <c r="H5113" s="590">
        <v>0</v>
      </c>
      <c r="I5113" s="596">
        <v>1</v>
      </c>
      <c r="J5113" s="591">
        <v>0</v>
      </c>
    </row>
    <row r="5114" spans="1:10" ht="15" customHeight="1">
      <c r="A5114" s="587"/>
      <c r="B5114" s="291">
        <v>15</v>
      </c>
      <c r="C5114" s="593" t="str">
        <f>_xlfn.CONCAT(Table1[[#This Row],[groupid]],Table1[[#This Row],[Thành phần hao phí]])</f>
        <v>15c) Máy thi công</v>
      </c>
      <c r="D5114" s="594"/>
      <c r="E5114" s="589" t="s">
        <v>230</v>
      </c>
      <c r="F5114" s="588"/>
      <c r="G5114" s="595"/>
      <c r="H5114" s="590"/>
      <c r="I5114" s="596"/>
      <c r="J5114" s="591">
        <v>0</v>
      </c>
    </row>
    <row r="5115" spans="1:10" ht="15" customHeight="1">
      <c r="A5115" s="587"/>
      <c r="B5115" s="291">
        <v>15</v>
      </c>
      <c r="C5115" s="593" t="str">
        <f>_xlfn.CONCAT(Table1[[#This Row],[groupid]],Table1[[#This Row],[Thành phần hao phí]])</f>
        <v>15Máy đào gầu dây 1,2m3</v>
      </c>
      <c r="D5115" s="594" t="s">
        <v>105</v>
      </c>
      <c r="E5115" s="589" t="s">
        <v>106</v>
      </c>
      <c r="F5115" s="588" t="s">
        <v>103</v>
      </c>
      <c r="G5115" s="595">
        <v>0.192</v>
      </c>
      <c r="H5115" s="590">
        <v>0</v>
      </c>
      <c r="I5115" s="596">
        <v>1</v>
      </c>
      <c r="J5115" s="591">
        <v>0</v>
      </c>
    </row>
    <row r="5116" spans="1:10" ht="15" customHeight="1">
      <c r="A5116" s="587"/>
      <c r="B5116" s="291">
        <v>15</v>
      </c>
      <c r="C5116" s="593" t="str">
        <f>_xlfn.CONCAT(Table1[[#This Row],[groupid]],Table1[[#This Row],[Thành phần hao phí]])</f>
        <v>15Sà lan 250T</v>
      </c>
      <c r="D5116" s="594" t="s">
        <v>113</v>
      </c>
      <c r="E5116" s="589" t="s">
        <v>114</v>
      </c>
      <c r="F5116" s="588" t="s">
        <v>103</v>
      </c>
      <c r="G5116" s="595">
        <v>0.192</v>
      </c>
      <c r="H5116" s="590">
        <v>0</v>
      </c>
      <c r="I5116" s="596">
        <v>1</v>
      </c>
      <c r="J5116" s="591">
        <v>0</v>
      </c>
    </row>
    <row r="5117" spans="1:10" ht="15" customHeight="1">
      <c r="A5117" s="587"/>
      <c r="B5117" s="291">
        <v>15</v>
      </c>
      <c r="C5117" s="593" t="str">
        <f>_xlfn.CONCAT(Table1[[#This Row],[groupid]],Table1[[#This Row],[Thành phần hao phí]])</f>
        <v>15Sà lan 400T</v>
      </c>
      <c r="D5117" s="594" t="s">
        <v>116</v>
      </c>
      <c r="E5117" s="589" t="s">
        <v>117</v>
      </c>
      <c r="F5117" s="588" t="s">
        <v>103</v>
      </c>
      <c r="G5117" s="595">
        <v>0.192</v>
      </c>
      <c r="H5117" s="590">
        <v>0</v>
      </c>
      <c r="I5117" s="596">
        <v>1</v>
      </c>
      <c r="J5117" s="591">
        <v>0</v>
      </c>
    </row>
    <row r="5118" spans="1:10" ht="15" customHeight="1">
      <c r="A5118" s="587"/>
      <c r="B5118" s="291">
        <v>15</v>
      </c>
      <c r="C5118" s="593" t="str">
        <f>_xlfn.CONCAT(Table1[[#This Row],[groupid]],Table1[[#This Row],[Thành phần hao phí]])</f>
        <v>15Cộng</v>
      </c>
      <c r="D5118" s="594"/>
      <c r="E5118" s="589" t="s">
        <v>314</v>
      </c>
      <c r="F5118" s="588"/>
      <c r="G5118" s="595"/>
      <c r="H5118" s="590"/>
      <c r="I5118" s="596"/>
      <c r="J5118" s="591">
        <v>0</v>
      </c>
    </row>
    <row r="5119" spans="1:10" ht="15" customHeight="1">
      <c r="A5119" s="587">
        <v>16</v>
      </c>
      <c r="B5119" s="291">
        <v>16</v>
      </c>
      <c r="C5119" s="593" t="str">
        <f>_xlfn.CONCAT(Table1[[#This Row],[groupid]],Table1[[#This Row],[Thành phần hao phí]])</f>
        <v>160</v>
      </c>
      <c r="D5119" s="594">
        <v>0</v>
      </c>
      <c r="E5119" s="589">
        <v>0</v>
      </c>
      <c r="F5119" s="588">
        <v>0</v>
      </c>
      <c r="G5119" s="595">
        <v>1</v>
      </c>
      <c r="H5119" s="590"/>
      <c r="I5119" s="596"/>
      <c r="J5119" s="591"/>
    </row>
    <row r="5120" spans="1:10" ht="15" customHeight="1">
      <c r="A5120" s="587"/>
      <c r="B5120" s="291">
        <v>16</v>
      </c>
      <c r="C5120" s="593" t="str">
        <f>_xlfn.CONCAT(Table1[[#This Row],[groupid]],Table1[[#This Row],[Thành phần hao phí]])</f>
        <v>16b) Nhân công</v>
      </c>
      <c r="D5120" s="594"/>
      <c r="E5120" s="589" t="s">
        <v>229</v>
      </c>
      <c r="F5120" s="588"/>
      <c r="G5120" s="595"/>
      <c r="H5120" s="590"/>
      <c r="I5120" s="596"/>
      <c r="J5120" s="591">
        <v>0</v>
      </c>
    </row>
    <row r="5121" spans="1:10" ht="15" customHeight="1">
      <c r="A5121" s="587"/>
      <c r="B5121" s="291">
        <v>16</v>
      </c>
      <c r="C5121" s="593" t="str">
        <f>_xlfn.CONCAT(Table1[[#This Row],[groupid]],Table1[[#This Row],[Thành phần hao phí]])</f>
        <v>16Nhân công 3,5/7, nhóm 1</v>
      </c>
      <c r="D5121" s="594" t="s">
        <v>96</v>
      </c>
      <c r="E5121" s="589" t="s">
        <v>97</v>
      </c>
      <c r="F5121" s="588" t="s">
        <v>93</v>
      </c>
      <c r="G5121" s="595">
        <v>0.36</v>
      </c>
      <c r="H5121" s="590">
        <v>0</v>
      </c>
      <c r="I5121" s="596">
        <v>1</v>
      </c>
      <c r="J5121" s="591">
        <v>0</v>
      </c>
    </row>
    <row r="5122" spans="1:10" ht="15" customHeight="1">
      <c r="A5122" s="587"/>
      <c r="B5122" s="291">
        <v>16</v>
      </c>
      <c r="C5122" s="593" t="str">
        <f>_xlfn.CONCAT(Table1[[#This Row],[groupid]],Table1[[#This Row],[Thành phần hao phí]])</f>
        <v>16c) Máy thi công</v>
      </c>
      <c r="D5122" s="594"/>
      <c r="E5122" s="589" t="s">
        <v>230</v>
      </c>
      <c r="F5122" s="588"/>
      <c r="G5122" s="595"/>
      <c r="H5122" s="590"/>
      <c r="I5122" s="596"/>
      <c r="J5122" s="591">
        <v>0</v>
      </c>
    </row>
    <row r="5123" spans="1:10" ht="15" customHeight="1">
      <c r="A5123" s="587"/>
      <c r="B5123" s="291">
        <v>16</v>
      </c>
      <c r="C5123" s="593" t="str">
        <f>_xlfn.CONCAT(Table1[[#This Row],[groupid]],Table1[[#This Row],[Thành phần hao phí]])</f>
        <v>16Máy đào gầu dây 1,2m3</v>
      </c>
      <c r="D5123" s="594" t="s">
        <v>105</v>
      </c>
      <c r="E5123" s="589" t="s">
        <v>106</v>
      </c>
      <c r="F5123" s="588" t="s">
        <v>103</v>
      </c>
      <c r="G5123" s="595">
        <v>0.192</v>
      </c>
      <c r="H5123" s="590">
        <v>0</v>
      </c>
      <c r="I5123" s="596">
        <v>1</v>
      </c>
      <c r="J5123" s="591">
        <v>0</v>
      </c>
    </row>
    <row r="5124" spans="1:10" ht="15" customHeight="1">
      <c r="A5124" s="587"/>
      <c r="B5124" s="291">
        <v>16</v>
      </c>
      <c r="C5124" s="593" t="str">
        <f>_xlfn.CONCAT(Table1[[#This Row],[groupid]],Table1[[#This Row],[Thành phần hao phí]])</f>
        <v>16Sà lan 250T</v>
      </c>
      <c r="D5124" s="594" t="s">
        <v>113</v>
      </c>
      <c r="E5124" s="589" t="s">
        <v>114</v>
      </c>
      <c r="F5124" s="588" t="s">
        <v>103</v>
      </c>
      <c r="G5124" s="595">
        <v>0.192</v>
      </c>
      <c r="H5124" s="590">
        <v>0</v>
      </c>
      <c r="I5124" s="596">
        <v>1</v>
      </c>
      <c r="J5124" s="591">
        <v>0</v>
      </c>
    </row>
    <row r="5125" spans="1:10" ht="15" customHeight="1">
      <c r="A5125" s="587"/>
      <c r="B5125" s="291">
        <v>16</v>
      </c>
      <c r="C5125" s="593" t="str">
        <f>_xlfn.CONCAT(Table1[[#This Row],[groupid]],Table1[[#This Row],[Thành phần hao phí]])</f>
        <v>16Sà lan 400T</v>
      </c>
      <c r="D5125" s="594" t="s">
        <v>116</v>
      </c>
      <c r="E5125" s="589" t="s">
        <v>117</v>
      </c>
      <c r="F5125" s="588" t="s">
        <v>103</v>
      </c>
      <c r="G5125" s="595">
        <v>0.192</v>
      </c>
      <c r="H5125" s="590">
        <v>0</v>
      </c>
      <c r="I5125" s="596">
        <v>1</v>
      </c>
      <c r="J5125" s="591">
        <v>0</v>
      </c>
    </row>
    <row r="5126" spans="1:10" ht="15" customHeight="1">
      <c r="A5126" s="587"/>
      <c r="B5126" s="291">
        <v>16</v>
      </c>
      <c r="C5126" s="593" t="str">
        <f>_xlfn.CONCAT(Table1[[#This Row],[groupid]],Table1[[#This Row],[Thành phần hao phí]])</f>
        <v>16Cộng</v>
      </c>
      <c r="D5126" s="594"/>
      <c r="E5126" s="589" t="s">
        <v>314</v>
      </c>
      <c r="F5126" s="588"/>
      <c r="G5126" s="595"/>
      <c r="H5126" s="590"/>
      <c r="I5126" s="596"/>
      <c r="J5126" s="591">
        <v>0</v>
      </c>
    </row>
    <row r="5127" spans="1:10" ht="15" customHeight="1">
      <c r="A5127" s="587">
        <v>17</v>
      </c>
      <c r="B5127" s="291">
        <v>17</v>
      </c>
      <c r="C5127" s="593" t="str">
        <f>_xlfn.CONCAT(Table1[[#This Row],[groupid]],Table1[[#This Row],[Thành phần hao phí]])</f>
        <v>170</v>
      </c>
      <c r="D5127" s="594">
        <v>0</v>
      </c>
      <c r="E5127" s="589">
        <v>0</v>
      </c>
      <c r="F5127" s="588">
        <v>0</v>
      </c>
      <c r="G5127" s="595">
        <v>1</v>
      </c>
      <c r="H5127" s="590"/>
      <c r="I5127" s="596"/>
      <c r="J5127" s="591"/>
    </row>
    <row r="5128" spans="1:10" ht="15" customHeight="1">
      <c r="A5128" s="587"/>
      <c r="B5128" s="291">
        <v>17</v>
      </c>
      <c r="C5128" s="593" t="str">
        <f>_xlfn.CONCAT(Table1[[#This Row],[groupid]],Table1[[#This Row],[Thành phần hao phí]])</f>
        <v>17b) Nhân công</v>
      </c>
      <c r="D5128" s="594"/>
      <c r="E5128" s="589" t="s">
        <v>229</v>
      </c>
      <c r="F5128" s="588"/>
      <c r="G5128" s="595"/>
      <c r="H5128" s="590"/>
      <c r="I5128" s="596"/>
      <c r="J5128" s="591">
        <v>0</v>
      </c>
    </row>
    <row r="5129" spans="1:10" ht="15" customHeight="1">
      <c r="A5129" s="587"/>
      <c r="B5129" s="291">
        <v>17</v>
      </c>
      <c r="C5129" s="593" t="str">
        <f>_xlfn.CONCAT(Table1[[#This Row],[groupid]],Table1[[#This Row],[Thành phần hao phí]])</f>
        <v>17Nhân công 3,5/7, nhóm 1</v>
      </c>
      <c r="D5129" s="594" t="s">
        <v>96</v>
      </c>
      <c r="E5129" s="589" t="s">
        <v>97</v>
      </c>
      <c r="F5129" s="588" t="s">
        <v>93</v>
      </c>
      <c r="G5129" s="595">
        <v>0.36</v>
      </c>
      <c r="H5129" s="590">
        <v>0</v>
      </c>
      <c r="I5129" s="596">
        <v>1</v>
      </c>
      <c r="J5129" s="591">
        <v>0</v>
      </c>
    </row>
    <row r="5130" spans="1:10" ht="15" customHeight="1">
      <c r="A5130" s="587"/>
      <c r="B5130" s="291">
        <v>17</v>
      </c>
      <c r="C5130" s="593" t="str">
        <f>_xlfn.CONCAT(Table1[[#This Row],[groupid]],Table1[[#This Row],[Thành phần hao phí]])</f>
        <v>17c) Máy thi công</v>
      </c>
      <c r="D5130" s="594"/>
      <c r="E5130" s="589" t="s">
        <v>230</v>
      </c>
      <c r="F5130" s="588"/>
      <c r="G5130" s="595"/>
      <c r="H5130" s="590"/>
      <c r="I5130" s="596"/>
      <c r="J5130" s="591">
        <v>0</v>
      </c>
    </row>
    <row r="5131" spans="1:10" ht="15" customHeight="1">
      <c r="A5131" s="587"/>
      <c r="B5131" s="291">
        <v>17</v>
      </c>
      <c r="C5131" s="593" t="str">
        <f>_xlfn.CONCAT(Table1[[#This Row],[groupid]],Table1[[#This Row],[Thành phần hao phí]])</f>
        <v>17Máy đào gầu dây 1,2m3</v>
      </c>
      <c r="D5131" s="594" t="s">
        <v>105</v>
      </c>
      <c r="E5131" s="589" t="s">
        <v>106</v>
      </c>
      <c r="F5131" s="588" t="s">
        <v>103</v>
      </c>
      <c r="G5131" s="595">
        <v>0.192</v>
      </c>
      <c r="H5131" s="590">
        <v>0</v>
      </c>
      <c r="I5131" s="596">
        <v>1</v>
      </c>
      <c r="J5131" s="591">
        <v>0</v>
      </c>
    </row>
    <row r="5132" spans="1:10" ht="15" customHeight="1">
      <c r="A5132" s="587"/>
      <c r="B5132" s="291">
        <v>17</v>
      </c>
      <c r="C5132" s="593" t="str">
        <f>_xlfn.CONCAT(Table1[[#This Row],[groupid]],Table1[[#This Row],[Thành phần hao phí]])</f>
        <v>17Sà lan 250T</v>
      </c>
      <c r="D5132" s="594" t="s">
        <v>113</v>
      </c>
      <c r="E5132" s="589" t="s">
        <v>114</v>
      </c>
      <c r="F5132" s="588" t="s">
        <v>103</v>
      </c>
      <c r="G5132" s="595">
        <v>0.192</v>
      </c>
      <c r="H5132" s="590">
        <v>0</v>
      </c>
      <c r="I5132" s="596">
        <v>1</v>
      </c>
      <c r="J5132" s="591">
        <v>0</v>
      </c>
    </row>
    <row r="5133" spans="1:10" ht="15" customHeight="1">
      <c r="A5133" s="587"/>
      <c r="B5133" s="291">
        <v>17</v>
      </c>
      <c r="C5133" s="593" t="str">
        <f>_xlfn.CONCAT(Table1[[#This Row],[groupid]],Table1[[#This Row],[Thành phần hao phí]])</f>
        <v>17Sà lan 400T</v>
      </c>
      <c r="D5133" s="594" t="s">
        <v>116</v>
      </c>
      <c r="E5133" s="589" t="s">
        <v>117</v>
      </c>
      <c r="F5133" s="588" t="s">
        <v>103</v>
      </c>
      <c r="G5133" s="595">
        <v>0.192</v>
      </c>
      <c r="H5133" s="590">
        <v>0</v>
      </c>
      <c r="I5133" s="596">
        <v>1</v>
      </c>
      <c r="J5133" s="591">
        <v>0</v>
      </c>
    </row>
    <row r="5134" spans="1:10" ht="15" customHeight="1">
      <c r="A5134" s="587"/>
      <c r="B5134" s="291">
        <v>17</v>
      </c>
      <c r="C5134" s="593" t="str">
        <f>_xlfn.CONCAT(Table1[[#This Row],[groupid]],Table1[[#This Row],[Thành phần hao phí]])</f>
        <v>17Cộng</v>
      </c>
      <c r="D5134" s="594"/>
      <c r="E5134" s="589" t="s">
        <v>314</v>
      </c>
      <c r="F5134" s="588"/>
      <c r="G5134" s="595"/>
      <c r="H5134" s="590"/>
      <c r="I5134" s="596"/>
      <c r="J5134" s="591">
        <v>0</v>
      </c>
    </row>
    <row r="5135" spans="1:10" ht="15" customHeight="1">
      <c r="A5135" s="587">
        <v>1</v>
      </c>
      <c r="B5135" s="291">
        <v>1</v>
      </c>
      <c r="C5135" s="593" t="str">
        <f>_xlfn.CONCAT(Table1[[#This Row],[groupid]],Table1[[#This Row],[Thành phần hao phí]])</f>
        <v>1Nạo vét bùn bằng thủ công</v>
      </c>
      <c r="D5135" s="594" t="s">
        <v>44</v>
      </c>
      <c r="E5135" s="589" t="s">
        <v>45</v>
      </c>
      <c r="F5135" s="588" t="s">
        <v>46</v>
      </c>
      <c r="G5135" s="595">
        <v>1</v>
      </c>
      <c r="H5135" s="590"/>
      <c r="I5135" s="596"/>
      <c r="J5135" s="591"/>
    </row>
    <row r="5136" spans="1:10" ht="15" customHeight="1">
      <c r="A5136" s="587"/>
      <c r="B5136" s="291">
        <v>1</v>
      </c>
      <c r="C5136" s="593" t="str">
        <f>_xlfn.CONCAT(Table1[[#This Row],[groupid]],Table1[[#This Row],[Thành phần hao phí]])</f>
        <v>1b) Nhân công</v>
      </c>
      <c r="D5136" s="594"/>
      <c r="E5136" s="589" t="s">
        <v>229</v>
      </c>
      <c r="F5136" s="588"/>
      <c r="G5136" s="595"/>
      <c r="H5136" s="590"/>
      <c r="I5136" s="596"/>
      <c r="J5136" s="591">
        <v>211893</v>
      </c>
    </row>
    <row r="5137" spans="1:10" ht="15" customHeight="1">
      <c r="A5137" s="587"/>
      <c r="B5137" s="291">
        <v>1</v>
      </c>
      <c r="C5137" s="593" t="str">
        <f>_xlfn.CONCAT(Table1[[#This Row],[groupid]],Table1[[#This Row],[Thành phần hao phí]])</f>
        <v>1Nhân công 3,0/7, nhóm 1</v>
      </c>
      <c r="D5137" s="594" t="s">
        <v>91</v>
      </c>
      <c r="E5137" s="589" t="s">
        <v>92</v>
      </c>
      <c r="F5137" s="588" t="s">
        <v>93</v>
      </c>
      <c r="G5137" s="595">
        <v>0.94</v>
      </c>
      <c r="H5137" s="590">
        <v>225418</v>
      </c>
      <c r="I5137" s="596">
        <v>1</v>
      </c>
      <c r="J5137" s="591">
        <v>211893</v>
      </c>
    </row>
    <row r="5138" spans="1:10" ht="15" customHeight="1">
      <c r="A5138" s="587">
        <v>2</v>
      </c>
      <c r="B5138" s="291">
        <v>2</v>
      </c>
      <c r="C5138" s="593" t="str">
        <f>_xlfn.CONCAT(Table1[[#This Row],[groupid]],Table1[[#This Row],[Thành phần hao phí]])</f>
        <v>2Nạo vét kênh mương bằng máy đào gầu dây 0,4m3, chiều cao đổ đất &lt;= 3m, bùn đặc lắng đọng dưới 3 năm</v>
      </c>
      <c r="D5138" s="594" t="s">
        <v>52</v>
      </c>
      <c r="E5138" s="589" t="s">
        <v>53</v>
      </c>
      <c r="F5138" s="588" t="s">
        <v>54</v>
      </c>
      <c r="G5138" s="595">
        <v>1</v>
      </c>
      <c r="H5138" s="590"/>
      <c r="I5138" s="596"/>
      <c r="J5138" s="591"/>
    </row>
    <row r="5139" spans="1:10" ht="15" customHeight="1">
      <c r="A5139" s="587"/>
      <c r="B5139" s="291">
        <v>2</v>
      </c>
      <c r="C5139" s="593" t="str">
        <f>_xlfn.CONCAT(Table1[[#This Row],[groupid]],Table1[[#This Row],[Thành phần hao phí]])</f>
        <v>2b) Nhân công</v>
      </c>
      <c r="D5139" s="594"/>
      <c r="E5139" s="589" t="s">
        <v>229</v>
      </c>
      <c r="F5139" s="588"/>
      <c r="G5139" s="595"/>
      <c r="H5139" s="590"/>
      <c r="I5139" s="596"/>
      <c r="J5139" s="591">
        <v>202130</v>
      </c>
    </row>
    <row r="5140" spans="1:10" ht="15" customHeight="1">
      <c r="A5140" s="587"/>
      <c r="B5140" s="291">
        <v>2</v>
      </c>
      <c r="C5140" s="593" t="str">
        <f>_xlfn.CONCAT(Table1[[#This Row],[groupid]],Table1[[#This Row],[Thành phần hao phí]])</f>
        <v>2Nhân công 3,5/7, nhóm 1</v>
      </c>
      <c r="D5140" s="594" t="s">
        <v>96</v>
      </c>
      <c r="E5140" s="589" t="s">
        <v>97</v>
      </c>
      <c r="F5140" s="588" t="s">
        <v>93</v>
      </c>
      <c r="G5140" s="595">
        <v>0.82</v>
      </c>
      <c r="H5140" s="590">
        <v>246500</v>
      </c>
      <c r="I5140" s="596">
        <v>1</v>
      </c>
      <c r="J5140" s="591">
        <v>202130</v>
      </c>
    </row>
    <row r="5141" spans="1:10" ht="15" customHeight="1">
      <c r="A5141" s="587"/>
      <c r="B5141" s="291">
        <v>2</v>
      </c>
      <c r="C5141" s="593" t="str">
        <f>_xlfn.CONCAT(Table1[[#This Row],[groupid]],Table1[[#This Row],[Thành phần hao phí]])</f>
        <v>2c) Máy thi công</v>
      </c>
      <c r="D5141" s="594"/>
      <c r="E5141" s="589" t="s">
        <v>230</v>
      </c>
      <c r="F5141" s="588"/>
      <c r="G5141" s="595"/>
      <c r="H5141" s="590"/>
      <c r="I5141" s="596"/>
      <c r="J5141" s="591">
        <v>978209</v>
      </c>
    </row>
    <row r="5142" spans="1:10" ht="15" customHeight="1">
      <c r="A5142" s="587"/>
      <c r="B5142" s="291">
        <v>2</v>
      </c>
      <c r="C5142" s="593" t="str">
        <f>_xlfn.CONCAT(Table1[[#This Row],[groupid]],Table1[[#This Row],[Thành phần hao phí]])</f>
        <v>2Máy đào gầu dây 0,4m3</v>
      </c>
      <c r="D5142" s="594" t="s">
        <v>101</v>
      </c>
      <c r="E5142" s="589" t="s">
        <v>102</v>
      </c>
      <c r="F5142" s="588" t="s">
        <v>103</v>
      </c>
      <c r="G5142" s="595">
        <v>0.44</v>
      </c>
      <c r="H5142" s="590">
        <v>1992824</v>
      </c>
      <c r="I5142" s="596">
        <v>1</v>
      </c>
      <c r="J5142" s="591">
        <v>876843</v>
      </c>
    </row>
    <row r="5143" spans="1:10" ht="15" customHeight="1">
      <c r="A5143" s="587"/>
      <c r="B5143" s="291">
        <v>2</v>
      </c>
      <c r="C5143" s="593" t="str">
        <f>_xlfn.CONCAT(Table1[[#This Row],[groupid]],Table1[[#This Row],[Thành phần hao phí]])</f>
        <v>2Phao thép 60T đặt máy</v>
      </c>
      <c r="D5143" s="594" t="s">
        <v>108</v>
      </c>
      <c r="E5143" s="589" t="s">
        <v>112</v>
      </c>
      <c r="F5143" s="588" t="s">
        <v>103</v>
      </c>
      <c r="G5143" s="595">
        <v>0.44</v>
      </c>
      <c r="H5143" s="590">
        <v>115189</v>
      </c>
      <c r="I5143" s="596">
        <v>1</v>
      </c>
      <c r="J5143" s="591">
        <v>50683</v>
      </c>
    </row>
    <row r="5144" spans="1:10" ht="15" customHeight="1">
      <c r="A5144" s="587"/>
      <c r="B5144" s="291">
        <v>2</v>
      </c>
      <c r="C5144" s="593" t="str">
        <f>_xlfn.CONCAT(Table1[[#This Row],[groupid]],Table1[[#This Row],[Thành phần hao phí]])</f>
        <v>2Phao thép 60T chứa bùn</v>
      </c>
      <c r="D5144" s="594" t="s">
        <v>108</v>
      </c>
      <c r="E5144" s="589" t="s">
        <v>111</v>
      </c>
      <c r="F5144" s="588" t="s">
        <v>103</v>
      </c>
      <c r="G5144" s="595">
        <v>0.44</v>
      </c>
      <c r="H5144" s="590">
        <v>115189</v>
      </c>
      <c r="I5144" s="596">
        <v>1</v>
      </c>
      <c r="J5144" s="591">
        <v>50683</v>
      </c>
    </row>
    <row r="5145" spans="1:10" ht="15" customHeight="1">
      <c r="A5145" s="587"/>
      <c r="B5145" s="291">
        <v>2</v>
      </c>
      <c r="C5145" s="593" t="str">
        <f>_xlfn.CONCAT(Table1[[#This Row],[groupid]],Table1[[#This Row],[Thành phần hao phí]])</f>
        <v>2Cộng</v>
      </c>
      <c r="D5145" s="594"/>
      <c r="E5145" s="589" t="s">
        <v>314</v>
      </c>
      <c r="F5145" s="588"/>
      <c r="G5145" s="595"/>
      <c r="H5145" s="590"/>
      <c r="I5145" s="596"/>
      <c r="J5145" s="591">
        <v>978209</v>
      </c>
    </row>
    <row r="5146" spans="1:10" ht="15" customHeight="1">
      <c r="A5146" s="587">
        <v>3</v>
      </c>
      <c r="B5146" s="291">
        <v>3</v>
      </c>
      <c r="C5146" s="593" t="str">
        <f>_xlfn.CONCAT(Table1[[#This Row],[groupid]],Table1[[#This Row],[Thành phần hao phí]])</f>
        <v>3Vận chuyển 1km đầu, đi đổ bằng tàu kéo 75cv + phao thép 60T</v>
      </c>
      <c r="D5146" s="594" t="s">
        <v>57</v>
      </c>
      <c r="E5146" s="589" t="s">
        <v>58</v>
      </c>
      <c r="F5146" s="588" t="s">
        <v>54</v>
      </c>
      <c r="G5146" s="595">
        <v>1</v>
      </c>
      <c r="H5146" s="590"/>
      <c r="I5146" s="596"/>
      <c r="J5146" s="591"/>
    </row>
    <row r="5147" spans="1:10" ht="15" customHeight="1">
      <c r="A5147" s="587"/>
      <c r="B5147" s="291">
        <v>3</v>
      </c>
      <c r="C5147" s="593" t="str">
        <f>_xlfn.CONCAT(Table1[[#This Row],[groupid]],Table1[[#This Row],[Thành phần hao phí]])</f>
        <v>3c) Máy thi công</v>
      </c>
      <c r="D5147" s="594"/>
      <c r="E5147" s="589" t="s">
        <v>230</v>
      </c>
      <c r="F5147" s="588"/>
      <c r="G5147" s="595"/>
      <c r="H5147" s="590"/>
      <c r="I5147" s="596"/>
      <c r="J5147" s="591">
        <v>343452</v>
      </c>
    </row>
    <row r="5148" spans="1:10" ht="15" customHeight="1">
      <c r="A5148" s="587"/>
      <c r="B5148" s="291">
        <v>3</v>
      </c>
      <c r="C5148" s="593" t="str">
        <f>_xlfn.CONCAT(Table1[[#This Row],[groupid]],Table1[[#This Row],[Thành phần hao phí]])</f>
        <v>3Phao thép 60T</v>
      </c>
      <c r="D5148" s="594" t="s">
        <v>108</v>
      </c>
      <c r="E5148" s="589" t="s">
        <v>109</v>
      </c>
      <c r="F5148" s="588" t="s">
        <v>103</v>
      </c>
      <c r="G5148" s="595">
        <v>9.4E-2</v>
      </c>
      <c r="H5148" s="590">
        <v>115189</v>
      </c>
      <c r="I5148" s="596">
        <v>1</v>
      </c>
      <c r="J5148" s="591">
        <v>10828</v>
      </c>
    </row>
    <row r="5149" spans="1:10" ht="15" customHeight="1">
      <c r="A5149" s="587"/>
      <c r="B5149" s="291">
        <v>3</v>
      </c>
      <c r="C5149" s="593" t="str">
        <f>_xlfn.CONCAT(Table1[[#This Row],[groupid]],Table1[[#This Row],[Thành phần hao phí]])</f>
        <v>3Tàu kéo 75CV</v>
      </c>
      <c r="D5149" s="594" t="s">
        <v>123</v>
      </c>
      <c r="E5149" s="589" t="s">
        <v>124</v>
      </c>
      <c r="F5149" s="588" t="s">
        <v>103</v>
      </c>
      <c r="G5149" s="595">
        <v>9.4E-2</v>
      </c>
      <c r="H5149" s="590">
        <v>3538558</v>
      </c>
      <c r="I5149" s="596">
        <v>1</v>
      </c>
      <c r="J5149" s="591">
        <v>332624</v>
      </c>
    </row>
    <row r="5150" spans="1:10" ht="15" customHeight="1">
      <c r="A5150" s="587"/>
      <c r="B5150" s="291">
        <v>3</v>
      </c>
      <c r="C5150" s="593" t="str">
        <f>_xlfn.CONCAT(Table1[[#This Row],[groupid]],Table1[[#This Row],[Thành phần hao phí]])</f>
        <v>3Cộng</v>
      </c>
      <c r="D5150" s="594"/>
      <c r="E5150" s="589" t="s">
        <v>314</v>
      </c>
      <c r="F5150" s="588"/>
      <c r="G5150" s="595"/>
      <c r="H5150" s="590"/>
      <c r="I5150" s="596"/>
      <c r="J5150" s="591">
        <v>343452</v>
      </c>
    </row>
    <row r="5151" spans="1:10" ht="15" customHeight="1">
      <c r="A5151" s="587">
        <v>4</v>
      </c>
      <c r="B5151" s="291">
        <v>4</v>
      </c>
      <c r="C5151" s="593" t="str">
        <f>_xlfn.CONCAT(Table1[[#This Row],[groupid]],Table1[[#This Row],[Thành phần hao phí]])</f>
        <v>4Vận chuyển đất, cát đổ đi bằng tàu kéo 360CV, sà lan 400 tấn, vận chuyển 1 km tiếp theo, cự ly &lt;= 6km</v>
      </c>
      <c r="D5151" s="594" t="s">
        <v>60</v>
      </c>
      <c r="E5151" s="589" t="s">
        <v>61</v>
      </c>
      <c r="F5151" s="588" t="s">
        <v>54</v>
      </c>
      <c r="G5151" s="595">
        <v>1</v>
      </c>
      <c r="H5151" s="590"/>
      <c r="I5151" s="596"/>
      <c r="J5151" s="591"/>
    </row>
    <row r="5152" spans="1:10" ht="15" customHeight="1">
      <c r="A5152" s="587"/>
      <c r="B5152" s="291">
        <v>4</v>
      </c>
      <c r="C5152" s="593" t="str">
        <f>_xlfn.CONCAT(Table1[[#This Row],[groupid]],Table1[[#This Row],[Thành phần hao phí]])</f>
        <v>4c) Máy thi công</v>
      </c>
      <c r="D5152" s="594"/>
      <c r="E5152" s="589" t="s">
        <v>230</v>
      </c>
      <c r="F5152" s="588"/>
      <c r="G5152" s="595"/>
      <c r="H5152" s="590"/>
      <c r="I5152" s="596"/>
      <c r="J5152" s="591">
        <v>555370</v>
      </c>
    </row>
    <row r="5153" spans="1:10" ht="15" customHeight="1">
      <c r="A5153" s="587"/>
      <c r="B5153" s="291">
        <v>4</v>
      </c>
      <c r="C5153" s="593" t="str">
        <f>_xlfn.CONCAT(Table1[[#This Row],[groupid]],Table1[[#This Row],[Thành phần hao phí]])</f>
        <v>4Phao thép 60T</v>
      </c>
      <c r="D5153" s="594" t="s">
        <v>108</v>
      </c>
      <c r="E5153" s="589" t="s">
        <v>109</v>
      </c>
      <c r="F5153" s="588" t="s">
        <v>103</v>
      </c>
      <c r="G5153" s="595">
        <v>0.08</v>
      </c>
      <c r="H5153" s="590">
        <v>115189</v>
      </c>
      <c r="I5153" s="596">
        <v>1.9</v>
      </c>
      <c r="J5153" s="591">
        <v>17509</v>
      </c>
    </row>
    <row r="5154" spans="1:10" ht="15" customHeight="1">
      <c r="A5154" s="587"/>
      <c r="B5154" s="291">
        <v>4</v>
      </c>
      <c r="C5154" s="593" t="str">
        <f>_xlfn.CONCAT(Table1[[#This Row],[groupid]],Table1[[#This Row],[Thành phần hao phí]])</f>
        <v>4Tàu kéo 75CV</v>
      </c>
      <c r="D5154" s="594" t="s">
        <v>123</v>
      </c>
      <c r="E5154" s="589" t="s">
        <v>124</v>
      </c>
      <c r="F5154" s="588" t="s">
        <v>103</v>
      </c>
      <c r="G5154" s="595">
        <v>0.08</v>
      </c>
      <c r="H5154" s="590">
        <v>3538558</v>
      </c>
      <c r="I5154" s="596">
        <v>1.9</v>
      </c>
      <c r="J5154" s="591">
        <v>537861</v>
      </c>
    </row>
    <row r="5155" spans="1:10" ht="15" customHeight="1">
      <c r="A5155" s="587"/>
      <c r="B5155" s="291">
        <v>4</v>
      </c>
      <c r="C5155" s="593" t="str">
        <f>_xlfn.CONCAT(Table1[[#This Row],[groupid]],Table1[[#This Row],[Thành phần hao phí]])</f>
        <v>4Cộng</v>
      </c>
      <c r="D5155" s="594"/>
      <c r="E5155" s="589" t="s">
        <v>314</v>
      </c>
      <c r="F5155" s="588"/>
      <c r="G5155" s="595"/>
      <c r="H5155" s="590"/>
      <c r="I5155" s="596"/>
      <c r="J5155" s="591">
        <v>555370</v>
      </c>
    </row>
    <row r="5156" spans="1:10" ht="15" customHeight="1">
      <c r="A5156" s="587">
        <v>6</v>
      </c>
      <c r="B5156" s="291">
        <v>6</v>
      </c>
      <c r="C5156" s="593" t="str">
        <f>_xlfn.CONCAT(Table1[[#This Row],[groupid]],Table1[[#This Row],[Thành phần hao phí]])</f>
        <v>6Đào xúc bùn lên xà lan 400T bằng máy đào gầu dây &lt;1,25m3, (máy đào đứng trên phao thép trọng tải 60T)</v>
      </c>
      <c r="D5156" s="594" t="s">
        <v>63</v>
      </c>
      <c r="E5156" s="589" t="s">
        <v>64</v>
      </c>
      <c r="F5156" s="588" t="s">
        <v>54</v>
      </c>
      <c r="G5156" s="595">
        <v>1</v>
      </c>
      <c r="H5156" s="590"/>
      <c r="I5156" s="596"/>
      <c r="J5156" s="591"/>
    </row>
    <row r="5157" spans="1:10" ht="15" customHeight="1">
      <c r="A5157" s="587"/>
      <c r="B5157" s="291">
        <v>6</v>
      </c>
      <c r="C5157" s="593" t="str">
        <f>_xlfn.CONCAT(Table1[[#This Row],[groupid]],Table1[[#This Row],[Thành phần hao phí]])</f>
        <v>6b) Nhân công</v>
      </c>
      <c r="D5157" s="594"/>
      <c r="E5157" s="589" t="s">
        <v>229</v>
      </c>
      <c r="F5157" s="588"/>
      <c r="G5157" s="595"/>
      <c r="H5157" s="590"/>
      <c r="I5157" s="596"/>
      <c r="J5157" s="591">
        <v>88740</v>
      </c>
    </row>
    <row r="5158" spans="1:10" ht="15" customHeight="1">
      <c r="A5158" s="587"/>
      <c r="B5158" s="291">
        <v>6</v>
      </c>
      <c r="C5158" s="593" t="str">
        <f>_xlfn.CONCAT(Table1[[#This Row],[groupid]],Table1[[#This Row],[Thành phần hao phí]])</f>
        <v>6Nhân công 3,5/7, nhóm 1</v>
      </c>
      <c r="D5158" s="594" t="s">
        <v>96</v>
      </c>
      <c r="E5158" s="589" t="s">
        <v>97</v>
      </c>
      <c r="F5158" s="588" t="s">
        <v>93</v>
      </c>
      <c r="G5158" s="595">
        <v>0.36</v>
      </c>
      <c r="H5158" s="590">
        <v>246500</v>
      </c>
      <c r="I5158" s="596">
        <v>1</v>
      </c>
      <c r="J5158" s="591">
        <v>88740</v>
      </c>
    </row>
    <row r="5159" spans="1:10" ht="15" customHeight="1">
      <c r="A5159" s="587"/>
      <c r="B5159" s="291">
        <v>6</v>
      </c>
      <c r="C5159" s="593" t="str">
        <f>_xlfn.CONCAT(Table1[[#This Row],[groupid]],Table1[[#This Row],[Thành phần hao phí]])</f>
        <v>6c) Máy thi công</v>
      </c>
      <c r="D5159" s="594"/>
      <c r="E5159" s="589" t="s">
        <v>230</v>
      </c>
      <c r="F5159" s="588"/>
      <c r="G5159" s="595"/>
      <c r="H5159" s="590"/>
      <c r="I5159" s="596"/>
      <c r="J5159" s="591">
        <v>1007960</v>
      </c>
    </row>
    <row r="5160" spans="1:10" ht="15" customHeight="1">
      <c r="A5160" s="587"/>
      <c r="B5160" s="291">
        <v>6</v>
      </c>
      <c r="C5160" s="593" t="str">
        <f>_xlfn.CONCAT(Table1[[#This Row],[groupid]],Table1[[#This Row],[Thành phần hao phí]])</f>
        <v>6Máy đào gầu dây 1,2m3</v>
      </c>
      <c r="D5160" s="594" t="s">
        <v>105</v>
      </c>
      <c r="E5160" s="589" t="s">
        <v>106</v>
      </c>
      <c r="F5160" s="588" t="s">
        <v>103</v>
      </c>
      <c r="G5160" s="595">
        <v>0.192</v>
      </c>
      <c r="H5160" s="590">
        <v>3565793</v>
      </c>
      <c r="I5160" s="596">
        <v>1</v>
      </c>
      <c r="J5160" s="591">
        <v>684632</v>
      </c>
    </row>
    <row r="5161" spans="1:10" ht="15" customHeight="1">
      <c r="A5161" s="587"/>
      <c r="B5161" s="291">
        <v>6</v>
      </c>
      <c r="C5161" s="593" t="str">
        <f>_xlfn.CONCAT(Table1[[#This Row],[groupid]],Table1[[#This Row],[Thành phần hao phí]])</f>
        <v>6Sà lan 250T</v>
      </c>
      <c r="D5161" s="594" t="s">
        <v>113</v>
      </c>
      <c r="E5161" s="589" t="s">
        <v>114</v>
      </c>
      <c r="F5161" s="588" t="s">
        <v>103</v>
      </c>
      <c r="G5161" s="595">
        <v>0.192</v>
      </c>
      <c r="H5161" s="590">
        <v>677592</v>
      </c>
      <c r="I5161" s="596">
        <v>1</v>
      </c>
      <c r="J5161" s="591">
        <v>130098</v>
      </c>
    </row>
    <row r="5162" spans="1:10" ht="15" customHeight="1">
      <c r="A5162" s="587"/>
      <c r="B5162" s="291">
        <v>6</v>
      </c>
      <c r="C5162" s="593" t="str">
        <f>_xlfn.CONCAT(Table1[[#This Row],[groupid]],Table1[[#This Row],[Thành phần hao phí]])</f>
        <v>6Phao thép 60T chứa bùn</v>
      </c>
      <c r="D5162" s="594" t="s">
        <v>108</v>
      </c>
      <c r="E5162" s="589" t="s">
        <v>111</v>
      </c>
      <c r="F5162" s="588" t="s">
        <v>103</v>
      </c>
      <c r="G5162" s="595">
        <v>0.192</v>
      </c>
      <c r="H5162" s="590">
        <v>115189</v>
      </c>
      <c r="I5162" s="596">
        <v>1</v>
      </c>
      <c r="J5162" s="591">
        <v>22116</v>
      </c>
    </row>
    <row r="5163" spans="1:10" ht="15" customHeight="1">
      <c r="A5163" s="587"/>
      <c r="B5163" s="291">
        <v>6</v>
      </c>
      <c r="C5163" s="593" t="str">
        <f>_xlfn.CONCAT(Table1[[#This Row],[groupid]],Table1[[#This Row],[Thành phần hao phí]])</f>
        <v>6Sà lan 400T nhận bùn</v>
      </c>
      <c r="D5163" s="594" t="s">
        <v>116</v>
      </c>
      <c r="E5163" s="589" t="s">
        <v>119</v>
      </c>
      <c r="F5163" s="588" t="s">
        <v>103</v>
      </c>
      <c r="G5163" s="595">
        <v>0.192</v>
      </c>
      <c r="H5163" s="590">
        <v>891221</v>
      </c>
      <c r="I5163" s="596">
        <v>1</v>
      </c>
      <c r="J5163" s="591">
        <v>171114</v>
      </c>
    </row>
    <row r="5164" spans="1:10" ht="15" customHeight="1">
      <c r="A5164" s="587"/>
      <c r="B5164" s="291">
        <v>6</v>
      </c>
      <c r="C5164" s="593" t="str">
        <f>_xlfn.CONCAT(Table1[[#This Row],[groupid]],Table1[[#This Row],[Thành phần hao phí]])</f>
        <v>6Cộng</v>
      </c>
      <c r="D5164" s="594"/>
      <c r="E5164" s="589" t="s">
        <v>314</v>
      </c>
      <c r="F5164" s="588"/>
      <c r="G5164" s="595"/>
      <c r="H5164" s="590"/>
      <c r="I5164" s="596"/>
      <c r="J5164" s="591">
        <v>1007960</v>
      </c>
    </row>
    <row r="5165" spans="1:10" ht="15" customHeight="1">
      <c r="A5165" s="587">
        <v>6</v>
      </c>
      <c r="B5165" s="291">
        <v>6</v>
      </c>
      <c r="C5165" s="593" t="str">
        <f>_xlfn.CONCAT(Table1[[#This Row],[groupid]],Table1[[#This Row],[Thành phần hao phí]])</f>
        <v>6Vận chuyển đất, bùn đổ đi bằng tàu kéo 360CV, sà lan 400 tấn, vận chuyển 1 km đầu</v>
      </c>
      <c r="D5165" s="594" t="s">
        <v>57</v>
      </c>
      <c r="E5165" s="589" t="s">
        <v>67</v>
      </c>
      <c r="F5165" s="588" t="s">
        <v>54</v>
      </c>
      <c r="G5165" s="595">
        <v>1</v>
      </c>
      <c r="H5165" s="590"/>
      <c r="I5165" s="596"/>
      <c r="J5165" s="591"/>
    </row>
    <row r="5166" spans="1:10" ht="15" customHeight="1">
      <c r="A5166" s="587"/>
      <c r="B5166" s="291">
        <v>6</v>
      </c>
      <c r="C5166" s="593" t="str">
        <f>_xlfn.CONCAT(Table1[[#This Row],[groupid]],Table1[[#This Row],[Thành phần hao phí]])</f>
        <v>6c) Máy thi công</v>
      </c>
      <c r="D5166" s="594"/>
      <c r="E5166" s="589" t="s">
        <v>230</v>
      </c>
      <c r="F5166" s="588"/>
      <c r="G5166" s="595"/>
      <c r="H5166" s="590"/>
      <c r="I5166" s="596"/>
      <c r="J5166" s="591">
        <v>634088</v>
      </c>
    </row>
    <row r="5167" spans="1:10" ht="15" customHeight="1">
      <c r="A5167" s="587"/>
      <c r="B5167" s="291">
        <v>6</v>
      </c>
      <c r="C5167" s="593" t="str">
        <f>_xlfn.CONCAT(Table1[[#This Row],[groupid]],Table1[[#This Row],[Thành phần hao phí]])</f>
        <v>6Sà lan 400T</v>
      </c>
      <c r="D5167" s="594" t="s">
        <v>116</v>
      </c>
      <c r="E5167" s="589" t="s">
        <v>117</v>
      </c>
      <c r="F5167" s="588" t="s">
        <v>103</v>
      </c>
      <c r="G5167" s="595">
        <v>9.4E-2</v>
      </c>
      <c r="H5167" s="590">
        <v>891221</v>
      </c>
      <c r="I5167" s="596">
        <v>1</v>
      </c>
      <c r="J5167" s="591">
        <v>83775</v>
      </c>
    </row>
    <row r="5168" spans="1:10" ht="15" customHeight="1">
      <c r="A5168" s="587"/>
      <c r="B5168" s="291">
        <v>6</v>
      </c>
      <c r="C5168" s="593" t="str">
        <f>_xlfn.CONCAT(Table1[[#This Row],[groupid]],Table1[[#This Row],[Thành phần hao phí]])</f>
        <v>6Tàu kéo 360CV</v>
      </c>
      <c r="D5168" s="594" t="s">
        <v>120</v>
      </c>
      <c r="E5168" s="589" t="s">
        <v>121</v>
      </c>
      <c r="F5168" s="588" t="s">
        <v>103</v>
      </c>
      <c r="G5168" s="595">
        <v>9.4E-2</v>
      </c>
      <c r="H5168" s="590">
        <v>5854397</v>
      </c>
      <c r="I5168" s="596">
        <v>1</v>
      </c>
      <c r="J5168" s="591">
        <v>550313</v>
      </c>
    </row>
    <row r="5169" spans="1:10" ht="15" customHeight="1">
      <c r="A5169" s="587"/>
      <c r="B5169" s="291">
        <v>6</v>
      </c>
      <c r="C5169" s="593" t="str">
        <f>_xlfn.CONCAT(Table1[[#This Row],[groupid]],Table1[[#This Row],[Thành phần hao phí]])</f>
        <v>6Cộng</v>
      </c>
      <c r="D5169" s="594"/>
      <c r="E5169" s="589" t="s">
        <v>314</v>
      </c>
      <c r="F5169" s="588"/>
      <c r="G5169" s="595"/>
      <c r="H5169" s="590"/>
      <c r="I5169" s="596"/>
      <c r="J5169" s="591">
        <v>634088</v>
      </c>
    </row>
    <row r="5170" spans="1:10" ht="15" customHeight="1">
      <c r="A5170" s="587">
        <v>7</v>
      </c>
      <c r="B5170" s="291">
        <v>7</v>
      </c>
      <c r="C5170" s="593" t="str">
        <f>_xlfn.CONCAT(Table1[[#This Row],[groupid]],Table1[[#This Row],[Thành phần hao phí]])</f>
        <v>7Vận chuyển đất, bùn đổ đi bằng tàu kéo 360CV, sà lan 400 tấn, vận chuyển 1 km tiếp theo, cự ly &lt;= 6km</v>
      </c>
      <c r="D5170" s="594" t="s">
        <v>60</v>
      </c>
      <c r="E5170" s="589" t="s">
        <v>69</v>
      </c>
      <c r="F5170" s="588" t="s">
        <v>54</v>
      </c>
      <c r="G5170" s="595">
        <v>1</v>
      </c>
      <c r="H5170" s="590"/>
      <c r="I5170" s="596"/>
      <c r="J5170" s="591"/>
    </row>
    <row r="5171" spans="1:10" ht="15" customHeight="1">
      <c r="A5171" s="587"/>
      <c r="B5171" s="291">
        <v>7</v>
      </c>
      <c r="C5171" s="593" t="str">
        <f>_xlfn.CONCAT(Table1[[#This Row],[groupid]],Table1[[#This Row],[Thành phần hao phí]])</f>
        <v>7c) Máy thi công</v>
      </c>
      <c r="D5171" s="594"/>
      <c r="E5171" s="589" t="s">
        <v>230</v>
      </c>
      <c r="F5171" s="588"/>
      <c r="G5171" s="595"/>
      <c r="H5171" s="590"/>
      <c r="I5171" s="596"/>
      <c r="J5171" s="591">
        <v>2698247</v>
      </c>
    </row>
    <row r="5172" spans="1:10" ht="15" customHeight="1">
      <c r="A5172" s="587"/>
      <c r="B5172" s="291">
        <v>7</v>
      </c>
      <c r="C5172" s="593" t="str">
        <f>_xlfn.CONCAT(Table1[[#This Row],[groupid]],Table1[[#This Row],[Thành phần hao phí]])</f>
        <v>7Sà lan 400T</v>
      </c>
      <c r="D5172" s="594" t="s">
        <v>116</v>
      </c>
      <c r="E5172" s="589" t="s">
        <v>117</v>
      </c>
      <c r="F5172" s="588" t="s">
        <v>103</v>
      </c>
      <c r="G5172" s="595">
        <v>0.08</v>
      </c>
      <c r="H5172" s="590">
        <v>891221</v>
      </c>
      <c r="I5172" s="596">
        <v>5</v>
      </c>
      <c r="J5172" s="591">
        <v>356488</v>
      </c>
    </row>
    <row r="5173" spans="1:10" ht="15" customHeight="1">
      <c r="A5173" s="587"/>
      <c r="B5173" s="291">
        <v>7</v>
      </c>
      <c r="C5173" s="593" t="str">
        <f>_xlfn.CONCAT(Table1[[#This Row],[groupid]],Table1[[#This Row],[Thành phần hao phí]])</f>
        <v>7Tàu kéo 360CV</v>
      </c>
      <c r="D5173" s="594" t="s">
        <v>120</v>
      </c>
      <c r="E5173" s="589" t="s">
        <v>121</v>
      </c>
      <c r="F5173" s="588" t="s">
        <v>103</v>
      </c>
      <c r="G5173" s="595">
        <v>0.08</v>
      </c>
      <c r="H5173" s="590">
        <v>5854397</v>
      </c>
      <c r="I5173" s="596">
        <v>5</v>
      </c>
      <c r="J5173" s="591">
        <v>2341759</v>
      </c>
    </row>
    <row r="5174" spans="1:10" ht="15" customHeight="1">
      <c r="A5174" s="587"/>
      <c r="B5174" s="291">
        <v>7</v>
      </c>
      <c r="C5174" s="593" t="str">
        <f>_xlfn.CONCAT(Table1[[#This Row],[groupid]],Table1[[#This Row],[Thành phần hao phí]])</f>
        <v>7Cộng</v>
      </c>
      <c r="D5174" s="594"/>
      <c r="E5174" s="589" t="s">
        <v>314</v>
      </c>
      <c r="F5174" s="588"/>
      <c r="G5174" s="595"/>
      <c r="H5174" s="590"/>
      <c r="I5174" s="596"/>
      <c r="J5174" s="591">
        <v>2698247</v>
      </c>
    </row>
    <row r="5175" spans="1:10" ht="15" customHeight="1">
      <c r="A5175" s="587">
        <v>8</v>
      </c>
      <c r="B5175" s="291">
        <v>8</v>
      </c>
      <c r="C5175" s="593" t="str">
        <f>_xlfn.CONCAT(Table1[[#This Row],[groupid]],Table1[[#This Row],[Thành phần hao phí]])</f>
        <v>8Vận chuyển đất, bùn đổ đi bằng tàu kéo 360CV, sà lan 400 tấn, vận chuyển 1 km tiếp theo, cự ly từ 6 - 20km</v>
      </c>
      <c r="D5175" s="594" t="s">
        <v>71</v>
      </c>
      <c r="E5175" s="589" t="s">
        <v>72</v>
      </c>
      <c r="F5175" s="588" t="s">
        <v>54</v>
      </c>
      <c r="G5175" s="595">
        <v>1</v>
      </c>
      <c r="H5175" s="590"/>
      <c r="I5175" s="596"/>
      <c r="J5175" s="591"/>
    </row>
    <row r="5176" spans="1:10" ht="15" customHeight="1">
      <c r="A5176" s="587"/>
      <c r="B5176" s="291">
        <v>8</v>
      </c>
      <c r="C5176" s="593" t="str">
        <f>_xlfn.CONCAT(Table1[[#This Row],[groupid]],Table1[[#This Row],[Thành phần hao phí]])</f>
        <v>8c) Máy thi công</v>
      </c>
      <c r="D5176" s="594"/>
      <c r="E5176" s="589" t="s">
        <v>230</v>
      </c>
      <c r="F5176" s="588"/>
      <c r="G5176" s="595"/>
      <c r="H5176" s="590"/>
      <c r="I5176" s="596"/>
      <c r="J5176" s="591">
        <v>6705145</v>
      </c>
    </row>
    <row r="5177" spans="1:10" ht="15" customHeight="1">
      <c r="A5177" s="587"/>
      <c r="B5177" s="291">
        <v>8</v>
      </c>
      <c r="C5177" s="593" t="str">
        <f>_xlfn.CONCAT(Table1[[#This Row],[groupid]],Table1[[#This Row],[Thành phần hao phí]])</f>
        <v>8Sà lan 400T</v>
      </c>
      <c r="D5177" s="594" t="s">
        <v>116</v>
      </c>
      <c r="E5177" s="589" t="s">
        <v>117</v>
      </c>
      <c r="F5177" s="588" t="s">
        <v>103</v>
      </c>
      <c r="G5177" s="595">
        <v>7.0999999999999994E-2</v>
      </c>
      <c r="H5177" s="590">
        <v>891221</v>
      </c>
      <c r="I5177" s="596">
        <v>14</v>
      </c>
      <c r="J5177" s="591">
        <v>885874</v>
      </c>
    </row>
    <row r="5178" spans="1:10" ht="15" customHeight="1">
      <c r="A5178" s="587"/>
      <c r="B5178" s="291">
        <v>8</v>
      </c>
      <c r="C5178" s="593" t="str">
        <f>_xlfn.CONCAT(Table1[[#This Row],[groupid]],Table1[[#This Row],[Thành phần hao phí]])</f>
        <v>8Tàu kéo 360CV</v>
      </c>
      <c r="D5178" s="594" t="s">
        <v>120</v>
      </c>
      <c r="E5178" s="589" t="s">
        <v>121</v>
      </c>
      <c r="F5178" s="588" t="s">
        <v>103</v>
      </c>
      <c r="G5178" s="595">
        <v>7.0999999999999994E-2</v>
      </c>
      <c r="H5178" s="590">
        <v>5854397</v>
      </c>
      <c r="I5178" s="596">
        <v>14</v>
      </c>
      <c r="J5178" s="591">
        <v>5819271</v>
      </c>
    </row>
    <row r="5179" spans="1:10" ht="15" customHeight="1">
      <c r="A5179" s="587"/>
      <c r="B5179" s="291">
        <v>8</v>
      </c>
      <c r="C5179" s="593" t="str">
        <f>_xlfn.CONCAT(Table1[[#This Row],[groupid]],Table1[[#This Row],[Thành phần hao phí]])</f>
        <v>8Cộng</v>
      </c>
      <c r="D5179" s="594"/>
      <c r="E5179" s="589" t="s">
        <v>314</v>
      </c>
      <c r="F5179" s="588"/>
      <c r="G5179" s="595"/>
      <c r="H5179" s="590"/>
      <c r="I5179" s="596"/>
      <c r="J5179" s="591">
        <v>6705145</v>
      </c>
    </row>
    <row r="5180" spans="1:10" ht="15" customHeight="1">
      <c r="A5180" s="587">
        <v>9</v>
      </c>
      <c r="B5180" s="291">
        <v>9</v>
      </c>
      <c r="C5180" s="593" t="str">
        <f>_xlfn.CONCAT(Table1[[#This Row],[groupid]],Table1[[#This Row],[Thành phần hao phí]])</f>
        <v>9Vận chuyển đất, bùn đổ đi bằng tàu kéo 360CV, sà lan 400 tấn, vận chuyển 1 km tiếp theo, cự ly &gt; 20km</v>
      </c>
      <c r="D5180" s="594" t="s">
        <v>74</v>
      </c>
      <c r="E5180" s="589" t="s">
        <v>75</v>
      </c>
      <c r="F5180" s="588" t="s">
        <v>54</v>
      </c>
      <c r="G5180" s="595">
        <v>1</v>
      </c>
      <c r="H5180" s="590"/>
      <c r="I5180" s="596"/>
      <c r="J5180" s="591"/>
    </row>
    <row r="5181" spans="1:10" ht="15" customHeight="1">
      <c r="A5181" s="587"/>
      <c r="B5181" s="291">
        <v>9</v>
      </c>
      <c r="C5181" s="593" t="str">
        <f>_xlfn.CONCAT(Table1[[#This Row],[groupid]],Table1[[#This Row],[Thành phần hao phí]])</f>
        <v>9c) Máy thi công</v>
      </c>
      <c r="D5181" s="594"/>
      <c r="E5181" s="589" t="s">
        <v>230</v>
      </c>
      <c r="F5181" s="588"/>
      <c r="G5181" s="595"/>
      <c r="H5181" s="590"/>
      <c r="I5181" s="596"/>
      <c r="J5181" s="591">
        <v>279269</v>
      </c>
    </row>
    <row r="5182" spans="1:10" ht="15" customHeight="1">
      <c r="A5182" s="587"/>
      <c r="B5182" s="291">
        <v>9</v>
      </c>
      <c r="C5182" s="593" t="str">
        <f>_xlfn.CONCAT(Table1[[#This Row],[groupid]],Table1[[#This Row],[Thành phần hao phí]])</f>
        <v>9Sà lan 400T</v>
      </c>
      <c r="D5182" s="594" t="s">
        <v>116</v>
      </c>
      <c r="E5182" s="589" t="s">
        <v>117</v>
      </c>
      <c r="F5182" s="588" t="s">
        <v>103</v>
      </c>
      <c r="G5182" s="595">
        <v>6.9000000000000006E-2</v>
      </c>
      <c r="H5182" s="590">
        <v>891221</v>
      </c>
      <c r="I5182" s="596">
        <v>0.6</v>
      </c>
      <c r="J5182" s="591">
        <v>36897</v>
      </c>
    </row>
    <row r="5183" spans="1:10" ht="15" customHeight="1">
      <c r="A5183" s="587"/>
      <c r="B5183" s="291">
        <v>9</v>
      </c>
      <c r="C5183" s="593" t="str">
        <f>_xlfn.CONCAT(Table1[[#This Row],[groupid]],Table1[[#This Row],[Thành phần hao phí]])</f>
        <v>9Tàu kéo 360CV</v>
      </c>
      <c r="D5183" s="594" t="s">
        <v>120</v>
      </c>
      <c r="E5183" s="589" t="s">
        <v>121</v>
      </c>
      <c r="F5183" s="588" t="s">
        <v>103</v>
      </c>
      <c r="G5183" s="595">
        <v>6.9000000000000006E-2</v>
      </c>
      <c r="H5183" s="590">
        <v>5854397</v>
      </c>
      <c r="I5183" s="596">
        <v>0.6</v>
      </c>
      <c r="J5183" s="591">
        <v>242372</v>
      </c>
    </row>
    <row r="5184" spans="1:10" ht="15" customHeight="1">
      <c r="A5184" s="587"/>
      <c r="B5184" s="291">
        <v>9</v>
      </c>
      <c r="C5184" s="593" t="str">
        <f>_xlfn.CONCAT(Table1[[#This Row],[groupid]],Table1[[#This Row],[Thành phần hao phí]])</f>
        <v>9Cộng</v>
      </c>
      <c r="D5184" s="594"/>
      <c r="E5184" s="589" t="s">
        <v>314</v>
      </c>
      <c r="F5184" s="588"/>
      <c r="G5184" s="595"/>
      <c r="H5184" s="590"/>
      <c r="I5184" s="596"/>
      <c r="J5184" s="591">
        <v>279269</v>
      </c>
    </row>
    <row r="5185" spans="1:10" ht="15" customHeight="1">
      <c r="A5185" s="587">
        <v>9</v>
      </c>
      <c r="B5185" s="291">
        <v>9</v>
      </c>
      <c r="C5185" s="593" t="str">
        <f>_xlfn.CONCAT(Table1[[#This Row],[groupid]],Table1[[#This Row],[Thành phần hao phí]])</f>
        <v>9Vận chuyển đất từ sà lan 400T lên bờ bằng máy đào gầu dây 1,2m3, chiều cao đổ đất &lt;= 3m, bùn đặc</v>
      </c>
      <c r="D5185" s="594" t="s">
        <v>63</v>
      </c>
      <c r="E5185" s="589" t="s">
        <v>77</v>
      </c>
      <c r="F5185" s="588" t="s">
        <v>54</v>
      </c>
      <c r="G5185" s="595">
        <v>1</v>
      </c>
      <c r="H5185" s="590"/>
      <c r="I5185" s="596"/>
      <c r="J5185" s="591"/>
    </row>
    <row r="5186" spans="1:10" ht="15" customHeight="1">
      <c r="A5186" s="587"/>
      <c r="B5186" s="291">
        <v>9</v>
      </c>
      <c r="C5186" s="593" t="str">
        <f>_xlfn.CONCAT(Table1[[#This Row],[groupid]],Table1[[#This Row],[Thành phần hao phí]])</f>
        <v>9b) Nhân công</v>
      </c>
      <c r="D5186" s="594"/>
      <c r="E5186" s="589" t="s">
        <v>229</v>
      </c>
      <c r="F5186" s="588"/>
      <c r="G5186" s="595"/>
      <c r="H5186" s="590"/>
      <c r="I5186" s="596"/>
      <c r="J5186" s="591">
        <v>88740</v>
      </c>
    </row>
    <row r="5187" spans="1:10" ht="15" customHeight="1">
      <c r="A5187" s="587"/>
      <c r="B5187" s="291">
        <v>9</v>
      </c>
      <c r="C5187" s="593" t="str">
        <f>_xlfn.CONCAT(Table1[[#This Row],[groupid]],Table1[[#This Row],[Thành phần hao phí]])</f>
        <v>9Nhân công 3,5/7, nhóm 1</v>
      </c>
      <c r="D5187" s="594" t="s">
        <v>96</v>
      </c>
      <c r="E5187" s="589" t="s">
        <v>97</v>
      </c>
      <c r="F5187" s="588" t="s">
        <v>93</v>
      </c>
      <c r="G5187" s="595">
        <v>0.36</v>
      </c>
      <c r="H5187" s="590">
        <v>246500</v>
      </c>
      <c r="I5187" s="596">
        <v>1</v>
      </c>
      <c r="J5187" s="591">
        <v>88740</v>
      </c>
    </row>
    <row r="5188" spans="1:10" ht="15" customHeight="1">
      <c r="A5188" s="587"/>
      <c r="B5188" s="291">
        <v>9</v>
      </c>
      <c r="C5188" s="593" t="str">
        <f>_xlfn.CONCAT(Table1[[#This Row],[groupid]],Table1[[#This Row],[Thành phần hao phí]])</f>
        <v>9c) Máy thi công</v>
      </c>
      <c r="D5188" s="594"/>
      <c r="E5188" s="589" t="s">
        <v>230</v>
      </c>
      <c r="F5188" s="588"/>
      <c r="G5188" s="595"/>
      <c r="H5188" s="590"/>
      <c r="I5188" s="596"/>
      <c r="J5188" s="591">
        <v>985844</v>
      </c>
    </row>
    <row r="5189" spans="1:10" ht="15" customHeight="1">
      <c r="A5189" s="587"/>
      <c r="B5189" s="291">
        <v>9</v>
      </c>
      <c r="C5189" s="593" t="str">
        <f>_xlfn.CONCAT(Table1[[#This Row],[groupid]],Table1[[#This Row],[Thành phần hao phí]])</f>
        <v>9Máy đào gầu dây 1,2m3</v>
      </c>
      <c r="D5189" s="594" t="s">
        <v>105</v>
      </c>
      <c r="E5189" s="589" t="s">
        <v>106</v>
      </c>
      <c r="F5189" s="588" t="s">
        <v>103</v>
      </c>
      <c r="G5189" s="595">
        <v>0.192</v>
      </c>
      <c r="H5189" s="590">
        <v>3565793</v>
      </c>
      <c r="I5189" s="596">
        <v>1</v>
      </c>
      <c r="J5189" s="591">
        <v>684632</v>
      </c>
    </row>
    <row r="5190" spans="1:10" ht="15" customHeight="1">
      <c r="A5190" s="587"/>
      <c r="B5190" s="291">
        <v>9</v>
      </c>
      <c r="C5190" s="593" t="str">
        <f>_xlfn.CONCAT(Table1[[#This Row],[groupid]],Table1[[#This Row],[Thành phần hao phí]])</f>
        <v>9Sà lan 250T</v>
      </c>
      <c r="D5190" s="594" t="s">
        <v>113</v>
      </c>
      <c r="E5190" s="589" t="s">
        <v>114</v>
      </c>
      <c r="F5190" s="588" t="s">
        <v>103</v>
      </c>
      <c r="G5190" s="595">
        <v>0.192</v>
      </c>
      <c r="H5190" s="590">
        <v>677592</v>
      </c>
      <c r="I5190" s="596">
        <v>1</v>
      </c>
      <c r="J5190" s="591">
        <v>130098</v>
      </c>
    </row>
    <row r="5191" spans="1:10" ht="15" customHeight="1">
      <c r="A5191" s="587"/>
      <c r="B5191" s="291">
        <v>9</v>
      </c>
      <c r="C5191" s="593" t="str">
        <f>_xlfn.CONCAT(Table1[[#This Row],[groupid]],Table1[[#This Row],[Thành phần hao phí]])</f>
        <v>9Sà lan 400T</v>
      </c>
      <c r="D5191" s="594" t="s">
        <v>116</v>
      </c>
      <c r="E5191" s="589" t="s">
        <v>117</v>
      </c>
      <c r="F5191" s="588" t="s">
        <v>103</v>
      </c>
      <c r="G5191" s="595">
        <v>0.192</v>
      </c>
      <c r="H5191" s="590">
        <v>891221</v>
      </c>
      <c r="I5191" s="596">
        <v>1</v>
      </c>
      <c r="J5191" s="591">
        <v>171114</v>
      </c>
    </row>
    <row r="5192" spans="1:10" ht="15" customHeight="1">
      <c r="A5192" s="587"/>
      <c r="B5192" s="291">
        <v>9</v>
      </c>
      <c r="C5192" s="593" t="str">
        <f>_xlfn.CONCAT(Table1[[#This Row],[groupid]],Table1[[#This Row],[Thành phần hao phí]])</f>
        <v>9Cộng</v>
      </c>
      <c r="D5192" s="594"/>
      <c r="E5192" s="589" t="s">
        <v>314</v>
      </c>
      <c r="F5192" s="588"/>
      <c r="G5192" s="595"/>
      <c r="H5192" s="590"/>
      <c r="I5192" s="596"/>
      <c r="J5192" s="591">
        <v>985844</v>
      </c>
    </row>
    <row r="5193" spans="1:10" ht="15" customHeight="1">
      <c r="A5193" s="587">
        <v>11</v>
      </c>
      <c r="B5193" s="291">
        <v>11</v>
      </c>
      <c r="C5193" s="593" t="str">
        <f>_xlfn.CONCAT(Table1[[#This Row],[groupid]],Table1[[#This Row],[Thành phần hao phí]])</f>
        <v>110</v>
      </c>
      <c r="D5193" s="594">
        <v>0</v>
      </c>
      <c r="E5193" s="589">
        <v>0</v>
      </c>
      <c r="F5193" s="588">
        <v>0</v>
      </c>
      <c r="G5193" s="595">
        <v>1</v>
      </c>
      <c r="H5193" s="590"/>
      <c r="I5193" s="596"/>
      <c r="J5193" s="591"/>
    </row>
    <row r="5194" spans="1:10" ht="15" customHeight="1">
      <c r="A5194" s="587"/>
      <c r="B5194" s="291">
        <v>11</v>
      </c>
      <c r="C5194" s="593" t="str">
        <f>_xlfn.CONCAT(Table1[[#This Row],[groupid]],Table1[[#This Row],[Thành phần hao phí]])</f>
        <v>11b) Nhân công</v>
      </c>
      <c r="D5194" s="594"/>
      <c r="E5194" s="589" t="s">
        <v>229</v>
      </c>
      <c r="F5194" s="588"/>
      <c r="G5194" s="595"/>
      <c r="H5194" s="590"/>
      <c r="I5194" s="596"/>
      <c r="J5194" s="591">
        <v>243933</v>
      </c>
    </row>
    <row r="5195" spans="1:10" ht="15" customHeight="1">
      <c r="A5195" s="587"/>
      <c r="B5195" s="291">
        <v>11</v>
      </c>
      <c r="C5195" s="593" t="str">
        <f>_xlfn.CONCAT(Table1[[#This Row],[groupid]],Table1[[#This Row],[Thành phần hao phí]])</f>
        <v>11Nhân công 3,5/7, nhóm 1</v>
      </c>
      <c r="D5195" s="594" t="s">
        <v>96</v>
      </c>
      <c r="E5195" s="589" t="s">
        <v>97</v>
      </c>
      <c r="F5195" s="588" t="s">
        <v>93</v>
      </c>
      <c r="G5195" s="595">
        <v>0.36</v>
      </c>
      <c r="H5195" s="590">
        <v>677592</v>
      </c>
      <c r="I5195" s="596">
        <v>1</v>
      </c>
      <c r="J5195" s="591">
        <v>243933</v>
      </c>
    </row>
    <row r="5196" spans="1:10" ht="15" customHeight="1">
      <c r="A5196" s="587"/>
      <c r="B5196" s="291">
        <v>11</v>
      </c>
      <c r="C5196" s="593" t="str">
        <f>_xlfn.CONCAT(Table1[[#This Row],[groupid]],Table1[[#This Row],[Thành phần hao phí]])</f>
        <v>11c) Máy thi công</v>
      </c>
      <c r="D5196" s="594"/>
      <c r="E5196" s="589" t="s">
        <v>230</v>
      </c>
      <c r="F5196" s="588"/>
      <c r="G5196" s="595"/>
      <c r="H5196" s="590"/>
      <c r="I5196" s="596"/>
      <c r="J5196" s="591">
        <v>679403</v>
      </c>
    </row>
    <row r="5197" spans="1:10" ht="15" customHeight="1">
      <c r="A5197" s="587"/>
      <c r="B5197" s="291">
        <v>11</v>
      </c>
      <c r="C5197" s="593" t="str">
        <f>_xlfn.CONCAT(Table1[[#This Row],[groupid]],Table1[[#This Row],[Thành phần hao phí]])</f>
        <v>11Máy đào gầu dây 1,2m3</v>
      </c>
      <c r="D5197" s="594" t="s">
        <v>105</v>
      </c>
      <c r="E5197" s="589" t="s">
        <v>106</v>
      </c>
      <c r="F5197" s="588" t="s">
        <v>103</v>
      </c>
      <c r="G5197" s="595">
        <v>0.192</v>
      </c>
      <c r="H5197" s="590">
        <v>3538558</v>
      </c>
      <c r="I5197" s="596">
        <v>1</v>
      </c>
      <c r="J5197" s="591">
        <v>679403</v>
      </c>
    </row>
    <row r="5198" spans="1:10" ht="15" customHeight="1">
      <c r="A5198" s="587"/>
      <c r="B5198" s="291">
        <v>11</v>
      </c>
      <c r="C5198" s="593" t="str">
        <f>_xlfn.CONCAT(Table1[[#This Row],[groupid]],Table1[[#This Row],[Thành phần hao phí]])</f>
        <v>11Sà lan 250T</v>
      </c>
      <c r="D5198" s="594" t="s">
        <v>113</v>
      </c>
      <c r="E5198" s="589" t="s">
        <v>114</v>
      </c>
      <c r="F5198" s="588" t="s">
        <v>103</v>
      </c>
      <c r="G5198" s="595">
        <v>0.192</v>
      </c>
      <c r="H5198" s="590">
        <v>0</v>
      </c>
      <c r="I5198" s="596">
        <v>1</v>
      </c>
      <c r="J5198" s="591">
        <v>0</v>
      </c>
    </row>
    <row r="5199" spans="1:10" ht="15" customHeight="1">
      <c r="A5199" s="587"/>
      <c r="B5199" s="291">
        <v>11</v>
      </c>
      <c r="C5199" s="593" t="str">
        <f>_xlfn.CONCAT(Table1[[#This Row],[groupid]],Table1[[#This Row],[Thành phần hao phí]])</f>
        <v>11Sà lan 400T</v>
      </c>
      <c r="D5199" s="594" t="s">
        <v>116</v>
      </c>
      <c r="E5199" s="589" t="s">
        <v>117</v>
      </c>
      <c r="F5199" s="588" t="s">
        <v>103</v>
      </c>
      <c r="G5199" s="595">
        <v>0.192</v>
      </c>
      <c r="H5199" s="590">
        <v>0</v>
      </c>
      <c r="I5199" s="596">
        <v>1</v>
      </c>
      <c r="J5199" s="591">
        <v>0</v>
      </c>
    </row>
    <row r="5200" spans="1:10" ht="15" customHeight="1">
      <c r="A5200" s="587"/>
      <c r="B5200" s="291">
        <v>11</v>
      </c>
      <c r="C5200" s="593" t="str">
        <f>_xlfn.CONCAT(Table1[[#This Row],[groupid]],Table1[[#This Row],[Thành phần hao phí]])</f>
        <v>11Cộng</v>
      </c>
      <c r="D5200" s="594"/>
      <c r="E5200" s="589" t="s">
        <v>314</v>
      </c>
      <c r="F5200" s="588"/>
      <c r="G5200" s="595"/>
      <c r="H5200" s="590"/>
      <c r="I5200" s="596"/>
      <c r="J5200" s="591">
        <v>679403</v>
      </c>
    </row>
    <row r="5201" spans="1:10" ht="15" customHeight="1">
      <c r="A5201" s="587">
        <v>19</v>
      </c>
      <c r="B5201" s="291">
        <v>19</v>
      </c>
      <c r="C5201" s="593" t="str">
        <f>_xlfn.CONCAT(Table1[[#This Row],[groupid]],Table1[[#This Row],[Thành phần hao phí]])</f>
        <v>190</v>
      </c>
      <c r="D5201" s="594">
        <v>0</v>
      </c>
      <c r="E5201" s="589">
        <v>0</v>
      </c>
      <c r="F5201" s="588">
        <v>0</v>
      </c>
      <c r="G5201" s="595">
        <v>1</v>
      </c>
      <c r="H5201" s="590"/>
      <c r="I5201" s="596"/>
      <c r="J5201" s="591"/>
    </row>
    <row r="5202" spans="1:10" ht="15" customHeight="1">
      <c r="A5202" s="587"/>
      <c r="B5202" s="291">
        <v>19</v>
      </c>
      <c r="C5202" s="593" t="str">
        <f>_xlfn.CONCAT(Table1[[#This Row],[groupid]],Table1[[#This Row],[Thành phần hao phí]])</f>
        <v>19b) Nhân công</v>
      </c>
      <c r="D5202" s="594"/>
      <c r="E5202" s="589" t="s">
        <v>229</v>
      </c>
      <c r="F5202" s="588"/>
      <c r="G5202" s="595"/>
      <c r="H5202" s="590"/>
      <c r="I5202" s="596"/>
      <c r="J5202" s="591">
        <v>0</v>
      </c>
    </row>
    <row r="5203" spans="1:10" ht="15" customHeight="1">
      <c r="A5203" s="587"/>
      <c r="B5203" s="291">
        <v>19</v>
      </c>
      <c r="C5203" s="593" t="str">
        <f>_xlfn.CONCAT(Table1[[#This Row],[groupid]],Table1[[#This Row],[Thành phần hao phí]])</f>
        <v>19Nhân công 3,5/7, nhóm 1</v>
      </c>
      <c r="D5203" s="594" t="s">
        <v>96</v>
      </c>
      <c r="E5203" s="589" t="s">
        <v>97</v>
      </c>
      <c r="F5203" s="588" t="s">
        <v>93</v>
      </c>
      <c r="G5203" s="595">
        <v>0.36</v>
      </c>
      <c r="H5203" s="590">
        <v>0</v>
      </c>
      <c r="I5203" s="596">
        <v>1</v>
      </c>
      <c r="J5203" s="591">
        <v>0</v>
      </c>
    </row>
    <row r="5204" spans="1:10" ht="15" customHeight="1">
      <c r="A5204" s="587"/>
      <c r="B5204" s="291">
        <v>19</v>
      </c>
      <c r="C5204" s="593" t="str">
        <f>_xlfn.CONCAT(Table1[[#This Row],[groupid]],Table1[[#This Row],[Thành phần hao phí]])</f>
        <v>19c) Máy thi công</v>
      </c>
      <c r="D5204" s="594"/>
      <c r="E5204" s="589" t="s">
        <v>230</v>
      </c>
      <c r="F5204" s="588"/>
      <c r="G5204" s="595"/>
      <c r="H5204" s="590"/>
      <c r="I5204" s="596"/>
      <c r="J5204" s="591">
        <v>0</v>
      </c>
    </row>
    <row r="5205" spans="1:10" ht="15" customHeight="1">
      <c r="A5205" s="587"/>
      <c r="B5205" s="291">
        <v>19</v>
      </c>
      <c r="C5205" s="593" t="str">
        <f>_xlfn.CONCAT(Table1[[#This Row],[groupid]],Table1[[#This Row],[Thành phần hao phí]])</f>
        <v>19Máy đào gầu dây 1,2m3</v>
      </c>
      <c r="D5205" s="594" t="s">
        <v>105</v>
      </c>
      <c r="E5205" s="589" t="s">
        <v>106</v>
      </c>
      <c r="F5205" s="588" t="s">
        <v>103</v>
      </c>
      <c r="G5205" s="595">
        <v>0.192</v>
      </c>
      <c r="H5205" s="590">
        <v>0</v>
      </c>
      <c r="I5205" s="596">
        <v>1</v>
      </c>
      <c r="J5205" s="591">
        <v>0</v>
      </c>
    </row>
    <row r="5206" spans="1:10" ht="15" customHeight="1">
      <c r="A5206" s="587"/>
      <c r="B5206" s="291">
        <v>19</v>
      </c>
      <c r="C5206" s="593" t="str">
        <f>_xlfn.CONCAT(Table1[[#This Row],[groupid]],Table1[[#This Row],[Thành phần hao phí]])</f>
        <v>19Sà lan 250T</v>
      </c>
      <c r="D5206" s="594" t="s">
        <v>113</v>
      </c>
      <c r="E5206" s="589" t="s">
        <v>114</v>
      </c>
      <c r="F5206" s="588" t="s">
        <v>103</v>
      </c>
      <c r="G5206" s="595">
        <v>0.192</v>
      </c>
      <c r="H5206" s="590">
        <v>0</v>
      </c>
      <c r="I5206" s="596">
        <v>1</v>
      </c>
      <c r="J5206" s="591">
        <v>0</v>
      </c>
    </row>
    <row r="5207" spans="1:10" ht="15" customHeight="1">
      <c r="A5207" s="587"/>
      <c r="B5207" s="291">
        <v>19</v>
      </c>
      <c r="C5207" s="593" t="str">
        <f>_xlfn.CONCAT(Table1[[#This Row],[groupid]],Table1[[#This Row],[Thành phần hao phí]])</f>
        <v>19Sà lan 400T</v>
      </c>
      <c r="D5207" s="594" t="s">
        <v>116</v>
      </c>
      <c r="E5207" s="589" t="s">
        <v>117</v>
      </c>
      <c r="F5207" s="588" t="s">
        <v>103</v>
      </c>
      <c r="G5207" s="595">
        <v>0.192</v>
      </c>
      <c r="H5207" s="590">
        <v>0</v>
      </c>
      <c r="I5207" s="596">
        <v>1</v>
      </c>
      <c r="J5207" s="591">
        <v>0</v>
      </c>
    </row>
    <row r="5208" spans="1:10" ht="15" customHeight="1">
      <c r="A5208" s="587"/>
      <c r="B5208" s="291">
        <v>19</v>
      </c>
      <c r="C5208" s="593" t="str">
        <f>_xlfn.CONCAT(Table1[[#This Row],[groupid]],Table1[[#This Row],[Thành phần hao phí]])</f>
        <v>19Cộng</v>
      </c>
      <c r="D5208" s="594"/>
      <c r="E5208" s="589" t="s">
        <v>314</v>
      </c>
      <c r="F5208" s="588"/>
      <c r="G5208" s="595"/>
      <c r="H5208" s="590"/>
      <c r="I5208" s="596"/>
      <c r="J5208" s="591">
        <v>0</v>
      </c>
    </row>
    <row r="5209" spans="1:10" ht="15" customHeight="1">
      <c r="A5209" s="587">
        <v>13</v>
      </c>
      <c r="B5209" s="291">
        <v>13</v>
      </c>
      <c r="C5209" s="593" t="str">
        <f>_xlfn.CONCAT(Table1[[#This Row],[groupid]],Table1[[#This Row],[Thành phần hao phí]])</f>
        <v>130</v>
      </c>
      <c r="D5209" s="594">
        <v>0</v>
      </c>
      <c r="E5209" s="589">
        <v>0</v>
      </c>
      <c r="F5209" s="588">
        <v>0</v>
      </c>
      <c r="G5209" s="595">
        <v>1</v>
      </c>
      <c r="H5209" s="590"/>
      <c r="I5209" s="596"/>
      <c r="J5209" s="591"/>
    </row>
    <row r="5210" spans="1:10" ht="15" customHeight="1">
      <c r="A5210" s="587"/>
      <c r="B5210" s="291">
        <v>13</v>
      </c>
      <c r="C5210" s="593" t="str">
        <f>_xlfn.CONCAT(Table1[[#This Row],[groupid]],Table1[[#This Row],[Thành phần hao phí]])</f>
        <v>13b) Nhân công</v>
      </c>
      <c r="D5210" s="594"/>
      <c r="E5210" s="589" t="s">
        <v>229</v>
      </c>
      <c r="F5210" s="588"/>
      <c r="G5210" s="595"/>
      <c r="H5210" s="590"/>
      <c r="I5210" s="596"/>
      <c r="J5210" s="591">
        <v>0</v>
      </c>
    </row>
    <row r="5211" spans="1:10" ht="15" customHeight="1">
      <c r="A5211" s="587"/>
      <c r="B5211" s="291">
        <v>13</v>
      </c>
      <c r="C5211" s="593" t="str">
        <f>_xlfn.CONCAT(Table1[[#This Row],[groupid]],Table1[[#This Row],[Thành phần hao phí]])</f>
        <v>13Nhân công 3,5/7, nhóm 1</v>
      </c>
      <c r="D5211" s="594" t="s">
        <v>96</v>
      </c>
      <c r="E5211" s="589" t="s">
        <v>97</v>
      </c>
      <c r="F5211" s="588" t="s">
        <v>93</v>
      </c>
      <c r="G5211" s="595">
        <v>0.36</v>
      </c>
      <c r="H5211" s="590">
        <v>0</v>
      </c>
      <c r="I5211" s="596">
        <v>1</v>
      </c>
      <c r="J5211" s="591">
        <v>0</v>
      </c>
    </row>
    <row r="5212" spans="1:10" ht="15" customHeight="1">
      <c r="A5212" s="587"/>
      <c r="B5212" s="291">
        <v>13</v>
      </c>
      <c r="C5212" s="593" t="str">
        <f>_xlfn.CONCAT(Table1[[#This Row],[groupid]],Table1[[#This Row],[Thành phần hao phí]])</f>
        <v>13c) Máy thi công</v>
      </c>
      <c r="D5212" s="594"/>
      <c r="E5212" s="589" t="s">
        <v>230</v>
      </c>
      <c r="F5212" s="588"/>
      <c r="G5212" s="595"/>
      <c r="H5212" s="590"/>
      <c r="I5212" s="596"/>
      <c r="J5212" s="591">
        <v>0</v>
      </c>
    </row>
    <row r="5213" spans="1:10" ht="15" customHeight="1">
      <c r="A5213" s="587"/>
      <c r="B5213" s="291">
        <v>13</v>
      </c>
      <c r="C5213" s="593" t="str">
        <f>_xlfn.CONCAT(Table1[[#This Row],[groupid]],Table1[[#This Row],[Thành phần hao phí]])</f>
        <v>13Máy đào gầu dây 1,2m3</v>
      </c>
      <c r="D5213" s="594" t="s">
        <v>105</v>
      </c>
      <c r="E5213" s="589" t="s">
        <v>106</v>
      </c>
      <c r="F5213" s="588" t="s">
        <v>103</v>
      </c>
      <c r="G5213" s="595">
        <v>0.192</v>
      </c>
      <c r="H5213" s="590">
        <v>0</v>
      </c>
      <c r="I5213" s="596">
        <v>1</v>
      </c>
      <c r="J5213" s="591">
        <v>0</v>
      </c>
    </row>
    <row r="5214" spans="1:10" ht="15" customHeight="1">
      <c r="A5214" s="587"/>
      <c r="B5214" s="291">
        <v>13</v>
      </c>
      <c r="C5214" s="593" t="str">
        <f>_xlfn.CONCAT(Table1[[#This Row],[groupid]],Table1[[#This Row],[Thành phần hao phí]])</f>
        <v>13Sà lan 250T</v>
      </c>
      <c r="D5214" s="594" t="s">
        <v>113</v>
      </c>
      <c r="E5214" s="589" t="s">
        <v>114</v>
      </c>
      <c r="F5214" s="588" t="s">
        <v>103</v>
      </c>
      <c r="G5214" s="595">
        <v>0.192</v>
      </c>
      <c r="H5214" s="590">
        <v>0</v>
      </c>
      <c r="I5214" s="596">
        <v>1</v>
      </c>
      <c r="J5214" s="591">
        <v>0</v>
      </c>
    </row>
    <row r="5215" spans="1:10" ht="15" customHeight="1">
      <c r="A5215" s="587"/>
      <c r="B5215" s="291">
        <v>13</v>
      </c>
      <c r="C5215" s="593" t="str">
        <f>_xlfn.CONCAT(Table1[[#This Row],[groupid]],Table1[[#This Row],[Thành phần hao phí]])</f>
        <v>13Sà lan 400T</v>
      </c>
      <c r="D5215" s="594" t="s">
        <v>116</v>
      </c>
      <c r="E5215" s="589" t="s">
        <v>117</v>
      </c>
      <c r="F5215" s="588" t="s">
        <v>103</v>
      </c>
      <c r="G5215" s="595">
        <v>0.192</v>
      </c>
      <c r="H5215" s="590">
        <v>0</v>
      </c>
      <c r="I5215" s="596">
        <v>1</v>
      </c>
      <c r="J5215" s="591">
        <v>0</v>
      </c>
    </row>
    <row r="5216" spans="1:10" ht="15" customHeight="1">
      <c r="A5216" s="587"/>
      <c r="B5216" s="291">
        <v>13</v>
      </c>
      <c r="C5216" s="593" t="str">
        <f>_xlfn.CONCAT(Table1[[#This Row],[groupid]],Table1[[#This Row],[Thành phần hao phí]])</f>
        <v>13Cộng</v>
      </c>
      <c r="D5216" s="594"/>
      <c r="E5216" s="589" t="s">
        <v>314</v>
      </c>
      <c r="F5216" s="588"/>
      <c r="G5216" s="595"/>
      <c r="H5216" s="590"/>
      <c r="I5216" s="596"/>
      <c r="J5216" s="591">
        <v>0</v>
      </c>
    </row>
    <row r="5217" spans="1:10" ht="15" customHeight="1">
      <c r="A5217" s="587">
        <v>14</v>
      </c>
      <c r="B5217" s="291">
        <v>14</v>
      </c>
      <c r="C5217" s="593" t="str">
        <f>_xlfn.CONCAT(Table1[[#This Row],[groupid]],Table1[[#This Row],[Thành phần hao phí]])</f>
        <v>140</v>
      </c>
      <c r="D5217" s="594">
        <v>0</v>
      </c>
      <c r="E5217" s="589">
        <v>0</v>
      </c>
      <c r="F5217" s="588">
        <v>0</v>
      </c>
      <c r="G5217" s="595">
        <v>1</v>
      </c>
      <c r="H5217" s="590"/>
      <c r="I5217" s="596"/>
      <c r="J5217" s="591"/>
    </row>
    <row r="5218" spans="1:10" ht="15" customHeight="1">
      <c r="A5218" s="587"/>
      <c r="B5218" s="291">
        <v>14</v>
      </c>
      <c r="C5218" s="593" t="str">
        <f>_xlfn.CONCAT(Table1[[#This Row],[groupid]],Table1[[#This Row],[Thành phần hao phí]])</f>
        <v>14b) Nhân công</v>
      </c>
      <c r="D5218" s="594"/>
      <c r="E5218" s="589" t="s">
        <v>229</v>
      </c>
      <c r="F5218" s="588"/>
      <c r="G5218" s="595"/>
      <c r="H5218" s="590"/>
      <c r="I5218" s="596"/>
      <c r="J5218" s="591">
        <v>0</v>
      </c>
    </row>
    <row r="5219" spans="1:10" ht="15" customHeight="1">
      <c r="A5219" s="587"/>
      <c r="B5219" s="291">
        <v>14</v>
      </c>
      <c r="C5219" s="593" t="str">
        <f>_xlfn.CONCAT(Table1[[#This Row],[groupid]],Table1[[#This Row],[Thành phần hao phí]])</f>
        <v>14Nhân công 3,5/7, nhóm 1</v>
      </c>
      <c r="D5219" s="594" t="s">
        <v>96</v>
      </c>
      <c r="E5219" s="589" t="s">
        <v>97</v>
      </c>
      <c r="F5219" s="588" t="s">
        <v>93</v>
      </c>
      <c r="G5219" s="595">
        <v>0.36</v>
      </c>
      <c r="H5219" s="590">
        <v>0</v>
      </c>
      <c r="I5219" s="596">
        <v>1</v>
      </c>
      <c r="J5219" s="591">
        <v>0</v>
      </c>
    </row>
    <row r="5220" spans="1:10" ht="15" customHeight="1">
      <c r="A5220" s="587"/>
      <c r="B5220" s="291">
        <v>14</v>
      </c>
      <c r="C5220" s="593" t="str">
        <f>_xlfn.CONCAT(Table1[[#This Row],[groupid]],Table1[[#This Row],[Thành phần hao phí]])</f>
        <v>14c) Máy thi công</v>
      </c>
      <c r="D5220" s="594"/>
      <c r="E5220" s="589" t="s">
        <v>230</v>
      </c>
      <c r="F5220" s="588"/>
      <c r="G5220" s="595"/>
      <c r="H5220" s="590"/>
      <c r="I5220" s="596"/>
      <c r="J5220" s="591">
        <v>0</v>
      </c>
    </row>
    <row r="5221" spans="1:10" ht="15" customHeight="1">
      <c r="A5221" s="587"/>
      <c r="B5221" s="291">
        <v>14</v>
      </c>
      <c r="C5221" s="593" t="str">
        <f>_xlfn.CONCAT(Table1[[#This Row],[groupid]],Table1[[#This Row],[Thành phần hao phí]])</f>
        <v>14Máy đào gầu dây 1,2m3</v>
      </c>
      <c r="D5221" s="594" t="s">
        <v>105</v>
      </c>
      <c r="E5221" s="589" t="s">
        <v>106</v>
      </c>
      <c r="F5221" s="588" t="s">
        <v>103</v>
      </c>
      <c r="G5221" s="595">
        <v>0.192</v>
      </c>
      <c r="H5221" s="590">
        <v>0</v>
      </c>
      <c r="I5221" s="596">
        <v>1</v>
      </c>
      <c r="J5221" s="591">
        <v>0</v>
      </c>
    </row>
    <row r="5222" spans="1:10" ht="15" customHeight="1">
      <c r="A5222" s="587"/>
      <c r="B5222" s="291">
        <v>14</v>
      </c>
      <c r="C5222" s="593" t="str">
        <f>_xlfn.CONCAT(Table1[[#This Row],[groupid]],Table1[[#This Row],[Thành phần hao phí]])</f>
        <v>14Sà lan 250T</v>
      </c>
      <c r="D5222" s="594" t="s">
        <v>113</v>
      </c>
      <c r="E5222" s="589" t="s">
        <v>114</v>
      </c>
      <c r="F5222" s="588" t="s">
        <v>103</v>
      </c>
      <c r="G5222" s="595">
        <v>0.192</v>
      </c>
      <c r="H5222" s="590">
        <v>0</v>
      </c>
      <c r="I5222" s="596">
        <v>1</v>
      </c>
      <c r="J5222" s="591">
        <v>0</v>
      </c>
    </row>
    <row r="5223" spans="1:10" ht="15" customHeight="1">
      <c r="A5223" s="587"/>
      <c r="B5223" s="291">
        <v>14</v>
      </c>
      <c r="C5223" s="593" t="str">
        <f>_xlfn.CONCAT(Table1[[#This Row],[groupid]],Table1[[#This Row],[Thành phần hao phí]])</f>
        <v>14Sà lan 400T</v>
      </c>
      <c r="D5223" s="594" t="s">
        <v>116</v>
      </c>
      <c r="E5223" s="589" t="s">
        <v>117</v>
      </c>
      <c r="F5223" s="588" t="s">
        <v>103</v>
      </c>
      <c r="G5223" s="595">
        <v>0.192</v>
      </c>
      <c r="H5223" s="590">
        <v>0</v>
      </c>
      <c r="I5223" s="596">
        <v>1</v>
      </c>
      <c r="J5223" s="591">
        <v>0</v>
      </c>
    </row>
    <row r="5224" spans="1:10" ht="15" customHeight="1">
      <c r="A5224" s="587"/>
      <c r="B5224" s="291">
        <v>14</v>
      </c>
      <c r="C5224" s="593" t="str">
        <f>_xlfn.CONCAT(Table1[[#This Row],[groupid]],Table1[[#This Row],[Thành phần hao phí]])</f>
        <v>14Cộng</v>
      </c>
      <c r="D5224" s="594"/>
      <c r="E5224" s="589" t="s">
        <v>314</v>
      </c>
      <c r="F5224" s="588"/>
      <c r="G5224" s="595"/>
      <c r="H5224" s="590"/>
      <c r="I5224" s="596"/>
      <c r="J5224" s="591">
        <v>0</v>
      </c>
    </row>
    <row r="5225" spans="1:10" ht="15" customHeight="1">
      <c r="A5225" s="587">
        <v>15</v>
      </c>
      <c r="B5225" s="291">
        <v>15</v>
      </c>
      <c r="C5225" s="593" t="str">
        <f>_xlfn.CONCAT(Table1[[#This Row],[groupid]],Table1[[#This Row],[Thành phần hao phí]])</f>
        <v>150</v>
      </c>
      <c r="D5225" s="594">
        <v>0</v>
      </c>
      <c r="E5225" s="589">
        <v>0</v>
      </c>
      <c r="F5225" s="588">
        <v>0</v>
      </c>
      <c r="G5225" s="595">
        <v>1</v>
      </c>
      <c r="H5225" s="590"/>
      <c r="I5225" s="596"/>
      <c r="J5225" s="591"/>
    </row>
    <row r="5226" spans="1:10" ht="15" customHeight="1">
      <c r="A5226" s="587"/>
      <c r="B5226" s="291">
        <v>15</v>
      </c>
      <c r="C5226" s="593" t="str">
        <f>_xlfn.CONCAT(Table1[[#This Row],[groupid]],Table1[[#This Row],[Thành phần hao phí]])</f>
        <v>15b) Nhân công</v>
      </c>
      <c r="D5226" s="594"/>
      <c r="E5226" s="589" t="s">
        <v>229</v>
      </c>
      <c r="F5226" s="588"/>
      <c r="G5226" s="595"/>
      <c r="H5226" s="590"/>
      <c r="I5226" s="596"/>
      <c r="J5226" s="591">
        <v>0</v>
      </c>
    </row>
    <row r="5227" spans="1:10" ht="15" customHeight="1">
      <c r="A5227" s="587"/>
      <c r="B5227" s="291">
        <v>15</v>
      </c>
      <c r="C5227" s="593" t="str">
        <f>_xlfn.CONCAT(Table1[[#This Row],[groupid]],Table1[[#This Row],[Thành phần hao phí]])</f>
        <v>15Nhân công 3,5/7, nhóm 1</v>
      </c>
      <c r="D5227" s="594" t="s">
        <v>96</v>
      </c>
      <c r="E5227" s="589" t="s">
        <v>97</v>
      </c>
      <c r="F5227" s="588" t="s">
        <v>93</v>
      </c>
      <c r="G5227" s="595">
        <v>0.36</v>
      </c>
      <c r="H5227" s="590">
        <v>0</v>
      </c>
      <c r="I5227" s="596">
        <v>1</v>
      </c>
      <c r="J5227" s="591">
        <v>0</v>
      </c>
    </row>
    <row r="5228" spans="1:10" ht="15" customHeight="1">
      <c r="A5228" s="587"/>
      <c r="B5228" s="291">
        <v>15</v>
      </c>
      <c r="C5228" s="593" t="str">
        <f>_xlfn.CONCAT(Table1[[#This Row],[groupid]],Table1[[#This Row],[Thành phần hao phí]])</f>
        <v>15c) Máy thi công</v>
      </c>
      <c r="D5228" s="594"/>
      <c r="E5228" s="589" t="s">
        <v>230</v>
      </c>
      <c r="F5228" s="588"/>
      <c r="G5228" s="595"/>
      <c r="H5228" s="590"/>
      <c r="I5228" s="596"/>
      <c r="J5228" s="591">
        <v>0</v>
      </c>
    </row>
    <row r="5229" spans="1:10" ht="15" customHeight="1">
      <c r="A5229" s="587"/>
      <c r="B5229" s="291">
        <v>15</v>
      </c>
      <c r="C5229" s="593" t="str">
        <f>_xlfn.CONCAT(Table1[[#This Row],[groupid]],Table1[[#This Row],[Thành phần hao phí]])</f>
        <v>15Máy đào gầu dây 1,2m3</v>
      </c>
      <c r="D5229" s="594" t="s">
        <v>105</v>
      </c>
      <c r="E5229" s="589" t="s">
        <v>106</v>
      </c>
      <c r="F5229" s="588" t="s">
        <v>103</v>
      </c>
      <c r="G5229" s="595">
        <v>0.192</v>
      </c>
      <c r="H5229" s="590">
        <v>0</v>
      </c>
      <c r="I5229" s="596">
        <v>1</v>
      </c>
      <c r="J5229" s="591">
        <v>0</v>
      </c>
    </row>
    <row r="5230" spans="1:10" ht="15" customHeight="1">
      <c r="A5230" s="587"/>
      <c r="B5230" s="291">
        <v>15</v>
      </c>
      <c r="C5230" s="593" t="str">
        <f>_xlfn.CONCAT(Table1[[#This Row],[groupid]],Table1[[#This Row],[Thành phần hao phí]])</f>
        <v>15Sà lan 250T</v>
      </c>
      <c r="D5230" s="594" t="s">
        <v>113</v>
      </c>
      <c r="E5230" s="589" t="s">
        <v>114</v>
      </c>
      <c r="F5230" s="588" t="s">
        <v>103</v>
      </c>
      <c r="G5230" s="595">
        <v>0.192</v>
      </c>
      <c r="H5230" s="590">
        <v>0</v>
      </c>
      <c r="I5230" s="596">
        <v>1</v>
      </c>
      <c r="J5230" s="591">
        <v>0</v>
      </c>
    </row>
    <row r="5231" spans="1:10" ht="15" customHeight="1">
      <c r="A5231" s="587"/>
      <c r="B5231" s="291">
        <v>15</v>
      </c>
      <c r="C5231" s="593" t="str">
        <f>_xlfn.CONCAT(Table1[[#This Row],[groupid]],Table1[[#This Row],[Thành phần hao phí]])</f>
        <v>15Sà lan 400T</v>
      </c>
      <c r="D5231" s="594" t="s">
        <v>116</v>
      </c>
      <c r="E5231" s="589" t="s">
        <v>117</v>
      </c>
      <c r="F5231" s="588" t="s">
        <v>103</v>
      </c>
      <c r="G5231" s="595">
        <v>0.192</v>
      </c>
      <c r="H5231" s="590">
        <v>0</v>
      </c>
      <c r="I5231" s="596">
        <v>1</v>
      </c>
      <c r="J5231" s="591">
        <v>0</v>
      </c>
    </row>
    <row r="5232" spans="1:10" ht="15" customHeight="1">
      <c r="A5232" s="587"/>
      <c r="B5232" s="291">
        <v>15</v>
      </c>
      <c r="C5232" s="593" t="str">
        <f>_xlfn.CONCAT(Table1[[#This Row],[groupid]],Table1[[#This Row],[Thành phần hao phí]])</f>
        <v>15Cộng</v>
      </c>
      <c r="D5232" s="594"/>
      <c r="E5232" s="589" t="s">
        <v>314</v>
      </c>
      <c r="F5232" s="588"/>
      <c r="G5232" s="595"/>
      <c r="H5232" s="590"/>
      <c r="I5232" s="596"/>
      <c r="J5232" s="591">
        <v>0</v>
      </c>
    </row>
    <row r="5233" spans="1:10" ht="15" customHeight="1">
      <c r="A5233" s="587">
        <v>16</v>
      </c>
      <c r="B5233" s="291">
        <v>16</v>
      </c>
      <c r="C5233" s="593" t="str">
        <f>_xlfn.CONCAT(Table1[[#This Row],[groupid]],Table1[[#This Row],[Thành phần hao phí]])</f>
        <v>160</v>
      </c>
      <c r="D5233" s="594">
        <v>0</v>
      </c>
      <c r="E5233" s="589">
        <v>0</v>
      </c>
      <c r="F5233" s="588">
        <v>0</v>
      </c>
      <c r="G5233" s="595">
        <v>1</v>
      </c>
      <c r="H5233" s="590"/>
      <c r="I5233" s="596"/>
      <c r="J5233" s="591"/>
    </row>
    <row r="5234" spans="1:10" ht="15" customHeight="1">
      <c r="A5234" s="587"/>
      <c r="B5234" s="291">
        <v>16</v>
      </c>
      <c r="C5234" s="593" t="str">
        <f>_xlfn.CONCAT(Table1[[#This Row],[groupid]],Table1[[#This Row],[Thành phần hao phí]])</f>
        <v>16b) Nhân công</v>
      </c>
      <c r="D5234" s="594"/>
      <c r="E5234" s="589" t="s">
        <v>229</v>
      </c>
      <c r="F5234" s="588"/>
      <c r="G5234" s="595"/>
      <c r="H5234" s="590"/>
      <c r="I5234" s="596"/>
      <c r="J5234" s="591">
        <v>0</v>
      </c>
    </row>
    <row r="5235" spans="1:10" ht="15" customHeight="1">
      <c r="A5235" s="587"/>
      <c r="B5235" s="291">
        <v>16</v>
      </c>
      <c r="C5235" s="593" t="str">
        <f>_xlfn.CONCAT(Table1[[#This Row],[groupid]],Table1[[#This Row],[Thành phần hao phí]])</f>
        <v>16Nhân công 3,5/7, nhóm 1</v>
      </c>
      <c r="D5235" s="594" t="s">
        <v>96</v>
      </c>
      <c r="E5235" s="589" t="s">
        <v>97</v>
      </c>
      <c r="F5235" s="588" t="s">
        <v>93</v>
      </c>
      <c r="G5235" s="595">
        <v>0.36</v>
      </c>
      <c r="H5235" s="590">
        <v>0</v>
      </c>
      <c r="I5235" s="596">
        <v>1</v>
      </c>
      <c r="J5235" s="591">
        <v>0</v>
      </c>
    </row>
    <row r="5236" spans="1:10" ht="15" customHeight="1">
      <c r="A5236" s="587"/>
      <c r="B5236" s="291">
        <v>16</v>
      </c>
      <c r="C5236" s="593" t="str">
        <f>_xlfn.CONCAT(Table1[[#This Row],[groupid]],Table1[[#This Row],[Thành phần hao phí]])</f>
        <v>16c) Máy thi công</v>
      </c>
      <c r="D5236" s="594"/>
      <c r="E5236" s="589" t="s">
        <v>230</v>
      </c>
      <c r="F5236" s="588"/>
      <c r="G5236" s="595"/>
      <c r="H5236" s="590"/>
      <c r="I5236" s="596"/>
      <c r="J5236" s="591">
        <v>0</v>
      </c>
    </row>
    <row r="5237" spans="1:10" ht="15" customHeight="1">
      <c r="A5237" s="587"/>
      <c r="B5237" s="291">
        <v>16</v>
      </c>
      <c r="C5237" s="593" t="str">
        <f>_xlfn.CONCAT(Table1[[#This Row],[groupid]],Table1[[#This Row],[Thành phần hao phí]])</f>
        <v>16Máy đào gầu dây 1,2m3</v>
      </c>
      <c r="D5237" s="594" t="s">
        <v>105</v>
      </c>
      <c r="E5237" s="589" t="s">
        <v>106</v>
      </c>
      <c r="F5237" s="588" t="s">
        <v>103</v>
      </c>
      <c r="G5237" s="595">
        <v>0.192</v>
      </c>
      <c r="H5237" s="590">
        <v>0</v>
      </c>
      <c r="I5237" s="596">
        <v>1</v>
      </c>
      <c r="J5237" s="591">
        <v>0</v>
      </c>
    </row>
    <row r="5238" spans="1:10" ht="15" customHeight="1">
      <c r="A5238" s="587"/>
      <c r="B5238" s="291">
        <v>16</v>
      </c>
      <c r="C5238" s="593" t="str">
        <f>_xlfn.CONCAT(Table1[[#This Row],[groupid]],Table1[[#This Row],[Thành phần hao phí]])</f>
        <v>16Sà lan 250T</v>
      </c>
      <c r="D5238" s="594" t="s">
        <v>113</v>
      </c>
      <c r="E5238" s="589" t="s">
        <v>114</v>
      </c>
      <c r="F5238" s="588" t="s">
        <v>103</v>
      </c>
      <c r="G5238" s="595">
        <v>0.192</v>
      </c>
      <c r="H5238" s="590">
        <v>0</v>
      </c>
      <c r="I5238" s="596">
        <v>1</v>
      </c>
      <c r="J5238" s="591">
        <v>0</v>
      </c>
    </row>
    <row r="5239" spans="1:10" ht="15" customHeight="1">
      <c r="A5239" s="587"/>
      <c r="B5239" s="291">
        <v>16</v>
      </c>
      <c r="C5239" s="593" t="str">
        <f>_xlfn.CONCAT(Table1[[#This Row],[groupid]],Table1[[#This Row],[Thành phần hao phí]])</f>
        <v>16Sà lan 400T</v>
      </c>
      <c r="D5239" s="594" t="s">
        <v>116</v>
      </c>
      <c r="E5239" s="589" t="s">
        <v>117</v>
      </c>
      <c r="F5239" s="588" t="s">
        <v>103</v>
      </c>
      <c r="G5239" s="595">
        <v>0.192</v>
      </c>
      <c r="H5239" s="590">
        <v>0</v>
      </c>
      <c r="I5239" s="596">
        <v>1</v>
      </c>
      <c r="J5239" s="591">
        <v>0</v>
      </c>
    </row>
    <row r="5240" spans="1:10" ht="15" customHeight="1">
      <c r="A5240" s="587"/>
      <c r="B5240" s="291">
        <v>16</v>
      </c>
      <c r="C5240" s="593" t="str">
        <f>_xlfn.CONCAT(Table1[[#This Row],[groupid]],Table1[[#This Row],[Thành phần hao phí]])</f>
        <v>16Cộng</v>
      </c>
      <c r="D5240" s="594"/>
      <c r="E5240" s="589" t="s">
        <v>314</v>
      </c>
      <c r="F5240" s="588"/>
      <c r="G5240" s="595"/>
      <c r="H5240" s="590"/>
      <c r="I5240" s="596"/>
      <c r="J5240" s="591">
        <v>0</v>
      </c>
    </row>
    <row r="5241" spans="1:10" ht="15" customHeight="1">
      <c r="A5241" s="587">
        <v>17</v>
      </c>
      <c r="B5241" s="291">
        <v>17</v>
      </c>
      <c r="C5241" s="593" t="str">
        <f>_xlfn.CONCAT(Table1[[#This Row],[groupid]],Table1[[#This Row],[Thành phần hao phí]])</f>
        <v>170</v>
      </c>
      <c r="D5241" s="594">
        <v>0</v>
      </c>
      <c r="E5241" s="589">
        <v>0</v>
      </c>
      <c r="F5241" s="588">
        <v>0</v>
      </c>
      <c r="G5241" s="595">
        <v>1</v>
      </c>
      <c r="H5241" s="590"/>
      <c r="I5241" s="596"/>
      <c r="J5241" s="591"/>
    </row>
    <row r="5242" spans="1:10" ht="15" customHeight="1">
      <c r="A5242" s="587"/>
      <c r="B5242" s="291">
        <v>17</v>
      </c>
      <c r="C5242" s="593" t="str">
        <f>_xlfn.CONCAT(Table1[[#This Row],[groupid]],Table1[[#This Row],[Thành phần hao phí]])</f>
        <v>17b) Nhân công</v>
      </c>
      <c r="D5242" s="594"/>
      <c r="E5242" s="589" t="s">
        <v>229</v>
      </c>
      <c r="F5242" s="588"/>
      <c r="G5242" s="595"/>
      <c r="H5242" s="590"/>
      <c r="I5242" s="596"/>
      <c r="J5242" s="591">
        <v>0</v>
      </c>
    </row>
    <row r="5243" spans="1:10" ht="15" customHeight="1">
      <c r="A5243" s="587"/>
      <c r="B5243" s="291">
        <v>17</v>
      </c>
      <c r="C5243" s="593" t="str">
        <f>_xlfn.CONCAT(Table1[[#This Row],[groupid]],Table1[[#This Row],[Thành phần hao phí]])</f>
        <v>17Nhân công 3,5/7, nhóm 1</v>
      </c>
      <c r="D5243" s="594" t="s">
        <v>96</v>
      </c>
      <c r="E5243" s="589" t="s">
        <v>97</v>
      </c>
      <c r="F5243" s="588" t="s">
        <v>93</v>
      </c>
      <c r="G5243" s="595">
        <v>0.36</v>
      </c>
      <c r="H5243" s="590">
        <v>0</v>
      </c>
      <c r="I5243" s="596">
        <v>1</v>
      </c>
      <c r="J5243" s="591">
        <v>0</v>
      </c>
    </row>
    <row r="5244" spans="1:10" ht="15" customHeight="1">
      <c r="A5244" s="587"/>
      <c r="B5244" s="291">
        <v>17</v>
      </c>
      <c r="C5244" s="593" t="str">
        <f>_xlfn.CONCAT(Table1[[#This Row],[groupid]],Table1[[#This Row],[Thành phần hao phí]])</f>
        <v>17c) Máy thi công</v>
      </c>
      <c r="D5244" s="594"/>
      <c r="E5244" s="589" t="s">
        <v>230</v>
      </c>
      <c r="F5244" s="588"/>
      <c r="G5244" s="595"/>
      <c r="H5244" s="590"/>
      <c r="I5244" s="596"/>
      <c r="J5244" s="591">
        <v>0</v>
      </c>
    </row>
    <row r="5245" spans="1:10" ht="15" customHeight="1">
      <c r="A5245" s="587"/>
      <c r="B5245" s="291">
        <v>17</v>
      </c>
      <c r="C5245" s="593" t="str">
        <f>_xlfn.CONCAT(Table1[[#This Row],[groupid]],Table1[[#This Row],[Thành phần hao phí]])</f>
        <v>17Máy đào gầu dây 1,2m3</v>
      </c>
      <c r="D5245" s="594" t="s">
        <v>105</v>
      </c>
      <c r="E5245" s="589" t="s">
        <v>106</v>
      </c>
      <c r="F5245" s="588" t="s">
        <v>103</v>
      </c>
      <c r="G5245" s="595">
        <v>0.192</v>
      </c>
      <c r="H5245" s="590">
        <v>0</v>
      </c>
      <c r="I5245" s="596">
        <v>1</v>
      </c>
      <c r="J5245" s="591">
        <v>0</v>
      </c>
    </row>
    <row r="5246" spans="1:10" ht="15" customHeight="1">
      <c r="A5246" s="587"/>
      <c r="B5246" s="291">
        <v>17</v>
      </c>
      <c r="C5246" s="593" t="str">
        <f>_xlfn.CONCAT(Table1[[#This Row],[groupid]],Table1[[#This Row],[Thành phần hao phí]])</f>
        <v>17Sà lan 250T</v>
      </c>
      <c r="D5246" s="594" t="s">
        <v>113</v>
      </c>
      <c r="E5246" s="589" t="s">
        <v>114</v>
      </c>
      <c r="F5246" s="588" t="s">
        <v>103</v>
      </c>
      <c r="G5246" s="595">
        <v>0.192</v>
      </c>
      <c r="H5246" s="590">
        <v>0</v>
      </c>
      <c r="I5246" s="596">
        <v>1</v>
      </c>
      <c r="J5246" s="591">
        <v>0</v>
      </c>
    </row>
    <row r="5247" spans="1:10" ht="15" customHeight="1">
      <c r="A5247" s="587"/>
      <c r="B5247" s="291">
        <v>17</v>
      </c>
      <c r="C5247" s="593" t="str">
        <f>_xlfn.CONCAT(Table1[[#This Row],[groupid]],Table1[[#This Row],[Thành phần hao phí]])</f>
        <v>17Sà lan 400T</v>
      </c>
      <c r="D5247" s="594" t="s">
        <v>116</v>
      </c>
      <c r="E5247" s="589" t="s">
        <v>117</v>
      </c>
      <c r="F5247" s="588" t="s">
        <v>103</v>
      </c>
      <c r="G5247" s="595">
        <v>0.192</v>
      </c>
      <c r="H5247" s="590">
        <v>0</v>
      </c>
      <c r="I5247" s="596">
        <v>1</v>
      </c>
      <c r="J5247" s="591">
        <v>0</v>
      </c>
    </row>
    <row r="5248" spans="1:10" ht="15" customHeight="1">
      <c r="A5248" s="587"/>
      <c r="B5248" s="291">
        <v>17</v>
      </c>
      <c r="C5248" s="593" t="str">
        <f>_xlfn.CONCAT(Table1[[#This Row],[groupid]],Table1[[#This Row],[Thành phần hao phí]])</f>
        <v>17Cộng</v>
      </c>
      <c r="D5248" s="594"/>
      <c r="E5248" s="589" t="s">
        <v>314</v>
      </c>
      <c r="F5248" s="588"/>
      <c r="G5248" s="595"/>
      <c r="H5248" s="590"/>
      <c r="I5248" s="596"/>
      <c r="J5248" s="591">
        <v>0</v>
      </c>
    </row>
    <row r="5249" spans="1:10" ht="15" customHeight="1">
      <c r="A5249" s="587">
        <v>1</v>
      </c>
      <c r="B5249" s="291">
        <v>1</v>
      </c>
      <c r="C5249" s="593" t="str">
        <f>_xlfn.CONCAT(Table1[[#This Row],[groupid]],Table1[[#This Row],[Thành phần hao phí]])</f>
        <v>1Nạo vét bùn bằng thủ công</v>
      </c>
      <c r="D5249" s="594" t="s">
        <v>44</v>
      </c>
      <c r="E5249" s="589" t="s">
        <v>45</v>
      </c>
      <c r="F5249" s="588" t="s">
        <v>46</v>
      </c>
      <c r="G5249" s="595">
        <v>1</v>
      </c>
      <c r="H5249" s="590"/>
      <c r="I5249" s="596"/>
      <c r="J5249" s="591"/>
    </row>
    <row r="5250" spans="1:10" ht="15" customHeight="1">
      <c r="A5250" s="587"/>
      <c r="B5250" s="291">
        <v>1</v>
      </c>
      <c r="C5250" s="593" t="str">
        <f>_xlfn.CONCAT(Table1[[#This Row],[groupid]],Table1[[#This Row],[Thành phần hao phí]])</f>
        <v>1b) Nhân công</v>
      </c>
      <c r="D5250" s="594"/>
      <c r="E5250" s="589" t="s">
        <v>229</v>
      </c>
      <c r="F5250" s="588"/>
      <c r="G5250" s="595"/>
      <c r="H5250" s="590"/>
      <c r="I5250" s="596"/>
      <c r="J5250" s="591">
        <v>211893</v>
      </c>
    </row>
    <row r="5251" spans="1:10" ht="15" customHeight="1">
      <c r="A5251" s="587"/>
      <c r="B5251" s="291">
        <v>1</v>
      </c>
      <c r="C5251" s="593" t="str">
        <f>_xlfn.CONCAT(Table1[[#This Row],[groupid]],Table1[[#This Row],[Thành phần hao phí]])</f>
        <v>1Nhân công 3,0/7, nhóm 1</v>
      </c>
      <c r="D5251" s="594" t="s">
        <v>91</v>
      </c>
      <c r="E5251" s="589" t="s">
        <v>92</v>
      </c>
      <c r="F5251" s="588" t="s">
        <v>93</v>
      </c>
      <c r="G5251" s="595">
        <v>0.94</v>
      </c>
      <c r="H5251" s="590">
        <v>225418</v>
      </c>
      <c r="I5251" s="596">
        <v>1</v>
      </c>
      <c r="J5251" s="591">
        <v>211893</v>
      </c>
    </row>
    <row r="5252" spans="1:10" ht="15" customHeight="1">
      <c r="A5252" s="587">
        <v>2</v>
      </c>
      <c r="B5252" s="291">
        <v>2</v>
      </c>
      <c r="C5252" s="593" t="str">
        <f>_xlfn.CONCAT(Table1[[#This Row],[groupid]],Table1[[#This Row],[Thành phần hao phí]])</f>
        <v>2Nạo vét kênh mương bằng máy đào gầu dây 0,4m3, chiều cao đổ đất &lt;= 3m, bùn đặc lắng đọng dưới 3 năm</v>
      </c>
      <c r="D5252" s="594" t="s">
        <v>52</v>
      </c>
      <c r="E5252" s="589" t="s">
        <v>53</v>
      </c>
      <c r="F5252" s="588" t="s">
        <v>54</v>
      </c>
      <c r="G5252" s="595">
        <v>1</v>
      </c>
      <c r="H5252" s="590"/>
      <c r="I5252" s="596"/>
      <c r="J5252" s="591"/>
    </row>
    <row r="5253" spans="1:10" ht="15" customHeight="1">
      <c r="A5253" s="587"/>
      <c r="B5253" s="291">
        <v>2</v>
      </c>
      <c r="C5253" s="593" t="str">
        <f>_xlfn.CONCAT(Table1[[#This Row],[groupid]],Table1[[#This Row],[Thành phần hao phí]])</f>
        <v>2b) Nhân công</v>
      </c>
      <c r="D5253" s="594"/>
      <c r="E5253" s="589" t="s">
        <v>229</v>
      </c>
      <c r="F5253" s="588"/>
      <c r="G5253" s="595"/>
      <c r="H5253" s="590"/>
      <c r="I5253" s="596"/>
      <c r="J5253" s="591">
        <v>202130</v>
      </c>
    </row>
    <row r="5254" spans="1:10" ht="15" customHeight="1">
      <c r="A5254" s="587"/>
      <c r="B5254" s="291">
        <v>2</v>
      </c>
      <c r="C5254" s="593" t="str">
        <f>_xlfn.CONCAT(Table1[[#This Row],[groupid]],Table1[[#This Row],[Thành phần hao phí]])</f>
        <v>2Nhân công 3,5/7, nhóm 1</v>
      </c>
      <c r="D5254" s="594" t="s">
        <v>96</v>
      </c>
      <c r="E5254" s="589" t="s">
        <v>97</v>
      </c>
      <c r="F5254" s="588" t="s">
        <v>93</v>
      </c>
      <c r="G5254" s="595">
        <v>0.82</v>
      </c>
      <c r="H5254" s="590">
        <v>246500</v>
      </c>
      <c r="I5254" s="596">
        <v>1</v>
      </c>
      <c r="J5254" s="591">
        <v>202130</v>
      </c>
    </row>
    <row r="5255" spans="1:10" ht="15" customHeight="1">
      <c r="A5255" s="587"/>
      <c r="B5255" s="291">
        <v>2</v>
      </c>
      <c r="C5255" s="593" t="str">
        <f>_xlfn.CONCAT(Table1[[#This Row],[groupid]],Table1[[#This Row],[Thành phần hao phí]])</f>
        <v>2c) Máy thi công</v>
      </c>
      <c r="D5255" s="594"/>
      <c r="E5255" s="589" t="s">
        <v>230</v>
      </c>
      <c r="F5255" s="588"/>
      <c r="G5255" s="595"/>
      <c r="H5255" s="590"/>
      <c r="I5255" s="596"/>
      <c r="J5255" s="591">
        <v>978209</v>
      </c>
    </row>
    <row r="5256" spans="1:10" ht="15" customHeight="1">
      <c r="A5256" s="587"/>
      <c r="B5256" s="291">
        <v>2</v>
      </c>
      <c r="C5256" s="593" t="str">
        <f>_xlfn.CONCAT(Table1[[#This Row],[groupid]],Table1[[#This Row],[Thành phần hao phí]])</f>
        <v>2Máy đào gầu dây 0,4m3</v>
      </c>
      <c r="D5256" s="594" t="s">
        <v>101</v>
      </c>
      <c r="E5256" s="589" t="s">
        <v>102</v>
      </c>
      <c r="F5256" s="588" t="s">
        <v>103</v>
      </c>
      <c r="G5256" s="595">
        <v>0.44</v>
      </c>
      <c r="H5256" s="590">
        <v>1992824</v>
      </c>
      <c r="I5256" s="596">
        <v>1</v>
      </c>
      <c r="J5256" s="591">
        <v>876843</v>
      </c>
    </row>
    <row r="5257" spans="1:10" ht="15" customHeight="1">
      <c r="A5257" s="587"/>
      <c r="B5257" s="291">
        <v>2</v>
      </c>
      <c r="C5257" s="593" t="str">
        <f>_xlfn.CONCAT(Table1[[#This Row],[groupid]],Table1[[#This Row],[Thành phần hao phí]])</f>
        <v>2Phao thép 60T đặt máy</v>
      </c>
      <c r="D5257" s="594" t="s">
        <v>108</v>
      </c>
      <c r="E5257" s="589" t="s">
        <v>112</v>
      </c>
      <c r="F5257" s="588" t="s">
        <v>103</v>
      </c>
      <c r="G5257" s="595">
        <v>0.44</v>
      </c>
      <c r="H5257" s="590">
        <v>115189</v>
      </c>
      <c r="I5257" s="596">
        <v>1</v>
      </c>
      <c r="J5257" s="591">
        <v>50683</v>
      </c>
    </row>
    <row r="5258" spans="1:10" ht="15" customHeight="1">
      <c r="A5258" s="587"/>
      <c r="B5258" s="291">
        <v>2</v>
      </c>
      <c r="C5258" s="593" t="str">
        <f>_xlfn.CONCAT(Table1[[#This Row],[groupid]],Table1[[#This Row],[Thành phần hao phí]])</f>
        <v>2Phao thép 60T chứa bùn</v>
      </c>
      <c r="D5258" s="594" t="s">
        <v>108</v>
      </c>
      <c r="E5258" s="589" t="s">
        <v>111</v>
      </c>
      <c r="F5258" s="588" t="s">
        <v>103</v>
      </c>
      <c r="G5258" s="595">
        <v>0.44</v>
      </c>
      <c r="H5258" s="590">
        <v>115189</v>
      </c>
      <c r="I5258" s="596">
        <v>1</v>
      </c>
      <c r="J5258" s="591">
        <v>50683</v>
      </c>
    </row>
    <row r="5259" spans="1:10" ht="15" customHeight="1">
      <c r="A5259" s="587"/>
      <c r="B5259" s="291">
        <v>2</v>
      </c>
      <c r="C5259" s="593" t="str">
        <f>_xlfn.CONCAT(Table1[[#This Row],[groupid]],Table1[[#This Row],[Thành phần hao phí]])</f>
        <v>2Cộng</v>
      </c>
      <c r="D5259" s="594"/>
      <c r="E5259" s="589" t="s">
        <v>314</v>
      </c>
      <c r="F5259" s="588"/>
      <c r="G5259" s="595"/>
      <c r="H5259" s="590"/>
      <c r="I5259" s="596"/>
      <c r="J5259" s="591">
        <v>978209</v>
      </c>
    </row>
    <row r="5260" spans="1:10" ht="15" customHeight="1">
      <c r="A5260" s="587">
        <v>3</v>
      </c>
      <c r="B5260" s="291">
        <v>3</v>
      </c>
      <c r="C5260" s="593" t="str">
        <f>_xlfn.CONCAT(Table1[[#This Row],[groupid]],Table1[[#This Row],[Thành phần hao phí]])</f>
        <v>3Vận chuyển 1km đầu, đi đổ bằng tàu kéo 75cv + phao thép 60T</v>
      </c>
      <c r="D5260" s="594" t="s">
        <v>57</v>
      </c>
      <c r="E5260" s="589" t="s">
        <v>58</v>
      </c>
      <c r="F5260" s="588" t="s">
        <v>54</v>
      </c>
      <c r="G5260" s="595">
        <v>1</v>
      </c>
      <c r="H5260" s="590"/>
      <c r="I5260" s="596"/>
      <c r="J5260" s="591"/>
    </row>
    <row r="5261" spans="1:10" ht="15" customHeight="1">
      <c r="A5261" s="587"/>
      <c r="B5261" s="291">
        <v>3</v>
      </c>
      <c r="C5261" s="593" t="str">
        <f>_xlfn.CONCAT(Table1[[#This Row],[groupid]],Table1[[#This Row],[Thành phần hao phí]])</f>
        <v>3c) Máy thi công</v>
      </c>
      <c r="D5261" s="594"/>
      <c r="E5261" s="589" t="s">
        <v>230</v>
      </c>
      <c r="F5261" s="588"/>
      <c r="G5261" s="595"/>
      <c r="H5261" s="590"/>
      <c r="I5261" s="596"/>
      <c r="J5261" s="591">
        <v>343452</v>
      </c>
    </row>
    <row r="5262" spans="1:10" ht="15" customHeight="1">
      <c r="A5262" s="587"/>
      <c r="B5262" s="291">
        <v>3</v>
      </c>
      <c r="C5262" s="593" t="str">
        <f>_xlfn.CONCAT(Table1[[#This Row],[groupid]],Table1[[#This Row],[Thành phần hao phí]])</f>
        <v>3Phao thép 60T</v>
      </c>
      <c r="D5262" s="594" t="s">
        <v>108</v>
      </c>
      <c r="E5262" s="589" t="s">
        <v>109</v>
      </c>
      <c r="F5262" s="588" t="s">
        <v>103</v>
      </c>
      <c r="G5262" s="595">
        <v>9.4E-2</v>
      </c>
      <c r="H5262" s="590">
        <v>115189</v>
      </c>
      <c r="I5262" s="596">
        <v>1</v>
      </c>
      <c r="J5262" s="591">
        <v>10828</v>
      </c>
    </row>
    <row r="5263" spans="1:10" ht="15" customHeight="1">
      <c r="A5263" s="587"/>
      <c r="B5263" s="291">
        <v>3</v>
      </c>
      <c r="C5263" s="593" t="str">
        <f>_xlfn.CONCAT(Table1[[#This Row],[groupid]],Table1[[#This Row],[Thành phần hao phí]])</f>
        <v>3Tàu kéo 75CV</v>
      </c>
      <c r="D5263" s="594" t="s">
        <v>123</v>
      </c>
      <c r="E5263" s="589" t="s">
        <v>124</v>
      </c>
      <c r="F5263" s="588" t="s">
        <v>103</v>
      </c>
      <c r="G5263" s="595">
        <v>9.4E-2</v>
      </c>
      <c r="H5263" s="590">
        <v>3538558</v>
      </c>
      <c r="I5263" s="596">
        <v>1</v>
      </c>
      <c r="J5263" s="591">
        <v>332624</v>
      </c>
    </row>
    <row r="5264" spans="1:10" ht="15" customHeight="1">
      <c r="A5264" s="587"/>
      <c r="B5264" s="291">
        <v>3</v>
      </c>
      <c r="C5264" s="593" t="str">
        <f>_xlfn.CONCAT(Table1[[#This Row],[groupid]],Table1[[#This Row],[Thành phần hao phí]])</f>
        <v>3Cộng</v>
      </c>
      <c r="D5264" s="594"/>
      <c r="E5264" s="589" t="s">
        <v>314</v>
      </c>
      <c r="F5264" s="588"/>
      <c r="G5264" s="595"/>
      <c r="H5264" s="590"/>
      <c r="I5264" s="596"/>
      <c r="J5264" s="591">
        <v>343452</v>
      </c>
    </row>
    <row r="5265" spans="1:10" ht="15" customHeight="1">
      <c r="A5265" s="587">
        <v>4</v>
      </c>
      <c r="B5265" s="291">
        <v>4</v>
      </c>
      <c r="C5265" s="593" t="str">
        <f>_xlfn.CONCAT(Table1[[#This Row],[groupid]],Table1[[#This Row],[Thành phần hao phí]])</f>
        <v>4Vận chuyển đất, cát đổ đi bằng tàu kéo 360CV, sà lan 400 tấn, vận chuyển 1 km tiếp theo, cự ly &lt;= 6km</v>
      </c>
      <c r="D5265" s="594" t="s">
        <v>60</v>
      </c>
      <c r="E5265" s="589" t="s">
        <v>61</v>
      </c>
      <c r="F5265" s="588" t="s">
        <v>54</v>
      </c>
      <c r="G5265" s="595">
        <v>1</v>
      </c>
      <c r="H5265" s="590"/>
      <c r="I5265" s="596"/>
      <c r="J5265" s="591"/>
    </row>
    <row r="5266" spans="1:10" ht="15" customHeight="1">
      <c r="A5266" s="587"/>
      <c r="B5266" s="291">
        <v>4</v>
      </c>
      <c r="C5266" s="593" t="str">
        <f>_xlfn.CONCAT(Table1[[#This Row],[groupid]],Table1[[#This Row],[Thành phần hao phí]])</f>
        <v>4c) Máy thi công</v>
      </c>
      <c r="D5266" s="594"/>
      <c r="E5266" s="589" t="s">
        <v>230</v>
      </c>
      <c r="F5266" s="588"/>
      <c r="G5266" s="595"/>
      <c r="H5266" s="590"/>
      <c r="I5266" s="596"/>
      <c r="J5266" s="591">
        <v>555370</v>
      </c>
    </row>
    <row r="5267" spans="1:10" ht="15" customHeight="1">
      <c r="A5267" s="587"/>
      <c r="B5267" s="291">
        <v>4</v>
      </c>
      <c r="C5267" s="593" t="str">
        <f>_xlfn.CONCAT(Table1[[#This Row],[groupid]],Table1[[#This Row],[Thành phần hao phí]])</f>
        <v>4Phao thép 60T</v>
      </c>
      <c r="D5267" s="594" t="s">
        <v>108</v>
      </c>
      <c r="E5267" s="589" t="s">
        <v>109</v>
      </c>
      <c r="F5267" s="588" t="s">
        <v>103</v>
      </c>
      <c r="G5267" s="595">
        <v>0.08</v>
      </c>
      <c r="H5267" s="590">
        <v>115189</v>
      </c>
      <c r="I5267" s="596">
        <v>1.9</v>
      </c>
      <c r="J5267" s="591">
        <v>17509</v>
      </c>
    </row>
    <row r="5268" spans="1:10" ht="15" customHeight="1">
      <c r="A5268" s="587"/>
      <c r="B5268" s="291">
        <v>4</v>
      </c>
      <c r="C5268" s="593" t="str">
        <f>_xlfn.CONCAT(Table1[[#This Row],[groupid]],Table1[[#This Row],[Thành phần hao phí]])</f>
        <v>4Tàu kéo 75CV</v>
      </c>
      <c r="D5268" s="594" t="s">
        <v>123</v>
      </c>
      <c r="E5268" s="589" t="s">
        <v>124</v>
      </c>
      <c r="F5268" s="588" t="s">
        <v>103</v>
      </c>
      <c r="G5268" s="595">
        <v>0.08</v>
      </c>
      <c r="H5268" s="590">
        <v>3538558</v>
      </c>
      <c r="I5268" s="596">
        <v>1.9</v>
      </c>
      <c r="J5268" s="591">
        <v>537861</v>
      </c>
    </row>
    <row r="5269" spans="1:10" ht="15" customHeight="1">
      <c r="A5269" s="587"/>
      <c r="B5269" s="291">
        <v>4</v>
      </c>
      <c r="C5269" s="593" t="str">
        <f>_xlfn.CONCAT(Table1[[#This Row],[groupid]],Table1[[#This Row],[Thành phần hao phí]])</f>
        <v>4Cộng</v>
      </c>
      <c r="D5269" s="594"/>
      <c r="E5269" s="589" t="s">
        <v>314</v>
      </c>
      <c r="F5269" s="588"/>
      <c r="G5269" s="595"/>
      <c r="H5269" s="590"/>
      <c r="I5269" s="596"/>
      <c r="J5269" s="591">
        <v>555370</v>
      </c>
    </row>
    <row r="5270" spans="1:10" ht="15" customHeight="1">
      <c r="A5270" s="587">
        <v>5</v>
      </c>
      <c r="B5270" s="291">
        <v>5</v>
      </c>
      <c r="C5270" s="593" t="str">
        <f>_xlfn.CONCAT(Table1[[#This Row],[groupid]],Table1[[#This Row],[Thành phần hao phí]])</f>
        <v>5Đào xúc bùn lên xà lan 400T bằng máy đào gầu dây &lt;1,25m3, (máy đào đứng trên phao thép trọng tải 60T)</v>
      </c>
      <c r="D5270" s="594" t="s">
        <v>63</v>
      </c>
      <c r="E5270" s="589" t="s">
        <v>64</v>
      </c>
      <c r="F5270" s="588" t="s">
        <v>54</v>
      </c>
      <c r="G5270" s="595">
        <v>1</v>
      </c>
      <c r="H5270" s="590"/>
      <c r="I5270" s="596"/>
      <c r="J5270" s="591"/>
    </row>
    <row r="5271" spans="1:10" ht="15" customHeight="1">
      <c r="A5271" s="587"/>
      <c r="B5271" s="291">
        <v>5</v>
      </c>
      <c r="C5271" s="593" t="str">
        <f>_xlfn.CONCAT(Table1[[#This Row],[groupid]],Table1[[#This Row],[Thành phần hao phí]])</f>
        <v>5b) Nhân công</v>
      </c>
      <c r="D5271" s="594"/>
      <c r="E5271" s="589" t="s">
        <v>229</v>
      </c>
      <c r="F5271" s="588"/>
      <c r="G5271" s="595"/>
      <c r="H5271" s="590"/>
      <c r="I5271" s="596"/>
      <c r="J5271" s="591">
        <v>88740</v>
      </c>
    </row>
    <row r="5272" spans="1:10" ht="15" customHeight="1">
      <c r="A5272" s="587"/>
      <c r="B5272" s="291">
        <v>5</v>
      </c>
      <c r="C5272" s="593" t="str">
        <f>_xlfn.CONCAT(Table1[[#This Row],[groupid]],Table1[[#This Row],[Thành phần hao phí]])</f>
        <v>5Nhân công 3,5/7, nhóm 1</v>
      </c>
      <c r="D5272" s="594" t="s">
        <v>96</v>
      </c>
      <c r="E5272" s="589" t="s">
        <v>97</v>
      </c>
      <c r="F5272" s="588" t="s">
        <v>93</v>
      </c>
      <c r="G5272" s="595">
        <v>0.36</v>
      </c>
      <c r="H5272" s="590">
        <v>246500</v>
      </c>
      <c r="I5272" s="596">
        <v>1</v>
      </c>
      <c r="J5272" s="591">
        <v>88740</v>
      </c>
    </row>
    <row r="5273" spans="1:10" ht="15" customHeight="1">
      <c r="A5273" s="587"/>
      <c r="B5273" s="291">
        <v>5</v>
      </c>
      <c r="C5273" s="593" t="str">
        <f>_xlfn.CONCAT(Table1[[#This Row],[groupid]],Table1[[#This Row],[Thành phần hao phí]])</f>
        <v>5c) Máy thi công</v>
      </c>
      <c r="D5273" s="594"/>
      <c r="E5273" s="589" t="s">
        <v>230</v>
      </c>
      <c r="F5273" s="588"/>
      <c r="G5273" s="595"/>
      <c r="H5273" s="590"/>
      <c r="I5273" s="596"/>
      <c r="J5273" s="591">
        <v>1007960</v>
      </c>
    </row>
    <row r="5274" spans="1:10" ht="15" customHeight="1">
      <c r="A5274" s="587"/>
      <c r="B5274" s="291">
        <v>5</v>
      </c>
      <c r="C5274" s="593" t="str">
        <f>_xlfn.CONCAT(Table1[[#This Row],[groupid]],Table1[[#This Row],[Thành phần hao phí]])</f>
        <v>5Máy đào gầu dây 1,2m3</v>
      </c>
      <c r="D5274" s="594" t="s">
        <v>105</v>
      </c>
      <c r="E5274" s="589" t="s">
        <v>106</v>
      </c>
      <c r="F5274" s="588" t="s">
        <v>103</v>
      </c>
      <c r="G5274" s="595">
        <v>0.192</v>
      </c>
      <c r="H5274" s="590">
        <v>3565793</v>
      </c>
      <c r="I5274" s="596">
        <v>1</v>
      </c>
      <c r="J5274" s="591">
        <v>684632</v>
      </c>
    </row>
    <row r="5275" spans="1:10" ht="15" customHeight="1">
      <c r="A5275" s="587"/>
      <c r="B5275" s="291">
        <v>5</v>
      </c>
      <c r="C5275" s="593" t="str">
        <f>_xlfn.CONCAT(Table1[[#This Row],[groupid]],Table1[[#This Row],[Thành phần hao phí]])</f>
        <v>5Sà lan 250T</v>
      </c>
      <c r="D5275" s="594" t="s">
        <v>113</v>
      </c>
      <c r="E5275" s="589" t="s">
        <v>114</v>
      </c>
      <c r="F5275" s="588" t="s">
        <v>103</v>
      </c>
      <c r="G5275" s="595">
        <v>0.192</v>
      </c>
      <c r="H5275" s="590">
        <v>677592</v>
      </c>
      <c r="I5275" s="596">
        <v>1</v>
      </c>
      <c r="J5275" s="591">
        <v>130098</v>
      </c>
    </row>
    <row r="5276" spans="1:10" ht="15" customHeight="1">
      <c r="A5276" s="587"/>
      <c r="B5276" s="291">
        <v>5</v>
      </c>
      <c r="C5276" s="593" t="str">
        <f>_xlfn.CONCAT(Table1[[#This Row],[groupid]],Table1[[#This Row],[Thành phần hao phí]])</f>
        <v>5Phao thép 60T chứa bùn</v>
      </c>
      <c r="D5276" s="594" t="s">
        <v>108</v>
      </c>
      <c r="E5276" s="589" t="s">
        <v>111</v>
      </c>
      <c r="F5276" s="588" t="s">
        <v>103</v>
      </c>
      <c r="G5276" s="595">
        <v>0.192</v>
      </c>
      <c r="H5276" s="590">
        <v>115189</v>
      </c>
      <c r="I5276" s="596">
        <v>1</v>
      </c>
      <c r="J5276" s="591">
        <v>22116</v>
      </c>
    </row>
    <row r="5277" spans="1:10" ht="15" customHeight="1">
      <c r="A5277" s="587"/>
      <c r="B5277" s="291">
        <v>5</v>
      </c>
      <c r="C5277" s="593" t="str">
        <f>_xlfn.CONCAT(Table1[[#This Row],[groupid]],Table1[[#This Row],[Thành phần hao phí]])</f>
        <v>5Sà lan 400T nhận bùn</v>
      </c>
      <c r="D5277" s="594" t="s">
        <v>116</v>
      </c>
      <c r="E5277" s="589" t="s">
        <v>119</v>
      </c>
      <c r="F5277" s="588" t="s">
        <v>103</v>
      </c>
      <c r="G5277" s="595">
        <v>0.192</v>
      </c>
      <c r="H5277" s="590">
        <v>891221</v>
      </c>
      <c r="I5277" s="596">
        <v>1</v>
      </c>
      <c r="J5277" s="591">
        <v>171114</v>
      </c>
    </row>
    <row r="5278" spans="1:10" ht="15" customHeight="1">
      <c r="A5278" s="587"/>
      <c r="B5278" s="291">
        <v>5</v>
      </c>
      <c r="C5278" s="593" t="str">
        <f>_xlfn.CONCAT(Table1[[#This Row],[groupid]],Table1[[#This Row],[Thành phần hao phí]])</f>
        <v>5Cộng</v>
      </c>
      <c r="D5278" s="594"/>
      <c r="E5278" s="589" t="s">
        <v>314</v>
      </c>
      <c r="F5278" s="588"/>
      <c r="G5278" s="595"/>
      <c r="H5278" s="590"/>
      <c r="I5278" s="596"/>
      <c r="J5278" s="591">
        <v>1007960</v>
      </c>
    </row>
    <row r="5279" spans="1:10" ht="15" customHeight="1">
      <c r="A5279" s="587">
        <v>6</v>
      </c>
      <c r="B5279" s="291">
        <v>6</v>
      </c>
      <c r="C5279" s="593" t="str">
        <f>_xlfn.CONCAT(Table1[[#This Row],[groupid]],Table1[[#This Row],[Thành phần hao phí]])</f>
        <v>6Vận chuyển đất, bùn đổ đi bằng tàu kéo 360CV, sà lan 400 tấn, vận chuyển 1 km đầu</v>
      </c>
      <c r="D5279" s="594" t="s">
        <v>57</v>
      </c>
      <c r="E5279" s="589" t="s">
        <v>67</v>
      </c>
      <c r="F5279" s="588" t="s">
        <v>54</v>
      </c>
      <c r="G5279" s="595">
        <v>1</v>
      </c>
      <c r="H5279" s="590"/>
      <c r="I5279" s="596"/>
      <c r="J5279" s="591"/>
    </row>
    <row r="5280" spans="1:10" ht="15" customHeight="1">
      <c r="A5280" s="587"/>
      <c r="B5280" s="291">
        <v>6</v>
      </c>
      <c r="C5280" s="593" t="str">
        <f>_xlfn.CONCAT(Table1[[#This Row],[groupid]],Table1[[#This Row],[Thành phần hao phí]])</f>
        <v>6c) Máy thi công</v>
      </c>
      <c r="D5280" s="594"/>
      <c r="E5280" s="589" t="s">
        <v>230</v>
      </c>
      <c r="F5280" s="588"/>
      <c r="G5280" s="595"/>
      <c r="H5280" s="590"/>
      <c r="I5280" s="596"/>
      <c r="J5280" s="591">
        <v>634088</v>
      </c>
    </row>
    <row r="5281" spans="1:10" ht="15" customHeight="1">
      <c r="A5281" s="587"/>
      <c r="B5281" s="291">
        <v>6</v>
      </c>
      <c r="C5281" s="593" t="str">
        <f>_xlfn.CONCAT(Table1[[#This Row],[groupid]],Table1[[#This Row],[Thành phần hao phí]])</f>
        <v>6Sà lan 400T</v>
      </c>
      <c r="D5281" s="594" t="s">
        <v>116</v>
      </c>
      <c r="E5281" s="589" t="s">
        <v>117</v>
      </c>
      <c r="F5281" s="588" t="s">
        <v>103</v>
      </c>
      <c r="G5281" s="595">
        <v>9.4E-2</v>
      </c>
      <c r="H5281" s="590">
        <v>891221</v>
      </c>
      <c r="I5281" s="596">
        <v>1</v>
      </c>
      <c r="J5281" s="591">
        <v>83775</v>
      </c>
    </row>
    <row r="5282" spans="1:10" ht="15" customHeight="1">
      <c r="A5282" s="587"/>
      <c r="B5282" s="291">
        <v>6</v>
      </c>
      <c r="C5282" s="593" t="str">
        <f>_xlfn.CONCAT(Table1[[#This Row],[groupid]],Table1[[#This Row],[Thành phần hao phí]])</f>
        <v>6Tàu kéo 360CV</v>
      </c>
      <c r="D5282" s="594" t="s">
        <v>120</v>
      </c>
      <c r="E5282" s="589" t="s">
        <v>121</v>
      </c>
      <c r="F5282" s="588" t="s">
        <v>103</v>
      </c>
      <c r="G5282" s="595">
        <v>9.4E-2</v>
      </c>
      <c r="H5282" s="590">
        <v>5854397</v>
      </c>
      <c r="I5282" s="596">
        <v>1</v>
      </c>
      <c r="J5282" s="591">
        <v>550313</v>
      </c>
    </row>
    <row r="5283" spans="1:10" ht="15" customHeight="1">
      <c r="A5283" s="587"/>
      <c r="B5283" s="291">
        <v>6</v>
      </c>
      <c r="C5283" s="593" t="str">
        <f>_xlfn.CONCAT(Table1[[#This Row],[groupid]],Table1[[#This Row],[Thành phần hao phí]])</f>
        <v>6Cộng</v>
      </c>
      <c r="D5283" s="594"/>
      <c r="E5283" s="589" t="s">
        <v>314</v>
      </c>
      <c r="F5283" s="588"/>
      <c r="G5283" s="595"/>
      <c r="H5283" s="590"/>
      <c r="I5283" s="596"/>
      <c r="J5283" s="591">
        <v>634088</v>
      </c>
    </row>
    <row r="5284" spans="1:10" ht="15" customHeight="1">
      <c r="A5284" s="587">
        <v>7</v>
      </c>
      <c r="B5284" s="291">
        <v>7</v>
      </c>
      <c r="C5284" s="593" t="str">
        <f>_xlfn.CONCAT(Table1[[#This Row],[groupid]],Table1[[#This Row],[Thành phần hao phí]])</f>
        <v>7Vận chuyển đất, bùn đổ đi bằng tàu kéo 360CV, sà lan 400 tấn, vận chuyển 1 km tiếp theo, cự ly &lt;= 6km</v>
      </c>
      <c r="D5284" s="594" t="s">
        <v>60</v>
      </c>
      <c r="E5284" s="589" t="s">
        <v>69</v>
      </c>
      <c r="F5284" s="588" t="s">
        <v>54</v>
      </c>
      <c r="G5284" s="595">
        <v>1</v>
      </c>
      <c r="H5284" s="590"/>
      <c r="I5284" s="596"/>
      <c r="J5284" s="591"/>
    </row>
    <row r="5285" spans="1:10" ht="15" customHeight="1">
      <c r="A5285" s="587"/>
      <c r="B5285" s="291">
        <v>7</v>
      </c>
      <c r="C5285" s="593" t="str">
        <f>_xlfn.CONCAT(Table1[[#This Row],[groupid]],Table1[[#This Row],[Thành phần hao phí]])</f>
        <v>7c) Máy thi công</v>
      </c>
      <c r="D5285" s="594"/>
      <c r="E5285" s="589" t="s">
        <v>230</v>
      </c>
      <c r="F5285" s="588"/>
      <c r="G5285" s="595"/>
      <c r="H5285" s="590"/>
      <c r="I5285" s="596"/>
      <c r="J5285" s="591">
        <v>2698247</v>
      </c>
    </row>
    <row r="5286" spans="1:10" ht="15" customHeight="1">
      <c r="A5286" s="587"/>
      <c r="B5286" s="291">
        <v>7</v>
      </c>
      <c r="C5286" s="593" t="str">
        <f>_xlfn.CONCAT(Table1[[#This Row],[groupid]],Table1[[#This Row],[Thành phần hao phí]])</f>
        <v>7Sà lan 400T</v>
      </c>
      <c r="D5286" s="594" t="s">
        <v>116</v>
      </c>
      <c r="E5286" s="589" t="s">
        <v>117</v>
      </c>
      <c r="F5286" s="588" t="s">
        <v>103</v>
      </c>
      <c r="G5286" s="595">
        <v>0.08</v>
      </c>
      <c r="H5286" s="590">
        <v>891221</v>
      </c>
      <c r="I5286" s="596">
        <v>5</v>
      </c>
      <c r="J5286" s="591">
        <v>356488</v>
      </c>
    </row>
    <row r="5287" spans="1:10" ht="15" customHeight="1">
      <c r="A5287" s="587"/>
      <c r="B5287" s="291">
        <v>7</v>
      </c>
      <c r="C5287" s="593" t="str">
        <f>_xlfn.CONCAT(Table1[[#This Row],[groupid]],Table1[[#This Row],[Thành phần hao phí]])</f>
        <v>7Tàu kéo 360CV</v>
      </c>
      <c r="D5287" s="594" t="s">
        <v>120</v>
      </c>
      <c r="E5287" s="589" t="s">
        <v>121</v>
      </c>
      <c r="F5287" s="588" t="s">
        <v>103</v>
      </c>
      <c r="G5287" s="595">
        <v>0.08</v>
      </c>
      <c r="H5287" s="590">
        <v>5854397</v>
      </c>
      <c r="I5287" s="596">
        <v>5</v>
      </c>
      <c r="J5287" s="591">
        <v>2341759</v>
      </c>
    </row>
    <row r="5288" spans="1:10" ht="15" customHeight="1">
      <c r="A5288" s="587"/>
      <c r="B5288" s="291">
        <v>7</v>
      </c>
      <c r="C5288" s="593" t="str">
        <f>_xlfn.CONCAT(Table1[[#This Row],[groupid]],Table1[[#This Row],[Thành phần hao phí]])</f>
        <v>7Cộng</v>
      </c>
      <c r="D5288" s="594"/>
      <c r="E5288" s="589" t="s">
        <v>314</v>
      </c>
      <c r="F5288" s="588"/>
      <c r="G5288" s="595"/>
      <c r="H5288" s="590"/>
      <c r="I5288" s="596"/>
      <c r="J5288" s="591">
        <v>2698247</v>
      </c>
    </row>
    <row r="5289" spans="1:10" ht="15" customHeight="1">
      <c r="A5289" s="587">
        <v>8</v>
      </c>
      <c r="B5289" s="291">
        <v>8</v>
      </c>
      <c r="C5289" s="593" t="str">
        <f>_xlfn.CONCAT(Table1[[#This Row],[groupid]],Table1[[#This Row],[Thành phần hao phí]])</f>
        <v>8Vận chuyển đất, bùn đổ đi bằng tàu kéo 360CV, sà lan 400 tấn, vận chuyển 1 km tiếp theo, cự ly từ 6 - 20km</v>
      </c>
      <c r="D5289" s="594" t="s">
        <v>71</v>
      </c>
      <c r="E5289" s="589" t="s">
        <v>72</v>
      </c>
      <c r="F5289" s="588" t="s">
        <v>54</v>
      </c>
      <c r="G5289" s="595">
        <v>1</v>
      </c>
      <c r="H5289" s="590"/>
      <c r="I5289" s="596"/>
      <c r="J5289" s="591"/>
    </row>
    <row r="5290" spans="1:10" ht="15" customHeight="1">
      <c r="A5290" s="587"/>
      <c r="B5290" s="291">
        <v>8</v>
      </c>
      <c r="C5290" s="593" t="str">
        <f>_xlfn.CONCAT(Table1[[#This Row],[groupid]],Table1[[#This Row],[Thành phần hao phí]])</f>
        <v>8c) Máy thi công</v>
      </c>
      <c r="D5290" s="594"/>
      <c r="E5290" s="589" t="s">
        <v>230</v>
      </c>
      <c r="F5290" s="588"/>
      <c r="G5290" s="595"/>
      <c r="H5290" s="590"/>
      <c r="I5290" s="596"/>
      <c r="J5290" s="591">
        <v>6705145</v>
      </c>
    </row>
    <row r="5291" spans="1:10" ht="15" customHeight="1">
      <c r="A5291" s="587"/>
      <c r="B5291" s="291">
        <v>8</v>
      </c>
      <c r="C5291" s="593" t="str">
        <f>_xlfn.CONCAT(Table1[[#This Row],[groupid]],Table1[[#This Row],[Thành phần hao phí]])</f>
        <v>8Sà lan 400T</v>
      </c>
      <c r="D5291" s="594" t="s">
        <v>116</v>
      </c>
      <c r="E5291" s="589" t="s">
        <v>117</v>
      </c>
      <c r="F5291" s="588" t="s">
        <v>103</v>
      </c>
      <c r="G5291" s="595">
        <v>7.0999999999999994E-2</v>
      </c>
      <c r="H5291" s="590">
        <v>891221</v>
      </c>
      <c r="I5291" s="596">
        <v>14</v>
      </c>
      <c r="J5291" s="591">
        <v>885874</v>
      </c>
    </row>
    <row r="5292" spans="1:10" ht="15" customHeight="1">
      <c r="A5292" s="587"/>
      <c r="B5292" s="291">
        <v>8</v>
      </c>
      <c r="C5292" s="593" t="str">
        <f>_xlfn.CONCAT(Table1[[#This Row],[groupid]],Table1[[#This Row],[Thành phần hao phí]])</f>
        <v>8Tàu kéo 360CV</v>
      </c>
      <c r="D5292" s="594" t="s">
        <v>120</v>
      </c>
      <c r="E5292" s="589" t="s">
        <v>121</v>
      </c>
      <c r="F5292" s="588" t="s">
        <v>103</v>
      </c>
      <c r="G5292" s="595">
        <v>7.0999999999999994E-2</v>
      </c>
      <c r="H5292" s="590">
        <v>5854397</v>
      </c>
      <c r="I5292" s="596">
        <v>14</v>
      </c>
      <c r="J5292" s="591">
        <v>5819271</v>
      </c>
    </row>
    <row r="5293" spans="1:10" ht="15" customHeight="1">
      <c r="A5293" s="587"/>
      <c r="B5293" s="291">
        <v>8</v>
      </c>
      <c r="C5293" s="593" t="str">
        <f>_xlfn.CONCAT(Table1[[#This Row],[groupid]],Table1[[#This Row],[Thành phần hao phí]])</f>
        <v>8Cộng</v>
      </c>
      <c r="D5293" s="594"/>
      <c r="E5293" s="589" t="s">
        <v>314</v>
      </c>
      <c r="F5293" s="588"/>
      <c r="G5293" s="595"/>
      <c r="H5293" s="590"/>
      <c r="I5293" s="596"/>
      <c r="J5293" s="591">
        <v>6705145</v>
      </c>
    </row>
    <row r="5294" spans="1:10" ht="15" customHeight="1">
      <c r="A5294" s="587">
        <v>9</v>
      </c>
      <c r="B5294" s="291">
        <v>9</v>
      </c>
      <c r="C5294" s="593" t="str">
        <f>_xlfn.CONCAT(Table1[[#This Row],[groupid]],Table1[[#This Row],[Thành phần hao phí]])</f>
        <v>9Vận chuyển đất, bùn đổ đi bằng tàu kéo 360CV, sà lan 400 tấn, vận chuyển 1 km tiếp theo, cự ly &gt; 20km</v>
      </c>
      <c r="D5294" s="594" t="s">
        <v>74</v>
      </c>
      <c r="E5294" s="589" t="s">
        <v>75</v>
      </c>
      <c r="F5294" s="588" t="s">
        <v>54</v>
      </c>
      <c r="G5294" s="595">
        <v>1</v>
      </c>
      <c r="H5294" s="590"/>
      <c r="I5294" s="596"/>
      <c r="J5294" s="591"/>
    </row>
    <row r="5295" spans="1:10" ht="15" customHeight="1">
      <c r="A5295" s="587"/>
      <c r="B5295" s="291">
        <v>9</v>
      </c>
      <c r="C5295" s="593" t="str">
        <f>_xlfn.CONCAT(Table1[[#This Row],[groupid]],Table1[[#This Row],[Thành phần hao phí]])</f>
        <v>9c) Máy thi công</v>
      </c>
      <c r="D5295" s="594"/>
      <c r="E5295" s="589" t="s">
        <v>230</v>
      </c>
      <c r="F5295" s="588"/>
      <c r="G5295" s="595"/>
      <c r="H5295" s="590"/>
      <c r="I5295" s="596"/>
      <c r="J5295" s="591">
        <v>279269</v>
      </c>
    </row>
    <row r="5296" spans="1:10" ht="15" customHeight="1">
      <c r="A5296" s="587"/>
      <c r="B5296" s="291">
        <v>9</v>
      </c>
      <c r="C5296" s="593" t="str">
        <f>_xlfn.CONCAT(Table1[[#This Row],[groupid]],Table1[[#This Row],[Thành phần hao phí]])</f>
        <v>9Sà lan 400T</v>
      </c>
      <c r="D5296" s="594" t="s">
        <v>116</v>
      </c>
      <c r="E5296" s="589" t="s">
        <v>117</v>
      </c>
      <c r="F5296" s="588" t="s">
        <v>103</v>
      </c>
      <c r="G5296" s="595">
        <v>6.9000000000000006E-2</v>
      </c>
      <c r="H5296" s="590">
        <v>891221</v>
      </c>
      <c r="I5296" s="596">
        <v>0.6</v>
      </c>
      <c r="J5296" s="591">
        <v>36897</v>
      </c>
    </row>
    <row r="5297" spans="1:10" ht="15" customHeight="1">
      <c r="A5297" s="587"/>
      <c r="B5297" s="291">
        <v>9</v>
      </c>
      <c r="C5297" s="593" t="str">
        <f>_xlfn.CONCAT(Table1[[#This Row],[groupid]],Table1[[#This Row],[Thành phần hao phí]])</f>
        <v>9Tàu kéo 360CV</v>
      </c>
      <c r="D5297" s="594" t="s">
        <v>120</v>
      </c>
      <c r="E5297" s="589" t="s">
        <v>121</v>
      </c>
      <c r="F5297" s="588" t="s">
        <v>103</v>
      </c>
      <c r="G5297" s="595">
        <v>6.9000000000000006E-2</v>
      </c>
      <c r="H5297" s="590">
        <v>5854397</v>
      </c>
      <c r="I5297" s="596">
        <v>0.6</v>
      </c>
      <c r="J5297" s="591">
        <v>242372</v>
      </c>
    </row>
    <row r="5298" spans="1:10" ht="15" customHeight="1">
      <c r="A5298" s="587"/>
      <c r="B5298" s="291">
        <v>9</v>
      </c>
      <c r="C5298" s="593" t="str">
        <f>_xlfn.CONCAT(Table1[[#This Row],[groupid]],Table1[[#This Row],[Thành phần hao phí]])</f>
        <v>9Cộng</v>
      </c>
      <c r="D5298" s="594"/>
      <c r="E5298" s="589" t="s">
        <v>314</v>
      </c>
      <c r="F5298" s="588"/>
      <c r="G5298" s="595"/>
      <c r="H5298" s="590"/>
      <c r="I5298" s="596"/>
      <c r="J5298" s="591">
        <v>279269</v>
      </c>
    </row>
    <row r="5299" spans="1:10" ht="15" customHeight="1">
      <c r="A5299" s="587">
        <v>10</v>
      </c>
      <c r="B5299" s="291">
        <v>10</v>
      </c>
      <c r="C5299" s="593" t="str">
        <f>_xlfn.CONCAT(Table1[[#This Row],[groupid]],Table1[[#This Row],[Thành phần hao phí]])</f>
        <v>10Vận chuyển đất từ sà lan 400T lên bờ bằng máy đào gầu dây 1,2m3, chiều cao đổ đất &lt;= 3m, bùn đặc</v>
      </c>
      <c r="D5299" s="594" t="s">
        <v>63</v>
      </c>
      <c r="E5299" s="589" t="s">
        <v>77</v>
      </c>
      <c r="F5299" s="588" t="s">
        <v>54</v>
      </c>
      <c r="G5299" s="595">
        <v>1</v>
      </c>
      <c r="H5299" s="590"/>
      <c r="I5299" s="596"/>
      <c r="J5299" s="591"/>
    </row>
    <row r="5300" spans="1:10" ht="15" customHeight="1">
      <c r="A5300" s="587"/>
      <c r="B5300" s="291">
        <v>10</v>
      </c>
      <c r="C5300" s="593" t="str">
        <f>_xlfn.CONCAT(Table1[[#This Row],[groupid]],Table1[[#This Row],[Thành phần hao phí]])</f>
        <v>10b) Nhân công</v>
      </c>
      <c r="D5300" s="594"/>
      <c r="E5300" s="589" t="s">
        <v>229</v>
      </c>
      <c r="F5300" s="588"/>
      <c r="G5300" s="595"/>
      <c r="H5300" s="590"/>
      <c r="I5300" s="596"/>
      <c r="J5300" s="591">
        <v>88740</v>
      </c>
    </row>
    <row r="5301" spans="1:10" ht="15" customHeight="1">
      <c r="A5301" s="587"/>
      <c r="B5301" s="291">
        <v>10</v>
      </c>
      <c r="C5301" s="593" t="str">
        <f>_xlfn.CONCAT(Table1[[#This Row],[groupid]],Table1[[#This Row],[Thành phần hao phí]])</f>
        <v>10Nhân công 3,5/7, nhóm 1</v>
      </c>
      <c r="D5301" s="594" t="s">
        <v>96</v>
      </c>
      <c r="E5301" s="589" t="s">
        <v>97</v>
      </c>
      <c r="F5301" s="588" t="s">
        <v>93</v>
      </c>
      <c r="G5301" s="595">
        <v>0.36</v>
      </c>
      <c r="H5301" s="590">
        <v>246500</v>
      </c>
      <c r="I5301" s="596">
        <v>1</v>
      </c>
      <c r="J5301" s="591">
        <v>88740</v>
      </c>
    </row>
    <row r="5302" spans="1:10" ht="15" customHeight="1">
      <c r="A5302" s="587"/>
      <c r="B5302" s="291">
        <v>10</v>
      </c>
      <c r="C5302" s="593" t="str">
        <f>_xlfn.CONCAT(Table1[[#This Row],[groupid]],Table1[[#This Row],[Thành phần hao phí]])</f>
        <v>10c) Máy thi công</v>
      </c>
      <c r="D5302" s="594"/>
      <c r="E5302" s="589" t="s">
        <v>230</v>
      </c>
      <c r="F5302" s="588"/>
      <c r="G5302" s="595"/>
      <c r="H5302" s="590"/>
      <c r="I5302" s="596"/>
      <c r="J5302" s="591">
        <v>985844</v>
      </c>
    </row>
    <row r="5303" spans="1:10" ht="15" customHeight="1">
      <c r="A5303" s="587"/>
      <c r="B5303" s="291">
        <v>10</v>
      </c>
      <c r="C5303" s="593" t="str">
        <f>_xlfn.CONCAT(Table1[[#This Row],[groupid]],Table1[[#This Row],[Thành phần hao phí]])</f>
        <v>10Máy đào gầu dây 1,2m3</v>
      </c>
      <c r="D5303" s="594" t="s">
        <v>105</v>
      </c>
      <c r="E5303" s="589" t="s">
        <v>106</v>
      </c>
      <c r="F5303" s="588" t="s">
        <v>103</v>
      </c>
      <c r="G5303" s="595">
        <v>0.192</v>
      </c>
      <c r="H5303" s="590">
        <v>3565793</v>
      </c>
      <c r="I5303" s="596">
        <v>1</v>
      </c>
      <c r="J5303" s="591">
        <v>684632</v>
      </c>
    </row>
    <row r="5304" spans="1:10" ht="15" customHeight="1">
      <c r="A5304" s="587"/>
      <c r="B5304" s="291">
        <v>10</v>
      </c>
      <c r="C5304" s="593" t="str">
        <f>_xlfn.CONCAT(Table1[[#This Row],[groupid]],Table1[[#This Row],[Thành phần hao phí]])</f>
        <v>10Sà lan 250T</v>
      </c>
      <c r="D5304" s="594" t="s">
        <v>113</v>
      </c>
      <c r="E5304" s="589" t="s">
        <v>114</v>
      </c>
      <c r="F5304" s="588" t="s">
        <v>103</v>
      </c>
      <c r="G5304" s="595">
        <v>0.192</v>
      </c>
      <c r="H5304" s="590">
        <v>677592</v>
      </c>
      <c r="I5304" s="596">
        <v>1</v>
      </c>
      <c r="J5304" s="591">
        <v>130098</v>
      </c>
    </row>
    <row r="5305" spans="1:10" ht="15" customHeight="1">
      <c r="A5305" s="587"/>
      <c r="B5305" s="291">
        <v>10</v>
      </c>
      <c r="C5305" s="593" t="str">
        <f>_xlfn.CONCAT(Table1[[#This Row],[groupid]],Table1[[#This Row],[Thành phần hao phí]])</f>
        <v>10Sà lan 400T</v>
      </c>
      <c r="D5305" s="594" t="s">
        <v>116</v>
      </c>
      <c r="E5305" s="589" t="s">
        <v>117</v>
      </c>
      <c r="F5305" s="588" t="s">
        <v>103</v>
      </c>
      <c r="G5305" s="595">
        <v>0.192</v>
      </c>
      <c r="H5305" s="590">
        <v>891221</v>
      </c>
      <c r="I5305" s="596">
        <v>1</v>
      </c>
      <c r="J5305" s="591">
        <v>171114</v>
      </c>
    </row>
    <row r="5306" spans="1:10" ht="15" customHeight="1">
      <c r="A5306" s="587"/>
      <c r="B5306" s="291">
        <v>10</v>
      </c>
      <c r="C5306" s="593" t="str">
        <f>_xlfn.CONCAT(Table1[[#This Row],[groupid]],Table1[[#This Row],[Thành phần hao phí]])</f>
        <v>10Cộng</v>
      </c>
      <c r="D5306" s="594"/>
      <c r="E5306" s="589" t="s">
        <v>314</v>
      </c>
      <c r="F5306" s="588"/>
      <c r="G5306" s="595"/>
      <c r="H5306" s="590"/>
      <c r="I5306" s="596"/>
      <c r="J5306" s="591">
        <v>985844</v>
      </c>
    </row>
    <row r="5307" spans="1:10" ht="15" customHeight="1">
      <c r="A5307" s="587">
        <v>11</v>
      </c>
      <c r="B5307" s="291">
        <v>11</v>
      </c>
      <c r="C5307" s="593" t="str">
        <f>_xlfn.CONCAT(Table1[[#This Row],[groupid]],Table1[[#This Row],[Thành phần hao phí]])</f>
        <v>110</v>
      </c>
      <c r="D5307" s="594">
        <v>0</v>
      </c>
      <c r="E5307" s="589">
        <v>0</v>
      </c>
      <c r="F5307" s="588">
        <v>0</v>
      </c>
      <c r="G5307" s="595">
        <v>1</v>
      </c>
      <c r="H5307" s="590"/>
      <c r="I5307" s="596"/>
      <c r="J5307" s="591"/>
    </row>
    <row r="5308" spans="1:10" ht="15" customHeight="1">
      <c r="A5308" s="587"/>
      <c r="B5308" s="291">
        <v>11</v>
      </c>
      <c r="C5308" s="593" t="str">
        <f>_xlfn.CONCAT(Table1[[#This Row],[groupid]],Table1[[#This Row],[Thành phần hao phí]])</f>
        <v>11b) Nhân công</v>
      </c>
      <c r="D5308" s="594"/>
      <c r="E5308" s="589" t="s">
        <v>229</v>
      </c>
      <c r="F5308" s="588"/>
      <c r="G5308" s="595"/>
      <c r="H5308" s="590"/>
      <c r="I5308" s="596"/>
      <c r="J5308" s="591">
        <v>243933</v>
      </c>
    </row>
    <row r="5309" spans="1:10" ht="15" customHeight="1">
      <c r="A5309" s="587"/>
      <c r="B5309" s="291">
        <v>11</v>
      </c>
      <c r="C5309" s="593" t="str">
        <f>_xlfn.CONCAT(Table1[[#This Row],[groupid]],Table1[[#This Row],[Thành phần hao phí]])</f>
        <v>11Nhân công 3,5/7, nhóm 1</v>
      </c>
      <c r="D5309" s="594" t="s">
        <v>96</v>
      </c>
      <c r="E5309" s="589" t="s">
        <v>97</v>
      </c>
      <c r="F5309" s="588" t="s">
        <v>93</v>
      </c>
      <c r="G5309" s="595">
        <v>0.36</v>
      </c>
      <c r="H5309" s="590">
        <v>677592</v>
      </c>
      <c r="I5309" s="596">
        <v>1</v>
      </c>
      <c r="J5309" s="591">
        <v>243933</v>
      </c>
    </row>
    <row r="5310" spans="1:10" ht="15" customHeight="1">
      <c r="A5310" s="587"/>
      <c r="B5310" s="291">
        <v>11</v>
      </c>
      <c r="C5310" s="593" t="str">
        <f>_xlfn.CONCAT(Table1[[#This Row],[groupid]],Table1[[#This Row],[Thành phần hao phí]])</f>
        <v>11c) Máy thi công</v>
      </c>
      <c r="D5310" s="594"/>
      <c r="E5310" s="589" t="s">
        <v>230</v>
      </c>
      <c r="F5310" s="588"/>
      <c r="G5310" s="595"/>
      <c r="H5310" s="590"/>
      <c r="I5310" s="596"/>
      <c r="J5310" s="591">
        <v>679403</v>
      </c>
    </row>
    <row r="5311" spans="1:10" ht="15" customHeight="1">
      <c r="A5311" s="587"/>
      <c r="B5311" s="291">
        <v>11</v>
      </c>
      <c r="C5311" s="593" t="str">
        <f>_xlfn.CONCAT(Table1[[#This Row],[groupid]],Table1[[#This Row],[Thành phần hao phí]])</f>
        <v>11Máy đào gầu dây 1,2m3</v>
      </c>
      <c r="D5311" s="594" t="s">
        <v>105</v>
      </c>
      <c r="E5311" s="589" t="s">
        <v>106</v>
      </c>
      <c r="F5311" s="588" t="s">
        <v>103</v>
      </c>
      <c r="G5311" s="595">
        <v>0.192</v>
      </c>
      <c r="H5311" s="590">
        <v>3538558</v>
      </c>
      <c r="I5311" s="596">
        <v>1</v>
      </c>
      <c r="J5311" s="591">
        <v>679403</v>
      </c>
    </row>
    <row r="5312" spans="1:10" ht="15" customHeight="1">
      <c r="A5312" s="587"/>
      <c r="B5312" s="291">
        <v>11</v>
      </c>
      <c r="C5312" s="593" t="str">
        <f>_xlfn.CONCAT(Table1[[#This Row],[groupid]],Table1[[#This Row],[Thành phần hao phí]])</f>
        <v>11Sà lan 250T</v>
      </c>
      <c r="D5312" s="594" t="s">
        <v>113</v>
      </c>
      <c r="E5312" s="589" t="s">
        <v>114</v>
      </c>
      <c r="F5312" s="588" t="s">
        <v>103</v>
      </c>
      <c r="G5312" s="595">
        <v>0.192</v>
      </c>
      <c r="H5312" s="590">
        <v>0</v>
      </c>
      <c r="I5312" s="596">
        <v>1</v>
      </c>
      <c r="J5312" s="591">
        <v>0</v>
      </c>
    </row>
    <row r="5313" spans="1:10" ht="15" customHeight="1">
      <c r="A5313" s="587"/>
      <c r="B5313" s="291">
        <v>11</v>
      </c>
      <c r="C5313" s="593" t="str">
        <f>_xlfn.CONCAT(Table1[[#This Row],[groupid]],Table1[[#This Row],[Thành phần hao phí]])</f>
        <v>11Sà lan 400T</v>
      </c>
      <c r="D5313" s="594" t="s">
        <v>116</v>
      </c>
      <c r="E5313" s="589" t="s">
        <v>117</v>
      </c>
      <c r="F5313" s="588" t="s">
        <v>103</v>
      </c>
      <c r="G5313" s="595">
        <v>0.192</v>
      </c>
      <c r="H5313" s="590">
        <v>0</v>
      </c>
      <c r="I5313" s="596">
        <v>1</v>
      </c>
      <c r="J5313" s="591">
        <v>0</v>
      </c>
    </row>
    <row r="5314" spans="1:10" ht="15" customHeight="1">
      <c r="A5314" s="587"/>
      <c r="B5314" s="291">
        <v>11</v>
      </c>
      <c r="C5314" s="593" t="str">
        <f>_xlfn.CONCAT(Table1[[#This Row],[groupid]],Table1[[#This Row],[Thành phần hao phí]])</f>
        <v>11Cộng</v>
      </c>
      <c r="D5314" s="594"/>
      <c r="E5314" s="589" t="s">
        <v>314</v>
      </c>
      <c r="F5314" s="588"/>
      <c r="G5314" s="595"/>
      <c r="H5314" s="590"/>
      <c r="I5314" s="596"/>
      <c r="J5314" s="591">
        <v>679403</v>
      </c>
    </row>
    <row r="5315" spans="1:10" ht="15" customHeight="1">
      <c r="A5315" s="587">
        <v>12</v>
      </c>
      <c r="B5315" s="291">
        <v>12</v>
      </c>
      <c r="C5315" s="593" t="str">
        <f>_xlfn.CONCAT(Table1[[#This Row],[groupid]],Table1[[#This Row],[Thành phần hao phí]])</f>
        <v>120</v>
      </c>
      <c r="D5315" s="594">
        <v>0</v>
      </c>
      <c r="E5315" s="589">
        <v>0</v>
      </c>
      <c r="F5315" s="588">
        <v>0</v>
      </c>
      <c r="G5315" s="595">
        <v>1</v>
      </c>
      <c r="H5315" s="590"/>
      <c r="I5315" s="596"/>
      <c r="J5315" s="591"/>
    </row>
    <row r="5316" spans="1:10" ht="15" customHeight="1">
      <c r="A5316" s="587"/>
      <c r="B5316" s="291">
        <v>12</v>
      </c>
      <c r="C5316" s="593" t="str">
        <f>_xlfn.CONCAT(Table1[[#This Row],[groupid]],Table1[[#This Row],[Thành phần hao phí]])</f>
        <v>12b) Nhân công</v>
      </c>
      <c r="D5316" s="594"/>
      <c r="E5316" s="589" t="s">
        <v>229</v>
      </c>
      <c r="F5316" s="588"/>
      <c r="G5316" s="595"/>
      <c r="H5316" s="590"/>
      <c r="I5316" s="596"/>
      <c r="J5316" s="591">
        <v>0</v>
      </c>
    </row>
    <row r="5317" spans="1:10" ht="15" customHeight="1">
      <c r="A5317" s="587"/>
      <c r="B5317" s="291">
        <v>12</v>
      </c>
      <c r="C5317" s="593" t="str">
        <f>_xlfn.CONCAT(Table1[[#This Row],[groupid]],Table1[[#This Row],[Thành phần hao phí]])</f>
        <v>12Nhân công 3,5/7, nhóm 1</v>
      </c>
      <c r="D5317" s="594" t="s">
        <v>96</v>
      </c>
      <c r="E5317" s="589" t="s">
        <v>97</v>
      </c>
      <c r="F5317" s="588" t="s">
        <v>93</v>
      </c>
      <c r="G5317" s="595">
        <v>0.36</v>
      </c>
      <c r="H5317" s="590">
        <v>0</v>
      </c>
      <c r="I5317" s="596">
        <v>1</v>
      </c>
      <c r="J5317" s="591">
        <v>0</v>
      </c>
    </row>
    <row r="5318" spans="1:10" ht="15" customHeight="1">
      <c r="A5318" s="587"/>
      <c r="B5318" s="291">
        <v>12</v>
      </c>
      <c r="C5318" s="593" t="str">
        <f>_xlfn.CONCAT(Table1[[#This Row],[groupid]],Table1[[#This Row],[Thành phần hao phí]])</f>
        <v>12c) Máy thi công</v>
      </c>
      <c r="D5318" s="594"/>
      <c r="E5318" s="589" t="s">
        <v>230</v>
      </c>
      <c r="F5318" s="588"/>
      <c r="G5318" s="595"/>
      <c r="H5318" s="590"/>
      <c r="I5318" s="596"/>
      <c r="J5318" s="591">
        <v>0</v>
      </c>
    </row>
    <row r="5319" spans="1:10" ht="15" customHeight="1">
      <c r="A5319" s="587"/>
      <c r="B5319" s="291">
        <v>12</v>
      </c>
      <c r="C5319" s="593" t="str">
        <f>_xlfn.CONCAT(Table1[[#This Row],[groupid]],Table1[[#This Row],[Thành phần hao phí]])</f>
        <v>12Máy đào gầu dây 1,2m3</v>
      </c>
      <c r="D5319" s="594" t="s">
        <v>105</v>
      </c>
      <c r="E5319" s="589" t="s">
        <v>106</v>
      </c>
      <c r="F5319" s="588" t="s">
        <v>103</v>
      </c>
      <c r="G5319" s="595">
        <v>0.192</v>
      </c>
      <c r="H5319" s="590">
        <v>0</v>
      </c>
      <c r="I5319" s="596">
        <v>1</v>
      </c>
      <c r="J5319" s="591">
        <v>0</v>
      </c>
    </row>
    <row r="5320" spans="1:10" ht="15" customHeight="1">
      <c r="A5320" s="587"/>
      <c r="B5320" s="291">
        <v>12</v>
      </c>
      <c r="C5320" s="593" t="str">
        <f>_xlfn.CONCAT(Table1[[#This Row],[groupid]],Table1[[#This Row],[Thành phần hao phí]])</f>
        <v>12Sà lan 250T</v>
      </c>
      <c r="D5320" s="594" t="s">
        <v>113</v>
      </c>
      <c r="E5320" s="589" t="s">
        <v>114</v>
      </c>
      <c r="F5320" s="588" t="s">
        <v>103</v>
      </c>
      <c r="G5320" s="595">
        <v>0.192</v>
      </c>
      <c r="H5320" s="590">
        <v>0</v>
      </c>
      <c r="I5320" s="596">
        <v>1</v>
      </c>
      <c r="J5320" s="591">
        <v>0</v>
      </c>
    </row>
    <row r="5321" spans="1:10" ht="15" customHeight="1">
      <c r="A5321" s="587"/>
      <c r="B5321" s="291">
        <v>12</v>
      </c>
      <c r="C5321" s="593" t="str">
        <f>_xlfn.CONCAT(Table1[[#This Row],[groupid]],Table1[[#This Row],[Thành phần hao phí]])</f>
        <v>12Sà lan 400T</v>
      </c>
      <c r="D5321" s="594" t="s">
        <v>116</v>
      </c>
      <c r="E5321" s="589" t="s">
        <v>117</v>
      </c>
      <c r="F5321" s="588" t="s">
        <v>103</v>
      </c>
      <c r="G5321" s="595">
        <v>0.192</v>
      </c>
      <c r="H5321" s="590">
        <v>0</v>
      </c>
      <c r="I5321" s="596">
        <v>1</v>
      </c>
      <c r="J5321" s="591">
        <v>0</v>
      </c>
    </row>
    <row r="5322" spans="1:10" ht="15" customHeight="1">
      <c r="A5322" s="587"/>
      <c r="B5322" s="291">
        <v>12</v>
      </c>
      <c r="C5322" s="593" t="str">
        <f>_xlfn.CONCAT(Table1[[#This Row],[groupid]],Table1[[#This Row],[Thành phần hao phí]])</f>
        <v>12Cộng</v>
      </c>
      <c r="D5322" s="594"/>
      <c r="E5322" s="589" t="s">
        <v>314</v>
      </c>
      <c r="F5322" s="588"/>
      <c r="G5322" s="595"/>
      <c r="H5322" s="590"/>
      <c r="I5322" s="596"/>
      <c r="J5322" s="591">
        <v>0</v>
      </c>
    </row>
    <row r="5323" spans="1:10" ht="15" customHeight="1">
      <c r="A5323" s="587">
        <v>13</v>
      </c>
      <c r="B5323" s="291">
        <v>13</v>
      </c>
      <c r="C5323" s="593" t="str">
        <f>_xlfn.CONCAT(Table1[[#This Row],[groupid]],Table1[[#This Row],[Thành phần hao phí]])</f>
        <v>130</v>
      </c>
      <c r="D5323" s="594">
        <v>0</v>
      </c>
      <c r="E5323" s="589">
        <v>0</v>
      </c>
      <c r="F5323" s="588">
        <v>0</v>
      </c>
      <c r="G5323" s="595">
        <v>1</v>
      </c>
      <c r="H5323" s="590"/>
      <c r="I5323" s="596"/>
      <c r="J5323" s="591"/>
    </row>
    <row r="5324" spans="1:10" ht="15" customHeight="1">
      <c r="A5324" s="587"/>
      <c r="B5324" s="291">
        <v>13</v>
      </c>
      <c r="C5324" s="593" t="str">
        <f>_xlfn.CONCAT(Table1[[#This Row],[groupid]],Table1[[#This Row],[Thành phần hao phí]])</f>
        <v>13b) Nhân công</v>
      </c>
      <c r="D5324" s="594"/>
      <c r="E5324" s="589" t="s">
        <v>229</v>
      </c>
      <c r="F5324" s="588"/>
      <c r="G5324" s="595"/>
      <c r="H5324" s="590"/>
      <c r="I5324" s="596"/>
      <c r="J5324" s="591">
        <v>0</v>
      </c>
    </row>
    <row r="5325" spans="1:10" ht="15" customHeight="1">
      <c r="A5325" s="587"/>
      <c r="B5325" s="291">
        <v>13</v>
      </c>
      <c r="C5325" s="593" t="str">
        <f>_xlfn.CONCAT(Table1[[#This Row],[groupid]],Table1[[#This Row],[Thành phần hao phí]])</f>
        <v>13Nhân công 3,5/7, nhóm 1</v>
      </c>
      <c r="D5325" s="594" t="s">
        <v>96</v>
      </c>
      <c r="E5325" s="589" t="s">
        <v>97</v>
      </c>
      <c r="F5325" s="588" t="s">
        <v>93</v>
      </c>
      <c r="G5325" s="595">
        <v>0.36</v>
      </c>
      <c r="H5325" s="590">
        <v>0</v>
      </c>
      <c r="I5325" s="596">
        <v>1</v>
      </c>
      <c r="J5325" s="591">
        <v>0</v>
      </c>
    </row>
    <row r="5326" spans="1:10" ht="15" customHeight="1">
      <c r="A5326" s="587"/>
      <c r="B5326" s="291">
        <v>13</v>
      </c>
      <c r="C5326" s="593" t="str">
        <f>_xlfn.CONCAT(Table1[[#This Row],[groupid]],Table1[[#This Row],[Thành phần hao phí]])</f>
        <v>13c) Máy thi công</v>
      </c>
      <c r="D5326" s="594"/>
      <c r="E5326" s="589" t="s">
        <v>230</v>
      </c>
      <c r="F5326" s="588"/>
      <c r="G5326" s="595"/>
      <c r="H5326" s="590"/>
      <c r="I5326" s="596"/>
      <c r="J5326" s="591">
        <v>0</v>
      </c>
    </row>
    <row r="5327" spans="1:10" ht="15" customHeight="1">
      <c r="A5327" s="587"/>
      <c r="B5327" s="291">
        <v>13</v>
      </c>
      <c r="C5327" s="593" t="str">
        <f>_xlfn.CONCAT(Table1[[#This Row],[groupid]],Table1[[#This Row],[Thành phần hao phí]])</f>
        <v>13Máy đào gầu dây 1,2m3</v>
      </c>
      <c r="D5327" s="594" t="s">
        <v>105</v>
      </c>
      <c r="E5327" s="589" t="s">
        <v>106</v>
      </c>
      <c r="F5327" s="588" t="s">
        <v>103</v>
      </c>
      <c r="G5327" s="595">
        <v>0.192</v>
      </c>
      <c r="H5327" s="590">
        <v>0</v>
      </c>
      <c r="I5327" s="596">
        <v>1</v>
      </c>
      <c r="J5327" s="591">
        <v>0</v>
      </c>
    </row>
    <row r="5328" spans="1:10" ht="15" customHeight="1">
      <c r="A5328" s="587"/>
      <c r="B5328" s="291">
        <v>13</v>
      </c>
      <c r="C5328" s="593" t="str">
        <f>_xlfn.CONCAT(Table1[[#This Row],[groupid]],Table1[[#This Row],[Thành phần hao phí]])</f>
        <v>13Sà lan 250T</v>
      </c>
      <c r="D5328" s="594" t="s">
        <v>113</v>
      </c>
      <c r="E5328" s="589" t="s">
        <v>114</v>
      </c>
      <c r="F5328" s="588" t="s">
        <v>103</v>
      </c>
      <c r="G5328" s="595">
        <v>0.192</v>
      </c>
      <c r="H5328" s="590">
        <v>0</v>
      </c>
      <c r="I5328" s="596">
        <v>1</v>
      </c>
      <c r="J5328" s="591">
        <v>0</v>
      </c>
    </row>
    <row r="5329" spans="1:10" ht="15" customHeight="1">
      <c r="A5329" s="587"/>
      <c r="B5329" s="291">
        <v>13</v>
      </c>
      <c r="C5329" s="593" t="str">
        <f>_xlfn.CONCAT(Table1[[#This Row],[groupid]],Table1[[#This Row],[Thành phần hao phí]])</f>
        <v>13Sà lan 400T</v>
      </c>
      <c r="D5329" s="594" t="s">
        <v>116</v>
      </c>
      <c r="E5329" s="589" t="s">
        <v>117</v>
      </c>
      <c r="F5329" s="588" t="s">
        <v>103</v>
      </c>
      <c r="G5329" s="595">
        <v>0.192</v>
      </c>
      <c r="H5329" s="590">
        <v>0</v>
      </c>
      <c r="I5329" s="596">
        <v>1</v>
      </c>
      <c r="J5329" s="591">
        <v>0</v>
      </c>
    </row>
    <row r="5330" spans="1:10" ht="15" customHeight="1">
      <c r="A5330" s="587"/>
      <c r="B5330" s="291">
        <v>13</v>
      </c>
      <c r="C5330" s="593" t="str">
        <f>_xlfn.CONCAT(Table1[[#This Row],[groupid]],Table1[[#This Row],[Thành phần hao phí]])</f>
        <v>13Cộng</v>
      </c>
      <c r="D5330" s="594"/>
      <c r="E5330" s="589" t="s">
        <v>314</v>
      </c>
      <c r="F5330" s="588"/>
      <c r="G5330" s="595"/>
      <c r="H5330" s="590"/>
      <c r="I5330" s="596"/>
      <c r="J5330" s="591">
        <v>0</v>
      </c>
    </row>
    <row r="5331" spans="1:10" ht="15" customHeight="1">
      <c r="A5331" s="587">
        <v>14</v>
      </c>
      <c r="B5331" s="291">
        <v>14</v>
      </c>
      <c r="C5331" s="593" t="str">
        <f>_xlfn.CONCAT(Table1[[#This Row],[groupid]],Table1[[#This Row],[Thành phần hao phí]])</f>
        <v>140</v>
      </c>
      <c r="D5331" s="594">
        <v>0</v>
      </c>
      <c r="E5331" s="589">
        <v>0</v>
      </c>
      <c r="F5331" s="588">
        <v>0</v>
      </c>
      <c r="G5331" s="595">
        <v>1</v>
      </c>
      <c r="H5331" s="590"/>
      <c r="I5331" s="596"/>
      <c r="J5331" s="591"/>
    </row>
    <row r="5332" spans="1:10" ht="15" customHeight="1">
      <c r="A5332" s="587"/>
      <c r="B5332" s="291">
        <v>14</v>
      </c>
      <c r="C5332" s="593" t="str">
        <f>_xlfn.CONCAT(Table1[[#This Row],[groupid]],Table1[[#This Row],[Thành phần hao phí]])</f>
        <v>14b) Nhân công</v>
      </c>
      <c r="D5332" s="594"/>
      <c r="E5332" s="589" t="s">
        <v>229</v>
      </c>
      <c r="F5332" s="588"/>
      <c r="G5332" s="595"/>
      <c r="H5332" s="590"/>
      <c r="I5332" s="596"/>
      <c r="J5332" s="591">
        <v>0</v>
      </c>
    </row>
    <row r="5333" spans="1:10" ht="15" customHeight="1">
      <c r="A5333" s="587"/>
      <c r="B5333" s="291">
        <v>14</v>
      </c>
      <c r="C5333" s="593" t="str">
        <f>_xlfn.CONCAT(Table1[[#This Row],[groupid]],Table1[[#This Row],[Thành phần hao phí]])</f>
        <v>14Nhân công 3,5/7, nhóm 1</v>
      </c>
      <c r="D5333" s="594" t="s">
        <v>96</v>
      </c>
      <c r="E5333" s="589" t="s">
        <v>97</v>
      </c>
      <c r="F5333" s="588" t="s">
        <v>93</v>
      </c>
      <c r="G5333" s="595">
        <v>0.36</v>
      </c>
      <c r="H5333" s="590">
        <v>0</v>
      </c>
      <c r="I5333" s="596">
        <v>1</v>
      </c>
      <c r="J5333" s="591">
        <v>0</v>
      </c>
    </row>
    <row r="5334" spans="1:10" ht="15" customHeight="1">
      <c r="A5334" s="587"/>
      <c r="B5334" s="291">
        <v>14</v>
      </c>
      <c r="C5334" s="593" t="str">
        <f>_xlfn.CONCAT(Table1[[#This Row],[groupid]],Table1[[#This Row],[Thành phần hao phí]])</f>
        <v>14c) Máy thi công</v>
      </c>
      <c r="D5334" s="594"/>
      <c r="E5334" s="589" t="s">
        <v>230</v>
      </c>
      <c r="F5334" s="588"/>
      <c r="G5334" s="595"/>
      <c r="H5334" s="590"/>
      <c r="I5334" s="596"/>
      <c r="J5334" s="591">
        <v>0</v>
      </c>
    </row>
    <row r="5335" spans="1:10" ht="15" customHeight="1">
      <c r="A5335" s="587"/>
      <c r="B5335" s="291">
        <v>14</v>
      </c>
      <c r="C5335" s="593" t="str">
        <f>_xlfn.CONCAT(Table1[[#This Row],[groupid]],Table1[[#This Row],[Thành phần hao phí]])</f>
        <v>14Máy đào gầu dây 1,2m3</v>
      </c>
      <c r="D5335" s="594" t="s">
        <v>105</v>
      </c>
      <c r="E5335" s="589" t="s">
        <v>106</v>
      </c>
      <c r="F5335" s="588" t="s">
        <v>103</v>
      </c>
      <c r="G5335" s="595">
        <v>0.192</v>
      </c>
      <c r="H5335" s="590">
        <v>0</v>
      </c>
      <c r="I5335" s="596">
        <v>1</v>
      </c>
      <c r="J5335" s="591">
        <v>0</v>
      </c>
    </row>
    <row r="5336" spans="1:10" ht="15" customHeight="1">
      <c r="A5336" s="587"/>
      <c r="B5336" s="291">
        <v>14</v>
      </c>
      <c r="C5336" s="593" t="str">
        <f>_xlfn.CONCAT(Table1[[#This Row],[groupid]],Table1[[#This Row],[Thành phần hao phí]])</f>
        <v>14Sà lan 250T</v>
      </c>
      <c r="D5336" s="594" t="s">
        <v>113</v>
      </c>
      <c r="E5336" s="589" t="s">
        <v>114</v>
      </c>
      <c r="F5336" s="588" t="s">
        <v>103</v>
      </c>
      <c r="G5336" s="595">
        <v>0.192</v>
      </c>
      <c r="H5336" s="590">
        <v>0</v>
      </c>
      <c r="I5336" s="596">
        <v>1</v>
      </c>
      <c r="J5336" s="591">
        <v>0</v>
      </c>
    </row>
    <row r="5337" spans="1:10" ht="15" customHeight="1">
      <c r="A5337" s="587"/>
      <c r="B5337" s="291">
        <v>14</v>
      </c>
      <c r="C5337" s="593" t="str">
        <f>_xlfn.CONCAT(Table1[[#This Row],[groupid]],Table1[[#This Row],[Thành phần hao phí]])</f>
        <v>14Sà lan 400T</v>
      </c>
      <c r="D5337" s="594" t="s">
        <v>116</v>
      </c>
      <c r="E5337" s="589" t="s">
        <v>117</v>
      </c>
      <c r="F5337" s="588" t="s">
        <v>103</v>
      </c>
      <c r="G5337" s="595">
        <v>0.192</v>
      </c>
      <c r="H5337" s="590">
        <v>0</v>
      </c>
      <c r="I5337" s="596">
        <v>1</v>
      </c>
      <c r="J5337" s="591">
        <v>0</v>
      </c>
    </row>
    <row r="5338" spans="1:10" ht="15" customHeight="1">
      <c r="A5338" s="587"/>
      <c r="B5338" s="291">
        <v>14</v>
      </c>
      <c r="C5338" s="593" t="str">
        <f>_xlfn.CONCAT(Table1[[#This Row],[groupid]],Table1[[#This Row],[Thành phần hao phí]])</f>
        <v>14Cộng</v>
      </c>
      <c r="D5338" s="594"/>
      <c r="E5338" s="589" t="s">
        <v>314</v>
      </c>
      <c r="F5338" s="588"/>
      <c r="G5338" s="595"/>
      <c r="H5338" s="590"/>
      <c r="I5338" s="596"/>
      <c r="J5338" s="591">
        <v>0</v>
      </c>
    </row>
    <row r="5339" spans="1:10" ht="15" customHeight="1">
      <c r="A5339" s="587">
        <v>15</v>
      </c>
      <c r="B5339" s="291">
        <v>15</v>
      </c>
      <c r="C5339" s="593" t="str">
        <f>_xlfn.CONCAT(Table1[[#This Row],[groupid]],Table1[[#This Row],[Thành phần hao phí]])</f>
        <v>150</v>
      </c>
      <c r="D5339" s="594">
        <v>0</v>
      </c>
      <c r="E5339" s="589">
        <v>0</v>
      </c>
      <c r="F5339" s="588">
        <v>0</v>
      </c>
      <c r="G5339" s="595">
        <v>1</v>
      </c>
      <c r="H5339" s="590"/>
      <c r="I5339" s="596"/>
      <c r="J5339" s="591"/>
    </row>
    <row r="5340" spans="1:10" ht="15" customHeight="1">
      <c r="A5340" s="587"/>
      <c r="B5340" s="291">
        <v>15</v>
      </c>
      <c r="C5340" s="593" t="str">
        <f>_xlfn.CONCAT(Table1[[#This Row],[groupid]],Table1[[#This Row],[Thành phần hao phí]])</f>
        <v>15b) Nhân công</v>
      </c>
      <c r="D5340" s="594"/>
      <c r="E5340" s="589" t="s">
        <v>229</v>
      </c>
      <c r="F5340" s="588"/>
      <c r="G5340" s="595"/>
      <c r="H5340" s="590"/>
      <c r="I5340" s="596"/>
      <c r="J5340" s="591">
        <v>0</v>
      </c>
    </row>
    <row r="5341" spans="1:10" ht="15" customHeight="1">
      <c r="A5341" s="587"/>
      <c r="B5341" s="291">
        <v>15</v>
      </c>
      <c r="C5341" s="593" t="str">
        <f>_xlfn.CONCAT(Table1[[#This Row],[groupid]],Table1[[#This Row],[Thành phần hao phí]])</f>
        <v>15Nhân công 3,5/7, nhóm 1</v>
      </c>
      <c r="D5341" s="594" t="s">
        <v>96</v>
      </c>
      <c r="E5341" s="589" t="s">
        <v>97</v>
      </c>
      <c r="F5341" s="588" t="s">
        <v>93</v>
      </c>
      <c r="G5341" s="595">
        <v>0.36</v>
      </c>
      <c r="H5341" s="590">
        <v>0</v>
      </c>
      <c r="I5341" s="596">
        <v>1</v>
      </c>
      <c r="J5341" s="591">
        <v>0</v>
      </c>
    </row>
    <row r="5342" spans="1:10" ht="15" customHeight="1">
      <c r="A5342" s="587"/>
      <c r="B5342" s="291">
        <v>15</v>
      </c>
      <c r="C5342" s="593" t="str">
        <f>_xlfn.CONCAT(Table1[[#This Row],[groupid]],Table1[[#This Row],[Thành phần hao phí]])</f>
        <v>15c) Máy thi công</v>
      </c>
      <c r="D5342" s="594"/>
      <c r="E5342" s="589" t="s">
        <v>230</v>
      </c>
      <c r="F5342" s="588"/>
      <c r="G5342" s="595"/>
      <c r="H5342" s="590"/>
      <c r="I5342" s="596"/>
      <c r="J5342" s="591">
        <v>0</v>
      </c>
    </row>
    <row r="5343" spans="1:10" ht="15" customHeight="1">
      <c r="A5343" s="587"/>
      <c r="B5343" s="291">
        <v>15</v>
      </c>
      <c r="C5343" s="593" t="str">
        <f>_xlfn.CONCAT(Table1[[#This Row],[groupid]],Table1[[#This Row],[Thành phần hao phí]])</f>
        <v>15Máy đào gầu dây 1,2m3</v>
      </c>
      <c r="D5343" s="594" t="s">
        <v>105</v>
      </c>
      <c r="E5343" s="589" t="s">
        <v>106</v>
      </c>
      <c r="F5343" s="588" t="s">
        <v>103</v>
      </c>
      <c r="G5343" s="595">
        <v>0.192</v>
      </c>
      <c r="H5343" s="590">
        <v>0</v>
      </c>
      <c r="I5343" s="596">
        <v>1</v>
      </c>
      <c r="J5343" s="591">
        <v>0</v>
      </c>
    </row>
    <row r="5344" spans="1:10" ht="15" customHeight="1">
      <c r="A5344" s="587"/>
      <c r="B5344" s="291">
        <v>15</v>
      </c>
      <c r="C5344" s="593" t="str">
        <f>_xlfn.CONCAT(Table1[[#This Row],[groupid]],Table1[[#This Row],[Thành phần hao phí]])</f>
        <v>15Sà lan 250T</v>
      </c>
      <c r="D5344" s="594" t="s">
        <v>113</v>
      </c>
      <c r="E5344" s="589" t="s">
        <v>114</v>
      </c>
      <c r="F5344" s="588" t="s">
        <v>103</v>
      </c>
      <c r="G5344" s="595">
        <v>0.192</v>
      </c>
      <c r="H5344" s="590">
        <v>0</v>
      </c>
      <c r="I5344" s="596">
        <v>1</v>
      </c>
      <c r="J5344" s="591">
        <v>0</v>
      </c>
    </row>
    <row r="5345" spans="1:10" ht="15" customHeight="1">
      <c r="A5345" s="587"/>
      <c r="B5345" s="291">
        <v>15</v>
      </c>
      <c r="C5345" s="593" t="str">
        <f>_xlfn.CONCAT(Table1[[#This Row],[groupid]],Table1[[#This Row],[Thành phần hao phí]])</f>
        <v>15Sà lan 400T</v>
      </c>
      <c r="D5345" s="594" t="s">
        <v>116</v>
      </c>
      <c r="E5345" s="589" t="s">
        <v>117</v>
      </c>
      <c r="F5345" s="588" t="s">
        <v>103</v>
      </c>
      <c r="G5345" s="595">
        <v>0.192</v>
      </c>
      <c r="H5345" s="590">
        <v>0</v>
      </c>
      <c r="I5345" s="596">
        <v>1</v>
      </c>
      <c r="J5345" s="591">
        <v>0</v>
      </c>
    </row>
    <row r="5346" spans="1:10" ht="15" customHeight="1">
      <c r="A5346" s="587"/>
      <c r="B5346" s="291">
        <v>15</v>
      </c>
      <c r="C5346" s="593" t="str">
        <f>_xlfn.CONCAT(Table1[[#This Row],[groupid]],Table1[[#This Row],[Thành phần hao phí]])</f>
        <v>15Cộng</v>
      </c>
      <c r="D5346" s="594"/>
      <c r="E5346" s="589" t="s">
        <v>314</v>
      </c>
      <c r="F5346" s="588"/>
      <c r="G5346" s="595"/>
      <c r="H5346" s="590"/>
      <c r="I5346" s="596"/>
      <c r="J5346" s="591">
        <v>0</v>
      </c>
    </row>
    <row r="5347" spans="1:10" ht="15" customHeight="1">
      <c r="A5347" s="587">
        <v>16</v>
      </c>
      <c r="B5347" s="291">
        <v>16</v>
      </c>
      <c r="C5347" s="593" t="str">
        <f>_xlfn.CONCAT(Table1[[#This Row],[groupid]],Table1[[#This Row],[Thành phần hao phí]])</f>
        <v>160</v>
      </c>
      <c r="D5347" s="594">
        <v>0</v>
      </c>
      <c r="E5347" s="589">
        <v>0</v>
      </c>
      <c r="F5347" s="588">
        <v>0</v>
      </c>
      <c r="G5347" s="595">
        <v>1</v>
      </c>
      <c r="H5347" s="590"/>
      <c r="I5347" s="596"/>
      <c r="J5347" s="591"/>
    </row>
    <row r="5348" spans="1:10" ht="15" customHeight="1">
      <c r="A5348" s="587"/>
      <c r="B5348" s="291">
        <v>16</v>
      </c>
      <c r="C5348" s="593" t="str">
        <f>_xlfn.CONCAT(Table1[[#This Row],[groupid]],Table1[[#This Row],[Thành phần hao phí]])</f>
        <v>16b) Nhân công</v>
      </c>
      <c r="D5348" s="594"/>
      <c r="E5348" s="589" t="s">
        <v>229</v>
      </c>
      <c r="F5348" s="588"/>
      <c r="G5348" s="595"/>
      <c r="H5348" s="590"/>
      <c r="I5348" s="596"/>
      <c r="J5348" s="591">
        <v>0</v>
      </c>
    </row>
    <row r="5349" spans="1:10" ht="15" customHeight="1">
      <c r="A5349" s="587"/>
      <c r="B5349" s="291">
        <v>16</v>
      </c>
      <c r="C5349" s="593" t="str">
        <f>_xlfn.CONCAT(Table1[[#This Row],[groupid]],Table1[[#This Row],[Thành phần hao phí]])</f>
        <v>16Nhân công 3,5/7, nhóm 1</v>
      </c>
      <c r="D5349" s="594" t="s">
        <v>96</v>
      </c>
      <c r="E5349" s="589" t="s">
        <v>97</v>
      </c>
      <c r="F5349" s="588" t="s">
        <v>93</v>
      </c>
      <c r="G5349" s="595">
        <v>0.36</v>
      </c>
      <c r="H5349" s="590">
        <v>0</v>
      </c>
      <c r="I5349" s="596">
        <v>1</v>
      </c>
      <c r="J5349" s="591">
        <v>0</v>
      </c>
    </row>
    <row r="5350" spans="1:10" ht="15" customHeight="1">
      <c r="A5350" s="587"/>
      <c r="B5350" s="291">
        <v>16</v>
      </c>
      <c r="C5350" s="593" t="str">
        <f>_xlfn.CONCAT(Table1[[#This Row],[groupid]],Table1[[#This Row],[Thành phần hao phí]])</f>
        <v>16c) Máy thi công</v>
      </c>
      <c r="D5350" s="594"/>
      <c r="E5350" s="589" t="s">
        <v>230</v>
      </c>
      <c r="F5350" s="588"/>
      <c r="G5350" s="595"/>
      <c r="H5350" s="590"/>
      <c r="I5350" s="596"/>
      <c r="J5350" s="591">
        <v>0</v>
      </c>
    </row>
    <row r="5351" spans="1:10" ht="15" customHeight="1">
      <c r="A5351" s="587"/>
      <c r="B5351" s="291">
        <v>16</v>
      </c>
      <c r="C5351" s="593" t="str">
        <f>_xlfn.CONCAT(Table1[[#This Row],[groupid]],Table1[[#This Row],[Thành phần hao phí]])</f>
        <v>16Máy đào gầu dây 1,2m3</v>
      </c>
      <c r="D5351" s="594" t="s">
        <v>105</v>
      </c>
      <c r="E5351" s="589" t="s">
        <v>106</v>
      </c>
      <c r="F5351" s="588" t="s">
        <v>103</v>
      </c>
      <c r="G5351" s="595">
        <v>0.192</v>
      </c>
      <c r="H5351" s="590">
        <v>0</v>
      </c>
      <c r="I5351" s="596">
        <v>1</v>
      </c>
      <c r="J5351" s="591">
        <v>0</v>
      </c>
    </row>
    <row r="5352" spans="1:10" ht="15" customHeight="1">
      <c r="A5352" s="587"/>
      <c r="B5352" s="291">
        <v>16</v>
      </c>
      <c r="C5352" s="593" t="str">
        <f>_xlfn.CONCAT(Table1[[#This Row],[groupid]],Table1[[#This Row],[Thành phần hao phí]])</f>
        <v>16Sà lan 250T</v>
      </c>
      <c r="D5352" s="594" t="s">
        <v>113</v>
      </c>
      <c r="E5352" s="589" t="s">
        <v>114</v>
      </c>
      <c r="F5352" s="588" t="s">
        <v>103</v>
      </c>
      <c r="G5352" s="595">
        <v>0.192</v>
      </c>
      <c r="H5352" s="590">
        <v>0</v>
      </c>
      <c r="I5352" s="596">
        <v>1</v>
      </c>
      <c r="J5352" s="591">
        <v>0</v>
      </c>
    </row>
    <row r="5353" spans="1:10" ht="15" customHeight="1">
      <c r="A5353" s="587"/>
      <c r="B5353" s="291">
        <v>16</v>
      </c>
      <c r="C5353" s="593" t="str">
        <f>_xlfn.CONCAT(Table1[[#This Row],[groupid]],Table1[[#This Row],[Thành phần hao phí]])</f>
        <v>16Sà lan 400T</v>
      </c>
      <c r="D5353" s="594" t="s">
        <v>116</v>
      </c>
      <c r="E5353" s="589" t="s">
        <v>117</v>
      </c>
      <c r="F5353" s="588" t="s">
        <v>103</v>
      </c>
      <c r="G5353" s="595">
        <v>0.192</v>
      </c>
      <c r="H5353" s="590">
        <v>0</v>
      </c>
      <c r="I5353" s="596">
        <v>1</v>
      </c>
      <c r="J5353" s="591">
        <v>0</v>
      </c>
    </row>
    <row r="5354" spans="1:10" ht="15" customHeight="1">
      <c r="A5354" s="587"/>
      <c r="B5354" s="291">
        <v>16</v>
      </c>
      <c r="C5354" s="593" t="str">
        <f>_xlfn.CONCAT(Table1[[#This Row],[groupid]],Table1[[#This Row],[Thành phần hao phí]])</f>
        <v>16Cộng</v>
      </c>
      <c r="D5354" s="594"/>
      <c r="E5354" s="589" t="s">
        <v>314</v>
      </c>
      <c r="F5354" s="588"/>
      <c r="G5354" s="595"/>
      <c r="H5354" s="590"/>
      <c r="I5354" s="596"/>
      <c r="J5354" s="591">
        <v>0</v>
      </c>
    </row>
    <row r="5355" spans="1:10" ht="15" customHeight="1">
      <c r="A5355" s="587">
        <v>17</v>
      </c>
      <c r="B5355" s="291">
        <v>17</v>
      </c>
      <c r="C5355" s="593" t="str">
        <f>_xlfn.CONCAT(Table1[[#This Row],[groupid]],Table1[[#This Row],[Thành phần hao phí]])</f>
        <v>170</v>
      </c>
      <c r="D5355" s="594">
        <v>0</v>
      </c>
      <c r="E5355" s="589">
        <v>0</v>
      </c>
      <c r="F5355" s="588">
        <v>0</v>
      </c>
      <c r="G5355" s="595">
        <v>1</v>
      </c>
      <c r="H5355" s="590"/>
      <c r="I5355" s="596"/>
      <c r="J5355" s="591"/>
    </row>
    <row r="5356" spans="1:10" ht="15" customHeight="1">
      <c r="A5356" s="587"/>
      <c r="B5356" s="291">
        <v>17</v>
      </c>
      <c r="C5356" s="593" t="str">
        <f>_xlfn.CONCAT(Table1[[#This Row],[groupid]],Table1[[#This Row],[Thành phần hao phí]])</f>
        <v>17b) Nhân công</v>
      </c>
      <c r="D5356" s="594"/>
      <c r="E5356" s="589" t="s">
        <v>229</v>
      </c>
      <c r="F5356" s="588"/>
      <c r="G5356" s="595"/>
      <c r="H5356" s="590"/>
      <c r="I5356" s="596"/>
      <c r="J5356" s="591">
        <v>0</v>
      </c>
    </row>
    <row r="5357" spans="1:10" ht="15" customHeight="1">
      <c r="A5357" s="587"/>
      <c r="B5357" s="291">
        <v>17</v>
      </c>
      <c r="C5357" s="593" t="str">
        <f>_xlfn.CONCAT(Table1[[#This Row],[groupid]],Table1[[#This Row],[Thành phần hao phí]])</f>
        <v>17Nhân công 3,5/7, nhóm 1</v>
      </c>
      <c r="D5357" s="594" t="s">
        <v>96</v>
      </c>
      <c r="E5357" s="589" t="s">
        <v>97</v>
      </c>
      <c r="F5357" s="588" t="s">
        <v>93</v>
      </c>
      <c r="G5357" s="595">
        <v>0.36</v>
      </c>
      <c r="H5357" s="590">
        <v>0</v>
      </c>
      <c r="I5357" s="596">
        <v>1</v>
      </c>
      <c r="J5357" s="591">
        <v>0</v>
      </c>
    </row>
    <row r="5358" spans="1:10" ht="15" customHeight="1">
      <c r="A5358" s="587"/>
      <c r="B5358" s="291">
        <v>17</v>
      </c>
      <c r="C5358" s="593" t="str">
        <f>_xlfn.CONCAT(Table1[[#This Row],[groupid]],Table1[[#This Row],[Thành phần hao phí]])</f>
        <v>17c) Máy thi công</v>
      </c>
      <c r="D5358" s="594"/>
      <c r="E5358" s="589" t="s">
        <v>230</v>
      </c>
      <c r="F5358" s="588"/>
      <c r="G5358" s="595"/>
      <c r="H5358" s="590"/>
      <c r="I5358" s="596"/>
      <c r="J5358" s="591">
        <v>0</v>
      </c>
    </row>
    <row r="5359" spans="1:10" ht="15" customHeight="1">
      <c r="A5359" s="587"/>
      <c r="B5359" s="291">
        <v>17</v>
      </c>
      <c r="C5359" s="593" t="str">
        <f>_xlfn.CONCAT(Table1[[#This Row],[groupid]],Table1[[#This Row],[Thành phần hao phí]])</f>
        <v>17Máy đào gầu dây 1,2m3</v>
      </c>
      <c r="D5359" s="594" t="s">
        <v>105</v>
      </c>
      <c r="E5359" s="589" t="s">
        <v>106</v>
      </c>
      <c r="F5359" s="588" t="s">
        <v>103</v>
      </c>
      <c r="G5359" s="595">
        <v>0.192</v>
      </c>
      <c r="H5359" s="590">
        <v>0</v>
      </c>
      <c r="I5359" s="596">
        <v>1</v>
      </c>
      <c r="J5359" s="591">
        <v>0</v>
      </c>
    </row>
    <row r="5360" spans="1:10" ht="15" customHeight="1">
      <c r="A5360" s="587"/>
      <c r="B5360" s="291">
        <v>17</v>
      </c>
      <c r="C5360" s="593" t="str">
        <f>_xlfn.CONCAT(Table1[[#This Row],[groupid]],Table1[[#This Row],[Thành phần hao phí]])</f>
        <v>17Sà lan 250T</v>
      </c>
      <c r="D5360" s="594" t="s">
        <v>113</v>
      </c>
      <c r="E5360" s="589" t="s">
        <v>114</v>
      </c>
      <c r="F5360" s="588" t="s">
        <v>103</v>
      </c>
      <c r="G5360" s="595">
        <v>0.192</v>
      </c>
      <c r="H5360" s="590">
        <v>0</v>
      </c>
      <c r="I5360" s="596">
        <v>1</v>
      </c>
      <c r="J5360" s="591">
        <v>0</v>
      </c>
    </row>
    <row r="5361" spans="1:10" ht="15" customHeight="1">
      <c r="A5361" s="587"/>
      <c r="B5361" s="291">
        <v>17</v>
      </c>
      <c r="C5361" s="593" t="str">
        <f>_xlfn.CONCAT(Table1[[#This Row],[groupid]],Table1[[#This Row],[Thành phần hao phí]])</f>
        <v>17Sà lan 400T</v>
      </c>
      <c r="D5361" s="594" t="s">
        <v>116</v>
      </c>
      <c r="E5361" s="589" t="s">
        <v>117</v>
      </c>
      <c r="F5361" s="588" t="s">
        <v>103</v>
      </c>
      <c r="G5361" s="595">
        <v>0.192</v>
      </c>
      <c r="H5361" s="590">
        <v>0</v>
      </c>
      <c r="I5361" s="596">
        <v>1</v>
      </c>
      <c r="J5361" s="591">
        <v>0</v>
      </c>
    </row>
    <row r="5362" spans="1:10" ht="15" customHeight="1">
      <c r="A5362" s="587"/>
      <c r="B5362" s="291">
        <v>17</v>
      </c>
      <c r="C5362" s="593" t="str">
        <f>_xlfn.CONCAT(Table1[[#This Row],[groupid]],Table1[[#This Row],[Thành phần hao phí]])</f>
        <v>17Cộng</v>
      </c>
      <c r="D5362" s="594"/>
      <c r="E5362" s="589" t="s">
        <v>314</v>
      </c>
      <c r="F5362" s="588"/>
      <c r="G5362" s="595"/>
      <c r="H5362" s="590"/>
      <c r="I5362" s="596"/>
      <c r="J5362" s="591">
        <v>0</v>
      </c>
    </row>
    <row r="5363" spans="1:10" ht="15" customHeight="1">
      <c r="A5363" s="587">
        <v>1</v>
      </c>
      <c r="B5363" s="291">
        <v>1</v>
      </c>
      <c r="C5363" s="593" t="str">
        <f>_xlfn.CONCAT(Table1[[#This Row],[groupid]],Table1[[#This Row],[Thành phần hao phí]])</f>
        <v>1Nạo vét bùn bằng thủ công</v>
      </c>
      <c r="D5363" s="594" t="s">
        <v>44</v>
      </c>
      <c r="E5363" s="589" t="s">
        <v>45</v>
      </c>
      <c r="F5363" s="588" t="s">
        <v>46</v>
      </c>
      <c r="G5363" s="595">
        <v>1</v>
      </c>
      <c r="H5363" s="590"/>
      <c r="I5363" s="596"/>
      <c r="J5363" s="591"/>
    </row>
    <row r="5364" spans="1:10" ht="15" customHeight="1">
      <c r="A5364" s="587"/>
      <c r="B5364" s="291">
        <v>1</v>
      </c>
      <c r="C5364" s="593" t="str">
        <f>_xlfn.CONCAT(Table1[[#This Row],[groupid]],Table1[[#This Row],[Thành phần hao phí]])</f>
        <v>1b) Nhân công</v>
      </c>
      <c r="D5364" s="594"/>
      <c r="E5364" s="589" t="s">
        <v>229</v>
      </c>
      <c r="F5364" s="588"/>
      <c r="G5364" s="595"/>
      <c r="H5364" s="590"/>
      <c r="I5364" s="596"/>
      <c r="J5364" s="591">
        <v>211893</v>
      </c>
    </row>
    <row r="5365" spans="1:10" ht="15" customHeight="1">
      <c r="A5365" s="587"/>
      <c r="B5365" s="291">
        <v>1</v>
      </c>
      <c r="C5365" s="593" t="str">
        <f>_xlfn.CONCAT(Table1[[#This Row],[groupid]],Table1[[#This Row],[Thành phần hao phí]])</f>
        <v>1Nhân công 3,0/7, nhóm 1</v>
      </c>
      <c r="D5365" s="594" t="s">
        <v>91</v>
      </c>
      <c r="E5365" s="589" t="s">
        <v>92</v>
      </c>
      <c r="F5365" s="588" t="s">
        <v>93</v>
      </c>
      <c r="G5365" s="595">
        <v>0.94</v>
      </c>
      <c r="H5365" s="590">
        <v>225418</v>
      </c>
      <c r="I5365" s="596">
        <v>1</v>
      </c>
      <c r="J5365" s="591">
        <v>211893</v>
      </c>
    </row>
    <row r="5366" spans="1:10" ht="15" customHeight="1">
      <c r="A5366" s="587">
        <v>2</v>
      </c>
      <c r="B5366" s="291">
        <v>2</v>
      </c>
      <c r="C5366" s="593" t="str">
        <f>_xlfn.CONCAT(Table1[[#This Row],[groupid]],Table1[[#This Row],[Thành phần hao phí]])</f>
        <v>2Nạo vét kênh mương bằng máy đào gầu dây 0,4m3, chiều cao đổ đất &lt;= 3m, bùn đặc lắng đọng dưới 3 năm</v>
      </c>
      <c r="D5366" s="594" t="s">
        <v>52</v>
      </c>
      <c r="E5366" s="589" t="s">
        <v>53</v>
      </c>
      <c r="F5366" s="588" t="s">
        <v>54</v>
      </c>
      <c r="G5366" s="595">
        <v>1</v>
      </c>
      <c r="H5366" s="590"/>
      <c r="I5366" s="596"/>
      <c r="J5366" s="591"/>
    </row>
    <row r="5367" spans="1:10" ht="15" customHeight="1">
      <c r="A5367" s="587"/>
      <c r="B5367" s="291">
        <v>2</v>
      </c>
      <c r="C5367" s="593" t="str">
        <f>_xlfn.CONCAT(Table1[[#This Row],[groupid]],Table1[[#This Row],[Thành phần hao phí]])</f>
        <v>2b) Nhân công</v>
      </c>
      <c r="D5367" s="594"/>
      <c r="E5367" s="589" t="s">
        <v>229</v>
      </c>
      <c r="F5367" s="588"/>
      <c r="G5367" s="595"/>
      <c r="H5367" s="590"/>
      <c r="I5367" s="596"/>
      <c r="J5367" s="591">
        <v>202130</v>
      </c>
    </row>
    <row r="5368" spans="1:10" ht="15" customHeight="1">
      <c r="A5368" s="587"/>
      <c r="B5368" s="291">
        <v>2</v>
      </c>
      <c r="C5368" s="593" t="str">
        <f>_xlfn.CONCAT(Table1[[#This Row],[groupid]],Table1[[#This Row],[Thành phần hao phí]])</f>
        <v>2Nhân công 3,5/7, nhóm 1</v>
      </c>
      <c r="D5368" s="594" t="s">
        <v>96</v>
      </c>
      <c r="E5368" s="589" t="s">
        <v>97</v>
      </c>
      <c r="F5368" s="588" t="s">
        <v>93</v>
      </c>
      <c r="G5368" s="595">
        <v>0.82</v>
      </c>
      <c r="H5368" s="590">
        <v>246500</v>
      </c>
      <c r="I5368" s="596">
        <v>1</v>
      </c>
      <c r="J5368" s="591">
        <v>202130</v>
      </c>
    </row>
    <row r="5369" spans="1:10" ht="15" customHeight="1">
      <c r="A5369" s="587"/>
      <c r="B5369" s="291">
        <v>2</v>
      </c>
      <c r="C5369" s="593" t="str">
        <f>_xlfn.CONCAT(Table1[[#This Row],[groupid]],Table1[[#This Row],[Thành phần hao phí]])</f>
        <v>2c) Máy thi công</v>
      </c>
      <c r="D5369" s="594"/>
      <c r="E5369" s="589" t="s">
        <v>230</v>
      </c>
      <c r="F5369" s="588"/>
      <c r="G5369" s="595"/>
      <c r="H5369" s="590"/>
      <c r="I5369" s="596"/>
      <c r="J5369" s="591">
        <v>978209</v>
      </c>
    </row>
    <row r="5370" spans="1:10" ht="15" customHeight="1">
      <c r="A5370" s="587"/>
      <c r="B5370" s="291">
        <v>2</v>
      </c>
      <c r="C5370" s="593" t="str">
        <f>_xlfn.CONCAT(Table1[[#This Row],[groupid]],Table1[[#This Row],[Thành phần hao phí]])</f>
        <v>2Máy đào gầu dây 0,4m3</v>
      </c>
      <c r="D5370" s="594" t="s">
        <v>101</v>
      </c>
      <c r="E5370" s="589" t="s">
        <v>102</v>
      </c>
      <c r="F5370" s="588" t="s">
        <v>103</v>
      </c>
      <c r="G5370" s="595">
        <v>0.44</v>
      </c>
      <c r="H5370" s="590">
        <v>1992824</v>
      </c>
      <c r="I5370" s="596">
        <v>1</v>
      </c>
      <c r="J5370" s="591">
        <v>876843</v>
      </c>
    </row>
    <row r="5371" spans="1:10" ht="15" customHeight="1">
      <c r="A5371" s="587"/>
      <c r="B5371" s="291">
        <v>2</v>
      </c>
      <c r="C5371" s="593" t="str">
        <f>_xlfn.CONCAT(Table1[[#This Row],[groupid]],Table1[[#This Row],[Thành phần hao phí]])</f>
        <v>2Phao thép 60T đặt máy</v>
      </c>
      <c r="D5371" s="594" t="s">
        <v>108</v>
      </c>
      <c r="E5371" s="589" t="s">
        <v>112</v>
      </c>
      <c r="F5371" s="588" t="s">
        <v>103</v>
      </c>
      <c r="G5371" s="595">
        <v>0.44</v>
      </c>
      <c r="H5371" s="590">
        <v>115189</v>
      </c>
      <c r="I5371" s="596">
        <v>1</v>
      </c>
      <c r="J5371" s="591">
        <v>50683</v>
      </c>
    </row>
    <row r="5372" spans="1:10" ht="15" customHeight="1">
      <c r="A5372" s="587"/>
      <c r="B5372" s="291">
        <v>2</v>
      </c>
      <c r="C5372" s="593" t="str">
        <f>_xlfn.CONCAT(Table1[[#This Row],[groupid]],Table1[[#This Row],[Thành phần hao phí]])</f>
        <v>2Phao thép 60T chứa bùn</v>
      </c>
      <c r="D5372" s="594" t="s">
        <v>108</v>
      </c>
      <c r="E5372" s="589" t="s">
        <v>111</v>
      </c>
      <c r="F5372" s="588" t="s">
        <v>103</v>
      </c>
      <c r="G5372" s="595">
        <v>0.44</v>
      </c>
      <c r="H5372" s="590">
        <v>115189</v>
      </c>
      <c r="I5372" s="596">
        <v>1</v>
      </c>
      <c r="J5372" s="591">
        <v>50683</v>
      </c>
    </row>
    <row r="5373" spans="1:10" ht="15" customHeight="1">
      <c r="A5373" s="587"/>
      <c r="B5373" s="291">
        <v>2</v>
      </c>
      <c r="C5373" s="593" t="str">
        <f>_xlfn.CONCAT(Table1[[#This Row],[groupid]],Table1[[#This Row],[Thành phần hao phí]])</f>
        <v>2Cộng</v>
      </c>
      <c r="D5373" s="594"/>
      <c r="E5373" s="589" t="s">
        <v>314</v>
      </c>
      <c r="F5373" s="588"/>
      <c r="G5373" s="595"/>
      <c r="H5373" s="590"/>
      <c r="I5373" s="596"/>
      <c r="J5373" s="591">
        <v>978209</v>
      </c>
    </row>
    <row r="5374" spans="1:10" ht="15" customHeight="1">
      <c r="A5374" s="587">
        <v>3</v>
      </c>
      <c r="B5374" s="291">
        <v>3</v>
      </c>
      <c r="C5374" s="593" t="str">
        <f>_xlfn.CONCAT(Table1[[#This Row],[groupid]],Table1[[#This Row],[Thành phần hao phí]])</f>
        <v>3Vận chuyển 1km đầu, đi đổ bằng tàu kéo 75cv + phao thép 60T</v>
      </c>
      <c r="D5374" s="594" t="s">
        <v>57</v>
      </c>
      <c r="E5374" s="589" t="s">
        <v>58</v>
      </c>
      <c r="F5374" s="588" t="s">
        <v>54</v>
      </c>
      <c r="G5374" s="595">
        <v>1</v>
      </c>
      <c r="H5374" s="590"/>
      <c r="I5374" s="596"/>
      <c r="J5374" s="591"/>
    </row>
    <row r="5375" spans="1:10" ht="15" customHeight="1">
      <c r="A5375" s="587"/>
      <c r="B5375" s="291">
        <v>3</v>
      </c>
      <c r="C5375" s="593" t="str">
        <f>_xlfn.CONCAT(Table1[[#This Row],[groupid]],Table1[[#This Row],[Thành phần hao phí]])</f>
        <v>3c) Máy thi công</v>
      </c>
      <c r="D5375" s="594"/>
      <c r="E5375" s="589" t="s">
        <v>230</v>
      </c>
      <c r="F5375" s="588"/>
      <c r="G5375" s="595"/>
      <c r="H5375" s="590"/>
      <c r="I5375" s="596"/>
      <c r="J5375" s="591">
        <v>343452</v>
      </c>
    </row>
    <row r="5376" spans="1:10" ht="15" customHeight="1">
      <c r="A5376" s="587"/>
      <c r="B5376" s="291">
        <v>3</v>
      </c>
      <c r="C5376" s="593" t="str">
        <f>_xlfn.CONCAT(Table1[[#This Row],[groupid]],Table1[[#This Row],[Thành phần hao phí]])</f>
        <v>3Phao thép 60T</v>
      </c>
      <c r="D5376" s="594" t="s">
        <v>108</v>
      </c>
      <c r="E5376" s="589" t="s">
        <v>109</v>
      </c>
      <c r="F5376" s="588" t="s">
        <v>103</v>
      </c>
      <c r="G5376" s="595">
        <v>9.4E-2</v>
      </c>
      <c r="H5376" s="590">
        <v>115189</v>
      </c>
      <c r="I5376" s="596">
        <v>1</v>
      </c>
      <c r="J5376" s="591">
        <v>10828</v>
      </c>
    </row>
    <row r="5377" spans="1:10" ht="15" customHeight="1">
      <c r="A5377" s="587"/>
      <c r="B5377" s="291">
        <v>3</v>
      </c>
      <c r="C5377" s="593" t="str">
        <f>_xlfn.CONCAT(Table1[[#This Row],[groupid]],Table1[[#This Row],[Thành phần hao phí]])</f>
        <v>3Tàu kéo 75CV</v>
      </c>
      <c r="D5377" s="594" t="s">
        <v>123</v>
      </c>
      <c r="E5377" s="589" t="s">
        <v>124</v>
      </c>
      <c r="F5377" s="588" t="s">
        <v>103</v>
      </c>
      <c r="G5377" s="595">
        <v>9.4E-2</v>
      </c>
      <c r="H5377" s="590">
        <v>3538558</v>
      </c>
      <c r="I5377" s="596">
        <v>1</v>
      </c>
      <c r="J5377" s="591">
        <v>332624</v>
      </c>
    </row>
    <row r="5378" spans="1:10" ht="15" customHeight="1">
      <c r="A5378" s="587"/>
      <c r="B5378" s="291">
        <v>3</v>
      </c>
      <c r="C5378" s="593" t="str">
        <f>_xlfn.CONCAT(Table1[[#This Row],[groupid]],Table1[[#This Row],[Thành phần hao phí]])</f>
        <v>3Cộng</v>
      </c>
      <c r="D5378" s="594"/>
      <c r="E5378" s="589" t="s">
        <v>314</v>
      </c>
      <c r="F5378" s="588"/>
      <c r="G5378" s="595"/>
      <c r="H5378" s="590"/>
      <c r="I5378" s="596"/>
      <c r="J5378" s="591">
        <v>343452</v>
      </c>
    </row>
    <row r="5379" spans="1:10" ht="15" customHeight="1">
      <c r="A5379" s="587">
        <v>4</v>
      </c>
      <c r="B5379" s="291">
        <v>4</v>
      </c>
      <c r="C5379" s="593" t="str">
        <f>_xlfn.CONCAT(Table1[[#This Row],[groupid]],Table1[[#This Row],[Thành phần hao phí]])</f>
        <v>4Vận chuyển đất, cát đổ đi bằng tàu kéo 360CV, sà lan 400 tấn, vận chuyển 1 km tiếp theo, cự ly &lt;= 6km</v>
      </c>
      <c r="D5379" s="594" t="s">
        <v>60</v>
      </c>
      <c r="E5379" s="589" t="s">
        <v>61</v>
      </c>
      <c r="F5379" s="588" t="s">
        <v>54</v>
      </c>
      <c r="G5379" s="595">
        <v>1</v>
      </c>
      <c r="H5379" s="590"/>
      <c r="I5379" s="596"/>
      <c r="J5379" s="591"/>
    </row>
    <row r="5380" spans="1:10" ht="15" customHeight="1">
      <c r="A5380" s="587"/>
      <c r="B5380" s="291">
        <v>4</v>
      </c>
      <c r="C5380" s="593" t="str">
        <f>_xlfn.CONCAT(Table1[[#This Row],[groupid]],Table1[[#This Row],[Thành phần hao phí]])</f>
        <v>4c) Máy thi công</v>
      </c>
      <c r="D5380" s="594"/>
      <c r="E5380" s="589" t="s">
        <v>230</v>
      </c>
      <c r="F5380" s="588"/>
      <c r="G5380" s="595"/>
      <c r="H5380" s="590"/>
      <c r="I5380" s="596"/>
      <c r="J5380" s="591">
        <v>555370</v>
      </c>
    </row>
    <row r="5381" spans="1:10" ht="15" customHeight="1">
      <c r="A5381" s="587"/>
      <c r="B5381" s="291">
        <v>4</v>
      </c>
      <c r="C5381" s="593" t="str">
        <f>_xlfn.CONCAT(Table1[[#This Row],[groupid]],Table1[[#This Row],[Thành phần hao phí]])</f>
        <v>4Phao thép 60T</v>
      </c>
      <c r="D5381" s="594" t="s">
        <v>108</v>
      </c>
      <c r="E5381" s="589" t="s">
        <v>109</v>
      </c>
      <c r="F5381" s="588" t="s">
        <v>103</v>
      </c>
      <c r="G5381" s="595">
        <v>0.08</v>
      </c>
      <c r="H5381" s="590">
        <v>115189</v>
      </c>
      <c r="I5381" s="596">
        <v>1.9</v>
      </c>
      <c r="J5381" s="591">
        <v>17509</v>
      </c>
    </row>
    <row r="5382" spans="1:10" ht="15" customHeight="1">
      <c r="A5382" s="587"/>
      <c r="B5382" s="291">
        <v>4</v>
      </c>
      <c r="C5382" s="593" t="str">
        <f>_xlfn.CONCAT(Table1[[#This Row],[groupid]],Table1[[#This Row],[Thành phần hao phí]])</f>
        <v>4Tàu kéo 75CV</v>
      </c>
      <c r="D5382" s="594" t="s">
        <v>123</v>
      </c>
      <c r="E5382" s="589" t="s">
        <v>124</v>
      </c>
      <c r="F5382" s="588" t="s">
        <v>103</v>
      </c>
      <c r="G5382" s="595">
        <v>0.08</v>
      </c>
      <c r="H5382" s="590">
        <v>3538558</v>
      </c>
      <c r="I5382" s="596">
        <v>1.9</v>
      </c>
      <c r="J5382" s="591">
        <v>537861</v>
      </c>
    </row>
    <row r="5383" spans="1:10" ht="15" customHeight="1">
      <c r="A5383" s="587"/>
      <c r="B5383" s="291">
        <v>4</v>
      </c>
      <c r="C5383" s="593" t="str">
        <f>_xlfn.CONCAT(Table1[[#This Row],[groupid]],Table1[[#This Row],[Thành phần hao phí]])</f>
        <v>4Cộng</v>
      </c>
      <c r="D5383" s="594"/>
      <c r="E5383" s="589" t="s">
        <v>314</v>
      </c>
      <c r="F5383" s="588"/>
      <c r="G5383" s="595"/>
      <c r="H5383" s="590"/>
      <c r="I5383" s="596"/>
      <c r="J5383" s="591">
        <v>555370</v>
      </c>
    </row>
    <row r="5384" spans="1:10" ht="15" customHeight="1">
      <c r="A5384" s="587">
        <v>5</v>
      </c>
      <c r="B5384" s="291">
        <v>5</v>
      </c>
      <c r="C5384" s="593" t="str">
        <f>_xlfn.CONCAT(Table1[[#This Row],[groupid]],Table1[[#This Row],[Thành phần hao phí]])</f>
        <v>5Đào xúc bùn lên xà lan 400T bằng máy đào gầu dây &lt;1,25m3, (máy đào đứng trên phao thép trọng tải 60T)</v>
      </c>
      <c r="D5384" s="594" t="s">
        <v>63</v>
      </c>
      <c r="E5384" s="589" t="s">
        <v>64</v>
      </c>
      <c r="F5384" s="588" t="s">
        <v>54</v>
      </c>
      <c r="G5384" s="595">
        <v>1</v>
      </c>
      <c r="H5384" s="590"/>
      <c r="I5384" s="596"/>
      <c r="J5384" s="591"/>
    </row>
    <row r="5385" spans="1:10" ht="15" customHeight="1">
      <c r="A5385" s="587"/>
      <c r="B5385" s="291">
        <v>5</v>
      </c>
      <c r="C5385" s="593" t="str">
        <f>_xlfn.CONCAT(Table1[[#This Row],[groupid]],Table1[[#This Row],[Thành phần hao phí]])</f>
        <v>5b) Nhân công</v>
      </c>
      <c r="D5385" s="594"/>
      <c r="E5385" s="589" t="s">
        <v>229</v>
      </c>
      <c r="F5385" s="588"/>
      <c r="G5385" s="595"/>
      <c r="H5385" s="590"/>
      <c r="I5385" s="596"/>
      <c r="J5385" s="591">
        <v>88740</v>
      </c>
    </row>
    <row r="5386" spans="1:10" ht="15" customHeight="1">
      <c r="A5386" s="587"/>
      <c r="B5386" s="291">
        <v>5</v>
      </c>
      <c r="C5386" s="593" t="str">
        <f>_xlfn.CONCAT(Table1[[#This Row],[groupid]],Table1[[#This Row],[Thành phần hao phí]])</f>
        <v>5Nhân công 3,5/7, nhóm 1</v>
      </c>
      <c r="D5386" s="594" t="s">
        <v>96</v>
      </c>
      <c r="E5386" s="589" t="s">
        <v>97</v>
      </c>
      <c r="F5386" s="588" t="s">
        <v>93</v>
      </c>
      <c r="G5386" s="595">
        <v>0.36</v>
      </c>
      <c r="H5386" s="590">
        <v>246500</v>
      </c>
      <c r="I5386" s="596">
        <v>1</v>
      </c>
      <c r="J5386" s="591">
        <v>88740</v>
      </c>
    </row>
    <row r="5387" spans="1:10" ht="15" customHeight="1">
      <c r="A5387" s="587"/>
      <c r="B5387" s="291">
        <v>5</v>
      </c>
      <c r="C5387" s="593" t="str">
        <f>_xlfn.CONCAT(Table1[[#This Row],[groupid]],Table1[[#This Row],[Thành phần hao phí]])</f>
        <v>5c) Máy thi công</v>
      </c>
      <c r="D5387" s="594"/>
      <c r="E5387" s="589" t="s">
        <v>230</v>
      </c>
      <c r="F5387" s="588"/>
      <c r="G5387" s="595"/>
      <c r="H5387" s="590"/>
      <c r="I5387" s="596"/>
      <c r="J5387" s="591">
        <v>1007960</v>
      </c>
    </row>
    <row r="5388" spans="1:10" ht="15" customHeight="1">
      <c r="A5388" s="587"/>
      <c r="B5388" s="291">
        <v>5</v>
      </c>
      <c r="C5388" s="593" t="str">
        <f>_xlfn.CONCAT(Table1[[#This Row],[groupid]],Table1[[#This Row],[Thành phần hao phí]])</f>
        <v>5Máy đào gầu dây 1,2m3</v>
      </c>
      <c r="D5388" s="594" t="s">
        <v>105</v>
      </c>
      <c r="E5388" s="589" t="s">
        <v>106</v>
      </c>
      <c r="F5388" s="588" t="s">
        <v>103</v>
      </c>
      <c r="G5388" s="595">
        <v>0.192</v>
      </c>
      <c r="H5388" s="590">
        <v>3565793</v>
      </c>
      <c r="I5388" s="596">
        <v>1</v>
      </c>
      <c r="J5388" s="591">
        <v>684632</v>
      </c>
    </row>
    <row r="5389" spans="1:10" ht="15" customHeight="1">
      <c r="A5389" s="587"/>
      <c r="B5389" s="291">
        <v>5</v>
      </c>
      <c r="C5389" s="593" t="str">
        <f>_xlfn.CONCAT(Table1[[#This Row],[groupid]],Table1[[#This Row],[Thành phần hao phí]])</f>
        <v>5Sà lan 250T</v>
      </c>
      <c r="D5389" s="594" t="s">
        <v>113</v>
      </c>
      <c r="E5389" s="589" t="s">
        <v>114</v>
      </c>
      <c r="F5389" s="588" t="s">
        <v>103</v>
      </c>
      <c r="G5389" s="595">
        <v>0.192</v>
      </c>
      <c r="H5389" s="590">
        <v>677592</v>
      </c>
      <c r="I5389" s="596">
        <v>1</v>
      </c>
      <c r="J5389" s="591">
        <v>130098</v>
      </c>
    </row>
    <row r="5390" spans="1:10" ht="15" customHeight="1">
      <c r="A5390" s="587"/>
      <c r="B5390" s="291">
        <v>5</v>
      </c>
      <c r="C5390" s="593" t="str">
        <f>_xlfn.CONCAT(Table1[[#This Row],[groupid]],Table1[[#This Row],[Thành phần hao phí]])</f>
        <v>5Phao thép 60T chứa bùn</v>
      </c>
      <c r="D5390" s="594" t="s">
        <v>108</v>
      </c>
      <c r="E5390" s="589" t="s">
        <v>111</v>
      </c>
      <c r="F5390" s="588" t="s">
        <v>103</v>
      </c>
      <c r="G5390" s="595">
        <v>0.192</v>
      </c>
      <c r="H5390" s="590">
        <v>115189</v>
      </c>
      <c r="I5390" s="596">
        <v>1</v>
      </c>
      <c r="J5390" s="591">
        <v>22116</v>
      </c>
    </row>
    <row r="5391" spans="1:10" ht="15" customHeight="1">
      <c r="A5391" s="587"/>
      <c r="B5391" s="291">
        <v>5</v>
      </c>
      <c r="C5391" s="593" t="str">
        <f>_xlfn.CONCAT(Table1[[#This Row],[groupid]],Table1[[#This Row],[Thành phần hao phí]])</f>
        <v>5Sà lan 400T nhận bùn</v>
      </c>
      <c r="D5391" s="594" t="s">
        <v>116</v>
      </c>
      <c r="E5391" s="589" t="s">
        <v>119</v>
      </c>
      <c r="F5391" s="588" t="s">
        <v>103</v>
      </c>
      <c r="G5391" s="595">
        <v>0.192</v>
      </c>
      <c r="H5391" s="590">
        <v>891221</v>
      </c>
      <c r="I5391" s="596">
        <v>1</v>
      </c>
      <c r="J5391" s="591">
        <v>171114</v>
      </c>
    </row>
    <row r="5392" spans="1:10" ht="15" customHeight="1">
      <c r="A5392" s="587"/>
      <c r="B5392" s="291">
        <v>5</v>
      </c>
      <c r="C5392" s="593" t="str">
        <f>_xlfn.CONCAT(Table1[[#This Row],[groupid]],Table1[[#This Row],[Thành phần hao phí]])</f>
        <v>5Cộng</v>
      </c>
      <c r="D5392" s="594"/>
      <c r="E5392" s="589" t="s">
        <v>314</v>
      </c>
      <c r="F5392" s="588"/>
      <c r="G5392" s="595"/>
      <c r="H5392" s="590"/>
      <c r="I5392" s="596"/>
      <c r="J5392" s="591">
        <v>1007960</v>
      </c>
    </row>
    <row r="5393" spans="1:10" ht="15" customHeight="1">
      <c r="A5393" s="587">
        <v>6</v>
      </c>
      <c r="B5393" s="291">
        <v>6</v>
      </c>
      <c r="C5393" s="593" t="str">
        <f>_xlfn.CONCAT(Table1[[#This Row],[groupid]],Table1[[#This Row],[Thành phần hao phí]])</f>
        <v>6Vận chuyển đất, bùn đổ đi bằng tàu kéo 360CV, sà lan 400 tấn, vận chuyển 1 km đầu</v>
      </c>
      <c r="D5393" s="594" t="s">
        <v>57</v>
      </c>
      <c r="E5393" s="589" t="s">
        <v>67</v>
      </c>
      <c r="F5393" s="588" t="s">
        <v>54</v>
      </c>
      <c r="G5393" s="595">
        <v>1</v>
      </c>
      <c r="H5393" s="590"/>
      <c r="I5393" s="596"/>
      <c r="J5393" s="591"/>
    </row>
    <row r="5394" spans="1:10" ht="15" customHeight="1">
      <c r="A5394" s="587"/>
      <c r="B5394" s="291">
        <v>6</v>
      </c>
      <c r="C5394" s="593" t="str">
        <f>_xlfn.CONCAT(Table1[[#This Row],[groupid]],Table1[[#This Row],[Thành phần hao phí]])</f>
        <v>6c) Máy thi công</v>
      </c>
      <c r="D5394" s="594"/>
      <c r="E5394" s="589" t="s">
        <v>230</v>
      </c>
      <c r="F5394" s="588"/>
      <c r="G5394" s="595"/>
      <c r="H5394" s="590"/>
      <c r="I5394" s="596"/>
      <c r="J5394" s="591">
        <v>634088</v>
      </c>
    </row>
    <row r="5395" spans="1:10" ht="15" customHeight="1">
      <c r="A5395" s="587"/>
      <c r="B5395" s="291">
        <v>6</v>
      </c>
      <c r="C5395" s="593" t="str">
        <f>_xlfn.CONCAT(Table1[[#This Row],[groupid]],Table1[[#This Row],[Thành phần hao phí]])</f>
        <v>6Sà lan 400T</v>
      </c>
      <c r="D5395" s="594" t="s">
        <v>116</v>
      </c>
      <c r="E5395" s="589" t="s">
        <v>117</v>
      </c>
      <c r="F5395" s="588" t="s">
        <v>103</v>
      </c>
      <c r="G5395" s="595">
        <v>9.4E-2</v>
      </c>
      <c r="H5395" s="590">
        <v>891221</v>
      </c>
      <c r="I5395" s="596">
        <v>1</v>
      </c>
      <c r="J5395" s="591">
        <v>83775</v>
      </c>
    </row>
    <row r="5396" spans="1:10" ht="15" customHeight="1">
      <c r="A5396" s="587"/>
      <c r="B5396" s="291">
        <v>6</v>
      </c>
      <c r="C5396" s="593" t="str">
        <f>_xlfn.CONCAT(Table1[[#This Row],[groupid]],Table1[[#This Row],[Thành phần hao phí]])</f>
        <v>6Tàu kéo 360CV</v>
      </c>
      <c r="D5396" s="594" t="s">
        <v>120</v>
      </c>
      <c r="E5396" s="589" t="s">
        <v>121</v>
      </c>
      <c r="F5396" s="588" t="s">
        <v>103</v>
      </c>
      <c r="G5396" s="595">
        <v>9.4E-2</v>
      </c>
      <c r="H5396" s="590">
        <v>5854397</v>
      </c>
      <c r="I5396" s="596">
        <v>1</v>
      </c>
      <c r="J5396" s="591">
        <v>550313</v>
      </c>
    </row>
    <row r="5397" spans="1:10" ht="15" customHeight="1">
      <c r="A5397" s="587"/>
      <c r="B5397" s="291">
        <v>6</v>
      </c>
      <c r="C5397" s="593" t="str">
        <f>_xlfn.CONCAT(Table1[[#This Row],[groupid]],Table1[[#This Row],[Thành phần hao phí]])</f>
        <v>6Cộng</v>
      </c>
      <c r="D5397" s="594"/>
      <c r="E5397" s="589" t="s">
        <v>314</v>
      </c>
      <c r="F5397" s="588"/>
      <c r="G5397" s="595"/>
      <c r="H5397" s="590"/>
      <c r="I5397" s="596"/>
      <c r="J5397" s="591">
        <v>634088</v>
      </c>
    </row>
    <row r="5398" spans="1:10" ht="15" customHeight="1">
      <c r="A5398" s="587">
        <v>7</v>
      </c>
      <c r="B5398" s="291">
        <v>7</v>
      </c>
      <c r="C5398" s="593" t="str">
        <f>_xlfn.CONCAT(Table1[[#This Row],[groupid]],Table1[[#This Row],[Thành phần hao phí]])</f>
        <v>7Vận chuyển đất, bùn đổ đi bằng tàu kéo 360CV, sà lan 400 tấn, vận chuyển 1 km tiếp theo, cự ly &lt;= 6km</v>
      </c>
      <c r="D5398" s="594" t="s">
        <v>60</v>
      </c>
      <c r="E5398" s="589" t="s">
        <v>69</v>
      </c>
      <c r="F5398" s="588" t="s">
        <v>54</v>
      </c>
      <c r="G5398" s="595">
        <v>1</v>
      </c>
      <c r="H5398" s="590"/>
      <c r="I5398" s="596"/>
      <c r="J5398" s="591"/>
    </row>
    <row r="5399" spans="1:10" ht="15" customHeight="1">
      <c r="A5399" s="587"/>
      <c r="B5399" s="291">
        <v>7</v>
      </c>
      <c r="C5399" s="593" t="str">
        <f>_xlfn.CONCAT(Table1[[#This Row],[groupid]],Table1[[#This Row],[Thành phần hao phí]])</f>
        <v>7c) Máy thi công</v>
      </c>
      <c r="D5399" s="594"/>
      <c r="E5399" s="589" t="s">
        <v>230</v>
      </c>
      <c r="F5399" s="588"/>
      <c r="G5399" s="595"/>
      <c r="H5399" s="590"/>
      <c r="I5399" s="596"/>
      <c r="J5399" s="591">
        <v>2698247</v>
      </c>
    </row>
    <row r="5400" spans="1:10" ht="15" customHeight="1">
      <c r="A5400" s="587"/>
      <c r="B5400" s="291">
        <v>7</v>
      </c>
      <c r="C5400" s="593" t="str">
        <f>_xlfn.CONCAT(Table1[[#This Row],[groupid]],Table1[[#This Row],[Thành phần hao phí]])</f>
        <v>7Sà lan 400T</v>
      </c>
      <c r="D5400" s="594" t="s">
        <v>116</v>
      </c>
      <c r="E5400" s="589" t="s">
        <v>117</v>
      </c>
      <c r="F5400" s="588" t="s">
        <v>103</v>
      </c>
      <c r="G5400" s="595">
        <v>0.08</v>
      </c>
      <c r="H5400" s="590">
        <v>891221</v>
      </c>
      <c r="I5400" s="596">
        <v>5</v>
      </c>
      <c r="J5400" s="591">
        <v>356488</v>
      </c>
    </row>
    <row r="5401" spans="1:10" ht="15" customHeight="1">
      <c r="A5401" s="587"/>
      <c r="B5401" s="291">
        <v>7</v>
      </c>
      <c r="C5401" s="593" t="str">
        <f>_xlfn.CONCAT(Table1[[#This Row],[groupid]],Table1[[#This Row],[Thành phần hao phí]])</f>
        <v>7Tàu kéo 360CV</v>
      </c>
      <c r="D5401" s="594" t="s">
        <v>120</v>
      </c>
      <c r="E5401" s="589" t="s">
        <v>121</v>
      </c>
      <c r="F5401" s="588" t="s">
        <v>103</v>
      </c>
      <c r="G5401" s="595">
        <v>0.08</v>
      </c>
      <c r="H5401" s="590">
        <v>5854397</v>
      </c>
      <c r="I5401" s="596">
        <v>5</v>
      </c>
      <c r="J5401" s="591">
        <v>2341759</v>
      </c>
    </row>
    <row r="5402" spans="1:10" ht="15" customHeight="1">
      <c r="A5402" s="587"/>
      <c r="B5402" s="291">
        <v>7</v>
      </c>
      <c r="C5402" s="593" t="str">
        <f>_xlfn.CONCAT(Table1[[#This Row],[groupid]],Table1[[#This Row],[Thành phần hao phí]])</f>
        <v>7Cộng</v>
      </c>
      <c r="D5402" s="594"/>
      <c r="E5402" s="589" t="s">
        <v>314</v>
      </c>
      <c r="F5402" s="588"/>
      <c r="G5402" s="595"/>
      <c r="H5402" s="590"/>
      <c r="I5402" s="596"/>
      <c r="J5402" s="591">
        <v>2698247</v>
      </c>
    </row>
    <row r="5403" spans="1:10" ht="15" customHeight="1">
      <c r="A5403" s="587">
        <v>8</v>
      </c>
      <c r="B5403" s="291">
        <v>8</v>
      </c>
      <c r="C5403" s="593" t="str">
        <f>_xlfn.CONCAT(Table1[[#This Row],[groupid]],Table1[[#This Row],[Thành phần hao phí]])</f>
        <v>8Vận chuyển đất, bùn đổ đi bằng tàu kéo 360CV, sà lan 400 tấn, vận chuyển 1 km tiếp theo, cự ly từ 6 - 20km</v>
      </c>
      <c r="D5403" s="594" t="s">
        <v>71</v>
      </c>
      <c r="E5403" s="589" t="s">
        <v>72</v>
      </c>
      <c r="F5403" s="588" t="s">
        <v>54</v>
      </c>
      <c r="G5403" s="595">
        <v>1</v>
      </c>
      <c r="H5403" s="590"/>
      <c r="I5403" s="596"/>
      <c r="J5403" s="591"/>
    </row>
    <row r="5404" spans="1:10" ht="15" customHeight="1">
      <c r="A5404" s="587"/>
      <c r="B5404" s="291">
        <v>8</v>
      </c>
      <c r="C5404" s="593" t="str">
        <f>_xlfn.CONCAT(Table1[[#This Row],[groupid]],Table1[[#This Row],[Thành phần hao phí]])</f>
        <v>8c) Máy thi công</v>
      </c>
      <c r="D5404" s="594"/>
      <c r="E5404" s="589" t="s">
        <v>230</v>
      </c>
      <c r="F5404" s="588"/>
      <c r="G5404" s="595"/>
      <c r="H5404" s="590"/>
      <c r="I5404" s="596"/>
      <c r="J5404" s="591">
        <v>6705145</v>
      </c>
    </row>
    <row r="5405" spans="1:10" ht="15" customHeight="1">
      <c r="A5405" s="587"/>
      <c r="B5405" s="291">
        <v>8</v>
      </c>
      <c r="C5405" s="593" t="str">
        <f>_xlfn.CONCAT(Table1[[#This Row],[groupid]],Table1[[#This Row],[Thành phần hao phí]])</f>
        <v>8Sà lan 400T</v>
      </c>
      <c r="D5405" s="594" t="s">
        <v>116</v>
      </c>
      <c r="E5405" s="589" t="s">
        <v>117</v>
      </c>
      <c r="F5405" s="588" t="s">
        <v>103</v>
      </c>
      <c r="G5405" s="595">
        <v>7.0999999999999994E-2</v>
      </c>
      <c r="H5405" s="590">
        <v>891221</v>
      </c>
      <c r="I5405" s="596">
        <v>14</v>
      </c>
      <c r="J5405" s="591">
        <v>885874</v>
      </c>
    </row>
    <row r="5406" spans="1:10" ht="15" customHeight="1">
      <c r="A5406" s="587"/>
      <c r="B5406" s="291">
        <v>8</v>
      </c>
      <c r="C5406" s="593" t="str">
        <f>_xlfn.CONCAT(Table1[[#This Row],[groupid]],Table1[[#This Row],[Thành phần hao phí]])</f>
        <v>8Tàu kéo 360CV</v>
      </c>
      <c r="D5406" s="594" t="s">
        <v>120</v>
      </c>
      <c r="E5406" s="589" t="s">
        <v>121</v>
      </c>
      <c r="F5406" s="588" t="s">
        <v>103</v>
      </c>
      <c r="G5406" s="595">
        <v>7.0999999999999994E-2</v>
      </c>
      <c r="H5406" s="590">
        <v>5854397</v>
      </c>
      <c r="I5406" s="596">
        <v>14</v>
      </c>
      <c r="J5406" s="591">
        <v>5819271</v>
      </c>
    </row>
    <row r="5407" spans="1:10" ht="15" customHeight="1">
      <c r="A5407" s="587"/>
      <c r="B5407" s="291">
        <v>8</v>
      </c>
      <c r="C5407" s="593" t="str">
        <f>_xlfn.CONCAT(Table1[[#This Row],[groupid]],Table1[[#This Row],[Thành phần hao phí]])</f>
        <v>8Cộng</v>
      </c>
      <c r="D5407" s="594"/>
      <c r="E5407" s="589" t="s">
        <v>314</v>
      </c>
      <c r="F5407" s="588"/>
      <c r="G5407" s="595"/>
      <c r="H5407" s="590"/>
      <c r="I5407" s="596"/>
      <c r="J5407" s="591">
        <v>6705145</v>
      </c>
    </row>
    <row r="5408" spans="1:10" ht="15" customHeight="1">
      <c r="A5408" s="587">
        <v>9</v>
      </c>
      <c r="B5408" s="291">
        <v>9</v>
      </c>
      <c r="C5408" s="593" t="str">
        <f>_xlfn.CONCAT(Table1[[#This Row],[groupid]],Table1[[#This Row],[Thành phần hao phí]])</f>
        <v>9Vận chuyển đất, bùn đổ đi bằng tàu kéo 360CV, sà lan 400 tấn, vận chuyển 1 km tiếp theo, cự ly &gt; 20km</v>
      </c>
      <c r="D5408" s="594" t="s">
        <v>74</v>
      </c>
      <c r="E5408" s="589" t="s">
        <v>75</v>
      </c>
      <c r="F5408" s="588" t="s">
        <v>54</v>
      </c>
      <c r="G5408" s="595">
        <v>1</v>
      </c>
      <c r="H5408" s="590"/>
      <c r="I5408" s="596"/>
      <c r="J5408" s="591"/>
    </row>
    <row r="5409" spans="1:10" ht="15" customHeight="1">
      <c r="A5409" s="587"/>
      <c r="B5409" s="291">
        <v>9</v>
      </c>
      <c r="C5409" s="593" t="str">
        <f>_xlfn.CONCAT(Table1[[#This Row],[groupid]],Table1[[#This Row],[Thành phần hao phí]])</f>
        <v>9c) Máy thi công</v>
      </c>
      <c r="D5409" s="594"/>
      <c r="E5409" s="589" t="s">
        <v>230</v>
      </c>
      <c r="F5409" s="588"/>
      <c r="G5409" s="595"/>
      <c r="H5409" s="590"/>
      <c r="I5409" s="596"/>
      <c r="J5409" s="591">
        <v>279269</v>
      </c>
    </row>
    <row r="5410" spans="1:10" ht="15" customHeight="1">
      <c r="A5410" s="587"/>
      <c r="B5410" s="291">
        <v>9</v>
      </c>
      <c r="C5410" s="593" t="str">
        <f>_xlfn.CONCAT(Table1[[#This Row],[groupid]],Table1[[#This Row],[Thành phần hao phí]])</f>
        <v>9Sà lan 400T</v>
      </c>
      <c r="D5410" s="594" t="s">
        <v>116</v>
      </c>
      <c r="E5410" s="589" t="s">
        <v>117</v>
      </c>
      <c r="F5410" s="588" t="s">
        <v>103</v>
      </c>
      <c r="G5410" s="595">
        <v>6.9000000000000006E-2</v>
      </c>
      <c r="H5410" s="590">
        <v>891221</v>
      </c>
      <c r="I5410" s="596">
        <v>0.6</v>
      </c>
      <c r="J5410" s="591">
        <v>36897</v>
      </c>
    </row>
    <row r="5411" spans="1:10" ht="15" customHeight="1">
      <c r="A5411" s="587"/>
      <c r="B5411" s="291">
        <v>9</v>
      </c>
      <c r="C5411" s="593" t="str">
        <f>_xlfn.CONCAT(Table1[[#This Row],[groupid]],Table1[[#This Row],[Thành phần hao phí]])</f>
        <v>9Tàu kéo 360CV</v>
      </c>
      <c r="D5411" s="594" t="s">
        <v>120</v>
      </c>
      <c r="E5411" s="589" t="s">
        <v>121</v>
      </c>
      <c r="F5411" s="588" t="s">
        <v>103</v>
      </c>
      <c r="G5411" s="595">
        <v>6.9000000000000006E-2</v>
      </c>
      <c r="H5411" s="590">
        <v>5854397</v>
      </c>
      <c r="I5411" s="596">
        <v>0.6</v>
      </c>
      <c r="J5411" s="591">
        <v>242372</v>
      </c>
    </row>
    <row r="5412" spans="1:10" ht="15" customHeight="1">
      <c r="A5412" s="587"/>
      <c r="B5412" s="291">
        <v>9</v>
      </c>
      <c r="C5412" s="593" t="str">
        <f>_xlfn.CONCAT(Table1[[#This Row],[groupid]],Table1[[#This Row],[Thành phần hao phí]])</f>
        <v>9Cộng</v>
      </c>
      <c r="D5412" s="594"/>
      <c r="E5412" s="589" t="s">
        <v>314</v>
      </c>
      <c r="F5412" s="588"/>
      <c r="G5412" s="595"/>
      <c r="H5412" s="590"/>
      <c r="I5412" s="596"/>
      <c r="J5412" s="591">
        <v>279269</v>
      </c>
    </row>
    <row r="5413" spans="1:10" ht="15" customHeight="1">
      <c r="A5413" s="587">
        <v>10</v>
      </c>
      <c r="B5413" s="291">
        <v>10</v>
      </c>
      <c r="C5413" s="593" t="str">
        <f>_xlfn.CONCAT(Table1[[#This Row],[groupid]],Table1[[#This Row],[Thành phần hao phí]])</f>
        <v>10Vận chuyển đất từ sà lan 400T lên bờ bằng máy đào gầu dây 1,2m3, chiều cao đổ đất &lt;= 3m, bùn đặc</v>
      </c>
      <c r="D5413" s="594" t="s">
        <v>63</v>
      </c>
      <c r="E5413" s="589" t="s">
        <v>77</v>
      </c>
      <c r="F5413" s="588" t="s">
        <v>54</v>
      </c>
      <c r="G5413" s="595">
        <v>1</v>
      </c>
      <c r="H5413" s="590"/>
      <c r="I5413" s="596"/>
      <c r="J5413" s="591"/>
    </row>
    <row r="5414" spans="1:10" ht="15" customHeight="1">
      <c r="A5414" s="587"/>
      <c r="B5414" s="291">
        <v>10</v>
      </c>
      <c r="C5414" s="593" t="str">
        <f>_xlfn.CONCAT(Table1[[#This Row],[groupid]],Table1[[#This Row],[Thành phần hao phí]])</f>
        <v>10b) Nhân công</v>
      </c>
      <c r="D5414" s="594"/>
      <c r="E5414" s="589" t="s">
        <v>229</v>
      </c>
      <c r="F5414" s="588"/>
      <c r="G5414" s="595"/>
      <c r="H5414" s="590"/>
      <c r="I5414" s="596"/>
      <c r="J5414" s="591">
        <v>88740</v>
      </c>
    </row>
    <row r="5415" spans="1:10" ht="15" customHeight="1">
      <c r="A5415" s="587"/>
      <c r="B5415" s="291">
        <v>10</v>
      </c>
      <c r="C5415" s="593" t="str">
        <f>_xlfn.CONCAT(Table1[[#This Row],[groupid]],Table1[[#This Row],[Thành phần hao phí]])</f>
        <v>10Nhân công 3,5/7, nhóm 1</v>
      </c>
      <c r="D5415" s="594" t="s">
        <v>96</v>
      </c>
      <c r="E5415" s="589" t="s">
        <v>97</v>
      </c>
      <c r="F5415" s="588" t="s">
        <v>93</v>
      </c>
      <c r="G5415" s="595">
        <v>0.36</v>
      </c>
      <c r="H5415" s="590">
        <v>246500</v>
      </c>
      <c r="I5415" s="596">
        <v>1</v>
      </c>
      <c r="J5415" s="591">
        <v>88740</v>
      </c>
    </row>
    <row r="5416" spans="1:10" ht="15" customHeight="1">
      <c r="A5416" s="587"/>
      <c r="B5416" s="291">
        <v>10</v>
      </c>
      <c r="C5416" s="593" t="str">
        <f>_xlfn.CONCAT(Table1[[#This Row],[groupid]],Table1[[#This Row],[Thành phần hao phí]])</f>
        <v>10c) Máy thi công</v>
      </c>
      <c r="D5416" s="594"/>
      <c r="E5416" s="589" t="s">
        <v>230</v>
      </c>
      <c r="F5416" s="588"/>
      <c r="G5416" s="595"/>
      <c r="H5416" s="590"/>
      <c r="I5416" s="596"/>
      <c r="J5416" s="591">
        <v>985844</v>
      </c>
    </row>
    <row r="5417" spans="1:10" ht="15" customHeight="1">
      <c r="A5417" s="587"/>
      <c r="B5417" s="291">
        <v>10</v>
      </c>
      <c r="C5417" s="593" t="str">
        <f>_xlfn.CONCAT(Table1[[#This Row],[groupid]],Table1[[#This Row],[Thành phần hao phí]])</f>
        <v>10Máy đào gầu dây 1,2m3</v>
      </c>
      <c r="D5417" s="594" t="s">
        <v>105</v>
      </c>
      <c r="E5417" s="589" t="s">
        <v>106</v>
      </c>
      <c r="F5417" s="588" t="s">
        <v>103</v>
      </c>
      <c r="G5417" s="595">
        <v>0.192</v>
      </c>
      <c r="H5417" s="590">
        <v>3565793</v>
      </c>
      <c r="I5417" s="596">
        <v>1</v>
      </c>
      <c r="J5417" s="591">
        <v>684632</v>
      </c>
    </row>
    <row r="5418" spans="1:10" ht="15" customHeight="1">
      <c r="A5418" s="587"/>
      <c r="B5418" s="291">
        <v>10</v>
      </c>
      <c r="C5418" s="593" t="str">
        <f>_xlfn.CONCAT(Table1[[#This Row],[groupid]],Table1[[#This Row],[Thành phần hao phí]])</f>
        <v>10Sà lan 250T</v>
      </c>
      <c r="D5418" s="594" t="s">
        <v>113</v>
      </c>
      <c r="E5418" s="589" t="s">
        <v>114</v>
      </c>
      <c r="F5418" s="588" t="s">
        <v>103</v>
      </c>
      <c r="G5418" s="595">
        <v>0.192</v>
      </c>
      <c r="H5418" s="590">
        <v>677592</v>
      </c>
      <c r="I5418" s="596">
        <v>1</v>
      </c>
      <c r="J5418" s="591">
        <v>130098</v>
      </c>
    </row>
    <row r="5419" spans="1:10" ht="15" customHeight="1">
      <c r="A5419" s="587"/>
      <c r="B5419" s="291">
        <v>10</v>
      </c>
      <c r="C5419" s="593" t="str">
        <f>_xlfn.CONCAT(Table1[[#This Row],[groupid]],Table1[[#This Row],[Thành phần hao phí]])</f>
        <v>10Sà lan 400T</v>
      </c>
      <c r="D5419" s="594" t="s">
        <v>116</v>
      </c>
      <c r="E5419" s="589" t="s">
        <v>117</v>
      </c>
      <c r="F5419" s="588" t="s">
        <v>103</v>
      </c>
      <c r="G5419" s="595">
        <v>0.192</v>
      </c>
      <c r="H5419" s="590">
        <v>891221</v>
      </c>
      <c r="I5419" s="596">
        <v>1</v>
      </c>
      <c r="J5419" s="591">
        <v>171114</v>
      </c>
    </row>
    <row r="5420" spans="1:10" ht="15" customHeight="1">
      <c r="A5420" s="587"/>
      <c r="B5420" s="291">
        <v>10</v>
      </c>
      <c r="C5420" s="593" t="str">
        <f>_xlfn.CONCAT(Table1[[#This Row],[groupid]],Table1[[#This Row],[Thành phần hao phí]])</f>
        <v>10Cộng</v>
      </c>
      <c r="D5420" s="594"/>
      <c r="E5420" s="589" t="s">
        <v>314</v>
      </c>
      <c r="F5420" s="588"/>
      <c r="G5420" s="595"/>
      <c r="H5420" s="590"/>
      <c r="I5420" s="596"/>
      <c r="J5420" s="591">
        <v>985844</v>
      </c>
    </row>
    <row r="5421" spans="1:10" ht="15" customHeight="1">
      <c r="A5421" s="587">
        <v>11</v>
      </c>
      <c r="B5421" s="291">
        <v>11</v>
      </c>
      <c r="C5421" s="593" t="str">
        <f>_xlfn.CONCAT(Table1[[#This Row],[groupid]],Table1[[#This Row],[Thành phần hao phí]])</f>
        <v>110</v>
      </c>
      <c r="D5421" s="594">
        <v>0</v>
      </c>
      <c r="E5421" s="589">
        <v>0</v>
      </c>
      <c r="F5421" s="588">
        <v>0</v>
      </c>
      <c r="G5421" s="595">
        <v>1</v>
      </c>
      <c r="H5421" s="590"/>
      <c r="I5421" s="596"/>
      <c r="J5421" s="591"/>
    </row>
    <row r="5422" spans="1:10" ht="15" customHeight="1">
      <c r="A5422" s="587"/>
      <c r="B5422" s="291">
        <v>11</v>
      </c>
      <c r="C5422" s="593" t="str">
        <f>_xlfn.CONCAT(Table1[[#This Row],[groupid]],Table1[[#This Row],[Thành phần hao phí]])</f>
        <v>11b) Nhân công</v>
      </c>
      <c r="D5422" s="594"/>
      <c r="E5422" s="589" t="s">
        <v>229</v>
      </c>
      <c r="F5422" s="588"/>
      <c r="G5422" s="595"/>
      <c r="H5422" s="590"/>
      <c r="I5422" s="596"/>
      <c r="J5422" s="591">
        <v>243933</v>
      </c>
    </row>
    <row r="5423" spans="1:10" ht="15" customHeight="1">
      <c r="A5423" s="587"/>
      <c r="B5423" s="291">
        <v>11</v>
      </c>
      <c r="C5423" s="593" t="str">
        <f>_xlfn.CONCAT(Table1[[#This Row],[groupid]],Table1[[#This Row],[Thành phần hao phí]])</f>
        <v>11Nhân công 3,5/7, nhóm 1</v>
      </c>
      <c r="D5423" s="594" t="s">
        <v>96</v>
      </c>
      <c r="E5423" s="589" t="s">
        <v>97</v>
      </c>
      <c r="F5423" s="588" t="s">
        <v>93</v>
      </c>
      <c r="G5423" s="595">
        <v>0.36</v>
      </c>
      <c r="H5423" s="590">
        <v>677592</v>
      </c>
      <c r="I5423" s="596">
        <v>1</v>
      </c>
      <c r="J5423" s="591">
        <v>243933</v>
      </c>
    </row>
    <row r="5424" spans="1:10" ht="15" customHeight="1">
      <c r="A5424" s="587"/>
      <c r="B5424" s="291">
        <v>11</v>
      </c>
      <c r="C5424" s="593" t="str">
        <f>_xlfn.CONCAT(Table1[[#This Row],[groupid]],Table1[[#This Row],[Thành phần hao phí]])</f>
        <v>11c) Máy thi công</v>
      </c>
      <c r="D5424" s="594"/>
      <c r="E5424" s="589" t="s">
        <v>230</v>
      </c>
      <c r="F5424" s="588"/>
      <c r="G5424" s="595"/>
      <c r="H5424" s="590"/>
      <c r="I5424" s="596"/>
      <c r="J5424" s="591">
        <v>679403</v>
      </c>
    </row>
    <row r="5425" spans="1:10" ht="15" customHeight="1">
      <c r="A5425" s="587"/>
      <c r="B5425" s="291">
        <v>11</v>
      </c>
      <c r="C5425" s="593" t="str">
        <f>_xlfn.CONCAT(Table1[[#This Row],[groupid]],Table1[[#This Row],[Thành phần hao phí]])</f>
        <v>11Máy đào gầu dây 1,2m3</v>
      </c>
      <c r="D5425" s="594" t="s">
        <v>105</v>
      </c>
      <c r="E5425" s="589" t="s">
        <v>106</v>
      </c>
      <c r="F5425" s="588" t="s">
        <v>103</v>
      </c>
      <c r="G5425" s="595">
        <v>0.192</v>
      </c>
      <c r="H5425" s="590">
        <v>3538558</v>
      </c>
      <c r="I5425" s="596">
        <v>1</v>
      </c>
      <c r="J5425" s="591">
        <v>679403</v>
      </c>
    </row>
    <row r="5426" spans="1:10" ht="15" customHeight="1">
      <c r="A5426" s="587"/>
      <c r="B5426" s="291">
        <v>11</v>
      </c>
      <c r="C5426" s="593" t="str">
        <f>_xlfn.CONCAT(Table1[[#This Row],[groupid]],Table1[[#This Row],[Thành phần hao phí]])</f>
        <v>11Sà lan 250T</v>
      </c>
      <c r="D5426" s="594" t="s">
        <v>113</v>
      </c>
      <c r="E5426" s="589" t="s">
        <v>114</v>
      </c>
      <c r="F5426" s="588" t="s">
        <v>103</v>
      </c>
      <c r="G5426" s="595">
        <v>0.192</v>
      </c>
      <c r="H5426" s="590">
        <v>0</v>
      </c>
      <c r="I5426" s="596">
        <v>1</v>
      </c>
      <c r="J5426" s="591">
        <v>0</v>
      </c>
    </row>
    <row r="5427" spans="1:10" ht="15" customHeight="1">
      <c r="A5427" s="587"/>
      <c r="B5427" s="291">
        <v>11</v>
      </c>
      <c r="C5427" s="593" t="str">
        <f>_xlfn.CONCAT(Table1[[#This Row],[groupid]],Table1[[#This Row],[Thành phần hao phí]])</f>
        <v>11Sà lan 400T</v>
      </c>
      <c r="D5427" s="594" t="s">
        <v>116</v>
      </c>
      <c r="E5427" s="589" t="s">
        <v>117</v>
      </c>
      <c r="F5427" s="588" t="s">
        <v>103</v>
      </c>
      <c r="G5427" s="595">
        <v>0.192</v>
      </c>
      <c r="H5427" s="590">
        <v>0</v>
      </c>
      <c r="I5427" s="596">
        <v>1</v>
      </c>
      <c r="J5427" s="591">
        <v>0</v>
      </c>
    </row>
    <row r="5428" spans="1:10" ht="15" customHeight="1">
      <c r="A5428" s="587"/>
      <c r="B5428" s="291">
        <v>11</v>
      </c>
      <c r="C5428" s="593" t="str">
        <f>_xlfn.CONCAT(Table1[[#This Row],[groupid]],Table1[[#This Row],[Thành phần hao phí]])</f>
        <v>11Cộng</v>
      </c>
      <c r="D5428" s="594"/>
      <c r="E5428" s="589" t="s">
        <v>314</v>
      </c>
      <c r="F5428" s="588"/>
      <c r="G5428" s="595"/>
      <c r="H5428" s="590"/>
      <c r="I5428" s="596"/>
      <c r="J5428" s="591">
        <v>679403</v>
      </c>
    </row>
    <row r="5429" spans="1:10" ht="15" customHeight="1">
      <c r="A5429" s="587">
        <v>12</v>
      </c>
      <c r="B5429" s="291">
        <v>12</v>
      </c>
      <c r="C5429" s="593" t="str">
        <f>_xlfn.CONCAT(Table1[[#This Row],[groupid]],Table1[[#This Row],[Thành phần hao phí]])</f>
        <v>120</v>
      </c>
      <c r="D5429" s="594">
        <v>0</v>
      </c>
      <c r="E5429" s="589">
        <v>0</v>
      </c>
      <c r="F5429" s="588">
        <v>0</v>
      </c>
      <c r="G5429" s="595">
        <v>1</v>
      </c>
      <c r="H5429" s="590"/>
      <c r="I5429" s="596"/>
      <c r="J5429" s="591"/>
    </row>
    <row r="5430" spans="1:10" ht="15" customHeight="1">
      <c r="A5430" s="587"/>
      <c r="B5430" s="291">
        <v>12</v>
      </c>
      <c r="C5430" s="593" t="str">
        <f>_xlfn.CONCAT(Table1[[#This Row],[groupid]],Table1[[#This Row],[Thành phần hao phí]])</f>
        <v>12b) Nhân công</v>
      </c>
      <c r="D5430" s="594"/>
      <c r="E5430" s="589" t="s">
        <v>229</v>
      </c>
      <c r="F5430" s="588"/>
      <c r="G5430" s="595"/>
      <c r="H5430" s="590"/>
      <c r="I5430" s="596"/>
      <c r="J5430" s="591">
        <v>0</v>
      </c>
    </row>
    <row r="5431" spans="1:10" ht="15" customHeight="1">
      <c r="A5431" s="587"/>
      <c r="B5431" s="291">
        <v>12</v>
      </c>
      <c r="C5431" s="593" t="str">
        <f>_xlfn.CONCAT(Table1[[#This Row],[groupid]],Table1[[#This Row],[Thành phần hao phí]])</f>
        <v>12Nhân công 3,5/7, nhóm 1</v>
      </c>
      <c r="D5431" s="594" t="s">
        <v>96</v>
      </c>
      <c r="E5431" s="589" t="s">
        <v>97</v>
      </c>
      <c r="F5431" s="588" t="s">
        <v>93</v>
      </c>
      <c r="G5431" s="595">
        <v>0.36</v>
      </c>
      <c r="H5431" s="590">
        <v>0</v>
      </c>
      <c r="I5431" s="596">
        <v>1</v>
      </c>
      <c r="J5431" s="591">
        <v>0</v>
      </c>
    </row>
    <row r="5432" spans="1:10" ht="15" customHeight="1">
      <c r="A5432" s="587"/>
      <c r="B5432" s="291">
        <v>12</v>
      </c>
      <c r="C5432" s="593" t="str">
        <f>_xlfn.CONCAT(Table1[[#This Row],[groupid]],Table1[[#This Row],[Thành phần hao phí]])</f>
        <v>12c) Máy thi công</v>
      </c>
      <c r="D5432" s="594"/>
      <c r="E5432" s="589" t="s">
        <v>230</v>
      </c>
      <c r="F5432" s="588"/>
      <c r="G5432" s="595"/>
      <c r="H5432" s="590"/>
      <c r="I5432" s="596"/>
      <c r="J5432" s="591">
        <v>0</v>
      </c>
    </row>
    <row r="5433" spans="1:10" ht="15" customHeight="1">
      <c r="A5433" s="587"/>
      <c r="B5433" s="291">
        <v>12</v>
      </c>
      <c r="C5433" s="593" t="str">
        <f>_xlfn.CONCAT(Table1[[#This Row],[groupid]],Table1[[#This Row],[Thành phần hao phí]])</f>
        <v>12Máy đào gầu dây 1,2m3</v>
      </c>
      <c r="D5433" s="594" t="s">
        <v>105</v>
      </c>
      <c r="E5433" s="589" t="s">
        <v>106</v>
      </c>
      <c r="F5433" s="588" t="s">
        <v>103</v>
      </c>
      <c r="G5433" s="595">
        <v>0.192</v>
      </c>
      <c r="H5433" s="590">
        <v>0</v>
      </c>
      <c r="I5433" s="596">
        <v>1</v>
      </c>
      <c r="J5433" s="591">
        <v>0</v>
      </c>
    </row>
    <row r="5434" spans="1:10" ht="15" customHeight="1">
      <c r="A5434" s="587"/>
      <c r="B5434" s="291">
        <v>12</v>
      </c>
      <c r="C5434" s="593" t="str">
        <f>_xlfn.CONCAT(Table1[[#This Row],[groupid]],Table1[[#This Row],[Thành phần hao phí]])</f>
        <v>12Sà lan 250T</v>
      </c>
      <c r="D5434" s="594" t="s">
        <v>113</v>
      </c>
      <c r="E5434" s="589" t="s">
        <v>114</v>
      </c>
      <c r="F5434" s="588" t="s">
        <v>103</v>
      </c>
      <c r="G5434" s="595">
        <v>0.192</v>
      </c>
      <c r="H5434" s="590">
        <v>0</v>
      </c>
      <c r="I5434" s="596">
        <v>1</v>
      </c>
      <c r="J5434" s="591">
        <v>0</v>
      </c>
    </row>
    <row r="5435" spans="1:10" ht="15" customHeight="1">
      <c r="A5435" s="587"/>
      <c r="B5435" s="291">
        <v>12</v>
      </c>
      <c r="C5435" s="593" t="str">
        <f>_xlfn.CONCAT(Table1[[#This Row],[groupid]],Table1[[#This Row],[Thành phần hao phí]])</f>
        <v>12Sà lan 400T</v>
      </c>
      <c r="D5435" s="594" t="s">
        <v>116</v>
      </c>
      <c r="E5435" s="589" t="s">
        <v>117</v>
      </c>
      <c r="F5435" s="588" t="s">
        <v>103</v>
      </c>
      <c r="G5435" s="595">
        <v>0.192</v>
      </c>
      <c r="H5435" s="590">
        <v>0</v>
      </c>
      <c r="I5435" s="596">
        <v>1</v>
      </c>
      <c r="J5435" s="591">
        <v>0</v>
      </c>
    </row>
    <row r="5436" spans="1:10" ht="15" customHeight="1">
      <c r="A5436" s="587"/>
      <c r="B5436" s="291">
        <v>12</v>
      </c>
      <c r="C5436" s="593" t="str">
        <f>_xlfn.CONCAT(Table1[[#This Row],[groupid]],Table1[[#This Row],[Thành phần hao phí]])</f>
        <v>12Cộng</v>
      </c>
      <c r="D5436" s="594"/>
      <c r="E5436" s="589" t="s">
        <v>314</v>
      </c>
      <c r="F5436" s="588"/>
      <c r="G5436" s="595"/>
      <c r="H5436" s="590"/>
      <c r="I5436" s="596"/>
      <c r="J5436" s="591">
        <v>0</v>
      </c>
    </row>
    <row r="5437" spans="1:10" ht="15" customHeight="1">
      <c r="A5437" s="587">
        <v>13</v>
      </c>
      <c r="B5437" s="291">
        <v>13</v>
      </c>
      <c r="C5437" s="593" t="str">
        <f>_xlfn.CONCAT(Table1[[#This Row],[groupid]],Table1[[#This Row],[Thành phần hao phí]])</f>
        <v>130</v>
      </c>
      <c r="D5437" s="594">
        <v>0</v>
      </c>
      <c r="E5437" s="589">
        <v>0</v>
      </c>
      <c r="F5437" s="588">
        <v>0</v>
      </c>
      <c r="G5437" s="595">
        <v>1</v>
      </c>
      <c r="H5437" s="590"/>
      <c r="I5437" s="596"/>
      <c r="J5437" s="591"/>
    </row>
    <row r="5438" spans="1:10" ht="15" customHeight="1">
      <c r="A5438" s="587"/>
      <c r="B5438" s="291">
        <v>13</v>
      </c>
      <c r="C5438" s="593" t="str">
        <f>_xlfn.CONCAT(Table1[[#This Row],[groupid]],Table1[[#This Row],[Thành phần hao phí]])</f>
        <v>13b) Nhân công</v>
      </c>
      <c r="D5438" s="594"/>
      <c r="E5438" s="589" t="s">
        <v>229</v>
      </c>
      <c r="F5438" s="588"/>
      <c r="G5438" s="595"/>
      <c r="H5438" s="590"/>
      <c r="I5438" s="596"/>
      <c r="J5438" s="591">
        <v>0</v>
      </c>
    </row>
    <row r="5439" spans="1:10" ht="15" customHeight="1">
      <c r="A5439" s="587"/>
      <c r="B5439" s="291">
        <v>13</v>
      </c>
      <c r="C5439" s="593" t="str">
        <f>_xlfn.CONCAT(Table1[[#This Row],[groupid]],Table1[[#This Row],[Thành phần hao phí]])</f>
        <v>13Nhân công 3,5/7, nhóm 1</v>
      </c>
      <c r="D5439" s="594" t="s">
        <v>96</v>
      </c>
      <c r="E5439" s="589" t="s">
        <v>97</v>
      </c>
      <c r="F5439" s="588" t="s">
        <v>93</v>
      </c>
      <c r="G5439" s="595">
        <v>0.36</v>
      </c>
      <c r="H5439" s="590">
        <v>0</v>
      </c>
      <c r="I5439" s="596">
        <v>1</v>
      </c>
      <c r="J5439" s="591">
        <v>0</v>
      </c>
    </row>
    <row r="5440" spans="1:10" ht="15" customHeight="1">
      <c r="A5440" s="587"/>
      <c r="B5440" s="291">
        <v>13</v>
      </c>
      <c r="C5440" s="593" t="str">
        <f>_xlfn.CONCAT(Table1[[#This Row],[groupid]],Table1[[#This Row],[Thành phần hao phí]])</f>
        <v>13c) Máy thi công</v>
      </c>
      <c r="D5440" s="594"/>
      <c r="E5440" s="589" t="s">
        <v>230</v>
      </c>
      <c r="F5440" s="588"/>
      <c r="G5440" s="595"/>
      <c r="H5440" s="590"/>
      <c r="I5440" s="596"/>
      <c r="J5440" s="591">
        <v>0</v>
      </c>
    </row>
    <row r="5441" spans="1:10" ht="15" customHeight="1">
      <c r="A5441" s="587"/>
      <c r="B5441" s="291">
        <v>13</v>
      </c>
      <c r="C5441" s="593" t="str">
        <f>_xlfn.CONCAT(Table1[[#This Row],[groupid]],Table1[[#This Row],[Thành phần hao phí]])</f>
        <v>13Máy đào gầu dây 1,2m3</v>
      </c>
      <c r="D5441" s="594" t="s">
        <v>105</v>
      </c>
      <c r="E5441" s="589" t="s">
        <v>106</v>
      </c>
      <c r="F5441" s="588" t="s">
        <v>103</v>
      </c>
      <c r="G5441" s="595">
        <v>0.192</v>
      </c>
      <c r="H5441" s="590">
        <v>0</v>
      </c>
      <c r="I5441" s="596">
        <v>1</v>
      </c>
      <c r="J5441" s="591">
        <v>0</v>
      </c>
    </row>
    <row r="5442" spans="1:10" ht="15" customHeight="1">
      <c r="A5442" s="587"/>
      <c r="B5442" s="291">
        <v>13</v>
      </c>
      <c r="C5442" s="593" t="str">
        <f>_xlfn.CONCAT(Table1[[#This Row],[groupid]],Table1[[#This Row],[Thành phần hao phí]])</f>
        <v>13Sà lan 250T</v>
      </c>
      <c r="D5442" s="594" t="s">
        <v>113</v>
      </c>
      <c r="E5442" s="589" t="s">
        <v>114</v>
      </c>
      <c r="F5442" s="588" t="s">
        <v>103</v>
      </c>
      <c r="G5442" s="595">
        <v>0.192</v>
      </c>
      <c r="H5442" s="590">
        <v>0</v>
      </c>
      <c r="I5442" s="596">
        <v>1</v>
      </c>
      <c r="J5442" s="591">
        <v>0</v>
      </c>
    </row>
    <row r="5443" spans="1:10" ht="15" customHeight="1">
      <c r="A5443" s="587"/>
      <c r="B5443" s="291">
        <v>13</v>
      </c>
      <c r="C5443" s="593" t="str">
        <f>_xlfn.CONCAT(Table1[[#This Row],[groupid]],Table1[[#This Row],[Thành phần hao phí]])</f>
        <v>13Sà lan 400T</v>
      </c>
      <c r="D5443" s="594" t="s">
        <v>116</v>
      </c>
      <c r="E5443" s="589" t="s">
        <v>117</v>
      </c>
      <c r="F5443" s="588" t="s">
        <v>103</v>
      </c>
      <c r="G5443" s="595">
        <v>0.192</v>
      </c>
      <c r="H5443" s="590">
        <v>0</v>
      </c>
      <c r="I5443" s="596">
        <v>1</v>
      </c>
      <c r="J5443" s="591">
        <v>0</v>
      </c>
    </row>
    <row r="5444" spans="1:10" ht="15" customHeight="1">
      <c r="A5444" s="587"/>
      <c r="B5444" s="291">
        <v>13</v>
      </c>
      <c r="C5444" s="593" t="str">
        <f>_xlfn.CONCAT(Table1[[#This Row],[groupid]],Table1[[#This Row],[Thành phần hao phí]])</f>
        <v>13Cộng</v>
      </c>
      <c r="D5444" s="594"/>
      <c r="E5444" s="589" t="s">
        <v>314</v>
      </c>
      <c r="F5444" s="588"/>
      <c r="G5444" s="595"/>
      <c r="H5444" s="590"/>
      <c r="I5444" s="596"/>
      <c r="J5444" s="591">
        <v>0</v>
      </c>
    </row>
    <row r="5445" spans="1:10" ht="15" customHeight="1">
      <c r="A5445" s="587">
        <v>14</v>
      </c>
      <c r="B5445" s="291">
        <v>14</v>
      </c>
      <c r="C5445" s="593" t="str">
        <f>_xlfn.CONCAT(Table1[[#This Row],[groupid]],Table1[[#This Row],[Thành phần hao phí]])</f>
        <v>140</v>
      </c>
      <c r="D5445" s="594">
        <v>0</v>
      </c>
      <c r="E5445" s="589">
        <v>0</v>
      </c>
      <c r="F5445" s="588">
        <v>0</v>
      </c>
      <c r="G5445" s="595">
        <v>1</v>
      </c>
      <c r="H5445" s="590"/>
      <c r="I5445" s="596"/>
      <c r="J5445" s="591"/>
    </row>
    <row r="5446" spans="1:10" ht="15" customHeight="1">
      <c r="A5446" s="587"/>
      <c r="B5446" s="291">
        <v>14</v>
      </c>
      <c r="C5446" s="593" t="str">
        <f>_xlfn.CONCAT(Table1[[#This Row],[groupid]],Table1[[#This Row],[Thành phần hao phí]])</f>
        <v>14b) Nhân công</v>
      </c>
      <c r="D5446" s="594"/>
      <c r="E5446" s="589" t="s">
        <v>229</v>
      </c>
      <c r="F5446" s="588"/>
      <c r="G5446" s="595"/>
      <c r="H5446" s="590"/>
      <c r="I5446" s="596"/>
      <c r="J5446" s="591">
        <v>0</v>
      </c>
    </row>
    <row r="5447" spans="1:10" ht="15" customHeight="1">
      <c r="A5447" s="587"/>
      <c r="B5447" s="291">
        <v>14</v>
      </c>
      <c r="C5447" s="593" t="str">
        <f>_xlfn.CONCAT(Table1[[#This Row],[groupid]],Table1[[#This Row],[Thành phần hao phí]])</f>
        <v>14Nhân công 3,5/7, nhóm 1</v>
      </c>
      <c r="D5447" s="594" t="s">
        <v>96</v>
      </c>
      <c r="E5447" s="589" t="s">
        <v>97</v>
      </c>
      <c r="F5447" s="588" t="s">
        <v>93</v>
      </c>
      <c r="G5447" s="595">
        <v>0.36</v>
      </c>
      <c r="H5447" s="590">
        <v>0</v>
      </c>
      <c r="I5447" s="596">
        <v>1</v>
      </c>
      <c r="J5447" s="591">
        <v>0</v>
      </c>
    </row>
    <row r="5448" spans="1:10" ht="15" customHeight="1">
      <c r="A5448" s="587"/>
      <c r="B5448" s="291">
        <v>14</v>
      </c>
      <c r="C5448" s="593" t="str">
        <f>_xlfn.CONCAT(Table1[[#This Row],[groupid]],Table1[[#This Row],[Thành phần hao phí]])</f>
        <v>14c) Máy thi công</v>
      </c>
      <c r="D5448" s="594"/>
      <c r="E5448" s="589" t="s">
        <v>230</v>
      </c>
      <c r="F5448" s="588"/>
      <c r="G5448" s="595"/>
      <c r="H5448" s="590"/>
      <c r="I5448" s="596"/>
      <c r="J5448" s="591">
        <v>0</v>
      </c>
    </row>
    <row r="5449" spans="1:10" ht="15" customHeight="1">
      <c r="A5449" s="587"/>
      <c r="B5449" s="291">
        <v>14</v>
      </c>
      <c r="C5449" s="593" t="str">
        <f>_xlfn.CONCAT(Table1[[#This Row],[groupid]],Table1[[#This Row],[Thành phần hao phí]])</f>
        <v>14Máy đào gầu dây 1,2m3</v>
      </c>
      <c r="D5449" s="594" t="s">
        <v>105</v>
      </c>
      <c r="E5449" s="589" t="s">
        <v>106</v>
      </c>
      <c r="F5449" s="588" t="s">
        <v>103</v>
      </c>
      <c r="G5449" s="595">
        <v>0.192</v>
      </c>
      <c r="H5449" s="590">
        <v>0</v>
      </c>
      <c r="I5449" s="596">
        <v>1</v>
      </c>
      <c r="J5449" s="591">
        <v>0</v>
      </c>
    </row>
    <row r="5450" spans="1:10" ht="15" customHeight="1">
      <c r="A5450" s="587"/>
      <c r="B5450" s="291">
        <v>14</v>
      </c>
      <c r="C5450" s="593" t="str">
        <f>_xlfn.CONCAT(Table1[[#This Row],[groupid]],Table1[[#This Row],[Thành phần hao phí]])</f>
        <v>14Sà lan 250T</v>
      </c>
      <c r="D5450" s="594" t="s">
        <v>113</v>
      </c>
      <c r="E5450" s="589" t="s">
        <v>114</v>
      </c>
      <c r="F5450" s="588" t="s">
        <v>103</v>
      </c>
      <c r="G5450" s="595">
        <v>0.192</v>
      </c>
      <c r="H5450" s="590">
        <v>0</v>
      </c>
      <c r="I5450" s="596">
        <v>1</v>
      </c>
      <c r="J5450" s="591">
        <v>0</v>
      </c>
    </row>
    <row r="5451" spans="1:10" ht="15" customHeight="1">
      <c r="A5451" s="587"/>
      <c r="B5451" s="291">
        <v>14</v>
      </c>
      <c r="C5451" s="593" t="str">
        <f>_xlfn.CONCAT(Table1[[#This Row],[groupid]],Table1[[#This Row],[Thành phần hao phí]])</f>
        <v>14Sà lan 400T</v>
      </c>
      <c r="D5451" s="594" t="s">
        <v>116</v>
      </c>
      <c r="E5451" s="589" t="s">
        <v>117</v>
      </c>
      <c r="F5451" s="588" t="s">
        <v>103</v>
      </c>
      <c r="G5451" s="595">
        <v>0.192</v>
      </c>
      <c r="H5451" s="590">
        <v>0</v>
      </c>
      <c r="I5451" s="596">
        <v>1</v>
      </c>
      <c r="J5451" s="591">
        <v>0</v>
      </c>
    </row>
    <row r="5452" spans="1:10" ht="15" customHeight="1">
      <c r="A5452" s="587"/>
      <c r="B5452" s="291">
        <v>14</v>
      </c>
      <c r="C5452" s="593" t="str">
        <f>_xlfn.CONCAT(Table1[[#This Row],[groupid]],Table1[[#This Row],[Thành phần hao phí]])</f>
        <v>14Cộng</v>
      </c>
      <c r="D5452" s="594"/>
      <c r="E5452" s="589" t="s">
        <v>314</v>
      </c>
      <c r="F5452" s="588"/>
      <c r="G5452" s="595"/>
      <c r="H5452" s="590"/>
      <c r="I5452" s="596"/>
      <c r="J5452" s="591">
        <v>0</v>
      </c>
    </row>
    <row r="5453" spans="1:10" ht="15" customHeight="1">
      <c r="A5453" s="587">
        <v>15</v>
      </c>
      <c r="B5453" s="291">
        <v>15</v>
      </c>
      <c r="C5453" s="593" t="str">
        <f>_xlfn.CONCAT(Table1[[#This Row],[groupid]],Table1[[#This Row],[Thành phần hao phí]])</f>
        <v>150</v>
      </c>
      <c r="D5453" s="594">
        <v>0</v>
      </c>
      <c r="E5453" s="589">
        <v>0</v>
      </c>
      <c r="F5453" s="588">
        <v>0</v>
      </c>
      <c r="G5453" s="595">
        <v>1</v>
      </c>
      <c r="H5453" s="590"/>
      <c r="I5453" s="596"/>
      <c r="J5453" s="591"/>
    </row>
    <row r="5454" spans="1:10" ht="15" customHeight="1">
      <c r="A5454" s="587"/>
      <c r="B5454" s="291">
        <v>15</v>
      </c>
      <c r="C5454" s="593" t="str">
        <f>_xlfn.CONCAT(Table1[[#This Row],[groupid]],Table1[[#This Row],[Thành phần hao phí]])</f>
        <v>15b) Nhân công</v>
      </c>
      <c r="D5454" s="594"/>
      <c r="E5454" s="589" t="s">
        <v>229</v>
      </c>
      <c r="F5454" s="588"/>
      <c r="G5454" s="595"/>
      <c r="H5454" s="590"/>
      <c r="I5454" s="596"/>
      <c r="J5454" s="591">
        <v>0</v>
      </c>
    </row>
    <row r="5455" spans="1:10" ht="15" customHeight="1">
      <c r="A5455" s="587"/>
      <c r="B5455" s="291">
        <v>15</v>
      </c>
      <c r="C5455" s="593" t="str">
        <f>_xlfn.CONCAT(Table1[[#This Row],[groupid]],Table1[[#This Row],[Thành phần hao phí]])</f>
        <v>15Nhân công 3,5/7, nhóm 1</v>
      </c>
      <c r="D5455" s="594" t="s">
        <v>96</v>
      </c>
      <c r="E5455" s="589" t="s">
        <v>97</v>
      </c>
      <c r="F5455" s="588" t="s">
        <v>93</v>
      </c>
      <c r="G5455" s="595">
        <v>0.36</v>
      </c>
      <c r="H5455" s="590">
        <v>0</v>
      </c>
      <c r="I5455" s="596">
        <v>1</v>
      </c>
      <c r="J5455" s="591">
        <v>0</v>
      </c>
    </row>
    <row r="5456" spans="1:10" ht="15" customHeight="1">
      <c r="A5456" s="587"/>
      <c r="B5456" s="291">
        <v>15</v>
      </c>
      <c r="C5456" s="593" t="str">
        <f>_xlfn.CONCAT(Table1[[#This Row],[groupid]],Table1[[#This Row],[Thành phần hao phí]])</f>
        <v>15c) Máy thi công</v>
      </c>
      <c r="D5456" s="594"/>
      <c r="E5456" s="589" t="s">
        <v>230</v>
      </c>
      <c r="F5456" s="588"/>
      <c r="G5456" s="595"/>
      <c r="H5456" s="590"/>
      <c r="I5456" s="596"/>
      <c r="J5456" s="591">
        <v>0</v>
      </c>
    </row>
    <row r="5457" spans="1:10" ht="15" customHeight="1">
      <c r="A5457" s="587"/>
      <c r="B5457" s="291">
        <v>15</v>
      </c>
      <c r="C5457" s="593" t="str">
        <f>_xlfn.CONCAT(Table1[[#This Row],[groupid]],Table1[[#This Row],[Thành phần hao phí]])</f>
        <v>15Máy đào gầu dây 1,2m3</v>
      </c>
      <c r="D5457" s="594" t="s">
        <v>105</v>
      </c>
      <c r="E5457" s="589" t="s">
        <v>106</v>
      </c>
      <c r="F5457" s="588" t="s">
        <v>103</v>
      </c>
      <c r="G5457" s="595">
        <v>0.192</v>
      </c>
      <c r="H5457" s="590">
        <v>0</v>
      </c>
      <c r="I5457" s="596">
        <v>1</v>
      </c>
      <c r="J5457" s="591">
        <v>0</v>
      </c>
    </row>
    <row r="5458" spans="1:10" ht="15" customHeight="1">
      <c r="A5458" s="587"/>
      <c r="B5458" s="291">
        <v>15</v>
      </c>
      <c r="C5458" s="593" t="str">
        <f>_xlfn.CONCAT(Table1[[#This Row],[groupid]],Table1[[#This Row],[Thành phần hao phí]])</f>
        <v>15Sà lan 250T</v>
      </c>
      <c r="D5458" s="594" t="s">
        <v>113</v>
      </c>
      <c r="E5458" s="589" t="s">
        <v>114</v>
      </c>
      <c r="F5458" s="588" t="s">
        <v>103</v>
      </c>
      <c r="G5458" s="595">
        <v>0.192</v>
      </c>
      <c r="H5458" s="590">
        <v>0</v>
      </c>
      <c r="I5458" s="596">
        <v>1</v>
      </c>
      <c r="J5458" s="591">
        <v>0</v>
      </c>
    </row>
    <row r="5459" spans="1:10" ht="15" customHeight="1">
      <c r="A5459" s="587"/>
      <c r="B5459" s="291">
        <v>15</v>
      </c>
      <c r="C5459" s="593" t="str">
        <f>_xlfn.CONCAT(Table1[[#This Row],[groupid]],Table1[[#This Row],[Thành phần hao phí]])</f>
        <v>15Sà lan 400T</v>
      </c>
      <c r="D5459" s="594" t="s">
        <v>116</v>
      </c>
      <c r="E5459" s="589" t="s">
        <v>117</v>
      </c>
      <c r="F5459" s="588" t="s">
        <v>103</v>
      </c>
      <c r="G5459" s="595">
        <v>0.192</v>
      </c>
      <c r="H5459" s="590">
        <v>0</v>
      </c>
      <c r="I5459" s="596">
        <v>1</v>
      </c>
      <c r="J5459" s="591">
        <v>0</v>
      </c>
    </row>
    <row r="5460" spans="1:10" ht="15" customHeight="1">
      <c r="A5460" s="587"/>
      <c r="B5460" s="291">
        <v>15</v>
      </c>
      <c r="C5460" s="593" t="str">
        <f>_xlfn.CONCAT(Table1[[#This Row],[groupid]],Table1[[#This Row],[Thành phần hao phí]])</f>
        <v>15Cộng</v>
      </c>
      <c r="D5460" s="594"/>
      <c r="E5460" s="589" t="s">
        <v>314</v>
      </c>
      <c r="F5460" s="588"/>
      <c r="G5460" s="595"/>
      <c r="H5460" s="590"/>
      <c r="I5460" s="596"/>
      <c r="J5460" s="591">
        <v>0</v>
      </c>
    </row>
    <row r="5461" spans="1:10" ht="15" customHeight="1">
      <c r="A5461" s="587">
        <v>16</v>
      </c>
      <c r="B5461" s="291">
        <v>16</v>
      </c>
      <c r="C5461" s="593" t="str">
        <f>_xlfn.CONCAT(Table1[[#This Row],[groupid]],Table1[[#This Row],[Thành phần hao phí]])</f>
        <v>160</v>
      </c>
      <c r="D5461" s="594">
        <v>0</v>
      </c>
      <c r="E5461" s="589">
        <v>0</v>
      </c>
      <c r="F5461" s="588">
        <v>0</v>
      </c>
      <c r="G5461" s="595">
        <v>1</v>
      </c>
      <c r="H5461" s="590"/>
      <c r="I5461" s="596"/>
      <c r="J5461" s="591"/>
    </row>
    <row r="5462" spans="1:10" ht="15" customHeight="1">
      <c r="A5462" s="587"/>
      <c r="B5462" s="291">
        <v>16</v>
      </c>
      <c r="C5462" s="593" t="str">
        <f>_xlfn.CONCAT(Table1[[#This Row],[groupid]],Table1[[#This Row],[Thành phần hao phí]])</f>
        <v>16b) Nhân công</v>
      </c>
      <c r="D5462" s="594"/>
      <c r="E5462" s="589" t="s">
        <v>229</v>
      </c>
      <c r="F5462" s="588"/>
      <c r="G5462" s="595"/>
      <c r="H5462" s="590"/>
      <c r="I5462" s="596"/>
      <c r="J5462" s="591">
        <v>0</v>
      </c>
    </row>
    <row r="5463" spans="1:10" ht="15" customHeight="1">
      <c r="A5463" s="587"/>
      <c r="B5463" s="291">
        <v>16</v>
      </c>
      <c r="C5463" s="593" t="str">
        <f>_xlfn.CONCAT(Table1[[#This Row],[groupid]],Table1[[#This Row],[Thành phần hao phí]])</f>
        <v>16Nhân công 3,5/7, nhóm 1</v>
      </c>
      <c r="D5463" s="594" t="s">
        <v>96</v>
      </c>
      <c r="E5463" s="589" t="s">
        <v>97</v>
      </c>
      <c r="F5463" s="588" t="s">
        <v>93</v>
      </c>
      <c r="G5463" s="595">
        <v>0.36</v>
      </c>
      <c r="H5463" s="590">
        <v>0</v>
      </c>
      <c r="I5463" s="596">
        <v>1</v>
      </c>
      <c r="J5463" s="591">
        <v>0</v>
      </c>
    </row>
    <row r="5464" spans="1:10" ht="15" customHeight="1">
      <c r="A5464" s="587"/>
      <c r="B5464" s="291">
        <v>16</v>
      </c>
      <c r="C5464" s="593" t="str">
        <f>_xlfn.CONCAT(Table1[[#This Row],[groupid]],Table1[[#This Row],[Thành phần hao phí]])</f>
        <v>16c) Máy thi công</v>
      </c>
      <c r="D5464" s="594"/>
      <c r="E5464" s="589" t="s">
        <v>230</v>
      </c>
      <c r="F5464" s="588"/>
      <c r="G5464" s="595"/>
      <c r="H5464" s="590"/>
      <c r="I5464" s="596"/>
      <c r="J5464" s="591">
        <v>0</v>
      </c>
    </row>
    <row r="5465" spans="1:10" ht="15" customHeight="1">
      <c r="A5465" s="587"/>
      <c r="B5465" s="291">
        <v>16</v>
      </c>
      <c r="C5465" s="593" t="str">
        <f>_xlfn.CONCAT(Table1[[#This Row],[groupid]],Table1[[#This Row],[Thành phần hao phí]])</f>
        <v>16Máy đào gầu dây 1,2m3</v>
      </c>
      <c r="D5465" s="594" t="s">
        <v>105</v>
      </c>
      <c r="E5465" s="589" t="s">
        <v>106</v>
      </c>
      <c r="F5465" s="588" t="s">
        <v>103</v>
      </c>
      <c r="G5465" s="595">
        <v>0.192</v>
      </c>
      <c r="H5465" s="590">
        <v>0</v>
      </c>
      <c r="I5465" s="596">
        <v>1</v>
      </c>
      <c r="J5465" s="591">
        <v>0</v>
      </c>
    </row>
    <row r="5466" spans="1:10" ht="15" customHeight="1">
      <c r="A5466" s="587"/>
      <c r="B5466" s="291">
        <v>16</v>
      </c>
      <c r="C5466" s="593" t="str">
        <f>_xlfn.CONCAT(Table1[[#This Row],[groupid]],Table1[[#This Row],[Thành phần hao phí]])</f>
        <v>16Sà lan 250T</v>
      </c>
      <c r="D5466" s="594" t="s">
        <v>113</v>
      </c>
      <c r="E5466" s="589" t="s">
        <v>114</v>
      </c>
      <c r="F5466" s="588" t="s">
        <v>103</v>
      </c>
      <c r="G5466" s="595">
        <v>0.192</v>
      </c>
      <c r="H5466" s="590">
        <v>0</v>
      </c>
      <c r="I5466" s="596">
        <v>1</v>
      </c>
      <c r="J5466" s="591">
        <v>0</v>
      </c>
    </row>
    <row r="5467" spans="1:10" ht="15" customHeight="1">
      <c r="A5467" s="587"/>
      <c r="B5467" s="291">
        <v>16</v>
      </c>
      <c r="C5467" s="593" t="str">
        <f>_xlfn.CONCAT(Table1[[#This Row],[groupid]],Table1[[#This Row],[Thành phần hao phí]])</f>
        <v>16Sà lan 400T</v>
      </c>
      <c r="D5467" s="594" t="s">
        <v>116</v>
      </c>
      <c r="E5467" s="589" t="s">
        <v>117</v>
      </c>
      <c r="F5467" s="588" t="s">
        <v>103</v>
      </c>
      <c r="G5467" s="595">
        <v>0.192</v>
      </c>
      <c r="H5467" s="590">
        <v>0</v>
      </c>
      <c r="I5467" s="596">
        <v>1</v>
      </c>
      <c r="J5467" s="591">
        <v>0</v>
      </c>
    </row>
    <row r="5468" spans="1:10" ht="15" customHeight="1">
      <c r="A5468" s="587"/>
      <c r="B5468" s="291">
        <v>16</v>
      </c>
      <c r="C5468" s="593" t="str">
        <f>_xlfn.CONCAT(Table1[[#This Row],[groupid]],Table1[[#This Row],[Thành phần hao phí]])</f>
        <v>16Cộng</v>
      </c>
      <c r="D5468" s="594"/>
      <c r="E5468" s="589" t="s">
        <v>314</v>
      </c>
      <c r="F5468" s="588"/>
      <c r="G5468" s="595"/>
      <c r="H5468" s="590"/>
      <c r="I5468" s="596"/>
      <c r="J5468" s="591">
        <v>0</v>
      </c>
    </row>
    <row r="5469" spans="1:10" ht="15" customHeight="1">
      <c r="A5469" s="587">
        <v>17</v>
      </c>
      <c r="B5469" s="291">
        <v>17</v>
      </c>
      <c r="C5469" s="593" t="str">
        <f>_xlfn.CONCAT(Table1[[#This Row],[groupid]],Table1[[#This Row],[Thành phần hao phí]])</f>
        <v>170</v>
      </c>
      <c r="D5469" s="594">
        <v>0</v>
      </c>
      <c r="E5469" s="589">
        <v>0</v>
      </c>
      <c r="F5469" s="588">
        <v>0</v>
      </c>
      <c r="G5469" s="595">
        <v>1</v>
      </c>
      <c r="H5469" s="590"/>
      <c r="I5469" s="596"/>
      <c r="J5469" s="591"/>
    </row>
    <row r="5470" spans="1:10" ht="15" customHeight="1">
      <c r="A5470" s="587"/>
      <c r="B5470" s="291">
        <v>17</v>
      </c>
      <c r="C5470" s="593" t="str">
        <f>_xlfn.CONCAT(Table1[[#This Row],[groupid]],Table1[[#This Row],[Thành phần hao phí]])</f>
        <v>17b) Nhân công</v>
      </c>
      <c r="D5470" s="594"/>
      <c r="E5470" s="589" t="s">
        <v>229</v>
      </c>
      <c r="F5470" s="588"/>
      <c r="G5470" s="595"/>
      <c r="H5470" s="590"/>
      <c r="I5470" s="596"/>
      <c r="J5470" s="591">
        <v>0</v>
      </c>
    </row>
    <row r="5471" spans="1:10" ht="15" customHeight="1">
      <c r="A5471" s="587"/>
      <c r="B5471" s="291">
        <v>17</v>
      </c>
      <c r="C5471" s="593" t="str">
        <f>_xlfn.CONCAT(Table1[[#This Row],[groupid]],Table1[[#This Row],[Thành phần hao phí]])</f>
        <v>17Nhân công 3,5/7, nhóm 1</v>
      </c>
      <c r="D5471" s="594" t="s">
        <v>96</v>
      </c>
      <c r="E5471" s="589" t="s">
        <v>97</v>
      </c>
      <c r="F5471" s="588" t="s">
        <v>93</v>
      </c>
      <c r="G5471" s="595">
        <v>0.36</v>
      </c>
      <c r="H5471" s="590">
        <v>0</v>
      </c>
      <c r="I5471" s="596">
        <v>1</v>
      </c>
      <c r="J5471" s="591">
        <v>0</v>
      </c>
    </row>
    <row r="5472" spans="1:10" ht="15" customHeight="1">
      <c r="A5472" s="587"/>
      <c r="B5472" s="291">
        <v>17</v>
      </c>
      <c r="C5472" s="593" t="str">
        <f>_xlfn.CONCAT(Table1[[#This Row],[groupid]],Table1[[#This Row],[Thành phần hao phí]])</f>
        <v>17c) Máy thi công</v>
      </c>
      <c r="D5472" s="594"/>
      <c r="E5472" s="589" t="s">
        <v>230</v>
      </c>
      <c r="F5472" s="588"/>
      <c r="G5472" s="595"/>
      <c r="H5472" s="590"/>
      <c r="I5472" s="596"/>
      <c r="J5472" s="591">
        <v>0</v>
      </c>
    </row>
    <row r="5473" spans="1:10" ht="15" customHeight="1">
      <c r="A5473" s="587"/>
      <c r="B5473" s="291">
        <v>17</v>
      </c>
      <c r="C5473" s="593" t="str">
        <f>_xlfn.CONCAT(Table1[[#This Row],[groupid]],Table1[[#This Row],[Thành phần hao phí]])</f>
        <v>17Máy đào gầu dây 1,2m3</v>
      </c>
      <c r="D5473" s="594" t="s">
        <v>105</v>
      </c>
      <c r="E5473" s="589" t="s">
        <v>106</v>
      </c>
      <c r="F5473" s="588" t="s">
        <v>103</v>
      </c>
      <c r="G5473" s="595">
        <v>0.192</v>
      </c>
      <c r="H5473" s="590">
        <v>0</v>
      </c>
      <c r="I5473" s="596">
        <v>1</v>
      </c>
      <c r="J5473" s="591">
        <v>0</v>
      </c>
    </row>
    <row r="5474" spans="1:10" ht="15" customHeight="1">
      <c r="A5474" s="587"/>
      <c r="B5474" s="291">
        <v>17</v>
      </c>
      <c r="C5474" s="593" t="str">
        <f>_xlfn.CONCAT(Table1[[#This Row],[groupid]],Table1[[#This Row],[Thành phần hao phí]])</f>
        <v>17Sà lan 250T</v>
      </c>
      <c r="D5474" s="594" t="s">
        <v>113</v>
      </c>
      <c r="E5474" s="589" t="s">
        <v>114</v>
      </c>
      <c r="F5474" s="588" t="s">
        <v>103</v>
      </c>
      <c r="G5474" s="595">
        <v>0.192</v>
      </c>
      <c r="H5474" s="590">
        <v>0</v>
      </c>
      <c r="I5474" s="596">
        <v>1</v>
      </c>
      <c r="J5474" s="591">
        <v>0</v>
      </c>
    </row>
    <row r="5475" spans="1:10" ht="15" customHeight="1">
      <c r="A5475" s="587"/>
      <c r="B5475" s="291">
        <v>17</v>
      </c>
      <c r="C5475" s="593" t="str">
        <f>_xlfn.CONCAT(Table1[[#This Row],[groupid]],Table1[[#This Row],[Thành phần hao phí]])</f>
        <v>17Sà lan 400T</v>
      </c>
      <c r="D5475" s="594" t="s">
        <v>116</v>
      </c>
      <c r="E5475" s="589" t="s">
        <v>117</v>
      </c>
      <c r="F5475" s="588" t="s">
        <v>103</v>
      </c>
      <c r="G5475" s="595">
        <v>0.192</v>
      </c>
      <c r="H5475" s="590">
        <v>0</v>
      </c>
      <c r="I5475" s="596">
        <v>1</v>
      </c>
      <c r="J5475" s="591">
        <v>0</v>
      </c>
    </row>
    <row r="5476" spans="1:10" ht="15" customHeight="1">
      <c r="A5476" s="587"/>
      <c r="B5476" s="291">
        <v>17</v>
      </c>
      <c r="C5476" s="593" t="str">
        <f>_xlfn.CONCAT(Table1[[#This Row],[groupid]],Table1[[#This Row],[Thành phần hao phí]])</f>
        <v>17Cộng</v>
      </c>
      <c r="D5476" s="594"/>
      <c r="E5476" s="589" t="s">
        <v>314</v>
      </c>
      <c r="F5476" s="588"/>
      <c r="G5476" s="595"/>
      <c r="H5476" s="590"/>
      <c r="I5476" s="596"/>
      <c r="J5476" s="591">
        <v>0</v>
      </c>
    </row>
  </sheetData>
  <mergeCells count="3">
    <mergeCell ref="A1:J1"/>
    <mergeCell ref="A2:J2"/>
    <mergeCell ref="A3:J3"/>
  </mergeCells>
  <pageMargins left="0.69444444444444442" right="0.55555555555555558" top="0.55555555555555558" bottom="0.55555555555555558" header="0.40625" footer="0.40625"/>
  <pageSetup paperSize="9" fitToHeight="0" orientation="portrait" blackAndWhite="1" r:id="rId1"/>
  <headerFooter>
    <oddFooter>&amp;C&amp;P</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ColWidth="10" defaultRowHeight="15" customHeight="1"/>
  <cols>
    <col min="1" max="10" width="10" style="26" customWidth="1"/>
    <col min="11"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21"/>
  <sheetViews>
    <sheetView workbookViewId="0"/>
  </sheetViews>
  <sheetFormatPr defaultColWidth="10" defaultRowHeight="15" customHeight="1"/>
  <cols>
    <col min="1" max="1" width="10" style="140" customWidth="1"/>
    <col min="2" max="2" width="50" style="140" customWidth="1"/>
    <col min="3" max="3" width="11.625" style="140" customWidth="1"/>
    <col min="4" max="5" width="15" style="42" customWidth="1"/>
    <col min="6" max="6" width="18.375" style="42" customWidth="1"/>
    <col min="7" max="7" width="10" style="42" customWidth="1"/>
    <col min="8" max="8" width="16.625" style="42" customWidth="1"/>
    <col min="9" max="9" width="18.375" style="42" customWidth="1"/>
    <col min="10" max="12" width="10" style="42" customWidth="1"/>
    <col min="13" max="16384" width="10" style="42"/>
  </cols>
  <sheetData>
    <row r="1" spans="1:9" ht="26.25" customHeight="1">
      <c r="A1" s="526" t="s">
        <v>368</v>
      </c>
      <c r="B1" s="527"/>
      <c r="C1" s="527"/>
      <c r="D1" s="486"/>
      <c r="E1" s="486"/>
      <c r="F1" s="486"/>
      <c r="G1" s="486"/>
      <c r="H1" s="486"/>
      <c r="I1" s="486"/>
    </row>
    <row r="2" spans="1:9" ht="32.25" customHeight="1">
      <c r="A2" s="443" t="str">
        <f>'Công trình'!A2</f>
        <v>CÔNG TRÌNH : DUY TU NẠO VÉT KÊNH NHIÊU LỘC - THỊ NGHÈ (ĐOẠN TỪ CẦU LÊ VĂN SỸ ĐẾN NGÃ 3 SÔNG SÀI GÒN)</v>
      </c>
      <c r="B2" s="527"/>
      <c r="C2" s="527"/>
      <c r="D2" s="486"/>
      <c r="E2" s="486"/>
      <c r="F2" s="486"/>
      <c r="G2" s="486"/>
      <c r="H2" s="486"/>
      <c r="I2" s="486"/>
    </row>
    <row r="4" spans="1:9" ht="18.75" customHeight="1">
      <c r="A4" s="528" t="s">
        <v>3</v>
      </c>
      <c r="B4" s="530" t="s">
        <v>82</v>
      </c>
      <c r="C4" s="530" t="s">
        <v>6</v>
      </c>
      <c r="D4" s="530" t="s">
        <v>369</v>
      </c>
      <c r="E4" s="530" t="s">
        <v>370</v>
      </c>
      <c r="F4" s="530" t="s">
        <v>371</v>
      </c>
      <c r="G4" s="533" t="s">
        <v>372</v>
      </c>
      <c r="H4" s="534"/>
      <c r="I4" s="530" t="s">
        <v>373</v>
      </c>
    </row>
    <row r="5" spans="1:9" ht="18.75" customHeight="1">
      <c r="A5" s="529" t="s">
        <v>95</v>
      </c>
      <c r="B5" s="531"/>
      <c r="C5" s="531"/>
      <c r="D5" s="532"/>
      <c r="E5" s="532"/>
      <c r="F5" s="532"/>
      <c r="G5" s="127" t="s">
        <v>374</v>
      </c>
      <c r="H5" s="127" t="s">
        <v>232</v>
      </c>
      <c r="I5" s="532"/>
    </row>
    <row r="6" spans="1:9" ht="16.5" customHeight="1">
      <c r="A6" s="128" t="s">
        <v>325</v>
      </c>
      <c r="B6" s="129" t="s">
        <v>375</v>
      </c>
      <c r="C6" s="130"/>
      <c r="D6" s="131"/>
      <c r="E6" s="132"/>
      <c r="F6" s="132">
        <f t="shared" ref="F6:F19" si="0">ROUND(D6*E6,0)</f>
        <v>0</v>
      </c>
      <c r="G6" s="133"/>
      <c r="H6" s="132">
        <f t="shared" ref="H6:H19" si="1">ROUND(F6*G6/100,0)</f>
        <v>0</v>
      </c>
      <c r="I6" s="132">
        <f t="shared" ref="I6:I19" si="2">ROUND(F6+H6,0)</f>
        <v>0</v>
      </c>
    </row>
    <row r="7" spans="1:9" ht="16.5" customHeight="1">
      <c r="A7" s="128" t="s">
        <v>95</v>
      </c>
      <c r="B7" s="129"/>
      <c r="C7" s="130"/>
      <c r="D7" s="131"/>
      <c r="E7" s="132"/>
      <c r="F7" s="132">
        <f t="shared" si="0"/>
        <v>0</v>
      </c>
      <c r="G7" s="133"/>
      <c r="H7" s="132">
        <f t="shared" si="1"/>
        <v>0</v>
      </c>
      <c r="I7" s="132">
        <f t="shared" si="2"/>
        <v>0</v>
      </c>
    </row>
    <row r="8" spans="1:9" ht="16.5" customHeight="1">
      <c r="A8" s="128" t="s">
        <v>95</v>
      </c>
      <c r="B8" s="129"/>
      <c r="C8" s="130"/>
      <c r="D8" s="131"/>
      <c r="E8" s="132"/>
      <c r="F8" s="132">
        <f t="shared" si="0"/>
        <v>0</v>
      </c>
      <c r="G8" s="133"/>
      <c r="H8" s="132">
        <f t="shared" si="1"/>
        <v>0</v>
      </c>
      <c r="I8" s="132">
        <f t="shared" si="2"/>
        <v>0</v>
      </c>
    </row>
    <row r="9" spans="1:9" ht="16.5" customHeight="1">
      <c r="A9" s="128" t="s">
        <v>95</v>
      </c>
      <c r="B9" s="129"/>
      <c r="C9" s="130"/>
      <c r="D9" s="131"/>
      <c r="E9" s="132"/>
      <c r="F9" s="132">
        <f t="shared" si="0"/>
        <v>0</v>
      </c>
      <c r="G9" s="133"/>
      <c r="H9" s="132">
        <f t="shared" si="1"/>
        <v>0</v>
      </c>
      <c r="I9" s="132">
        <f t="shared" si="2"/>
        <v>0</v>
      </c>
    </row>
    <row r="10" spans="1:9" ht="16.5" customHeight="1">
      <c r="A10" s="128" t="s">
        <v>95</v>
      </c>
      <c r="B10" s="129"/>
      <c r="C10" s="130"/>
      <c r="D10" s="131"/>
      <c r="E10" s="132"/>
      <c r="F10" s="132">
        <f t="shared" si="0"/>
        <v>0</v>
      </c>
      <c r="G10" s="133"/>
      <c r="H10" s="132">
        <f t="shared" si="1"/>
        <v>0</v>
      </c>
      <c r="I10" s="132">
        <f t="shared" si="2"/>
        <v>0</v>
      </c>
    </row>
    <row r="11" spans="1:9" ht="16.5" customHeight="1">
      <c r="A11" s="128" t="s">
        <v>95</v>
      </c>
      <c r="B11" s="129"/>
      <c r="C11" s="130"/>
      <c r="D11" s="131"/>
      <c r="E11" s="132"/>
      <c r="F11" s="132">
        <f t="shared" si="0"/>
        <v>0</v>
      </c>
      <c r="G11" s="133"/>
      <c r="H11" s="132">
        <f t="shared" si="1"/>
        <v>0</v>
      </c>
      <c r="I11" s="132">
        <f t="shared" si="2"/>
        <v>0</v>
      </c>
    </row>
    <row r="12" spans="1:9" ht="16.5" customHeight="1">
      <c r="A12" s="128" t="s">
        <v>95</v>
      </c>
      <c r="B12" s="129"/>
      <c r="C12" s="130"/>
      <c r="D12" s="131"/>
      <c r="E12" s="132"/>
      <c r="F12" s="132">
        <f t="shared" si="0"/>
        <v>0</v>
      </c>
      <c r="G12" s="133"/>
      <c r="H12" s="132">
        <f t="shared" si="1"/>
        <v>0</v>
      </c>
      <c r="I12" s="132">
        <f t="shared" si="2"/>
        <v>0</v>
      </c>
    </row>
    <row r="13" spans="1:9" ht="16.5" customHeight="1">
      <c r="A13" s="128" t="s">
        <v>95</v>
      </c>
      <c r="B13" s="129"/>
      <c r="C13" s="130"/>
      <c r="D13" s="131"/>
      <c r="E13" s="132"/>
      <c r="F13" s="132">
        <f t="shared" si="0"/>
        <v>0</v>
      </c>
      <c r="G13" s="133"/>
      <c r="H13" s="132">
        <f t="shared" si="1"/>
        <v>0</v>
      </c>
      <c r="I13" s="132">
        <f t="shared" si="2"/>
        <v>0</v>
      </c>
    </row>
    <row r="14" spans="1:9" ht="16.5" customHeight="1">
      <c r="A14" s="128" t="s">
        <v>95</v>
      </c>
      <c r="B14" s="129"/>
      <c r="C14" s="130"/>
      <c r="D14" s="131"/>
      <c r="E14" s="132"/>
      <c r="F14" s="132">
        <f t="shared" si="0"/>
        <v>0</v>
      </c>
      <c r="G14" s="133"/>
      <c r="H14" s="132">
        <f t="shared" si="1"/>
        <v>0</v>
      </c>
      <c r="I14" s="132">
        <f t="shared" si="2"/>
        <v>0</v>
      </c>
    </row>
    <row r="15" spans="1:9" ht="16.5" customHeight="1">
      <c r="A15" s="128" t="s">
        <v>95</v>
      </c>
      <c r="B15" s="129"/>
      <c r="C15" s="130"/>
      <c r="D15" s="131"/>
      <c r="E15" s="132"/>
      <c r="F15" s="132">
        <f t="shared" si="0"/>
        <v>0</v>
      </c>
      <c r="G15" s="133"/>
      <c r="H15" s="132">
        <f t="shared" si="1"/>
        <v>0</v>
      </c>
      <c r="I15" s="132">
        <f t="shared" si="2"/>
        <v>0</v>
      </c>
    </row>
    <row r="16" spans="1:9" ht="16.5" customHeight="1">
      <c r="A16" s="128" t="s">
        <v>95</v>
      </c>
      <c r="B16" s="129"/>
      <c r="C16" s="130"/>
      <c r="D16" s="131"/>
      <c r="E16" s="132"/>
      <c r="F16" s="132">
        <f t="shared" si="0"/>
        <v>0</v>
      </c>
      <c r="G16" s="133"/>
      <c r="H16" s="132">
        <f t="shared" si="1"/>
        <v>0</v>
      </c>
      <c r="I16" s="132">
        <f t="shared" si="2"/>
        <v>0</v>
      </c>
    </row>
    <row r="17" spans="1:9" ht="16.5" customHeight="1">
      <c r="A17" s="128" t="s">
        <v>95</v>
      </c>
      <c r="B17" s="129"/>
      <c r="C17" s="130"/>
      <c r="D17" s="131"/>
      <c r="E17" s="132"/>
      <c r="F17" s="132">
        <f t="shared" si="0"/>
        <v>0</v>
      </c>
      <c r="G17" s="133"/>
      <c r="H17" s="132">
        <f t="shared" si="1"/>
        <v>0</v>
      </c>
      <c r="I17" s="132">
        <f t="shared" si="2"/>
        <v>0</v>
      </c>
    </row>
    <row r="18" spans="1:9" ht="16.5" customHeight="1">
      <c r="A18" s="128" t="s">
        <v>95</v>
      </c>
      <c r="B18" s="129"/>
      <c r="C18" s="130"/>
      <c r="D18" s="131"/>
      <c r="E18" s="132"/>
      <c r="F18" s="132">
        <f t="shared" si="0"/>
        <v>0</v>
      </c>
      <c r="G18" s="133"/>
      <c r="H18" s="132">
        <f t="shared" si="1"/>
        <v>0</v>
      </c>
      <c r="I18" s="132">
        <f t="shared" si="2"/>
        <v>0</v>
      </c>
    </row>
    <row r="19" spans="1:9" ht="16.5" customHeight="1">
      <c r="A19" s="128" t="s">
        <v>95</v>
      </c>
      <c r="B19" s="129"/>
      <c r="C19" s="130"/>
      <c r="D19" s="131"/>
      <c r="E19" s="132"/>
      <c r="F19" s="132">
        <f t="shared" si="0"/>
        <v>0</v>
      </c>
      <c r="G19" s="133"/>
      <c r="H19" s="132">
        <f t="shared" si="1"/>
        <v>0</v>
      </c>
      <c r="I19" s="132">
        <f t="shared" si="2"/>
        <v>0</v>
      </c>
    </row>
    <row r="20" spans="1:9" ht="16.5" customHeight="1">
      <c r="A20" s="134" t="s">
        <v>95</v>
      </c>
      <c r="B20" s="135" t="s">
        <v>318</v>
      </c>
      <c r="C20" s="136"/>
      <c r="D20" s="137"/>
      <c r="E20" s="138"/>
      <c r="F20" s="138">
        <f>ROUND(SUM(F6:F19),0)</f>
        <v>0</v>
      </c>
      <c r="G20" s="139"/>
      <c r="H20" s="138">
        <f>ROUND(SUM(H6:H19),0)</f>
        <v>0</v>
      </c>
      <c r="I20" s="138">
        <f>ROUND(SUM(I6:I19),0)</f>
        <v>0</v>
      </c>
    </row>
    <row r="21" spans="1:9" ht="30" customHeight="1">
      <c r="A21" s="523" t="s">
        <v>376</v>
      </c>
      <c r="B21" s="524"/>
      <c r="C21" s="524"/>
      <c r="D21" s="525"/>
      <c r="E21" s="525"/>
      <c r="F21" s="525"/>
      <c r="G21" s="525"/>
      <c r="H21" s="525"/>
      <c r="I21" s="493"/>
    </row>
  </sheetData>
  <mergeCells count="11">
    <mergeCell ref="A21:I21"/>
    <mergeCell ref="A1:I1"/>
    <mergeCell ref="A2:I2"/>
    <mergeCell ref="A4:A5"/>
    <mergeCell ref="B4:B5"/>
    <mergeCell ref="C4:C5"/>
    <mergeCell ref="D4:D5"/>
    <mergeCell ref="E4:E5"/>
    <mergeCell ref="F4:F5"/>
    <mergeCell ref="I4:I5"/>
    <mergeCell ref="G4:H4"/>
  </mergeCells>
  <pageMargins left="1.1875" right="0" top="0.80208333333333337" bottom="0.80208333333333337" header="0.40625" footer="0.40625"/>
  <pageSetup paperSize="0" orientation="landscape" blackAndWhite="1" useFirstPageNumber="1"/>
  <headerFooter>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ColWidth="10" defaultRowHeight="15" customHeight="1"/>
  <cols>
    <col min="1" max="8" width="10" style="26" customWidth="1"/>
    <col min="9"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ColWidth="10" defaultRowHeight="15" customHeight="1"/>
  <cols>
    <col min="1" max="11" width="10" style="42" customWidth="1"/>
    <col min="12" max="16384" width="10" style="42"/>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ColWidth="10" defaultRowHeight="15" customHeight="1"/>
  <cols>
    <col min="1" max="16" width="10" style="26" customWidth="1"/>
    <col min="17"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heetViews>
  <sheetFormatPr defaultColWidth="10" defaultRowHeight="15" customHeight="1"/>
  <cols>
    <col min="1" max="1" width="5.375" style="26" customWidth="1"/>
    <col min="2" max="2" width="10.5" style="26" customWidth="1"/>
    <col min="3" max="3" width="30.875" style="26" customWidth="1"/>
    <col min="4" max="4" width="9.375" style="26" customWidth="1"/>
    <col min="5" max="5" width="14" style="26" customWidth="1"/>
    <col min="6" max="6" width="11.375" style="26" customWidth="1"/>
    <col min="7" max="7" width="7.625" style="26" customWidth="1"/>
    <col min="8" max="10" width="11.375" style="26" customWidth="1"/>
    <col min="11" max="11" width="14.375" style="26" customWidth="1"/>
    <col min="12" max="12" width="7.625" style="26" customWidth="1"/>
    <col min="13" max="15" width="14.375" style="26" customWidth="1"/>
    <col min="16" max="18" width="7.875" style="26" customWidth="1"/>
    <col min="19" max="26" width="10" style="26" customWidth="1"/>
    <col min="27"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heetViews>
  <sheetFormatPr defaultColWidth="10" defaultRowHeight="15" customHeight="1"/>
  <cols>
    <col min="1" max="16" width="10" style="42" customWidth="1"/>
    <col min="17" max="16384" width="10" style="42"/>
  </cols>
  <sheetData/>
  <pageMargins left="1.1875" right="0" top="0.80208333333333337" bottom="0.80208333333333337" header="0.40625" footer="0.40625"/>
  <pageSetup paperSize="0" orientation="portrait" blackAndWhite="1" useFirstPageNumber="1"/>
  <headerFooter>
    <oddFooter>&amp;C&amp;P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heetViews>
  <sheetFormatPr defaultColWidth="10" defaultRowHeight="15" customHeight="1"/>
  <cols>
    <col min="1" max="1" width="6.625" style="26" customWidth="1"/>
    <col min="2" max="2" width="50" style="26" customWidth="1"/>
    <col min="3" max="3" width="11.625" style="26" customWidth="1"/>
    <col min="4" max="4" width="28.375" style="26" customWidth="1"/>
    <col min="5" max="7" width="10" style="26" customWidth="1"/>
    <col min="8" max="8" width="22.5" style="26" customWidth="1"/>
    <col min="9" max="14" width="10" style="26" customWidth="1"/>
    <col min="15"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heetViews>
  <sheetFormatPr defaultColWidth="10" defaultRowHeight="15" customHeight="1"/>
  <cols>
    <col min="1" max="1" width="5" style="26" customWidth="1"/>
    <col min="2" max="2" width="10" style="26" customWidth="1"/>
    <col min="3" max="3" width="29.125" style="26" customWidth="1"/>
    <col min="4" max="4" width="6.625" style="26" customWidth="1"/>
    <col min="5" max="9" width="10" style="26" customWidth="1"/>
    <col min="10" max="14" width="10.875" style="26" customWidth="1"/>
    <col min="15" max="15" width="12.5" style="26" customWidth="1"/>
    <col min="16" max="21" width="10" style="26" customWidth="1"/>
    <col min="22"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F1:L1"/>
  <sheetViews>
    <sheetView workbookViewId="0"/>
  </sheetViews>
  <sheetFormatPr defaultColWidth="10" defaultRowHeight="15" customHeight="1"/>
  <cols>
    <col min="1" max="5" width="10" style="26" customWidth="1"/>
    <col min="6" max="8" width="10" style="26" hidden="1" customWidth="1"/>
    <col min="9" max="10" width="10" style="26" customWidth="1"/>
    <col min="11" max="12" width="10" style="26" hidden="1" customWidth="1"/>
    <col min="13" max="16" width="10" style="26" customWidth="1"/>
    <col min="17" max="16384" width="10" style="26"/>
  </cols>
  <sheetData/>
  <pageMargins left="1.1875" right="0" top="0.80208333333333337" bottom="0.80208333333333337" header="0.40625" footer="0.40625"/>
  <pageSetup paperSize="0" orientation="portrait" blackAndWhite="1" useFirstPageNumber="1"/>
  <headerFooter>
    <oddFooter>&amp;C&amp;P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heetViews>
  <sheetFormatPr defaultColWidth="10" defaultRowHeight="15" customHeight="1"/>
  <cols>
    <col min="1" max="8" width="10" style="26" customWidth="1"/>
    <col min="9"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heetViews>
  <sheetFormatPr defaultColWidth="10" defaultRowHeight="15" customHeight="1"/>
  <cols>
    <col min="1" max="11" width="10" style="42" customWidth="1"/>
    <col min="12" max="16384" width="10" style="42"/>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heetViews>
  <sheetFormatPr defaultColWidth="10" defaultRowHeight="15" customHeight="1"/>
  <cols>
    <col min="1" max="8" width="10" style="26" customWidth="1"/>
    <col min="9"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heetViews>
  <sheetFormatPr defaultColWidth="10" defaultRowHeight="15" customHeight="1"/>
  <cols>
    <col min="1" max="12" width="10" style="26" customWidth="1"/>
    <col min="1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election activeCell="I10" sqref="I10"/>
    </sheetView>
  </sheetViews>
  <sheetFormatPr defaultColWidth="10" defaultRowHeight="15" customHeight="1"/>
  <cols>
    <col min="1" max="26" width="10" style="26" customWidth="1"/>
    <col min="27"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E1:Z1"/>
  <sheetViews>
    <sheetView workbookViewId="0"/>
  </sheetViews>
  <sheetFormatPr defaultColWidth="10" defaultRowHeight="15" customHeight="1"/>
  <cols>
    <col min="1" max="4" width="10" style="26" customWidth="1"/>
    <col min="5" max="7" width="10" style="26" hidden="1" customWidth="1"/>
    <col min="8" max="13" width="10" style="26" customWidth="1"/>
    <col min="14" max="14" width="10" style="26" hidden="1" customWidth="1"/>
    <col min="15" max="16" width="10" style="26" customWidth="1"/>
    <col min="17" max="17" width="10" style="26" hidden="1" customWidth="1"/>
    <col min="18" max="18" width="10" style="26" customWidth="1"/>
    <col min="19" max="20" width="10" style="26" hidden="1" customWidth="1"/>
    <col min="21" max="22" width="10" style="26" customWidth="1"/>
    <col min="23" max="26" width="10" style="26" hidden="1" customWidth="1"/>
    <col min="27" max="32" width="10" style="26" customWidth="1"/>
    <col min="3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U1"/>
  <sheetViews>
    <sheetView workbookViewId="0"/>
  </sheetViews>
  <sheetFormatPr defaultColWidth="10" defaultRowHeight="15" customHeight="1"/>
  <cols>
    <col min="1" max="1" width="10" style="26" customWidth="1"/>
    <col min="2" max="3" width="10" style="26" hidden="1" customWidth="1"/>
    <col min="4" max="6" width="10" style="26" customWidth="1"/>
    <col min="7" max="14" width="10" style="26" hidden="1" customWidth="1"/>
    <col min="15" max="16" width="10" style="26" customWidth="1"/>
    <col min="17" max="17" width="10" style="26" hidden="1" customWidth="1"/>
    <col min="18" max="20" width="10" style="26" customWidth="1"/>
    <col min="21" max="21" width="10" style="26" hidden="1" customWidth="1"/>
    <col min="22" max="28" width="10" style="26" customWidth="1"/>
    <col min="29"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1"/>
  <sheetViews>
    <sheetView workbookViewId="0">
      <selection activeCell="A4" sqref="A4"/>
    </sheetView>
  </sheetViews>
  <sheetFormatPr defaultColWidth="10" defaultRowHeight="15" customHeight="1"/>
  <cols>
    <col min="1" max="1" width="6.625" style="42" customWidth="1"/>
    <col min="2" max="2" width="71.625" style="42" customWidth="1"/>
    <col min="3" max="3" width="36.625" style="42" customWidth="1"/>
    <col min="4" max="4" width="25" style="42" customWidth="1"/>
    <col min="5" max="5" width="13.375" style="42" customWidth="1"/>
    <col min="6" max="7" width="10" style="42" customWidth="1"/>
    <col min="8" max="16384" width="10" style="42"/>
  </cols>
  <sheetData>
    <row r="1" spans="1:5" ht="26.25" customHeight="1">
      <c r="A1" s="430" t="s">
        <v>377</v>
      </c>
      <c r="B1" s="486"/>
      <c r="C1" s="486"/>
      <c r="D1" s="486"/>
      <c r="E1" s="486"/>
    </row>
    <row r="2" spans="1:5" ht="59.25" customHeight="1">
      <c r="A2" s="443" t="str">
        <f>'Công trình'!A2</f>
        <v>CÔNG TRÌNH : DUY TU NẠO VÉT KÊNH NHIÊU LỘC - THỊ NGHÈ (ĐOẠN TỪ CẦU LÊ VĂN SỸ ĐẾN NGÃ 3 SÔNG SÀI GÒN)</v>
      </c>
      <c r="B2" s="486"/>
      <c r="C2" s="486"/>
      <c r="D2" s="486"/>
      <c r="E2" s="486"/>
    </row>
    <row r="3" spans="1:5" ht="26.25" customHeight="1">
      <c r="A3" s="141" t="s">
        <v>3</v>
      </c>
      <c r="B3" s="2" t="s">
        <v>321</v>
      </c>
      <c r="C3" s="2" t="s">
        <v>378</v>
      </c>
      <c r="D3" s="2" t="s">
        <v>379</v>
      </c>
      <c r="E3" s="2" t="s">
        <v>173</v>
      </c>
    </row>
    <row r="4" spans="1:5" ht="16.5" customHeight="1">
      <c r="A4" s="45">
        <v>1</v>
      </c>
      <c r="B4" s="36" t="s">
        <v>380</v>
      </c>
      <c r="C4" s="57" t="s">
        <v>381</v>
      </c>
      <c r="D4" s="58"/>
      <c r="E4" s="57" t="s">
        <v>382</v>
      </c>
    </row>
    <row r="5" spans="1:5" ht="16.5" customHeight="1">
      <c r="A5" s="45">
        <v>2</v>
      </c>
      <c r="B5" s="36" t="s">
        <v>383</v>
      </c>
      <c r="C5" s="57"/>
      <c r="D5" s="58"/>
      <c r="E5" s="57" t="s">
        <v>384</v>
      </c>
    </row>
    <row r="6" spans="1:5" ht="16.5" customHeight="1">
      <c r="A6" s="45">
        <v>3</v>
      </c>
      <c r="B6" s="36" t="s">
        <v>385</v>
      </c>
      <c r="C6" s="57" t="s">
        <v>381</v>
      </c>
      <c r="D6" s="58"/>
      <c r="E6" s="57" t="s">
        <v>386</v>
      </c>
    </row>
    <row r="7" spans="1:5" ht="16.5" customHeight="1">
      <c r="A7" s="45">
        <v>4</v>
      </c>
      <c r="B7" s="36" t="s">
        <v>387</v>
      </c>
      <c r="C7" s="57" t="s">
        <v>388</v>
      </c>
      <c r="D7" s="58">
        <f>ROUND(6%*(D4+D5),0)</f>
        <v>0</v>
      </c>
      <c r="E7" s="57" t="s">
        <v>389</v>
      </c>
    </row>
    <row r="8" spans="1:5" ht="16.5" customHeight="1">
      <c r="A8" s="45">
        <v>5</v>
      </c>
      <c r="B8" s="36" t="s">
        <v>390</v>
      </c>
      <c r="C8" s="57" t="str">
        <f>HSXL!D17*100&amp;"% x (Ccg + Cql + Ck + TN)"</f>
        <v>10% x (Ccg + Cql + Ck + TN)</v>
      </c>
      <c r="D8" s="58">
        <f>ROUND(HSXL!D17*SUM(D4:D7),0)</f>
        <v>0</v>
      </c>
      <c r="E8" s="57" t="s">
        <v>391</v>
      </c>
    </row>
    <row r="9" spans="1:5" ht="16.5" customHeight="1">
      <c r="A9" s="45">
        <v>6</v>
      </c>
      <c r="B9" s="36" t="s">
        <v>392</v>
      </c>
      <c r="C9" s="57" t="s">
        <v>393</v>
      </c>
      <c r="D9" s="58">
        <f>ROUND(0%*SUM(D4:D8),0)</f>
        <v>0</v>
      </c>
      <c r="E9" s="57" t="s">
        <v>394</v>
      </c>
    </row>
    <row r="10" spans="1:5" ht="16.5" customHeight="1">
      <c r="A10" s="142"/>
      <c r="B10" s="143" t="s">
        <v>318</v>
      </c>
      <c r="C10" s="144" t="s">
        <v>395</v>
      </c>
      <c r="D10" s="145">
        <f>ROUND(SUM(D4:D9),0)</f>
        <v>0</v>
      </c>
      <c r="E10" s="144" t="s">
        <v>396</v>
      </c>
    </row>
    <row r="11" spans="1:5" ht="30" customHeight="1">
      <c r="A11" s="535" t="s">
        <v>397</v>
      </c>
      <c r="B11" s="486"/>
      <c r="C11" s="486"/>
      <c r="D11" s="486"/>
      <c r="E11" s="486"/>
    </row>
  </sheetData>
  <mergeCells count="3">
    <mergeCell ref="A1:E1"/>
    <mergeCell ref="A2:E2"/>
    <mergeCell ref="A11:E11"/>
  </mergeCells>
  <pageMargins left="1.1875" right="0" top="0.80208333333333337" bottom="0.80208333333333337" header="0.40625" footer="0.40625"/>
  <pageSetup paperSize="0" orientation="landscape" blackAndWhite="1" useFirstPageNumber="1"/>
  <headerFooter>
    <oddFooter>&amp;C&amp;P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
  <sheetViews>
    <sheetView workbookViewId="0"/>
  </sheetViews>
  <sheetFormatPr defaultColWidth="10" defaultRowHeight="15" customHeight="1"/>
  <cols>
    <col min="1" max="13" width="10" style="26" customWidth="1"/>
    <col min="14" max="16384" width="10" style="26"/>
  </cols>
  <sheetData/>
  <pageMargins left="1.1875" right="0" top="0.80208333333333337" bottom="0.80208333333333337" header="0.40625" footer="0.40625"/>
  <pageSetup paperSize="0" orientation="portrait" blackAndWhite="1" useFirstPageNumber="1"/>
  <headerFooter>
    <oddFooter>&amp;C&amp;P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9"/>
  <sheetViews>
    <sheetView workbookViewId="0">
      <selection activeCell="A17" sqref="A17:R17"/>
    </sheetView>
  </sheetViews>
  <sheetFormatPr defaultColWidth="10" defaultRowHeight="15" customHeight="1"/>
  <cols>
    <col min="1" max="1" width="10" style="26" customWidth="1"/>
    <col min="2" max="2" width="41.625" style="26" customWidth="1"/>
    <col min="3" max="4" width="20" style="26" customWidth="1"/>
    <col min="5" max="7" width="10" style="26" customWidth="1"/>
    <col min="8" max="16384" width="10" style="26"/>
  </cols>
  <sheetData>
    <row r="1" spans="1:4" ht="26.25" customHeight="1">
      <c r="A1" s="430" t="s">
        <v>398</v>
      </c>
      <c r="B1" s="513"/>
      <c r="C1" s="513"/>
      <c r="D1" s="513"/>
    </row>
    <row r="2" spans="1:4" ht="32.25" customHeight="1">
      <c r="A2" s="443" t="str">
        <f>'Công trình'!A2</f>
        <v>CÔNG TRÌNH : DUY TU NẠO VÉT KÊNH NHIÊU LỘC - THỊ NGHÈ (ĐOẠN TỪ CẦU LÊ VĂN SỸ ĐẾN NGÃ 3 SÔNG SÀI GÒN)</v>
      </c>
      <c r="B2" s="513"/>
      <c r="C2" s="513"/>
      <c r="D2" s="513"/>
    </row>
    <row r="3" spans="1:4" ht="37.5" customHeight="1">
      <c r="A3" s="432" t="str">
        <f>'Công trình'!E6</f>
        <v>NẠO VÉT</v>
      </c>
      <c r="B3" s="513"/>
      <c r="C3" s="513"/>
      <c r="D3" s="513"/>
    </row>
    <row r="4" spans="1:4" ht="15" customHeight="1">
      <c r="A4" s="146" t="s">
        <v>3</v>
      </c>
      <c r="B4" s="146" t="s">
        <v>399</v>
      </c>
      <c r="C4" s="146" t="s">
        <v>400</v>
      </c>
      <c r="D4" s="146" t="s">
        <v>9</v>
      </c>
    </row>
    <row r="5" spans="1:4" ht="15" customHeight="1">
      <c r="A5" s="147">
        <v>1</v>
      </c>
      <c r="B5" s="148" t="s">
        <v>401</v>
      </c>
      <c r="C5" s="149" t="s">
        <v>325</v>
      </c>
      <c r="D5" s="150">
        <v>1</v>
      </c>
    </row>
    <row r="6" spans="1:4" ht="15" customHeight="1">
      <c r="A6" s="147">
        <v>2</v>
      </c>
      <c r="B6" s="148" t="s">
        <v>402</v>
      </c>
      <c r="C6" s="149" t="s">
        <v>403</v>
      </c>
      <c r="D6" s="150">
        <v>0</v>
      </c>
    </row>
    <row r="7" spans="1:4" ht="15" customHeight="1">
      <c r="A7" s="147">
        <v>3</v>
      </c>
      <c r="B7" s="148" t="s">
        <v>404</v>
      </c>
      <c r="C7" s="149" t="s">
        <v>325</v>
      </c>
      <c r="D7" s="150">
        <v>1</v>
      </c>
    </row>
    <row r="8" spans="1:4" ht="15" customHeight="1">
      <c r="A8" s="147">
        <v>4</v>
      </c>
      <c r="B8" s="148" t="s">
        <v>405</v>
      </c>
      <c r="C8" s="149" t="s">
        <v>403</v>
      </c>
      <c r="D8" s="150">
        <v>0</v>
      </c>
    </row>
    <row r="9" spans="1:4" ht="15" customHeight="1">
      <c r="A9" s="147">
        <v>5</v>
      </c>
      <c r="B9" s="148" t="s">
        <v>406</v>
      </c>
      <c r="C9" s="149" t="s">
        <v>325</v>
      </c>
      <c r="D9" s="150">
        <v>1</v>
      </c>
    </row>
    <row r="10" spans="1:4" ht="15" customHeight="1">
      <c r="A10" s="147">
        <v>6</v>
      </c>
      <c r="B10" s="148" t="s">
        <v>407</v>
      </c>
      <c r="C10" s="149" t="s">
        <v>403</v>
      </c>
      <c r="D10" s="150">
        <v>0</v>
      </c>
    </row>
    <row r="11" spans="1:4" ht="15" customHeight="1">
      <c r="A11" s="147">
        <v>7</v>
      </c>
      <c r="B11" s="148" t="s">
        <v>408</v>
      </c>
      <c r="C11" s="149" t="s">
        <v>325</v>
      </c>
      <c r="D11" s="150">
        <v>1</v>
      </c>
    </row>
    <row r="12" spans="1:4" ht="15" customHeight="1">
      <c r="A12" s="147">
        <v>8</v>
      </c>
      <c r="B12" s="148" t="s">
        <v>409</v>
      </c>
      <c r="C12" s="149" t="s">
        <v>403</v>
      </c>
      <c r="D12" s="150">
        <v>0</v>
      </c>
    </row>
    <row r="13" spans="1:4" ht="15" customHeight="1">
      <c r="A13" s="147">
        <v>9</v>
      </c>
      <c r="B13" s="148" t="s">
        <v>410</v>
      </c>
      <c r="C13" s="149" t="str">
        <f t="shared" ref="C13:C19" si="0">D13*100&amp;"%"</f>
        <v>2%</v>
      </c>
      <c r="D13" s="150">
        <v>0.02</v>
      </c>
    </row>
    <row r="14" spans="1:4" ht="15" customHeight="1">
      <c r="A14" s="147">
        <v>10</v>
      </c>
      <c r="B14" s="148" t="s">
        <v>345</v>
      </c>
      <c r="C14" s="149" t="str">
        <f t="shared" si="0"/>
        <v>5,3%</v>
      </c>
      <c r="D14" s="150">
        <v>5.2999999999999999E-2</v>
      </c>
    </row>
    <row r="15" spans="1:4" ht="15" customHeight="1">
      <c r="A15" s="147">
        <v>11</v>
      </c>
      <c r="B15" s="148" t="s">
        <v>411</v>
      </c>
      <c r="C15" s="149" t="str">
        <f t="shared" si="0"/>
        <v>0%</v>
      </c>
      <c r="D15" s="150">
        <v>0</v>
      </c>
    </row>
    <row r="16" spans="1:4" ht="15" customHeight="1">
      <c r="A16" s="147">
        <v>12</v>
      </c>
      <c r="B16" s="148" t="s">
        <v>387</v>
      </c>
      <c r="C16" s="149" t="str">
        <f t="shared" si="0"/>
        <v>4,5%</v>
      </c>
      <c r="D16" s="150">
        <v>4.4999999999999998E-2</v>
      </c>
    </row>
    <row r="17" spans="1:4" ht="15" customHeight="1">
      <c r="A17" s="147">
        <v>13</v>
      </c>
      <c r="B17" s="148" t="s">
        <v>372</v>
      </c>
      <c r="C17" s="149" t="str">
        <f t="shared" si="0"/>
        <v>10%</v>
      </c>
      <c r="D17" s="150">
        <v>0.1</v>
      </c>
    </row>
    <row r="18" spans="1:4" ht="15" customHeight="1">
      <c r="A18" s="147">
        <v>14</v>
      </c>
      <c r="B18" s="148" t="s">
        <v>412</v>
      </c>
      <c r="C18" s="149" t="str">
        <f t="shared" si="0"/>
        <v>2,3%</v>
      </c>
      <c r="D18" s="150">
        <v>2.3E-2</v>
      </c>
    </row>
    <row r="19" spans="1:4" ht="15" customHeight="1">
      <c r="A19" s="147">
        <v>15</v>
      </c>
      <c r="B19" s="148" t="s">
        <v>413</v>
      </c>
      <c r="C19" s="149" t="str">
        <f t="shared" si="0"/>
        <v>0%</v>
      </c>
      <c r="D19" s="150">
        <v>0</v>
      </c>
    </row>
  </sheetData>
  <mergeCells count="3">
    <mergeCell ref="A1:D1"/>
    <mergeCell ref="A2:D2"/>
    <mergeCell ref="A3:D3"/>
  </mergeCells>
  <pageMargins left="1.1875" right="0" top="0.80208333333333337" bottom="0.80208333333333337" header="0.40625" footer="0.40625"/>
  <pageSetup orientation="landscape" blackAndWhite="1" r:id="rId1"/>
  <headerFooter>
    <oddFooter>&amp;C&amp;P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A92A9-1CC8-4B79-A1E6-5701A713D81D}">
  <dimension ref="A1:R132"/>
  <sheetViews>
    <sheetView workbookViewId="0">
      <selection activeCell="A17" sqref="A17:R17"/>
    </sheetView>
  </sheetViews>
  <sheetFormatPr defaultRowHeight="13.2"/>
  <cols>
    <col min="1" max="1" width="24.25" style="347" bestFit="1" customWidth="1"/>
    <col min="2" max="13" width="12.375" style="347" customWidth="1"/>
    <col min="14" max="14" width="12.375" style="390" customWidth="1"/>
    <col min="15" max="15" width="12" style="345" customWidth="1"/>
    <col min="16" max="16" width="13.625" style="345" bestFit="1" customWidth="1"/>
    <col min="17" max="256" width="9" style="345"/>
    <col min="257" max="257" width="24.25" style="345" bestFit="1" customWidth="1"/>
    <col min="258" max="270" width="12.375" style="345" customWidth="1"/>
    <col min="271" max="271" width="12" style="345" customWidth="1"/>
    <col min="272" max="272" width="13.625" style="345" bestFit="1" customWidth="1"/>
    <col min="273" max="512" width="9" style="345"/>
    <col min="513" max="513" width="24.25" style="345" bestFit="1" customWidth="1"/>
    <col min="514" max="526" width="12.375" style="345" customWidth="1"/>
    <col min="527" max="527" width="12" style="345" customWidth="1"/>
    <col min="528" max="528" width="13.625" style="345" bestFit="1" customWidth="1"/>
    <col min="529" max="768" width="9" style="345"/>
    <col min="769" max="769" width="24.25" style="345" bestFit="1" customWidth="1"/>
    <col min="770" max="782" width="12.375" style="345" customWidth="1"/>
    <col min="783" max="783" width="12" style="345" customWidth="1"/>
    <col min="784" max="784" width="13.625" style="345" bestFit="1" customWidth="1"/>
    <col min="785" max="1024" width="9" style="345"/>
    <col min="1025" max="1025" width="24.25" style="345" bestFit="1" customWidth="1"/>
    <col min="1026" max="1038" width="12.375" style="345" customWidth="1"/>
    <col min="1039" max="1039" width="12" style="345" customWidth="1"/>
    <col min="1040" max="1040" width="13.625" style="345" bestFit="1" customWidth="1"/>
    <col min="1041" max="1280" width="9" style="345"/>
    <col min="1281" max="1281" width="24.25" style="345" bestFit="1" customWidth="1"/>
    <col min="1282" max="1294" width="12.375" style="345" customWidth="1"/>
    <col min="1295" max="1295" width="12" style="345" customWidth="1"/>
    <col min="1296" max="1296" width="13.625" style="345" bestFit="1" customWidth="1"/>
    <col min="1297" max="1536" width="9" style="345"/>
    <col min="1537" max="1537" width="24.25" style="345" bestFit="1" customWidth="1"/>
    <col min="1538" max="1550" width="12.375" style="345" customWidth="1"/>
    <col min="1551" max="1551" width="12" style="345" customWidth="1"/>
    <col min="1552" max="1552" width="13.625" style="345" bestFit="1" customWidth="1"/>
    <col min="1553" max="1792" width="9" style="345"/>
    <col min="1793" max="1793" width="24.25" style="345" bestFit="1" customWidth="1"/>
    <col min="1794" max="1806" width="12.375" style="345" customWidth="1"/>
    <col min="1807" max="1807" width="12" style="345" customWidth="1"/>
    <col min="1808" max="1808" width="13.625" style="345" bestFit="1" customWidth="1"/>
    <col min="1809" max="2048" width="9" style="345"/>
    <col min="2049" max="2049" width="24.25" style="345" bestFit="1" customWidth="1"/>
    <col min="2050" max="2062" width="12.375" style="345" customWidth="1"/>
    <col min="2063" max="2063" width="12" style="345" customWidth="1"/>
    <col min="2064" max="2064" width="13.625" style="345" bestFit="1" customWidth="1"/>
    <col min="2065" max="2304" width="9" style="345"/>
    <col min="2305" max="2305" width="24.25" style="345" bestFit="1" customWidth="1"/>
    <col min="2306" max="2318" width="12.375" style="345" customWidth="1"/>
    <col min="2319" max="2319" width="12" style="345" customWidth="1"/>
    <col min="2320" max="2320" width="13.625" style="345" bestFit="1" customWidth="1"/>
    <col min="2321" max="2560" width="9" style="345"/>
    <col min="2561" max="2561" width="24.25" style="345" bestFit="1" customWidth="1"/>
    <col min="2562" max="2574" width="12.375" style="345" customWidth="1"/>
    <col min="2575" max="2575" width="12" style="345" customWidth="1"/>
    <col min="2576" max="2576" width="13.625" style="345" bestFit="1" customWidth="1"/>
    <col min="2577" max="2816" width="9" style="345"/>
    <col min="2817" max="2817" width="24.25" style="345" bestFit="1" customWidth="1"/>
    <col min="2818" max="2830" width="12.375" style="345" customWidth="1"/>
    <col min="2831" max="2831" width="12" style="345" customWidth="1"/>
    <col min="2832" max="2832" width="13.625" style="345" bestFit="1" customWidth="1"/>
    <col min="2833" max="3072" width="9" style="345"/>
    <col min="3073" max="3073" width="24.25" style="345" bestFit="1" customWidth="1"/>
    <col min="3074" max="3086" width="12.375" style="345" customWidth="1"/>
    <col min="3087" max="3087" width="12" style="345" customWidth="1"/>
    <col min="3088" max="3088" width="13.625" style="345" bestFit="1" customWidth="1"/>
    <col min="3089" max="3328" width="9" style="345"/>
    <col min="3329" max="3329" width="24.25" style="345" bestFit="1" customWidth="1"/>
    <col min="3330" max="3342" width="12.375" style="345" customWidth="1"/>
    <col min="3343" max="3343" width="12" style="345" customWidth="1"/>
    <col min="3344" max="3344" width="13.625" style="345" bestFit="1" customWidth="1"/>
    <col min="3345" max="3584" width="9" style="345"/>
    <col min="3585" max="3585" width="24.25" style="345" bestFit="1" customWidth="1"/>
    <col min="3586" max="3598" width="12.375" style="345" customWidth="1"/>
    <col min="3599" max="3599" width="12" style="345" customWidth="1"/>
    <col min="3600" max="3600" width="13.625" style="345" bestFit="1" customWidth="1"/>
    <col min="3601" max="3840" width="9" style="345"/>
    <col min="3841" max="3841" width="24.25" style="345" bestFit="1" customWidth="1"/>
    <col min="3842" max="3854" width="12.375" style="345" customWidth="1"/>
    <col min="3855" max="3855" width="12" style="345" customWidth="1"/>
    <col min="3856" max="3856" width="13.625" style="345" bestFit="1" customWidth="1"/>
    <col min="3857" max="4096" width="9" style="345"/>
    <col min="4097" max="4097" width="24.25" style="345" bestFit="1" customWidth="1"/>
    <col min="4098" max="4110" width="12.375" style="345" customWidth="1"/>
    <col min="4111" max="4111" width="12" style="345" customWidth="1"/>
    <col min="4112" max="4112" width="13.625" style="345" bestFit="1" customWidth="1"/>
    <col min="4113" max="4352" width="9" style="345"/>
    <col min="4353" max="4353" width="24.25" style="345" bestFit="1" customWidth="1"/>
    <col min="4354" max="4366" width="12.375" style="345" customWidth="1"/>
    <col min="4367" max="4367" width="12" style="345" customWidth="1"/>
    <col min="4368" max="4368" width="13.625" style="345" bestFit="1" customWidth="1"/>
    <col min="4369" max="4608" width="9" style="345"/>
    <col min="4609" max="4609" width="24.25" style="345" bestFit="1" customWidth="1"/>
    <col min="4610" max="4622" width="12.375" style="345" customWidth="1"/>
    <col min="4623" max="4623" width="12" style="345" customWidth="1"/>
    <col min="4624" max="4624" width="13.625" style="345" bestFit="1" customWidth="1"/>
    <col min="4625" max="4864" width="9" style="345"/>
    <col min="4865" max="4865" width="24.25" style="345" bestFit="1" customWidth="1"/>
    <col min="4866" max="4878" width="12.375" style="345" customWidth="1"/>
    <col min="4879" max="4879" width="12" style="345" customWidth="1"/>
    <col min="4880" max="4880" width="13.625" style="345" bestFit="1" customWidth="1"/>
    <col min="4881" max="5120" width="9" style="345"/>
    <col min="5121" max="5121" width="24.25" style="345" bestFit="1" customWidth="1"/>
    <col min="5122" max="5134" width="12.375" style="345" customWidth="1"/>
    <col min="5135" max="5135" width="12" style="345" customWidth="1"/>
    <col min="5136" max="5136" width="13.625" style="345" bestFit="1" customWidth="1"/>
    <col min="5137" max="5376" width="9" style="345"/>
    <col min="5377" max="5377" width="24.25" style="345" bestFit="1" customWidth="1"/>
    <col min="5378" max="5390" width="12.375" style="345" customWidth="1"/>
    <col min="5391" max="5391" width="12" style="345" customWidth="1"/>
    <col min="5392" max="5392" width="13.625" style="345" bestFit="1" customWidth="1"/>
    <col min="5393" max="5632" width="9" style="345"/>
    <col min="5633" max="5633" width="24.25" style="345" bestFit="1" customWidth="1"/>
    <col min="5634" max="5646" width="12.375" style="345" customWidth="1"/>
    <col min="5647" max="5647" width="12" style="345" customWidth="1"/>
    <col min="5648" max="5648" width="13.625" style="345" bestFit="1" customWidth="1"/>
    <col min="5649" max="5888" width="9" style="345"/>
    <col min="5889" max="5889" width="24.25" style="345" bestFit="1" customWidth="1"/>
    <col min="5890" max="5902" width="12.375" style="345" customWidth="1"/>
    <col min="5903" max="5903" width="12" style="345" customWidth="1"/>
    <col min="5904" max="5904" width="13.625" style="345" bestFit="1" customWidth="1"/>
    <col min="5905" max="6144" width="9" style="345"/>
    <col min="6145" max="6145" width="24.25" style="345" bestFit="1" customWidth="1"/>
    <col min="6146" max="6158" width="12.375" style="345" customWidth="1"/>
    <col min="6159" max="6159" width="12" style="345" customWidth="1"/>
    <col min="6160" max="6160" width="13.625" style="345" bestFit="1" customWidth="1"/>
    <col min="6161" max="6400" width="9" style="345"/>
    <col min="6401" max="6401" width="24.25" style="345" bestFit="1" customWidth="1"/>
    <col min="6402" max="6414" width="12.375" style="345" customWidth="1"/>
    <col min="6415" max="6415" width="12" style="345" customWidth="1"/>
    <col min="6416" max="6416" width="13.625" style="345" bestFit="1" customWidth="1"/>
    <col min="6417" max="6656" width="9" style="345"/>
    <col min="6657" max="6657" width="24.25" style="345" bestFit="1" customWidth="1"/>
    <col min="6658" max="6670" width="12.375" style="345" customWidth="1"/>
    <col min="6671" max="6671" width="12" style="345" customWidth="1"/>
    <col min="6672" max="6672" width="13.625" style="345" bestFit="1" customWidth="1"/>
    <col min="6673" max="6912" width="9" style="345"/>
    <col min="6913" max="6913" width="24.25" style="345" bestFit="1" customWidth="1"/>
    <col min="6914" max="6926" width="12.375" style="345" customWidth="1"/>
    <col min="6927" max="6927" width="12" style="345" customWidth="1"/>
    <col min="6928" max="6928" width="13.625" style="345" bestFit="1" customWidth="1"/>
    <col min="6929" max="7168" width="9" style="345"/>
    <col min="7169" max="7169" width="24.25" style="345" bestFit="1" customWidth="1"/>
    <col min="7170" max="7182" width="12.375" style="345" customWidth="1"/>
    <col min="7183" max="7183" width="12" style="345" customWidth="1"/>
    <col min="7184" max="7184" width="13.625" style="345" bestFit="1" customWidth="1"/>
    <col min="7185" max="7424" width="9" style="345"/>
    <col min="7425" max="7425" width="24.25" style="345" bestFit="1" customWidth="1"/>
    <col min="7426" max="7438" width="12.375" style="345" customWidth="1"/>
    <col min="7439" max="7439" width="12" style="345" customWidth="1"/>
    <col min="7440" max="7440" width="13.625" style="345" bestFit="1" customWidth="1"/>
    <col min="7441" max="7680" width="9" style="345"/>
    <col min="7681" max="7681" width="24.25" style="345" bestFit="1" customWidth="1"/>
    <col min="7682" max="7694" width="12.375" style="345" customWidth="1"/>
    <col min="7695" max="7695" width="12" style="345" customWidth="1"/>
    <col min="7696" max="7696" width="13.625" style="345" bestFit="1" customWidth="1"/>
    <col min="7697" max="7936" width="9" style="345"/>
    <col min="7937" max="7937" width="24.25" style="345" bestFit="1" customWidth="1"/>
    <col min="7938" max="7950" width="12.375" style="345" customWidth="1"/>
    <col min="7951" max="7951" width="12" style="345" customWidth="1"/>
    <col min="7952" max="7952" width="13.625" style="345" bestFit="1" customWidth="1"/>
    <col min="7953" max="8192" width="9" style="345"/>
    <col min="8193" max="8193" width="24.25" style="345" bestFit="1" customWidth="1"/>
    <col min="8194" max="8206" width="12.375" style="345" customWidth="1"/>
    <col min="8207" max="8207" width="12" style="345" customWidth="1"/>
    <col min="8208" max="8208" width="13.625" style="345" bestFit="1" customWidth="1"/>
    <col min="8209" max="8448" width="9" style="345"/>
    <col min="8449" max="8449" width="24.25" style="345" bestFit="1" customWidth="1"/>
    <col min="8450" max="8462" width="12.375" style="345" customWidth="1"/>
    <col min="8463" max="8463" width="12" style="345" customWidth="1"/>
    <col min="8464" max="8464" width="13.625" style="345" bestFit="1" customWidth="1"/>
    <col min="8465" max="8704" width="9" style="345"/>
    <col min="8705" max="8705" width="24.25" style="345" bestFit="1" customWidth="1"/>
    <col min="8706" max="8718" width="12.375" style="345" customWidth="1"/>
    <col min="8719" max="8719" width="12" style="345" customWidth="1"/>
    <col min="8720" max="8720" width="13.625" style="345" bestFit="1" customWidth="1"/>
    <col min="8721" max="8960" width="9" style="345"/>
    <col min="8961" max="8961" width="24.25" style="345" bestFit="1" customWidth="1"/>
    <col min="8962" max="8974" width="12.375" style="345" customWidth="1"/>
    <col min="8975" max="8975" width="12" style="345" customWidth="1"/>
    <col min="8976" max="8976" width="13.625" style="345" bestFit="1" customWidth="1"/>
    <col min="8977" max="9216" width="9" style="345"/>
    <col min="9217" max="9217" width="24.25" style="345" bestFit="1" customWidth="1"/>
    <col min="9218" max="9230" width="12.375" style="345" customWidth="1"/>
    <col min="9231" max="9231" width="12" style="345" customWidth="1"/>
    <col min="9232" max="9232" width="13.625" style="345" bestFit="1" customWidth="1"/>
    <col min="9233" max="9472" width="9" style="345"/>
    <col min="9473" max="9473" width="24.25" style="345" bestFit="1" customWidth="1"/>
    <col min="9474" max="9486" width="12.375" style="345" customWidth="1"/>
    <col min="9487" max="9487" width="12" style="345" customWidth="1"/>
    <col min="9488" max="9488" width="13.625" style="345" bestFit="1" customWidth="1"/>
    <col min="9489" max="9728" width="9" style="345"/>
    <col min="9729" max="9729" width="24.25" style="345" bestFit="1" customWidth="1"/>
    <col min="9730" max="9742" width="12.375" style="345" customWidth="1"/>
    <col min="9743" max="9743" width="12" style="345" customWidth="1"/>
    <col min="9744" max="9744" width="13.625" style="345" bestFit="1" customWidth="1"/>
    <col min="9745" max="9984" width="9" style="345"/>
    <col min="9985" max="9985" width="24.25" style="345" bestFit="1" customWidth="1"/>
    <col min="9986" max="9998" width="12.375" style="345" customWidth="1"/>
    <col min="9999" max="9999" width="12" style="345" customWidth="1"/>
    <col min="10000" max="10000" width="13.625" style="345" bestFit="1" customWidth="1"/>
    <col min="10001" max="10240" width="9" style="345"/>
    <col min="10241" max="10241" width="24.25" style="345" bestFit="1" customWidth="1"/>
    <col min="10242" max="10254" width="12.375" style="345" customWidth="1"/>
    <col min="10255" max="10255" width="12" style="345" customWidth="1"/>
    <col min="10256" max="10256" width="13.625" style="345" bestFit="1" customWidth="1"/>
    <col min="10257" max="10496" width="9" style="345"/>
    <col min="10497" max="10497" width="24.25" style="345" bestFit="1" customWidth="1"/>
    <col min="10498" max="10510" width="12.375" style="345" customWidth="1"/>
    <col min="10511" max="10511" width="12" style="345" customWidth="1"/>
    <col min="10512" max="10512" width="13.625" style="345" bestFit="1" customWidth="1"/>
    <col min="10513" max="10752" width="9" style="345"/>
    <col min="10753" max="10753" width="24.25" style="345" bestFit="1" customWidth="1"/>
    <col min="10754" max="10766" width="12.375" style="345" customWidth="1"/>
    <col min="10767" max="10767" width="12" style="345" customWidth="1"/>
    <col min="10768" max="10768" width="13.625" style="345" bestFit="1" customWidth="1"/>
    <col min="10769" max="11008" width="9" style="345"/>
    <col min="11009" max="11009" width="24.25" style="345" bestFit="1" customWidth="1"/>
    <col min="11010" max="11022" width="12.375" style="345" customWidth="1"/>
    <col min="11023" max="11023" width="12" style="345" customWidth="1"/>
    <col min="11024" max="11024" width="13.625" style="345" bestFit="1" customWidth="1"/>
    <col min="11025" max="11264" width="9" style="345"/>
    <col min="11265" max="11265" width="24.25" style="345" bestFit="1" customWidth="1"/>
    <col min="11266" max="11278" width="12.375" style="345" customWidth="1"/>
    <col min="11279" max="11279" width="12" style="345" customWidth="1"/>
    <col min="11280" max="11280" width="13.625" style="345" bestFit="1" customWidth="1"/>
    <col min="11281" max="11520" width="9" style="345"/>
    <col min="11521" max="11521" width="24.25" style="345" bestFit="1" customWidth="1"/>
    <col min="11522" max="11534" width="12.375" style="345" customWidth="1"/>
    <col min="11535" max="11535" width="12" style="345" customWidth="1"/>
    <col min="11536" max="11536" width="13.625" style="345" bestFit="1" customWidth="1"/>
    <col min="11537" max="11776" width="9" style="345"/>
    <col min="11777" max="11777" width="24.25" style="345" bestFit="1" customWidth="1"/>
    <col min="11778" max="11790" width="12.375" style="345" customWidth="1"/>
    <col min="11791" max="11791" width="12" style="345" customWidth="1"/>
    <col min="11792" max="11792" width="13.625" style="345" bestFit="1" customWidth="1"/>
    <col min="11793" max="12032" width="9" style="345"/>
    <col min="12033" max="12033" width="24.25" style="345" bestFit="1" customWidth="1"/>
    <col min="12034" max="12046" width="12.375" style="345" customWidth="1"/>
    <col min="12047" max="12047" width="12" style="345" customWidth="1"/>
    <col min="12048" max="12048" width="13.625" style="345" bestFit="1" customWidth="1"/>
    <col min="12049" max="12288" width="9" style="345"/>
    <col min="12289" max="12289" width="24.25" style="345" bestFit="1" customWidth="1"/>
    <col min="12290" max="12302" width="12.375" style="345" customWidth="1"/>
    <col min="12303" max="12303" width="12" style="345" customWidth="1"/>
    <col min="12304" max="12304" width="13.625" style="345" bestFit="1" customWidth="1"/>
    <col min="12305" max="12544" width="9" style="345"/>
    <col min="12545" max="12545" width="24.25" style="345" bestFit="1" customWidth="1"/>
    <col min="12546" max="12558" width="12.375" style="345" customWidth="1"/>
    <col min="12559" max="12559" width="12" style="345" customWidth="1"/>
    <col min="12560" max="12560" width="13.625" style="345" bestFit="1" customWidth="1"/>
    <col min="12561" max="12800" width="9" style="345"/>
    <col min="12801" max="12801" width="24.25" style="345" bestFit="1" customWidth="1"/>
    <col min="12802" max="12814" width="12.375" style="345" customWidth="1"/>
    <col min="12815" max="12815" width="12" style="345" customWidth="1"/>
    <col min="12816" max="12816" width="13.625" style="345" bestFit="1" customWidth="1"/>
    <col min="12817" max="13056" width="9" style="345"/>
    <col min="13057" max="13057" width="24.25" style="345" bestFit="1" customWidth="1"/>
    <col min="13058" max="13070" width="12.375" style="345" customWidth="1"/>
    <col min="13071" max="13071" width="12" style="345" customWidth="1"/>
    <col min="13072" max="13072" width="13.625" style="345" bestFit="1" customWidth="1"/>
    <col min="13073" max="13312" width="9" style="345"/>
    <col min="13313" max="13313" width="24.25" style="345" bestFit="1" customWidth="1"/>
    <col min="13314" max="13326" width="12.375" style="345" customWidth="1"/>
    <col min="13327" max="13327" width="12" style="345" customWidth="1"/>
    <col min="13328" max="13328" width="13.625" style="345" bestFit="1" customWidth="1"/>
    <col min="13329" max="13568" width="9" style="345"/>
    <col min="13569" max="13569" width="24.25" style="345" bestFit="1" customWidth="1"/>
    <col min="13570" max="13582" width="12.375" style="345" customWidth="1"/>
    <col min="13583" max="13583" width="12" style="345" customWidth="1"/>
    <col min="13584" max="13584" width="13.625" style="345" bestFit="1" customWidth="1"/>
    <col min="13585" max="13824" width="9" style="345"/>
    <col min="13825" max="13825" width="24.25" style="345" bestFit="1" customWidth="1"/>
    <col min="13826" max="13838" width="12.375" style="345" customWidth="1"/>
    <col min="13839" max="13839" width="12" style="345" customWidth="1"/>
    <col min="13840" max="13840" width="13.625" style="345" bestFit="1" customWidth="1"/>
    <col min="13841" max="14080" width="9" style="345"/>
    <col min="14081" max="14081" width="24.25" style="345" bestFit="1" customWidth="1"/>
    <col min="14082" max="14094" width="12.375" style="345" customWidth="1"/>
    <col min="14095" max="14095" width="12" style="345" customWidth="1"/>
    <col min="14096" max="14096" width="13.625" style="345" bestFit="1" customWidth="1"/>
    <col min="14097" max="14336" width="9" style="345"/>
    <col min="14337" max="14337" width="24.25" style="345" bestFit="1" customWidth="1"/>
    <col min="14338" max="14350" width="12.375" style="345" customWidth="1"/>
    <col min="14351" max="14351" width="12" style="345" customWidth="1"/>
    <col min="14352" max="14352" width="13.625" style="345" bestFit="1" customWidth="1"/>
    <col min="14353" max="14592" width="9" style="345"/>
    <col min="14593" max="14593" width="24.25" style="345" bestFit="1" customWidth="1"/>
    <col min="14594" max="14606" width="12.375" style="345" customWidth="1"/>
    <col min="14607" max="14607" width="12" style="345" customWidth="1"/>
    <col min="14608" max="14608" width="13.625" style="345" bestFit="1" customWidth="1"/>
    <col min="14609" max="14848" width="9" style="345"/>
    <col min="14849" max="14849" width="24.25" style="345" bestFit="1" customWidth="1"/>
    <col min="14850" max="14862" width="12.375" style="345" customWidth="1"/>
    <col min="14863" max="14863" width="12" style="345" customWidth="1"/>
    <col min="14864" max="14864" width="13.625" style="345" bestFit="1" customWidth="1"/>
    <col min="14865" max="15104" width="9" style="345"/>
    <col min="15105" max="15105" width="24.25" style="345" bestFit="1" customWidth="1"/>
    <col min="15106" max="15118" width="12.375" style="345" customWidth="1"/>
    <col min="15119" max="15119" width="12" style="345" customWidth="1"/>
    <col min="15120" max="15120" width="13.625" style="345" bestFit="1" customWidth="1"/>
    <col min="15121" max="15360" width="9" style="345"/>
    <col min="15361" max="15361" width="24.25" style="345" bestFit="1" customWidth="1"/>
    <col min="15362" max="15374" width="12.375" style="345" customWidth="1"/>
    <col min="15375" max="15375" width="12" style="345" customWidth="1"/>
    <col min="15376" max="15376" width="13.625" style="345" bestFit="1" customWidth="1"/>
    <col min="15377" max="15616" width="9" style="345"/>
    <col min="15617" max="15617" width="24.25" style="345" bestFit="1" customWidth="1"/>
    <col min="15618" max="15630" width="12.375" style="345" customWidth="1"/>
    <col min="15631" max="15631" width="12" style="345" customWidth="1"/>
    <col min="15632" max="15632" width="13.625" style="345" bestFit="1" customWidth="1"/>
    <col min="15633" max="15872" width="9" style="345"/>
    <col min="15873" max="15873" width="24.25" style="345" bestFit="1" customWidth="1"/>
    <col min="15874" max="15886" width="12.375" style="345" customWidth="1"/>
    <col min="15887" max="15887" width="12" style="345" customWidth="1"/>
    <col min="15888" max="15888" width="13.625" style="345" bestFit="1" customWidth="1"/>
    <col min="15889" max="16128" width="9" style="345"/>
    <col min="16129" max="16129" width="24.25" style="345" bestFit="1" customWidth="1"/>
    <col min="16130" max="16142" width="12.375" style="345" customWidth="1"/>
    <col min="16143" max="16143" width="12" style="345" customWidth="1"/>
    <col min="16144" max="16144" width="13.625" style="345" bestFit="1" customWidth="1"/>
    <col min="16145" max="16384" width="9" style="345"/>
  </cols>
  <sheetData>
    <row r="1" spans="1:14" ht="26.4">
      <c r="A1" s="343" t="s">
        <v>129</v>
      </c>
      <c r="B1" s="344" t="s">
        <v>718</v>
      </c>
      <c r="C1" s="344" t="s">
        <v>719</v>
      </c>
      <c r="D1" s="344" t="s">
        <v>697</v>
      </c>
      <c r="E1" s="344" t="s">
        <v>720</v>
      </c>
      <c r="F1" s="344" t="s">
        <v>721</v>
      </c>
      <c r="G1" s="344" t="s">
        <v>722</v>
      </c>
      <c r="H1" s="344" t="s">
        <v>723</v>
      </c>
      <c r="I1" s="344" t="s">
        <v>724</v>
      </c>
      <c r="J1" s="344" t="s">
        <v>725</v>
      </c>
      <c r="K1" s="344" t="s">
        <v>726</v>
      </c>
      <c r="L1" s="344" t="s">
        <v>727</v>
      </c>
      <c r="M1" s="344" t="s">
        <v>728</v>
      </c>
      <c r="N1" s="344" t="s">
        <v>729</v>
      </c>
    </row>
    <row r="2" spans="1:14">
      <c r="A2" s="343" t="s">
        <v>730</v>
      </c>
      <c r="B2" s="346">
        <f>ROUND(TMDT!H9/1000000000,3)</f>
        <v>5.7149999999999999</v>
      </c>
      <c r="C2" s="346"/>
      <c r="D2" s="346">
        <f>ROUND(TMDT!J28/1000000000,3)</f>
        <v>7.6829999999999998</v>
      </c>
      <c r="E2" s="346"/>
      <c r="F2" s="346"/>
      <c r="G2" s="346"/>
      <c r="H2" s="346"/>
      <c r="I2" s="346"/>
      <c r="J2" s="346"/>
      <c r="K2" s="346"/>
      <c r="L2" s="346"/>
      <c r="M2" s="346"/>
      <c r="N2" s="346"/>
    </row>
    <row r="3" spans="1:14">
      <c r="B3" s="348"/>
      <c r="C3" s="348"/>
      <c r="D3" s="348"/>
      <c r="E3" s="348"/>
      <c r="F3" s="348"/>
      <c r="G3" s="348"/>
      <c r="H3" s="348"/>
      <c r="I3" s="348"/>
      <c r="J3" s="348"/>
      <c r="K3" s="348"/>
      <c r="L3" s="348"/>
      <c r="M3" s="348"/>
      <c r="N3" s="349"/>
    </row>
    <row r="4" spans="1:14" ht="17.399999999999999">
      <c r="A4" s="578" t="s">
        <v>731</v>
      </c>
      <c r="B4" s="578"/>
      <c r="C4" s="578"/>
      <c r="D4" s="578"/>
      <c r="E4" s="578"/>
      <c r="F4" s="578"/>
      <c r="G4" s="578"/>
      <c r="H4" s="578"/>
      <c r="I4" s="578"/>
      <c r="J4" s="578"/>
      <c r="K4" s="578"/>
      <c r="L4" s="578"/>
      <c r="M4" s="578"/>
      <c r="N4" s="578"/>
    </row>
    <row r="5" spans="1:14">
      <c r="A5" s="574" t="s">
        <v>732</v>
      </c>
      <c r="B5" s="574"/>
      <c r="C5" s="574"/>
      <c r="D5" s="574"/>
      <c r="E5" s="574"/>
      <c r="F5" s="574"/>
      <c r="G5" s="574"/>
      <c r="H5" s="574"/>
      <c r="I5" s="574"/>
      <c r="J5" s="574"/>
      <c r="K5" s="574"/>
      <c r="L5" s="574"/>
      <c r="M5" s="574"/>
      <c r="N5" s="574"/>
    </row>
    <row r="6" spans="1:14">
      <c r="A6" s="350"/>
      <c r="B6" s="350"/>
      <c r="C6" s="350"/>
      <c r="D6" s="350"/>
      <c r="E6" s="350"/>
      <c r="F6" s="350"/>
      <c r="G6" s="350"/>
      <c r="H6" s="350"/>
      <c r="I6" s="350"/>
      <c r="J6" s="350"/>
      <c r="K6" s="350"/>
      <c r="L6" s="350"/>
      <c r="M6" s="350"/>
      <c r="N6" s="350"/>
    </row>
    <row r="7" spans="1:14">
      <c r="A7" s="564" t="s">
        <v>733</v>
      </c>
      <c r="B7" s="564"/>
      <c r="C7" s="564"/>
      <c r="D7" s="564"/>
      <c r="E7" s="564"/>
      <c r="F7" s="564"/>
      <c r="G7" s="564"/>
      <c r="H7" s="564"/>
      <c r="I7" s="564"/>
      <c r="J7" s="564"/>
      <c r="K7" s="564"/>
      <c r="L7" s="564"/>
      <c r="M7" s="564"/>
      <c r="N7" s="564"/>
    </row>
    <row r="8" spans="1:14">
      <c r="A8" s="537" t="s">
        <v>734</v>
      </c>
      <c r="B8" s="565" t="s">
        <v>735</v>
      </c>
      <c r="C8" s="566"/>
      <c r="D8" s="566"/>
      <c r="E8" s="566"/>
      <c r="F8" s="566"/>
      <c r="G8" s="566"/>
      <c r="H8" s="566"/>
      <c r="I8" s="566"/>
      <c r="J8" s="566"/>
      <c r="K8" s="566"/>
      <c r="L8" s="566"/>
      <c r="M8" s="567"/>
      <c r="N8" s="560" t="s">
        <v>736</v>
      </c>
    </row>
    <row r="9" spans="1:14">
      <c r="A9" s="538"/>
      <c r="B9" s="351">
        <v>10</v>
      </c>
      <c r="C9" s="352">
        <v>20</v>
      </c>
      <c r="D9" s="352">
        <v>50</v>
      </c>
      <c r="E9" s="352">
        <v>100</v>
      </c>
      <c r="F9" s="352">
        <v>200</v>
      </c>
      <c r="G9" s="352">
        <v>500</v>
      </c>
      <c r="H9" s="352">
        <v>1000</v>
      </c>
      <c r="I9" s="353">
        <v>2000</v>
      </c>
      <c r="J9" s="353">
        <v>5000</v>
      </c>
      <c r="K9" s="353">
        <v>10000</v>
      </c>
      <c r="L9" s="353">
        <v>20000</v>
      </c>
      <c r="M9" s="354">
        <v>30000</v>
      </c>
      <c r="N9" s="561"/>
    </row>
    <row r="10" spans="1:14">
      <c r="A10" s="355" t="s">
        <v>737</v>
      </c>
      <c r="B10" s="356">
        <v>2.9359999999999999</v>
      </c>
      <c r="C10" s="356">
        <v>2.4910000000000001</v>
      </c>
      <c r="D10" s="356">
        <v>2.2250000000000001</v>
      </c>
      <c r="E10" s="356">
        <v>1.7190000000000001</v>
      </c>
      <c r="F10" s="356">
        <v>1.607</v>
      </c>
      <c r="G10" s="356">
        <v>1.29</v>
      </c>
      <c r="H10" s="356">
        <v>1.056</v>
      </c>
      <c r="I10" s="357">
        <v>0.91</v>
      </c>
      <c r="J10" s="357">
        <v>0.60599999999999998</v>
      </c>
      <c r="K10" s="357">
        <v>0.435</v>
      </c>
      <c r="L10" s="357">
        <v>0.32500000000000001</v>
      </c>
      <c r="M10" s="357">
        <v>0.26</v>
      </c>
      <c r="N10" s="358">
        <f>IF($B$2&lt;=B$9,B10,IF($B$2&lt;=C$9,B10-($B$2-B$9)*(B10-C10)/(C$9-B$9),IF($B$2&lt;=D$9,C10-($B$2-C$9)*(C10-D10)/(D$9-C$9),IF($B$2&lt;=E$9,D10-($B$2-D$9)*(D10-E10)/(E$9-D$9),IF($B$2&lt;=F$9,E10-($B$2-E$9)*(E10-F10)/(F$9-E$9),IF($B$2&lt;=G$9,F10-($B$2-F$9)*(F10-G10)/(G$9-F$9),IF($B$2&lt;=H$9,G10-($B$2-G$9)*(G10-H10)/(H$9-G$9),IF($B$2&lt;=I$9,H10-($B$2-H$9)*(H10-I10)/(I$9-H$9),($B$2&lt;=J$9,I10-($B$2-I$9)*(I10-J10)/(J$9-I$9))))))))))</f>
        <v>2.9359999999999999</v>
      </c>
    </row>
    <row r="11" spans="1:14">
      <c r="B11" s="359"/>
      <c r="C11" s="359"/>
      <c r="D11" s="359"/>
      <c r="E11" s="359"/>
      <c r="F11" s="359"/>
      <c r="G11" s="359"/>
      <c r="H11" s="359"/>
      <c r="I11" s="359"/>
      <c r="J11" s="359"/>
      <c r="K11" s="359"/>
      <c r="L11" s="359"/>
      <c r="M11" s="359"/>
      <c r="N11" s="349"/>
    </row>
    <row r="12" spans="1:14">
      <c r="A12" s="564" t="s">
        <v>738</v>
      </c>
      <c r="B12" s="564"/>
      <c r="C12" s="564"/>
      <c r="D12" s="564"/>
      <c r="E12" s="564"/>
      <c r="F12" s="564"/>
      <c r="G12" s="564"/>
      <c r="H12" s="564"/>
      <c r="I12" s="564"/>
      <c r="J12" s="564"/>
      <c r="K12" s="564"/>
      <c r="L12" s="564"/>
      <c r="M12" s="564"/>
      <c r="N12" s="564"/>
    </row>
    <row r="13" spans="1:14">
      <c r="A13" s="537" t="s">
        <v>734</v>
      </c>
      <c r="B13" s="565" t="s">
        <v>735</v>
      </c>
      <c r="C13" s="566"/>
      <c r="D13" s="566"/>
      <c r="E13" s="566"/>
      <c r="F13" s="566"/>
      <c r="G13" s="566"/>
      <c r="H13" s="566"/>
      <c r="I13" s="566"/>
      <c r="J13" s="566"/>
      <c r="K13" s="566"/>
      <c r="L13" s="566"/>
      <c r="M13" s="567"/>
      <c r="N13" s="560" t="s">
        <v>736</v>
      </c>
    </row>
    <row r="14" spans="1:14">
      <c r="A14" s="538"/>
      <c r="B14" s="351">
        <v>15</v>
      </c>
      <c r="C14" s="352">
        <v>20</v>
      </c>
      <c r="D14" s="352">
        <v>50</v>
      </c>
      <c r="E14" s="352">
        <v>100</v>
      </c>
      <c r="F14" s="352">
        <v>200</v>
      </c>
      <c r="G14" s="352">
        <v>500</v>
      </c>
      <c r="H14" s="352">
        <v>1000</v>
      </c>
      <c r="I14" s="353">
        <v>2000</v>
      </c>
      <c r="J14" s="353">
        <v>5000</v>
      </c>
      <c r="K14" s="353">
        <v>10000</v>
      </c>
      <c r="L14" s="353">
        <v>20000</v>
      </c>
      <c r="M14" s="354">
        <v>30000</v>
      </c>
      <c r="N14" s="561"/>
    </row>
    <row r="15" spans="1:14">
      <c r="A15" s="355" t="s">
        <v>739</v>
      </c>
      <c r="B15" s="356">
        <v>0.41299999999999998</v>
      </c>
      <c r="C15" s="356">
        <v>0.34499999999999997</v>
      </c>
      <c r="D15" s="356">
        <v>0.251</v>
      </c>
      <c r="E15" s="356">
        <v>0.17699999999999999</v>
      </c>
      <c r="F15" s="356">
        <v>0.108</v>
      </c>
      <c r="G15" s="356">
        <v>7.0999999999999994E-2</v>
      </c>
      <c r="H15" s="356">
        <v>6.2E-2</v>
      </c>
      <c r="I15" s="357">
        <v>5.2999999999999999E-2</v>
      </c>
      <c r="J15" s="357">
        <v>3.5999999999999997E-2</v>
      </c>
      <c r="K15" s="357">
        <v>2.9000000000000001E-2</v>
      </c>
      <c r="L15" s="357">
        <v>1.9E-2</v>
      </c>
      <c r="M15" s="357">
        <v>1.6E-2</v>
      </c>
      <c r="N15" s="358">
        <f>IF($B$2&lt;=B$14,B15,IF($B$2&lt;=C$14,B15-($B$2-B$14)*(B15-C15)/(C$14-B$14),IF($B$2&lt;=D$14,C15-($B$2-C$14)*(C15-D15)/(D$14-C$14),IF($B$2&lt;=E$14,D15-($B$2-D$14)*(D15-E15)/(E$14-D$14),IF($B$2&lt;=F$14,E15-($B$2-E$14)*(E15-F15)/(F$14-E$14),IF($B$2&lt;=G$14,F15-($B$2-F$14)*(F15-G15)/(G$14-F$14),IF($B$2&lt;=H$14,G15-($B$2-G$14)*(G15-H15)/(H$14-G$14),IF($B$2&lt;=I$14,H15-($B$2-H$14)*(H15-I15)/(I$14-H$14),($B$2&lt;=J$14,I15-($B$2-I$14)*(I15-J15)/(J$14-I$14))))))))))</f>
        <v>0.41299999999999998</v>
      </c>
    </row>
    <row r="16" spans="1:14">
      <c r="A16" s="574"/>
      <c r="B16" s="574"/>
      <c r="C16" s="574"/>
      <c r="D16" s="574"/>
      <c r="E16" s="574"/>
      <c r="F16" s="574"/>
      <c r="G16" s="574"/>
      <c r="H16" s="574"/>
      <c r="I16" s="574"/>
      <c r="J16" s="574"/>
      <c r="K16" s="574"/>
      <c r="L16" s="574"/>
      <c r="M16" s="574"/>
      <c r="N16" s="574"/>
    </row>
    <row r="17" spans="1:14">
      <c r="A17" s="564" t="s">
        <v>740</v>
      </c>
      <c r="B17" s="564"/>
      <c r="C17" s="564"/>
      <c r="D17" s="564"/>
      <c r="E17" s="564"/>
      <c r="F17" s="564"/>
      <c r="G17" s="564"/>
      <c r="H17" s="564"/>
      <c r="I17" s="564"/>
      <c r="J17" s="564"/>
      <c r="K17" s="564"/>
      <c r="L17" s="564"/>
      <c r="M17" s="564"/>
      <c r="N17" s="564"/>
    </row>
    <row r="18" spans="1:14">
      <c r="A18" s="537" t="s">
        <v>734</v>
      </c>
      <c r="B18" s="565" t="s">
        <v>735</v>
      </c>
      <c r="C18" s="566"/>
      <c r="D18" s="566"/>
      <c r="E18" s="566"/>
      <c r="F18" s="566"/>
      <c r="G18" s="566"/>
      <c r="H18" s="566"/>
      <c r="I18" s="566"/>
      <c r="J18" s="566"/>
      <c r="K18" s="566"/>
      <c r="L18" s="566"/>
      <c r="M18" s="567"/>
      <c r="N18" s="560" t="s">
        <v>736</v>
      </c>
    </row>
    <row r="19" spans="1:14">
      <c r="A19" s="538"/>
      <c r="B19" s="351">
        <v>15</v>
      </c>
      <c r="C19" s="352">
        <v>20</v>
      </c>
      <c r="D19" s="352">
        <v>50</v>
      </c>
      <c r="E19" s="352">
        <v>100</v>
      </c>
      <c r="F19" s="352">
        <v>200</v>
      </c>
      <c r="G19" s="352">
        <v>500</v>
      </c>
      <c r="H19" s="352">
        <v>1000</v>
      </c>
      <c r="I19" s="353">
        <v>2000</v>
      </c>
      <c r="J19" s="353">
        <v>5000</v>
      </c>
      <c r="K19" s="353">
        <v>10000</v>
      </c>
      <c r="L19" s="353">
        <v>20000</v>
      </c>
      <c r="M19" s="354">
        <v>30000</v>
      </c>
      <c r="N19" s="561"/>
    </row>
    <row r="20" spans="1:14">
      <c r="A20" s="355" t="s">
        <v>741</v>
      </c>
      <c r="B20" s="356">
        <v>0.68899999999999995</v>
      </c>
      <c r="C20" s="356">
        <v>0.628</v>
      </c>
      <c r="D20" s="356">
        <v>0.501</v>
      </c>
      <c r="E20" s="356">
        <v>0.39300000000000002</v>
      </c>
      <c r="F20" s="356">
        <v>0.27100000000000002</v>
      </c>
      <c r="G20" s="356">
        <v>0.20300000000000001</v>
      </c>
      <c r="H20" s="356">
        <v>0.17699999999999999</v>
      </c>
      <c r="I20" s="357">
        <v>0.151</v>
      </c>
      <c r="J20" s="357">
        <v>0.12</v>
      </c>
      <c r="K20" s="357">
        <v>9.7000000000000003E-2</v>
      </c>
      <c r="L20" s="357">
        <v>7.4999999999999997E-2</v>
      </c>
      <c r="M20" s="357">
        <v>6.3E-2</v>
      </c>
      <c r="N20" s="358">
        <f>IF($B$2&lt;=B$19,B20,IF($B$2&lt;=C$19,B20-($B$2-B$19)*(B20-C20)/(C$19-B$19),IF($B$2&lt;=D$19,C20-($B$2-C$19)*(C20-D20)/(D$19-C$19),IF($B$2&lt;=E$19,D20-($B$2-D$19)*(D20-E20)/(E$19-D$19),IF($B$2&lt;=F$19,E20-($B$2-E$19)*(E20-F20)/(F$19-E$19),IF($B$2&lt;=G$19,F20-($B$2-F$19)*(F20-G20)/(G$19-F$19),IF($B$2&lt;=H$19,G20-($B$2-G$19)*(G20-H20)/(H$19-G$19),IF($B$2&lt;=I$19,H20-($B$2-H$19)*(H20-I20)/(I$19-H$19),($B$2&lt;=J$19,I20-($B$2-I$19)*(I20-J20)/(J$19-I$19))))))))))</f>
        <v>0.68899999999999995</v>
      </c>
    </row>
    <row r="21" spans="1:14">
      <c r="A21" s="574"/>
      <c r="B21" s="574"/>
      <c r="C21" s="574"/>
      <c r="D21" s="574"/>
      <c r="E21" s="574"/>
      <c r="F21" s="574"/>
      <c r="G21" s="574"/>
      <c r="H21" s="574"/>
      <c r="I21" s="574"/>
      <c r="J21" s="574"/>
      <c r="K21" s="574"/>
      <c r="L21" s="574"/>
      <c r="M21" s="574"/>
      <c r="N21" s="574"/>
    </row>
    <row r="22" spans="1:14">
      <c r="A22" s="564" t="s">
        <v>742</v>
      </c>
      <c r="B22" s="564"/>
      <c r="C22" s="564"/>
      <c r="D22" s="564"/>
      <c r="E22" s="564"/>
      <c r="F22" s="564"/>
      <c r="G22" s="564"/>
      <c r="H22" s="564"/>
      <c r="I22" s="564"/>
      <c r="J22" s="564"/>
      <c r="K22" s="564"/>
      <c r="L22" s="564"/>
      <c r="M22" s="564"/>
      <c r="N22" s="564"/>
    </row>
    <row r="23" spans="1:14">
      <c r="A23" s="537" t="s">
        <v>734</v>
      </c>
      <c r="B23" s="565" t="s">
        <v>735</v>
      </c>
      <c r="C23" s="566"/>
      <c r="D23" s="566"/>
      <c r="E23" s="566"/>
      <c r="F23" s="566"/>
      <c r="G23" s="566"/>
      <c r="H23" s="566"/>
      <c r="I23" s="566"/>
      <c r="J23" s="566"/>
      <c r="K23" s="566"/>
      <c r="L23" s="566"/>
      <c r="M23" s="567"/>
      <c r="N23" s="576" t="s">
        <v>736</v>
      </c>
    </row>
    <row r="24" spans="1:14">
      <c r="A24" s="538"/>
      <c r="B24" s="351">
        <v>1</v>
      </c>
      <c r="C24" s="352">
        <v>3</v>
      </c>
      <c r="D24" s="352">
        <v>7</v>
      </c>
      <c r="E24" s="360">
        <v>15</v>
      </c>
      <c r="F24" s="352"/>
      <c r="G24" s="352"/>
      <c r="H24" s="352"/>
      <c r="I24" s="352"/>
      <c r="J24" s="352"/>
      <c r="K24" s="352"/>
      <c r="L24" s="355"/>
      <c r="M24" s="355"/>
      <c r="N24" s="577"/>
    </row>
    <row r="25" spans="1:14">
      <c r="A25" s="361" t="s">
        <v>743</v>
      </c>
      <c r="B25" s="356">
        <v>5.4</v>
      </c>
      <c r="C25" s="356">
        <v>3.6</v>
      </c>
      <c r="D25" s="356">
        <v>2.7</v>
      </c>
      <c r="E25" s="356">
        <v>2.5</v>
      </c>
      <c r="F25" s="356"/>
      <c r="G25" s="356"/>
      <c r="H25" s="356"/>
      <c r="I25" s="356"/>
      <c r="J25" s="356"/>
      <c r="K25" s="356"/>
      <c r="L25" s="355"/>
      <c r="M25" s="355"/>
      <c r="N25" s="358">
        <f>IF($B$2&lt;=B$24,B25,IF($B$2&lt;=C$24,B25-($B$2-B$24)*(B25-C25)/(C$24-B$24),IF($B$2&lt;=D$24,C25-($B$2-C$24)*(C25-D25)/(D$24-C$24),D25-($B$2-D$24)*(D25-E25)/(E$24-D$24))))</f>
        <v>2.989125</v>
      </c>
    </row>
    <row r="26" spans="1:14">
      <c r="A26" s="573"/>
      <c r="B26" s="573"/>
      <c r="C26" s="573"/>
      <c r="D26" s="573"/>
      <c r="E26" s="573"/>
      <c r="F26" s="573"/>
      <c r="G26" s="573"/>
      <c r="H26" s="573"/>
      <c r="I26" s="573"/>
      <c r="J26" s="573"/>
      <c r="K26" s="573"/>
      <c r="L26" s="573"/>
      <c r="M26" s="573"/>
      <c r="N26" s="573"/>
    </row>
    <row r="27" spans="1:14">
      <c r="A27" s="569" t="s">
        <v>744</v>
      </c>
      <c r="B27" s="569"/>
      <c r="C27" s="569"/>
      <c r="D27" s="569"/>
      <c r="E27" s="569"/>
      <c r="F27" s="569"/>
      <c r="G27" s="569"/>
      <c r="H27" s="569"/>
      <c r="I27" s="569"/>
      <c r="J27" s="569"/>
      <c r="K27" s="569"/>
      <c r="L27" s="569"/>
      <c r="M27" s="569"/>
      <c r="N27" s="569"/>
    </row>
    <row r="28" spans="1:14">
      <c r="A28" s="575" t="s">
        <v>745</v>
      </c>
      <c r="B28" s="575"/>
      <c r="C28" s="575"/>
      <c r="D28" s="575"/>
      <c r="E28" s="575"/>
      <c r="F28" s="575"/>
      <c r="G28" s="575"/>
      <c r="H28" s="575"/>
      <c r="I28" s="575"/>
      <c r="J28" s="575"/>
      <c r="K28" s="575"/>
      <c r="L28" s="575"/>
      <c r="M28" s="575"/>
      <c r="N28" s="575"/>
    </row>
    <row r="29" spans="1:14">
      <c r="A29" s="537" t="s">
        <v>734</v>
      </c>
      <c r="B29" s="565" t="s">
        <v>735</v>
      </c>
      <c r="C29" s="566"/>
      <c r="D29" s="566"/>
      <c r="E29" s="566"/>
      <c r="F29" s="566"/>
      <c r="G29" s="566"/>
      <c r="H29" s="566"/>
      <c r="I29" s="566"/>
      <c r="J29" s="566"/>
      <c r="K29" s="566"/>
      <c r="L29" s="566"/>
      <c r="M29" s="566"/>
      <c r="N29" s="560" t="s">
        <v>736</v>
      </c>
    </row>
    <row r="30" spans="1:14">
      <c r="A30" s="538"/>
      <c r="B30" s="351">
        <v>10</v>
      </c>
      <c r="C30" s="352">
        <v>20</v>
      </c>
      <c r="D30" s="352">
        <v>50</v>
      </c>
      <c r="E30" s="352">
        <v>100</v>
      </c>
      <c r="F30" s="352">
        <v>200</v>
      </c>
      <c r="G30" s="352">
        <v>500</v>
      </c>
      <c r="H30" s="352">
        <v>1000</v>
      </c>
      <c r="I30" s="353">
        <v>2000</v>
      </c>
      <c r="J30" s="353">
        <v>5000</v>
      </c>
      <c r="K30" s="362">
        <v>8000</v>
      </c>
      <c r="L30" s="362">
        <v>10000</v>
      </c>
      <c r="M30" s="355"/>
      <c r="N30" s="561"/>
    </row>
    <row r="31" spans="1:14">
      <c r="A31" s="355" t="s">
        <v>746</v>
      </c>
      <c r="B31" s="363"/>
      <c r="C31" s="362"/>
      <c r="D31" s="362"/>
      <c r="E31" s="362"/>
      <c r="F31" s="362"/>
      <c r="G31" s="362"/>
      <c r="H31" s="362"/>
      <c r="I31" s="362"/>
      <c r="J31" s="353"/>
      <c r="K31" s="353"/>
      <c r="L31" s="364"/>
      <c r="M31" s="355"/>
      <c r="N31" s="365"/>
    </row>
    <row r="32" spans="1:14">
      <c r="A32" s="355" t="s">
        <v>747</v>
      </c>
      <c r="B32" s="363">
        <v>2.27</v>
      </c>
      <c r="C32" s="362">
        <v>2.15</v>
      </c>
      <c r="D32" s="362">
        <v>1.83</v>
      </c>
      <c r="E32" s="362">
        <v>1.67</v>
      </c>
      <c r="F32" s="362">
        <v>1.51</v>
      </c>
      <c r="G32" s="362">
        <v>1.38</v>
      </c>
      <c r="H32" s="362">
        <v>1.21</v>
      </c>
      <c r="I32" s="362">
        <v>1.03</v>
      </c>
      <c r="J32" s="353">
        <v>0.79</v>
      </c>
      <c r="K32" s="353">
        <v>0.61</v>
      </c>
      <c r="L32" s="364">
        <v>0.49</v>
      </c>
      <c r="M32" s="355"/>
      <c r="N32" s="365"/>
    </row>
    <row r="33" spans="1:14">
      <c r="A33" s="355" t="s">
        <v>748</v>
      </c>
      <c r="B33" s="356">
        <v>1.67</v>
      </c>
      <c r="C33" s="356">
        <v>1.55</v>
      </c>
      <c r="D33" s="356">
        <v>1.32</v>
      </c>
      <c r="E33" s="356">
        <v>1.2</v>
      </c>
      <c r="F33" s="356">
        <v>1.1000000000000001</v>
      </c>
      <c r="G33" s="356">
        <v>1.01</v>
      </c>
      <c r="H33" s="356">
        <v>0.85</v>
      </c>
      <c r="I33" s="356">
        <v>0.72</v>
      </c>
      <c r="J33" s="357">
        <v>0.56000000000000005</v>
      </c>
      <c r="K33" s="357">
        <v>0.42</v>
      </c>
      <c r="L33" s="366">
        <v>0.36</v>
      </c>
      <c r="M33" s="355"/>
      <c r="N33" s="358">
        <f>IF($B$2&lt;=B$30,B33,IF($B$2&lt;=C$30,B33-($B$2-B$30)*(B33-C33)/(C$30-B$30),IF($B$2&lt;=D$30,C33-($B$2-C$30)*(C33-D33)/(D$30-C$30),IF($B$2&lt;=E$30,D33-($B$2-D$30)*(D33-E33)/(E$30-D$30),IF($B$2&lt;=F$30,E33-($B$2-E$30)*(E33-F33)/(F$30-E$30),IF($B$2&lt;=G$30,F33-($B$2-F$30)*(F33-G33)/(G$30-F$30),IF($B$2&lt;=H$30,G33-($B$2-G$30)*(H33-G33)/(G$30-H$30),IF($B$2&lt;=I$30,H33-($B$2-H$30)*(H33-I33)/(I$30-H$30),($B$2&lt;=J$30,I33-($B$2-I$30)*(I33-J33)/(J$30-I$30))))))))))</f>
        <v>1.67</v>
      </c>
    </row>
    <row r="34" spans="1:14">
      <c r="A34" s="355" t="s">
        <v>749</v>
      </c>
      <c r="B34" s="356">
        <v>1.48</v>
      </c>
      <c r="C34" s="356">
        <v>1.37</v>
      </c>
      <c r="D34" s="356">
        <v>1.17</v>
      </c>
      <c r="E34" s="356">
        <v>1.06</v>
      </c>
      <c r="F34" s="356">
        <v>0.97</v>
      </c>
      <c r="G34" s="356">
        <v>0.82</v>
      </c>
      <c r="H34" s="356">
        <v>0.7</v>
      </c>
      <c r="I34" s="356">
        <v>0.59</v>
      </c>
      <c r="J34" s="357">
        <v>0.45</v>
      </c>
      <c r="K34" s="357">
        <v>0.33</v>
      </c>
      <c r="L34" s="357">
        <v>0.28999999999999998</v>
      </c>
      <c r="M34" s="355"/>
      <c r="N34" s="358">
        <f>IF($B$2&lt;=B$30,B34,IF($B$2&lt;=C$30,B34-($B$2-B$30)*(B34-C34)/(C$30-B$30),IF($B$2&lt;=D$30,C34-($B$2-C$30)*(C34-D34)/(D$30-C$30),IF($B$2&lt;=E$30,D34-($B$2-D$30)*(D34-E34)/(E$30-D$30),IF($B$2&lt;=F$30,E34-($B$2-E$30)*(E34-F34)/(F$30-E$30),IF($B$2&lt;=G$30,F34-($B$2-F$30)*(F34-G34)/(G$30-F$30),IF($B$2&lt;=H$30,G34-($B$2-G$30)*(H34-G34)/(G$30-H$30),IF($B$2&lt;=I$30,H34-($B$2-H$30)*(H34-I34)/(I$30-H$30),($B$2&lt;=J$30,I34-($B$2-I$30)*(I34-J34)/(J$30-I$30))))))))))</f>
        <v>1.48</v>
      </c>
    </row>
    <row r="35" spans="1:14">
      <c r="A35" s="355" t="s">
        <v>750</v>
      </c>
      <c r="B35" s="356">
        <v>1.37</v>
      </c>
      <c r="C35" s="356">
        <v>1.26</v>
      </c>
      <c r="D35" s="356">
        <v>1.08</v>
      </c>
      <c r="E35" s="356">
        <v>0.98</v>
      </c>
      <c r="F35" s="356">
        <v>0.83</v>
      </c>
      <c r="G35" s="356">
        <v>0.71</v>
      </c>
      <c r="H35" s="356"/>
      <c r="I35" s="356"/>
      <c r="J35" s="357"/>
      <c r="K35" s="357"/>
      <c r="L35" s="357"/>
      <c r="M35" s="355"/>
      <c r="N35" s="358">
        <f>IF($B$2&lt;=B$30,B35,IF($B$2&lt;=C$30,B35-($B$2-B$30)*(B35-C35)/(C$30-B$30),IF($B$2&lt;=D$30,C35-($B$2-C$30)*(C35-D35)/(D$30-C$30),IF($B$2&lt;=E$30,D35-($B$2-D$30)*(D35-E35)/(E$30-D$30),IF($B$2&lt;=F$30,E35-($B$2-E$30)*(E35-F35)/(F$30-E$30),IF($B$2&lt;=G$30,F35-($B$2-F$30)*(F35-G35)/(G$30-F$30),IF($B$2&lt;=H$30,G35-($B$2-G$30)*(H35-G35)/(G$30-H$30),IF($B$2&lt;=I$30,H35-($B$2-H$30)*(H35-I35)/(I$30-H$30),($B$2&lt;=J$30,I35-($B$2-I$30)*(I35-J35)/(J$30-I$30))))))))))</f>
        <v>1.37</v>
      </c>
    </row>
    <row r="36" spans="1:14">
      <c r="A36" s="573"/>
      <c r="B36" s="573"/>
      <c r="C36" s="573"/>
      <c r="D36" s="573"/>
      <c r="E36" s="573"/>
      <c r="F36" s="573"/>
      <c r="G36" s="573"/>
      <c r="H36" s="573"/>
      <c r="I36" s="573"/>
      <c r="J36" s="573"/>
      <c r="K36" s="573"/>
      <c r="L36" s="573"/>
      <c r="M36" s="573"/>
      <c r="N36" s="573"/>
    </row>
    <row r="37" spans="1:14">
      <c r="A37" s="564" t="s">
        <v>751</v>
      </c>
      <c r="B37" s="564"/>
      <c r="C37" s="564"/>
      <c r="D37" s="564"/>
      <c r="E37" s="564"/>
      <c r="F37" s="564"/>
      <c r="G37" s="564"/>
      <c r="H37" s="564"/>
      <c r="I37" s="564"/>
      <c r="J37" s="564"/>
      <c r="K37" s="564"/>
      <c r="L37" s="564"/>
      <c r="M37" s="564"/>
      <c r="N37" s="564"/>
    </row>
    <row r="38" spans="1:14">
      <c r="A38" s="537" t="s">
        <v>734</v>
      </c>
      <c r="B38" s="565" t="s">
        <v>735</v>
      </c>
      <c r="C38" s="566"/>
      <c r="D38" s="566"/>
      <c r="E38" s="566"/>
      <c r="F38" s="566"/>
      <c r="G38" s="566"/>
      <c r="H38" s="566"/>
      <c r="I38" s="566"/>
      <c r="J38" s="566"/>
      <c r="K38" s="566"/>
      <c r="L38" s="566"/>
      <c r="M38" s="567"/>
      <c r="N38" s="560" t="s">
        <v>736</v>
      </c>
    </row>
    <row r="39" spans="1:14">
      <c r="A39" s="538"/>
      <c r="B39" s="351">
        <v>15</v>
      </c>
      <c r="C39" s="352">
        <v>20</v>
      </c>
      <c r="D39" s="352">
        <v>50</v>
      </c>
      <c r="E39" s="352">
        <v>100</v>
      </c>
      <c r="F39" s="352">
        <v>200</v>
      </c>
      <c r="G39" s="352">
        <v>500</v>
      </c>
      <c r="H39" s="352">
        <v>1000</v>
      </c>
      <c r="I39" s="353">
        <v>2000</v>
      </c>
      <c r="J39" s="353">
        <v>5000</v>
      </c>
      <c r="K39" s="353">
        <v>10000</v>
      </c>
      <c r="L39" s="353">
        <v>20000</v>
      </c>
      <c r="M39" s="354">
        <v>30000</v>
      </c>
      <c r="N39" s="561"/>
    </row>
    <row r="40" spans="1:14">
      <c r="A40" s="355" t="s">
        <v>752</v>
      </c>
      <c r="B40" s="356">
        <v>5.3999999999999999E-2</v>
      </c>
      <c r="C40" s="356">
        <v>4.9000000000000002E-2</v>
      </c>
      <c r="D40" s="356">
        <v>3.9E-2</v>
      </c>
      <c r="E40" s="356">
        <v>0.03</v>
      </c>
      <c r="F40" s="356">
        <v>0.02</v>
      </c>
      <c r="G40" s="356">
        <v>1.2999999999999999E-2</v>
      </c>
      <c r="H40" s="356">
        <v>1.0999999999999999E-2</v>
      </c>
      <c r="I40" s="357">
        <v>8.9999999999999993E-3</v>
      </c>
      <c r="J40" s="357">
        <v>7.0000000000000001E-3</v>
      </c>
      <c r="K40" s="357">
        <v>5.0000000000000001E-3</v>
      </c>
      <c r="L40" s="357">
        <v>4.0000000000000001E-3</v>
      </c>
      <c r="M40" s="357">
        <v>3.0000000000000001E-3</v>
      </c>
      <c r="N40" s="358">
        <f>IF($B$2&lt;=B$39,B40,IF($B$2&lt;=C$39,B40-($B$2-B$39)*(B40-C40)/(C$39-B$39),IF($B$2&lt;=D$39,C40-($B$2-C$39)*(C40-D40)/(D$39-C$39),IF($B$2&lt;=E$39,D40-($B$2-D$39)*(D40-E40)/(E$39-D$39),IF($B$2&lt;=F$39,E40-($B$2-E$39)*(E40-F40)/(F$39-E$39),IF($B$2&lt;=G$39,F40-($B$2-F$39)*(F40-G40)/(G$39-F$39),IF($B$2&lt;=H$39,G40-($B$2-G$39)*(G40-H40)/(H$39-G$39),IF($B$2&lt;=I$39,H40-($B$2-H$39)*(H40-I40)/(I$39-H$39),($B$2&lt;=J$39,I40-($B$2-I$39)*(I40-J40)/(J$39-I$39))))))))))</f>
        <v>5.3999999999999999E-2</v>
      </c>
    </row>
    <row r="41" spans="1:14">
      <c r="A41" s="574"/>
      <c r="B41" s="574"/>
      <c r="C41" s="574"/>
      <c r="D41" s="574"/>
      <c r="E41" s="574"/>
      <c r="F41" s="574"/>
      <c r="G41" s="574"/>
      <c r="H41" s="574"/>
      <c r="I41" s="574"/>
      <c r="J41" s="574"/>
      <c r="K41" s="574"/>
      <c r="L41" s="574"/>
      <c r="M41" s="574"/>
      <c r="N41" s="574"/>
    </row>
    <row r="42" spans="1:14">
      <c r="A42" s="564" t="s">
        <v>753</v>
      </c>
      <c r="B42" s="564"/>
      <c r="C42" s="564"/>
      <c r="D42" s="564"/>
      <c r="E42" s="564"/>
      <c r="F42" s="564"/>
      <c r="G42" s="564"/>
      <c r="H42" s="564"/>
      <c r="I42" s="564"/>
      <c r="J42" s="564"/>
      <c r="K42" s="564"/>
      <c r="L42" s="564"/>
      <c r="M42" s="564"/>
      <c r="N42" s="564"/>
    </row>
    <row r="43" spans="1:14">
      <c r="A43" s="537" t="s">
        <v>734</v>
      </c>
      <c r="B43" s="565" t="s">
        <v>735</v>
      </c>
      <c r="C43" s="566"/>
      <c r="D43" s="566"/>
      <c r="E43" s="566"/>
      <c r="F43" s="566"/>
      <c r="G43" s="566"/>
      <c r="H43" s="566"/>
      <c r="I43" s="566"/>
      <c r="J43" s="566"/>
      <c r="K43" s="566"/>
      <c r="L43" s="566"/>
      <c r="M43" s="567"/>
      <c r="N43" s="560" t="s">
        <v>736</v>
      </c>
    </row>
    <row r="44" spans="1:14">
      <c r="A44" s="538"/>
      <c r="B44" s="351">
        <v>15</v>
      </c>
      <c r="C44" s="352">
        <v>20</v>
      </c>
      <c r="D44" s="352">
        <v>50</v>
      </c>
      <c r="E44" s="352">
        <v>100</v>
      </c>
      <c r="F44" s="352">
        <v>200</v>
      </c>
      <c r="G44" s="352">
        <v>500</v>
      </c>
      <c r="H44" s="352">
        <v>1000</v>
      </c>
      <c r="I44" s="353">
        <v>2000</v>
      </c>
      <c r="J44" s="353">
        <v>5000</v>
      </c>
      <c r="K44" s="353">
        <v>10000</v>
      </c>
      <c r="L44" s="353">
        <v>20000</v>
      </c>
      <c r="M44" s="354">
        <v>30000</v>
      </c>
      <c r="N44" s="561"/>
    </row>
    <row r="45" spans="1:14">
      <c r="A45" s="355" t="s">
        <v>754</v>
      </c>
      <c r="B45" s="356">
        <v>0.153</v>
      </c>
      <c r="C45" s="356">
        <v>0.13900000000000001</v>
      </c>
      <c r="D45" s="356">
        <v>0.112</v>
      </c>
      <c r="E45" s="356">
        <v>8.6999999999999994E-2</v>
      </c>
      <c r="F45" s="356">
        <v>5.8000000000000003E-2</v>
      </c>
      <c r="G45" s="356">
        <v>3.5999999999999997E-2</v>
      </c>
      <c r="H45" s="356">
        <v>3.2000000000000001E-2</v>
      </c>
      <c r="I45" s="357">
        <v>2.5999999999999999E-2</v>
      </c>
      <c r="J45" s="357">
        <v>0.02</v>
      </c>
      <c r="K45" s="357">
        <v>1.4E-2</v>
      </c>
      <c r="L45" s="357">
        <v>0.01</v>
      </c>
      <c r="M45" s="357">
        <v>8.9999999999999993E-3</v>
      </c>
      <c r="N45" s="358">
        <f>IF($B$2&lt;=B$44,B45,IF($B$2&lt;=C$44,B45-($B$2-B$44)*(B45-C45)/(C$44-B$44),IF($B$2&lt;=D$44,C45-($B$2-C$44)*(C45-D45)/(D$44-C$44),IF($B$2&lt;=E$44,D45-($B$2-D$44)*(D45-E45)/(E$44-D$44),IF($B$2&lt;=F$44,E45-($B$2-E$44)*(E45-F45)/(F$44-E$44),IF($B$2&lt;=G$44,F45-($B$2-F$44)*(F45-G45)/(G$44-F$44),IF($B$2&lt;=H$44,G45-($B$2-G$44)*(G45-H45)/(H$44-G$44),IF($B$2&lt;=I$44,H45-($B$2-H$44)*(H45-I45)/(I$44-H$44),($B$2&lt;=J$44,I45-($B$2-I$44)*(I45-J45)/(J$44-I$44))))))))))</f>
        <v>0.153</v>
      </c>
    </row>
    <row r="46" spans="1:14">
      <c r="A46" s="574"/>
      <c r="B46" s="574"/>
      <c r="C46" s="574"/>
      <c r="D46" s="574"/>
      <c r="E46" s="574"/>
      <c r="F46" s="574"/>
      <c r="G46" s="574"/>
      <c r="H46" s="574"/>
      <c r="I46" s="574"/>
      <c r="J46" s="574"/>
      <c r="K46" s="574"/>
      <c r="L46" s="574"/>
      <c r="M46" s="574"/>
      <c r="N46" s="574"/>
    </row>
    <row r="47" spans="1:14">
      <c r="A47" s="564" t="s">
        <v>755</v>
      </c>
      <c r="B47" s="564"/>
      <c r="C47" s="564"/>
      <c r="D47" s="564"/>
      <c r="E47" s="564"/>
      <c r="F47" s="564"/>
      <c r="G47" s="564"/>
      <c r="H47" s="564"/>
      <c r="I47" s="564"/>
      <c r="J47" s="564"/>
      <c r="K47" s="564"/>
      <c r="L47" s="564"/>
      <c r="M47" s="564"/>
      <c r="N47" s="564"/>
    </row>
    <row r="48" spans="1:14">
      <c r="A48" s="571" t="s">
        <v>734</v>
      </c>
      <c r="B48" s="565" t="s">
        <v>756</v>
      </c>
      <c r="C48" s="566"/>
      <c r="D48" s="566"/>
      <c r="E48" s="566"/>
      <c r="F48" s="566"/>
      <c r="G48" s="566"/>
      <c r="H48" s="566"/>
      <c r="I48" s="566"/>
      <c r="J48" s="566"/>
      <c r="K48" s="566"/>
      <c r="L48" s="566"/>
      <c r="M48" s="566"/>
      <c r="N48" s="572" t="s">
        <v>736</v>
      </c>
    </row>
    <row r="49" spans="1:18">
      <c r="A49" s="571"/>
      <c r="B49" s="351">
        <v>10</v>
      </c>
      <c r="C49" s="352">
        <v>20</v>
      </c>
      <c r="D49" s="352">
        <v>50</v>
      </c>
      <c r="E49" s="352">
        <v>100</v>
      </c>
      <c r="F49" s="352">
        <v>200</v>
      </c>
      <c r="G49" s="352">
        <v>500</v>
      </c>
      <c r="H49" s="352">
        <v>1000</v>
      </c>
      <c r="I49" s="353">
        <v>2000</v>
      </c>
      <c r="J49" s="353">
        <v>5000</v>
      </c>
      <c r="K49" s="353">
        <v>8000</v>
      </c>
      <c r="L49" s="353">
        <v>10000</v>
      </c>
      <c r="M49" s="355"/>
      <c r="N49" s="572"/>
    </row>
    <row r="50" spans="1:18">
      <c r="A50" s="355" t="s">
        <v>757</v>
      </c>
      <c r="B50" s="356">
        <v>0.17</v>
      </c>
      <c r="C50" s="356">
        <v>0.14699999999999999</v>
      </c>
      <c r="D50" s="356">
        <v>0.113</v>
      </c>
      <c r="E50" s="356">
        <v>8.4000000000000005E-2</v>
      </c>
      <c r="F50" s="356">
        <v>7.2999999999999995E-2</v>
      </c>
      <c r="G50" s="356">
        <v>5.5E-2</v>
      </c>
      <c r="H50" s="356">
        <v>4.2000000000000003E-2</v>
      </c>
      <c r="I50" s="357">
        <v>3.5000000000000003E-2</v>
      </c>
      <c r="J50" s="357">
        <v>2.4E-2</v>
      </c>
      <c r="K50" s="357">
        <v>0.02</v>
      </c>
      <c r="L50" s="354">
        <v>1.7000000000000001E-2</v>
      </c>
      <c r="M50" s="355"/>
      <c r="N50" s="358">
        <f>IF($B$2&lt;=B$49,B50,IF($B$2&lt;=C$49,B50-($B$2-B$49)*(B50-C50)/(C$49-B$49),IF($B$2&lt;=D$49,C50-($B$2-C$49)*(C50-D50)/(D$49-C$49),IF($B$2&lt;=E$49,D50-($B$2-D$49)*(D50-E50)/(E$49-D$49),IF($B$2&lt;=F$49,E50-($B$2-E$49)*(E50-F50)/(F$49-E$49),IF($B$2&lt;=G$49,F50-($B$2-F$49)*(F50-G50)/(G$49-F$49),IF($B$2&lt;=H$49,G50-($B$2-G$49)*(G50-H50)/(H$49-G$49),IF($B$2&lt;=I$49,H50-($B$2-H$49)*(H50-I50)/(I$49-H$49),($B$2&lt;=J$49,I50-($B$2-I$49)*(I50-J50)/(J$49-I$49))))))))))</f>
        <v>0.17</v>
      </c>
    </row>
    <row r="51" spans="1:18">
      <c r="B51" s="359"/>
      <c r="C51" s="359"/>
      <c r="D51" s="359"/>
      <c r="E51" s="359"/>
      <c r="F51" s="359"/>
      <c r="G51" s="359"/>
      <c r="H51" s="359"/>
      <c r="I51" s="359"/>
      <c r="J51" s="359"/>
      <c r="K51" s="359"/>
      <c r="L51" s="359"/>
      <c r="M51" s="359"/>
      <c r="N51" s="349"/>
    </row>
    <row r="52" spans="1:18">
      <c r="A52" s="564" t="s">
        <v>758</v>
      </c>
      <c r="B52" s="564"/>
      <c r="C52" s="564"/>
      <c r="D52" s="564"/>
      <c r="E52" s="564"/>
      <c r="F52" s="564"/>
      <c r="G52" s="564"/>
      <c r="H52" s="564"/>
      <c r="I52" s="564"/>
      <c r="J52" s="564"/>
      <c r="K52" s="564"/>
      <c r="L52" s="564"/>
      <c r="M52" s="564"/>
      <c r="N52" s="564"/>
    </row>
    <row r="53" spans="1:18">
      <c r="A53" s="537" t="s">
        <v>734</v>
      </c>
      <c r="B53" s="565" t="s">
        <v>756</v>
      </c>
      <c r="C53" s="566"/>
      <c r="D53" s="566"/>
      <c r="E53" s="566"/>
      <c r="F53" s="566"/>
      <c r="G53" s="566"/>
      <c r="H53" s="566"/>
      <c r="I53" s="566"/>
      <c r="J53" s="566"/>
      <c r="K53" s="566"/>
      <c r="L53" s="566"/>
      <c r="M53" s="566"/>
      <c r="N53" s="560" t="s">
        <v>736</v>
      </c>
    </row>
    <row r="54" spans="1:18" ht="30.75" customHeight="1">
      <c r="A54" s="538"/>
      <c r="B54" s="351">
        <v>10</v>
      </c>
      <c r="C54" s="352">
        <v>20</v>
      </c>
      <c r="D54" s="352">
        <v>50</v>
      </c>
      <c r="E54" s="352">
        <v>100</v>
      </c>
      <c r="F54" s="352">
        <v>200</v>
      </c>
      <c r="G54" s="352">
        <v>500</v>
      </c>
      <c r="H54" s="352">
        <v>1000</v>
      </c>
      <c r="I54" s="353">
        <v>2000</v>
      </c>
      <c r="J54" s="353">
        <v>5000</v>
      </c>
      <c r="K54" s="362">
        <v>8000</v>
      </c>
      <c r="L54" s="354">
        <v>10000</v>
      </c>
      <c r="M54" s="355"/>
      <c r="N54" s="561"/>
    </row>
    <row r="55" spans="1:18">
      <c r="A55" s="355" t="s">
        <v>759</v>
      </c>
      <c r="B55" s="356">
        <v>0.16600000000000001</v>
      </c>
      <c r="C55" s="356">
        <v>0.14199999999999999</v>
      </c>
      <c r="D55" s="356">
        <v>0.106</v>
      </c>
      <c r="E55" s="356">
        <v>8.2000000000000003E-2</v>
      </c>
      <c r="F55" s="356">
        <v>6.9000000000000006E-2</v>
      </c>
      <c r="G55" s="356">
        <v>5.1999999999999998E-2</v>
      </c>
      <c r="H55" s="356">
        <v>4.1000000000000002E-2</v>
      </c>
      <c r="I55" s="357">
        <v>3.4000000000000002E-2</v>
      </c>
      <c r="J55" s="357">
        <v>2.1000000000000001E-2</v>
      </c>
      <c r="K55" s="366">
        <v>1.7999999999999999E-2</v>
      </c>
      <c r="L55" s="354">
        <v>1.6E-2</v>
      </c>
      <c r="M55" s="355"/>
      <c r="N55" s="358">
        <f>IF($B$2&lt;=B$54,B55,IF($B$2&lt;=C$54,B55-($B$2-B$54)*(B55-C55)/(C$54-B$54),IF($B$2&lt;=D$54,C55-($B$2-C$54)*(C55-D55)/(D$54-C$54),IF($B$2&lt;=E$54,D55-($B$2-D$54)*(D55-E55)/(E$54-D$54),IF($B$2&lt;=F$54,E55-($B$2-E$54)*(E55-F55)/(F$54-E$54),IF($B$2&lt;=G$54,F55-($B$2-F$54)*(F55-G55)/(G$54-F$54),IF($B$2&lt;=H$54,G55-($B$2-G$54)*(G55-H55)/(H$54-G$54),IF($B$2&lt;=I$54,H55-($B$2-H$54)*(H55-I55)/(I$54-H$54),($B$2&lt;=J$54,I55-($B$2-I$54)*(I55-J55)/(J$54-I$54))))))))))</f>
        <v>0.16600000000000001</v>
      </c>
    </row>
    <row r="56" spans="1:18">
      <c r="B56" s="359"/>
      <c r="C56" s="359"/>
      <c r="D56" s="359"/>
      <c r="E56" s="359"/>
      <c r="F56" s="359"/>
      <c r="G56" s="359"/>
      <c r="H56" s="359"/>
      <c r="I56" s="359"/>
      <c r="J56" s="359"/>
      <c r="K56" s="359"/>
      <c r="L56" s="359"/>
      <c r="M56" s="359"/>
      <c r="N56" s="349"/>
    </row>
    <row r="57" spans="1:18" ht="13.5" customHeight="1">
      <c r="A57" s="564" t="s">
        <v>760</v>
      </c>
      <c r="B57" s="564"/>
      <c r="C57" s="564"/>
      <c r="D57" s="564"/>
      <c r="E57" s="564"/>
      <c r="F57" s="564"/>
      <c r="G57" s="564"/>
      <c r="H57" s="564"/>
      <c r="I57" s="564"/>
      <c r="J57" s="564"/>
      <c r="K57" s="564"/>
      <c r="L57" s="564"/>
      <c r="M57" s="564"/>
      <c r="N57" s="569"/>
    </row>
    <row r="58" spans="1:18">
      <c r="A58" s="537" t="s">
        <v>734</v>
      </c>
      <c r="B58" s="565" t="s">
        <v>761</v>
      </c>
      <c r="C58" s="566"/>
      <c r="D58" s="566"/>
      <c r="E58" s="566"/>
      <c r="F58" s="566"/>
      <c r="G58" s="566"/>
      <c r="H58" s="566"/>
      <c r="I58" s="566"/>
      <c r="J58" s="566"/>
      <c r="K58" s="566"/>
      <c r="L58" s="566"/>
      <c r="M58" s="566"/>
      <c r="N58" s="570" t="s">
        <v>736</v>
      </c>
      <c r="O58" s="570"/>
      <c r="P58" s="570"/>
      <c r="Q58" s="570"/>
      <c r="R58" s="570"/>
    </row>
    <row r="59" spans="1:18" s="374" customFormat="1" ht="26.4">
      <c r="A59" s="538"/>
      <c r="B59" s="367">
        <v>1</v>
      </c>
      <c r="C59" s="368">
        <v>3</v>
      </c>
      <c r="D59" s="368">
        <v>5</v>
      </c>
      <c r="E59" s="368">
        <v>10</v>
      </c>
      <c r="F59" s="368">
        <v>20</v>
      </c>
      <c r="G59" s="368">
        <v>50</v>
      </c>
      <c r="H59" s="368">
        <v>100</v>
      </c>
      <c r="I59" s="369"/>
      <c r="J59" s="369"/>
      <c r="K59" s="369"/>
      <c r="L59" s="370"/>
      <c r="M59" s="361"/>
      <c r="N59" s="371" t="str">
        <f>H1</f>
        <v>Khảo sát + BCNCKT</v>
      </c>
      <c r="O59" s="372" t="str">
        <f>K1</f>
        <v>Khảo sát + TKBVTC</v>
      </c>
      <c r="P59" s="372" t="str">
        <f>L1</f>
        <v>Tư vấn
giám sát XD</v>
      </c>
      <c r="Q59" s="373" t="str">
        <f>M1</f>
        <v>Bảo hiểm</v>
      </c>
      <c r="R59" s="373" t="str">
        <f>N1</f>
        <v>Kiểm toán</v>
      </c>
    </row>
    <row r="60" spans="1:18" ht="36" customHeight="1">
      <c r="A60" s="361" t="s">
        <v>762</v>
      </c>
      <c r="B60" s="356">
        <v>0.81599999999999995</v>
      </c>
      <c r="C60" s="356">
        <v>0.58299999999999996</v>
      </c>
      <c r="D60" s="356">
        <v>0.505</v>
      </c>
      <c r="E60" s="356">
        <v>0.38900000000000001</v>
      </c>
      <c r="F60" s="356">
        <v>0.311</v>
      </c>
      <c r="G60" s="356">
        <v>0.17599999999999999</v>
      </c>
      <c r="H60" s="356">
        <v>0.114</v>
      </c>
      <c r="I60" s="357"/>
      <c r="J60" s="357"/>
      <c r="K60" s="357"/>
      <c r="L60" s="354"/>
      <c r="M60" s="355"/>
      <c r="N60" s="358">
        <f>IF($H$2&lt;=B$59,B60,IF($H$2&lt;=C$59,B60-($H$2-B$59)*(B60-C60)/(C$59-B$59),IF($H$2&lt;=D$59,C60-($H$2-C$59)*(C60-D60)/(D$59-C$59),IF($H$2&lt;=E$59,D60-($H$2-D$59)*(D60-E60)/(E$59-D$59),IF($H$2&lt;=F$59,E60-($H$2-E$59)*(E60-F60)/(F$59-E$59),IF($H$2&lt;=G$59,F60-($H$2-F$59)*(F60-G60)/(G$59-F$59),IF($H$2&lt;=H$59,G60-($H$2-G$59)*(G60-H60)/(H$59-G$59),IF($H$2&lt;=I$59,H60-($H$2-H$59)*(H60-I60)/(I$59-H$59),($H$2&lt;=J$59,I60-($H$2-I$59)*(I60-J60)/(J$59-I$59))))))))))</f>
        <v>0.81599999999999995</v>
      </c>
      <c r="O60" s="375">
        <f>IF($K$2&lt;=B$59,B60,IF($K$2&lt;=C$59,B60-($K$2-B$59)*(B60-C60)/(C$59-B$59),IF($K$2&lt;=D$59,C60-($K$2-C$59)*(C60-D60)/(D$59-C$59),IF($K$2&lt;=E$59,D60-($K$2-D$59)*(D60-E60)/(E$59-D$59),IF($K$2&lt;=F$59,E60-($K$2-E$59)*(E60-F60)/(F$59-E$59),IF($K$2&lt;=G$59,F60-($K$2-F$59)*(F60-G60)/(G$59-F$59),IF($K$2&lt;=H$59,G60-($K$2-G$59)*(G60-H60)/(H$59-G$59),IF($K$2&lt;=I$59,H60-($K$2-H$59)*(H60-I60)/(I$59-H$59),($K$2&lt;=J$59,I60-($K$2-I$59)*(I60-J60)/(J$59-I$59))))))))))</f>
        <v>0.81599999999999995</v>
      </c>
      <c r="P60" s="375">
        <f>IF($L$2&lt;=B$59,B60,IF($L$2&lt;=C$59,B60-($L$2-B$59)*(B60-C60)/(C$59-B$59),IF($L$2&lt;=D$59,C60-($L$2-C$59)*(C60-D60)/(D$59-C$59),IF($L$2&lt;=E$59,D60-($L$2-D$59)*(D60-E60)/(E$59-D$59),IF($L$2&lt;=F$59,E60-($L$2-E$59)*(E60-F60)/(F$59-E$59),IF($L$2&lt;=G$59,F60-($L$2-F$59)*(F60-G60)/(G$59-F$59),IF($L$2&lt;=H$59,G60-($L$2-G$59)*(G60-H60)/(H$59-G$59),IF($L$2&lt;=I$59,H60-($L$2-H$59)*(H60-I60)/(I$59-H$59),($L$2&lt;=J$59,I60-($L$2-I$59)*(I60-J60)/(J$59-I$59))))))))))</f>
        <v>0.81599999999999995</v>
      </c>
      <c r="Q60" s="375">
        <f>IF($M$2&lt;=B$59,B60,IF($M$2&lt;=C$59,B60-($M$2-B$59)*(B60-C60)/(C$59-B$59),IF($M$2&lt;=D$59,C60-($M$2-C$59)*(C60-D60)/(D$59-C$59),IF($M$2&lt;=E$59,D60-($M$2-D$59)*(D60-E60)/(E$59-D$59),IF($M$2&lt;=F$59,E60-($M$2-E$59)*(E60-F60)/(F$59-E$59),IF($M$2&lt;=G$59,F60-($M$2-F$59)*(F60-G60)/(G$59-F$59),IF($M$2&lt;=H$59,G60-($M$2-G$59)*(G60-H60)/(H$59-G$59),IF($M$2&lt;=I$59,H60-($M$2-H$59)*(H60-I60)/(I$59-H$59),($M$2&lt;=J$59,I60-($M$2-I$59)*(I60-J60)/(J$59-I$59))))))))))</f>
        <v>0.81599999999999995</v>
      </c>
      <c r="R60" s="375">
        <f>IF($N$2&lt;=B$59,B60,IF($N$2&lt;=C$59,B60-($N$2-B$59)*(B60-C60)/(C$59-B$59),IF($N$2&lt;=D$59,C60-($N$2-C$59)*(C60-D60)/(D$59-C$59),IF($N$2&lt;=E$59,D60-($N$2-D$59)*(D60-E60)/(E$59-D$59),IF($N$2&lt;=F$59,E60-($N$2-E$59)*(E60-F60)/(F$59-E$59),IF($N$2&lt;=G$59,F60-($N$2-F$59)*(F60-G60)/(G$59-F$59),IF($N$2&lt;=H$59,G60-($N$2-G$59)*(G60-H60)/(H$59-G$59),IF($N$2&lt;=I$59,H60-($N$2-H$59)*(H60-I60)/(I$59-H$59),($N$2&lt;=J$59,I60-($N$2-I$59)*(I60-J60)/(J$59-I$59))))))))))</f>
        <v>0.81599999999999995</v>
      </c>
    </row>
    <row r="61" spans="1:18">
      <c r="A61" s="376"/>
      <c r="B61" s="359"/>
      <c r="C61" s="359"/>
      <c r="D61" s="359"/>
      <c r="E61" s="359"/>
      <c r="F61" s="359"/>
      <c r="G61" s="359"/>
      <c r="H61" s="359"/>
      <c r="I61" s="359"/>
      <c r="J61" s="359"/>
      <c r="K61" s="359"/>
      <c r="L61" s="359"/>
      <c r="M61" s="359"/>
      <c r="N61" s="349"/>
    </row>
    <row r="62" spans="1:18">
      <c r="A62" s="564" t="s">
        <v>763</v>
      </c>
      <c r="B62" s="564"/>
      <c r="C62" s="564"/>
      <c r="D62" s="564"/>
      <c r="E62" s="564"/>
      <c r="F62" s="564"/>
      <c r="G62" s="564"/>
      <c r="H62" s="564"/>
      <c r="I62" s="564"/>
      <c r="J62" s="564"/>
      <c r="K62" s="564"/>
      <c r="L62" s="564"/>
      <c r="M62" s="564"/>
      <c r="N62" s="564"/>
    </row>
    <row r="63" spans="1:18">
      <c r="A63" s="537" t="s">
        <v>734</v>
      </c>
      <c r="B63" s="565" t="s">
        <v>735</v>
      </c>
      <c r="C63" s="566"/>
      <c r="D63" s="566"/>
      <c r="E63" s="566"/>
      <c r="F63" s="566"/>
      <c r="G63" s="566"/>
      <c r="H63" s="566"/>
      <c r="I63" s="566"/>
      <c r="J63" s="566"/>
      <c r="K63" s="566"/>
      <c r="L63" s="566"/>
      <c r="M63" s="567"/>
      <c r="N63" s="560" t="s">
        <v>736</v>
      </c>
    </row>
    <row r="64" spans="1:18">
      <c r="A64" s="538"/>
      <c r="B64" s="351">
        <v>10</v>
      </c>
      <c r="C64" s="352">
        <v>20</v>
      </c>
      <c r="D64" s="352">
        <v>50</v>
      </c>
      <c r="E64" s="352">
        <v>100</v>
      </c>
      <c r="F64" s="352">
        <v>200</v>
      </c>
      <c r="G64" s="352">
        <v>500</v>
      </c>
      <c r="H64" s="352">
        <v>1000</v>
      </c>
      <c r="I64" s="353">
        <v>2000</v>
      </c>
      <c r="J64" s="353"/>
      <c r="K64" s="353"/>
      <c r="L64" s="354"/>
      <c r="M64" s="355"/>
      <c r="N64" s="561"/>
    </row>
    <row r="65" spans="1:14">
      <c r="A65" s="361" t="s">
        <v>764</v>
      </c>
      <c r="B65" s="356">
        <v>0.34599999999999997</v>
      </c>
      <c r="C65" s="356">
        <v>0.23699999999999999</v>
      </c>
      <c r="D65" s="356">
        <v>0.151</v>
      </c>
      <c r="E65" s="356">
        <v>0.09</v>
      </c>
      <c r="F65" s="356">
        <v>5.7000000000000002E-2</v>
      </c>
      <c r="G65" s="356">
        <v>4.2999999999999997E-2</v>
      </c>
      <c r="H65" s="356">
        <v>2.9000000000000001E-2</v>
      </c>
      <c r="I65" s="357">
        <v>2.3E-2</v>
      </c>
      <c r="J65" s="357"/>
      <c r="K65" s="357"/>
      <c r="L65" s="354"/>
      <c r="M65" s="355"/>
      <c r="N65" s="358">
        <f>IF($B$2&lt;=B$64,B65,IF($B$2&lt;=C$64,B65-($B$2-B$64)*(B65-C65)/(C$64-B$64),IF($B$2&lt;=D$64,C65-($B$2-C$64)*(C65-D65)/(D$64-C$64),IF($B$2&lt;=E$64,D65-($B$2-D$64)*(D65-E65)/(E$64-D$64),IF($B$2&lt;=F$64,E65-($B$2-E$64)*(E65-F65)/(F$64-E$64),IF($B$2&lt;=G$64,F65-($B$2-F$64)*(F65-G65)/(G$64-F$64),IF($B$2&lt;=H$64,G65-($B$2-G$64)*(G65-H65)/(H$64-G$64),IF($B$2&lt;=I$64,H65-($B$2-H$64)*(H65-I65)/(I$64-H$64),($B$2&lt;=J$64,I65-($B$2-I$64)*(I65-J65)/(J$64-I$64))))))))))</f>
        <v>0.34599999999999997</v>
      </c>
    </row>
    <row r="66" spans="1:14">
      <c r="A66" s="376"/>
      <c r="B66" s="359"/>
      <c r="C66" s="359"/>
      <c r="D66" s="359"/>
      <c r="E66" s="359"/>
      <c r="F66" s="359"/>
      <c r="G66" s="359"/>
      <c r="H66" s="359"/>
      <c r="I66" s="359"/>
      <c r="J66" s="359"/>
      <c r="K66" s="359"/>
      <c r="L66" s="359"/>
      <c r="M66" s="359"/>
      <c r="N66" s="349"/>
    </row>
    <row r="67" spans="1:14">
      <c r="A67" s="564" t="s">
        <v>765</v>
      </c>
      <c r="B67" s="564"/>
      <c r="C67" s="564"/>
      <c r="D67" s="564"/>
      <c r="E67" s="564"/>
      <c r="F67" s="564"/>
      <c r="G67" s="564"/>
      <c r="H67" s="564"/>
      <c r="I67" s="564"/>
      <c r="J67" s="564"/>
      <c r="K67" s="564"/>
      <c r="L67" s="564"/>
      <c r="M67" s="564"/>
      <c r="N67" s="564"/>
    </row>
    <row r="68" spans="1:14">
      <c r="A68" s="537" t="s">
        <v>734</v>
      </c>
      <c r="B68" s="565" t="s">
        <v>766</v>
      </c>
      <c r="C68" s="566"/>
      <c r="D68" s="566"/>
      <c r="E68" s="566"/>
      <c r="F68" s="566"/>
      <c r="G68" s="566"/>
      <c r="H68" s="566"/>
      <c r="I68" s="566"/>
      <c r="J68" s="566"/>
      <c r="K68" s="566"/>
      <c r="L68" s="566"/>
      <c r="M68" s="567"/>
      <c r="N68" s="560" t="s">
        <v>736</v>
      </c>
    </row>
    <row r="69" spans="1:14">
      <c r="A69" s="538"/>
      <c r="B69" s="351">
        <v>10</v>
      </c>
      <c r="C69" s="352">
        <v>20</v>
      </c>
      <c r="D69" s="352">
        <v>50</v>
      </c>
      <c r="E69" s="352">
        <v>100</v>
      </c>
      <c r="F69" s="352">
        <v>200</v>
      </c>
      <c r="G69" s="352">
        <v>500</v>
      </c>
      <c r="H69" s="352">
        <v>1000</v>
      </c>
      <c r="I69" s="353">
        <v>2000</v>
      </c>
      <c r="J69" s="353"/>
      <c r="K69" s="353"/>
      <c r="L69" s="354"/>
      <c r="M69" s="355"/>
      <c r="N69" s="561"/>
    </row>
    <row r="70" spans="1:14">
      <c r="A70" s="361" t="s">
        <v>764</v>
      </c>
      <c r="B70" s="356">
        <v>0.26100000000000001</v>
      </c>
      <c r="C70" s="356">
        <v>0.23</v>
      </c>
      <c r="D70" s="356">
        <v>0.13100000000000001</v>
      </c>
      <c r="E70" s="356">
        <v>8.4000000000000005E-2</v>
      </c>
      <c r="F70" s="356">
        <v>7.3999999999999996E-2</v>
      </c>
      <c r="G70" s="356">
        <v>5.6000000000000001E-2</v>
      </c>
      <c r="H70" s="356">
        <v>0.04</v>
      </c>
      <c r="I70" s="357">
        <v>3.2000000000000001E-2</v>
      </c>
      <c r="J70" s="357"/>
      <c r="K70" s="357"/>
      <c r="L70" s="354"/>
      <c r="M70" s="355"/>
      <c r="N70" s="358">
        <f>IF($C$2&lt;=B$69,B70,IF($C$2&lt;=C$69,B70-($C$2-B$69)*(B70-C70)/(C$69-B$69),IF($C$2&lt;=D$69,C70-($C$2-C$69)*(C70-D70)/(D$69-C$69),IF($C$2&lt;=E$69,D70-($C$2-D$69)*(D70-E70)/(E$69-D$69),IF($C$2&lt;=F$69,E70-($C$2-E$69)*(E70-F70)/(F$69-E$69),IF($C$2&lt;=G$69,F70-($C$2-F$69)*(F70-G70)/(G$69-F$69),IF($C$2&lt;=H$69,G70-($C$2-G$69)*(G70-H70)/(H$69-G$69),IF($C$2&lt;=I$69,H70-($C$2-H$69)*(H70-I70)/(I$69-H$69),($C$2&lt;=J$69,I70-($C$2-I$69)*(I70-J70)/(J$69-I$69))))))))))</f>
        <v>0.26100000000000001</v>
      </c>
    </row>
    <row r="71" spans="1:14">
      <c r="A71" s="376"/>
      <c r="B71" s="359"/>
      <c r="C71" s="359"/>
      <c r="D71" s="359"/>
      <c r="E71" s="359"/>
      <c r="F71" s="359"/>
      <c r="G71" s="359"/>
      <c r="H71" s="359"/>
      <c r="I71" s="359"/>
      <c r="J71" s="359"/>
      <c r="K71" s="359"/>
      <c r="L71" s="359"/>
      <c r="M71" s="359"/>
      <c r="N71" s="349"/>
    </row>
    <row r="72" spans="1:14">
      <c r="A72" s="564" t="s">
        <v>767</v>
      </c>
      <c r="B72" s="564"/>
      <c r="C72" s="564"/>
      <c r="D72" s="564"/>
      <c r="E72" s="564"/>
      <c r="F72" s="564"/>
      <c r="G72" s="564"/>
      <c r="H72" s="564"/>
      <c r="I72" s="564"/>
      <c r="J72" s="564"/>
      <c r="K72" s="564"/>
      <c r="L72" s="564"/>
      <c r="M72" s="564"/>
      <c r="N72" s="564"/>
    </row>
    <row r="73" spans="1:14">
      <c r="A73" s="537" t="s">
        <v>734</v>
      </c>
      <c r="B73" s="565" t="s">
        <v>735</v>
      </c>
      <c r="C73" s="566"/>
      <c r="D73" s="566"/>
      <c r="E73" s="566"/>
      <c r="F73" s="566"/>
      <c r="G73" s="566"/>
      <c r="H73" s="566"/>
      <c r="I73" s="566"/>
      <c r="J73" s="566"/>
      <c r="K73" s="566"/>
      <c r="L73" s="566"/>
      <c r="M73" s="567"/>
      <c r="N73" s="560" t="s">
        <v>736</v>
      </c>
    </row>
    <row r="74" spans="1:14">
      <c r="A74" s="538"/>
      <c r="B74" s="351">
        <v>10</v>
      </c>
      <c r="C74" s="352">
        <v>20</v>
      </c>
      <c r="D74" s="352">
        <v>50</v>
      </c>
      <c r="E74" s="352">
        <v>100</v>
      </c>
      <c r="F74" s="352">
        <v>200</v>
      </c>
      <c r="G74" s="352">
        <v>500</v>
      </c>
      <c r="H74" s="352">
        <v>1000</v>
      </c>
      <c r="I74" s="352">
        <v>2000</v>
      </c>
      <c r="J74" s="352">
        <v>5000</v>
      </c>
      <c r="K74" s="362">
        <v>8000</v>
      </c>
      <c r="L74" s="354">
        <v>10000</v>
      </c>
      <c r="M74" s="355"/>
      <c r="N74" s="561"/>
    </row>
    <row r="75" spans="1:14">
      <c r="A75" s="361" t="s">
        <v>768</v>
      </c>
      <c r="B75" s="356">
        <v>3.2029999999999998</v>
      </c>
      <c r="C75" s="356">
        <v>2.7</v>
      </c>
      <c r="D75" s="356">
        <v>2.3559999999999999</v>
      </c>
      <c r="E75" s="356">
        <v>1.714</v>
      </c>
      <c r="F75" s="356">
        <v>1.272</v>
      </c>
      <c r="G75" s="356">
        <v>1.0029999999999999</v>
      </c>
      <c r="H75" s="356">
        <v>0.73099999999999998</v>
      </c>
      <c r="I75" s="356">
        <v>0.63600000000000001</v>
      </c>
      <c r="J75" s="356">
        <v>0.55000000000000004</v>
      </c>
      <c r="K75" s="366">
        <v>0.48</v>
      </c>
      <c r="L75" s="354">
        <v>0.438</v>
      </c>
      <c r="M75" s="355"/>
      <c r="N75" s="358">
        <f>IF($B$2&lt;=B$74,B75,IF($B$2&lt;=C$74,B75-($B$2-B$74)*(B75-C75)/(C$74-B$74),IF($B$2&lt;=D$74,C75-($B$2-C$74)*(C75-D75)/(D$74-C$74),IF($B$2&lt;=E$74,D75-($B$2-D$74)*(D75-E75)/(E$74-D$74),IF($B$2&lt;=F$74,E75-($B$2-E$74)*(E75-F75)/(F$74-E$74),IF($B$2&lt;=G$74,F75-($B$2-F$74)*(F75-G75)/(G$74-F$74),IF($B$2&lt;=H$74,G75-($B$2-G$74)*(G75-H75)/(H$74-G$74),IF($B$2&lt;=I$74,H75-($B$2-H$74)*(H75-I75)/(I$74-H$74),($B$2&lt;=J$74,I75-($B$2-I$74)*(I75-J75)/(J$74-I$74))))))))))</f>
        <v>3.2029999999999998</v>
      </c>
    </row>
    <row r="76" spans="1:14">
      <c r="A76" s="376"/>
      <c r="B76" s="359"/>
      <c r="C76" s="359"/>
      <c r="D76" s="359"/>
      <c r="E76" s="359"/>
      <c r="F76" s="359"/>
      <c r="G76" s="359"/>
      <c r="H76" s="359"/>
      <c r="I76" s="359"/>
      <c r="J76" s="359"/>
      <c r="K76" s="359"/>
      <c r="L76" s="359"/>
      <c r="M76" s="359"/>
      <c r="N76" s="349"/>
    </row>
    <row r="77" spans="1:14">
      <c r="A77" s="564" t="s">
        <v>769</v>
      </c>
      <c r="B77" s="564"/>
      <c r="C77" s="564"/>
      <c r="D77" s="564"/>
      <c r="E77" s="564"/>
      <c r="F77" s="564"/>
      <c r="G77" s="564"/>
      <c r="H77" s="564"/>
      <c r="I77" s="564"/>
      <c r="J77" s="564"/>
      <c r="K77" s="564"/>
      <c r="L77" s="564"/>
      <c r="M77" s="564"/>
      <c r="N77" s="564"/>
    </row>
    <row r="78" spans="1:14">
      <c r="A78" s="537" t="s">
        <v>734</v>
      </c>
      <c r="B78" s="565" t="s">
        <v>766</v>
      </c>
      <c r="C78" s="566"/>
      <c r="D78" s="566"/>
      <c r="E78" s="566"/>
      <c r="F78" s="566"/>
      <c r="G78" s="566"/>
      <c r="H78" s="566"/>
      <c r="I78" s="566"/>
      <c r="J78" s="566"/>
      <c r="K78" s="566"/>
      <c r="L78" s="566"/>
      <c r="M78" s="567"/>
      <c r="N78" s="560" t="s">
        <v>736</v>
      </c>
    </row>
    <row r="79" spans="1:14">
      <c r="A79" s="538"/>
      <c r="B79" s="351">
        <v>10</v>
      </c>
      <c r="C79" s="352">
        <v>20</v>
      </c>
      <c r="D79" s="352">
        <v>50</v>
      </c>
      <c r="E79" s="352">
        <v>100</v>
      </c>
      <c r="F79" s="352">
        <v>200</v>
      </c>
      <c r="G79" s="352">
        <v>500</v>
      </c>
      <c r="H79" s="352">
        <v>1000</v>
      </c>
      <c r="I79" s="352">
        <v>2000</v>
      </c>
      <c r="J79" s="352">
        <v>5000</v>
      </c>
      <c r="K79" s="362">
        <v>8000</v>
      </c>
      <c r="L79" s="354">
        <v>10000</v>
      </c>
      <c r="M79" s="355"/>
      <c r="N79" s="561"/>
    </row>
    <row r="80" spans="1:14">
      <c r="A80" s="361" t="s">
        <v>768</v>
      </c>
      <c r="B80" s="356">
        <v>0.67700000000000005</v>
      </c>
      <c r="C80" s="356">
        <v>0.57999999999999996</v>
      </c>
      <c r="D80" s="356">
        <v>0.48599999999999999</v>
      </c>
      <c r="E80" s="356">
        <v>0.32</v>
      </c>
      <c r="F80" s="356">
        <v>0.26100000000000001</v>
      </c>
      <c r="G80" s="356">
        <v>0.217</v>
      </c>
      <c r="H80" s="356">
        <v>0.14599999999999999</v>
      </c>
      <c r="I80" s="356">
        <v>0.127</v>
      </c>
      <c r="J80" s="356">
        <v>0.11</v>
      </c>
      <c r="K80" s="366">
        <v>9.1999999999999998E-2</v>
      </c>
      <c r="L80" s="354">
        <v>8.5000000000000006E-2</v>
      </c>
      <c r="M80" s="355"/>
      <c r="N80" s="358">
        <f>IF($C$2&lt;=B$79,B80,IF($C$2&lt;=C$79,B80-($C$2-B$79)*(B80-C80)/(C$79-B$79),IF($C$2&lt;=D$79,C80-($C$2-C$79)*(C80-D80)/(D$79-C$79),IF($C$2&lt;=E$79,D80-($C$2-D$79)*(D80-E80)/(E$79-D$79),IF($C$2&lt;=F$79,E80-($C$2-E$79)*(E80-F80)/(F$79-E$79),IF($C$2&lt;=G$79,F80-($C$2-F$79)*(F80-G80)/(G$79-F$79),IF($C$2&lt;=H$79,G80-($C$2-G$79)*(G80-H80)/(H$79-G$79),IF($C$2&lt;=I$79,H80-($C$2-H$79)*(H80-I80)/(I$79-H$79),($C$2&lt;=J$79,I80-($C$2-I$79)*(I80-J80)/(J$79-I$79))))))))))</f>
        <v>0.67700000000000005</v>
      </c>
    </row>
    <row r="81" spans="1:15">
      <c r="A81" s="376"/>
      <c r="B81" s="359"/>
      <c r="C81" s="359"/>
      <c r="D81" s="359"/>
      <c r="E81" s="359"/>
      <c r="F81" s="359"/>
      <c r="G81" s="359"/>
      <c r="H81" s="359"/>
      <c r="I81" s="359"/>
      <c r="J81" s="359"/>
      <c r="K81" s="359"/>
      <c r="L81" s="359"/>
      <c r="M81" s="359"/>
      <c r="N81" s="349"/>
    </row>
    <row r="82" spans="1:15">
      <c r="A82" s="564" t="s">
        <v>770</v>
      </c>
      <c r="B82" s="564"/>
      <c r="C82" s="564"/>
      <c r="D82" s="564"/>
      <c r="E82" s="564"/>
      <c r="F82" s="564"/>
      <c r="G82" s="564"/>
      <c r="H82" s="564"/>
      <c r="I82" s="564"/>
      <c r="J82" s="564"/>
      <c r="K82" s="564"/>
      <c r="L82" s="564"/>
      <c r="M82" s="564"/>
      <c r="N82" s="564"/>
    </row>
    <row r="83" spans="1:15">
      <c r="A83" s="537" t="s">
        <v>734</v>
      </c>
      <c r="B83" s="565" t="s">
        <v>771</v>
      </c>
      <c r="C83" s="566"/>
      <c r="D83" s="566"/>
      <c r="E83" s="566"/>
      <c r="F83" s="566"/>
      <c r="G83" s="566"/>
      <c r="H83" s="566"/>
      <c r="I83" s="566"/>
      <c r="J83" s="566"/>
      <c r="K83" s="566"/>
      <c r="L83" s="566"/>
      <c r="M83" s="566"/>
      <c r="N83" s="562" t="str">
        <f>I1</f>
        <v>Khảo sát
TKBVTC</v>
      </c>
      <c r="O83" s="562" t="str">
        <f>F1</f>
        <v>Khảo sát
BCNCKT</v>
      </c>
    </row>
    <row r="84" spans="1:15">
      <c r="A84" s="538"/>
      <c r="B84" s="351">
        <v>1</v>
      </c>
      <c r="C84" s="352">
        <v>5</v>
      </c>
      <c r="D84" s="352">
        <v>10</v>
      </c>
      <c r="E84" s="352">
        <v>20</v>
      </c>
      <c r="F84" s="352">
        <v>50</v>
      </c>
      <c r="G84" s="352"/>
      <c r="H84" s="352"/>
      <c r="I84" s="352"/>
      <c r="J84" s="352"/>
      <c r="K84" s="362"/>
      <c r="L84" s="354"/>
      <c r="M84" s="355"/>
      <c r="N84" s="563"/>
      <c r="O84" s="563"/>
    </row>
    <row r="85" spans="1:15">
      <c r="A85" s="361" t="s">
        <v>772</v>
      </c>
      <c r="B85" s="356">
        <v>4.0720000000000001</v>
      </c>
      <c r="C85" s="356">
        <v>3.5409999999999999</v>
      </c>
      <c r="D85" s="356">
        <v>3.0790000000000002</v>
      </c>
      <c r="E85" s="356">
        <v>2.7069999999999999</v>
      </c>
      <c r="F85" s="356">
        <v>2.3809999999999998</v>
      </c>
      <c r="G85" s="356"/>
      <c r="H85" s="356"/>
      <c r="I85" s="356"/>
      <c r="J85" s="356"/>
      <c r="K85" s="366"/>
      <c r="L85" s="354"/>
      <c r="M85" s="355"/>
      <c r="N85" s="358">
        <f>IF($I$2&lt;=B$84,B85,IF($I$2&lt;=C$84,B85-($I$2-B$84)*(B85-C85)/(C$84-B$84),IF($I$2&lt;=D$84,C85-($I$2-C$84)*(C85-D85)/(D$84-C$84),IF($I$2&lt;=E$84,D85-($I$2-D$84)*(D85-E85)/(E$84-D$84),IF($I$2&lt;=F$84,E85-($I$2-E$84)*(E85-F85)/(F$84-E$84),IF($I$2&lt;=G$84,F85-($I$2-F$84)*(F85-G85)/(G$84-F$84),IF($I$2&lt;=H$84,G85-($I$2-G$84)*(G85-H85)/(H$84-G$84),IF($I$2&lt;=I$84,H85-($I$2-H$84)*(H85-I85)/(I$84-H$84),($I$2&lt;=J$84,I85-($I$2-I$84)*(I85-J85)/(J$84-I$84))))))))))</f>
        <v>4.0720000000000001</v>
      </c>
      <c r="O85" s="358">
        <f>IF($F$2&lt;=B$84,B85,IF($F$2&lt;=C$84,B85-($F$2-B$84)*(B85-C85)/(C$84-B$84),IF($F$2&lt;=D$84,C85-($F$2-C$84)*(C85-D85)/(D$84-C$84),IF($F$2&lt;=E$84,D85-($F$2-D$84)*(D85-E85)/(E$84-D$84),IF($F$2&lt;=F$84,E85-($F$2-E$84)*(E85-F85)/(F$84-E$84),IF($F$2&lt;=G$84,F85-($F$2-F$84)*(F85-G85)/(G$84-F$84),IF($F$2&lt;=H$84,G85-($F$2-G$84)*(G85-H85)/(H$84-G$84),IF($F$2&lt;=I$84,H85-($F$2-H$84)*(H85-I85)/(I$84-H$84),($F$2&lt;=J$84,I85-($F$2-I$84)*(I85-J85)/(J$84-I$84))))))))))</f>
        <v>4.0720000000000001</v>
      </c>
    </row>
    <row r="86" spans="1:15">
      <c r="A86" s="376"/>
      <c r="B86" s="359"/>
      <c r="C86" s="359"/>
      <c r="D86" s="359"/>
      <c r="E86" s="359"/>
      <c r="F86" s="359"/>
      <c r="G86" s="359"/>
      <c r="H86" s="359"/>
      <c r="I86" s="359"/>
      <c r="J86" s="359"/>
      <c r="K86" s="359"/>
      <c r="L86" s="359"/>
      <c r="M86" s="359"/>
      <c r="N86" s="349"/>
    </row>
    <row r="87" spans="1:15">
      <c r="A87" s="564" t="s">
        <v>773</v>
      </c>
      <c r="B87" s="564"/>
      <c r="C87" s="564"/>
      <c r="D87" s="564"/>
      <c r="E87" s="564"/>
      <c r="F87" s="564"/>
      <c r="G87" s="564"/>
      <c r="H87" s="564"/>
      <c r="I87" s="564"/>
      <c r="J87" s="564"/>
      <c r="K87" s="564"/>
      <c r="L87" s="564"/>
      <c r="M87" s="564"/>
      <c r="N87" s="564"/>
    </row>
    <row r="88" spans="1:15">
      <c r="A88" s="537" t="s">
        <v>734</v>
      </c>
      <c r="B88" s="565" t="s">
        <v>774</v>
      </c>
      <c r="C88" s="566"/>
      <c r="D88" s="566"/>
      <c r="E88" s="566"/>
      <c r="F88" s="566"/>
      <c r="G88" s="566"/>
      <c r="H88" s="566"/>
      <c r="I88" s="566"/>
      <c r="J88" s="566"/>
      <c r="K88" s="566"/>
      <c r="L88" s="566"/>
      <c r="M88" s="567"/>
      <c r="N88" s="560" t="s">
        <v>736</v>
      </c>
    </row>
    <row r="89" spans="1:15">
      <c r="A89" s="538"/>
      <c r="B89" s="351">
        <v>100</v>
      </c>
      <c r="C89" s="352">
        <v>300</v>
      </c>
      <c r="D89" s="352">
        <v>500</v>
      </c>
      <c r="E89" s="352">
        <v>1000</v>
      </c>
      <c r="F89" s="353">
        <v>2000</v>
      </c>
      <c r="G89" s="353">
        <v>5000</v>
      </c>
      <c r="H89" s="377">
        <v>10000</v>
      </c>
      <c r="I89" s="352"/>
      <c r="J89" s="352"/>
      <c r="K89" s="362"/>
      <c r="L89" s="354"/>
      <c r="M89" s="355"/>
      <c r="N89" s="561"/>
    </row>
    <row r="90" spans="1:15">
      <c r="A90" s="361" t="s">
        <v>775</v>
      </c>
      <c r="B90" s="356">
        <v>0.109</v>
      </c>
      <c r="C90" s="356">
        <v>6.5000000000000002E-2</v>
      </c>
      <c r="D90" s="356">
        <v>5.2999999999999999E-2</v>
      </c>
      <c r="E90" s="356">
        <v>3.6999999999999998E-2</v>
      </c>
      <c r="F90" s="357">
        <v>3.4000000000000002E-2</v>
      </c>
      <c r="G90" s="357">
        <v>2.5000000000000001E-2</v>
      </c>
      <c r="H90" s="357">
        <v>0.02</v>
      </c>
      <c r="I90" s="356"/>
      <c r="J90" s="356"/>
      <c r="K90" s="366"/>
      <c r="L90" s="354"/>
      <c r="M90" s="355"/>
      <c r="N90" s="358">
        <f>IF($E$2&lt;=B$89,B90,IF($E$2&lt;=C$89,B90-($E$2-B$89)*(B90-C90)/(C$89-B$89),IF($E$2&lt;=D$89,C90-($E$2-C$89)*(C90-D90)/(D$89-C$89),IF($E$2&lt;=E$89,D90-($E$2-D$89)*(D90-E90)/(E$89-D$89),IF($E$2&lt;=F$89,E90-($E$2-E$89)*(E90-F90)/(F$89-E$89),IF($E$2&lt;=G$89,F90-($E$2-F$89)*(F90-G90)/(G$89-F$89),IF($E$2&lt;=H$89,G90-($E$2-G$89)*(G90-H90)/(H$89-G$89),IF($E$2&lt;=I$89,H90-($E$2-H$89)*(H90-I90)/(I$89-H$89),($E$2&lt;=J$89,I90-($E$2-I$89)*(I90-J90)/(J$89-I$89))))))))))</f>
        <v>0.109</v>
      </c>
    </row>
    <row r="91" spans="1:15">
      <c r="A91" s="376"/>
      <c r="B91" s="359"/>
      <c r="C91" s="359"/>
      <c r="D91" s="359"/>
      <c r="E91" s="359"/>
      <c r="F91" s="359"/>
      <c r="G91" s="359"/>
      <c r="H91" s="359"/>
      <c r="I91" s="359"/>
      <c r="J91" s="359"/>
      <c r="K91" s="359"/>
      <c r="L91" s="359"/>
      <c r="M91" s="359"/>
      <c r="N91" s="349"/>
    </row>
    <row r="92" spans="1:15" s="378" customFormat="1" ht="17.399999999999999">
      <c r="A92" s="568" t="s">
        <v>776</v>
      </c>
      <c r="B92" s="568"/>
      <c r="C92" s="568"/>
      <c r="D92" s="568"/>
      <c r="E92" s="568"/>
      <c r="F92" s="568"/>
      <c r="G92" s="568"/>
      <c r="H92" s="568"/>
      <c r="I92" s="568"/>
      <c r="J92" s="568"/>
      <c r="K92" s="568"/>
      <c r="L92" s="568"/>
      <c r="M92" s="568"/>
      <c r="N92" s="568"/>
    </row>
    <row r="93" spans="1:15" s="378" customFormat="1">
      <c r="A93" s="549" t="s">
        <v>777</v>
      </c>
      <c r="B93" s="549"/>
      <c r="C93" s="549"/>
      <c r="D93" s="549"/>
      <c r="E93" s="549"/>
      <c r="F93" s="549"/>
      <c r="G93" s="549"/>
      <c r="H93" s="549"/>
      <c r="I93" s="549"/>
      <c r="J93" s="549"/>
      <c r="K93" s="549"/>
      <c r="L93" s="549"/>
      <c r="M93" s="549"/>
      <c r="N93" s="549"/>
    </row>
    <row r="94" spans="1:15" s="378" customFormat="1">
      <c r="A94" s="550" t="s">
        <v>734</v>
      </c>
      <c r="B94" s="552" t="s">
        <v>735</v>
      </c>
      <c r="C94" s="553"/>
      <c r="D94" s="553"/>
      <c r="E94" s="553"/>
      <c r="F94" s="553"/>
      <c r="G94" s="553"/>
      <c r="H94" s="553"/>
      <c r="I94" s="553"/>
      <c r="J94" s="553"/>
      <c r="K94" s="553"/>
      <c r="L94" s="553"/>
      <c r="M94" s="554"/>
      <c r="N94" s="545" t="s">
        <v>736</v>
      </c>
    </row>
    <row r="95" spans="1:15" s="378" customFormat="1">
      <c r="A95" s="551"/>
      <c r="B95" s="379">
        <v>15</v>
      </c>
      <c r="C95" s="380">
        <v>50</v>
      </c>
      <c r="D95" s="380">
        <v>100</v>
      </c>
      <c r="E95" s="380">
        <v>200</v>
      </c>
      <c r="F95" s="380">
        <v>500</v>
      </c>
      <c r="G95" s="380">
        <v>1000</v>
      </c>
      <c r="H95" s="380">
        <v>2000</v>
      </c>
      <c r="I95" s="380">
        <v>5000</v>
      </c>
      <c r="J95" s="380">
        <v>8000</v>
      </c>
      <c r="K95" s="380"/>
      <c r="L95" s="380"/>
      <c r="M95" s="380"/>
      <c r="N95" s="546"/>
    </row>
    <row r="96" spans="1:15" s="378" customFormat="1">
      <c r="A96" s="381" t="s">
        <v>778</v>
      </c>
      <c r="B96" s="382">
        <v>0.109</v>
      </c>
      <c r="C96" s="382">
        <v>7.1999999999999995E-2</v>
      </c>
      <c r="D96" s="382">
        <v>5.5E-2</v>
      </c>
      <c r="E96" s="382">
        <v>4.2999999999999997E-2</v>
      </c>
      <c r="F96" s="382">
        <v>3.3000000000000002E-2</v>
      </c>
      <c r="G96" s="382">
        <v>2.5000000000000001E-2</v>
      </c>
      <c r="H96" s="382">
        <v>2.1000000000000001E-2</v>
      </c>
      <c r="I96" s="382">
        <v>1.6E-2</v>
      </c>
      <c r="J96" s="382">
        <v>1.4E-2</v>
      </c>
      <c r="K96" s="382"/>
      <c r="L96" s="382"/>
      <c r="M96" s="382"/>
      <c r="N96" s="383">
        <f>IF($B$2&lt;=B$95,B96,IF($B$2&lt;=C$95,B96-($B$2-B$95)*(B96-C96)/(C$95-B$95),IF($B$2&lt;=D$95,C96-($B$2-C$95)*(C96-D96)/(D$95-C$95),IF($B$2&lt;=E$95,D96-($B$2-D$95)*(D96-E96)/(E$95-D$95),IF($B$2&lt;=F$95,E96-($B$2-E$95)*(E96-F96)/(F$95-E$95),IF($B$2&lt;=G$95,F96-($B$2-F$95)*(F96-G96)/(G$95-F$95),IF($B$2&lt;=H$95,G96-($B$2-G$95)*(G96-H96)/(H$95-G$95),IF($B$2&lt;=I$95,H96-($B$2-H$95)*(H96-I96)/(I$95-H$95),($B$2&lt;=J$95,I96-($B$2-I$95)*(I96-J96)/(J$95-I$95))))))))))</f>
        <v>0.109</v>
      </c>
    </row>
    <row r="97" spans="1:14" s="378" customFormat="1">
      <c r="A97" s="381" t="s">
        <v>779</v>
      </c>
      <c r="B97" s="382">
        <v>0.106</v>
      </c>
      <c r="C97" s="382">
        <v>6.8000000000000005E-2</v>
      </c>
      <c r="D97" s="382">
        <v>5.3999999999999999E-2</v>
      </c>
      <c r="E97" s="382">
        <v>4.1000000000000002E-2</v>
      </c>
      <c r="F97" s="382">
        <v>3.1E-2</v>
      </c>
      <c r="G97" s="382">
        <v>2.4E-2</v>
      </c>
      <c r="H97" s="382">
        <v>0.02</v>
      </c>
      <c r="I97" s="382">
        <v>1.4E-2</v>
      </c>
      <c r="J97" s="382">
        <v>1.2E-2</v>
      </c>
      <c r="K97" s="382"/>
      <c r="L97" s="382"/>
      <c r="M97" s="382"/>
      <c r="N97" s="383">
        <f>IF($B$2&lt;=B$95,B97,IF($B$2&lt;=C$95,B97-($B$2-B$95)*(B97-C97)/(C$95-B$95),IF($B$2&lt;=D$95,C97-($B$2-C$95)*(C97-D97)/(D$95-C$95),IF($B$2&lt;=E$95,D97-($B$2-D$95)*(D97-E97)/(E$95-D$95),IF($B$2&lt;=F$95,E97-($B$2-E$95)*(E97-F97)/(F$95-E$95),IF($B$2&lt;=G$95,F97-($B$2-F$95)*(F97-G97)/(G$95-F$95),IF($B$2&lt;=H$95,G97-($B$2-G$95)*(G97-H97)/(H$95-G$95),IF($B$2&lt;=I$95,H97-($B$2-H$95)*(H97-I97)/(I$95-H$95),($B$2&lt;=J$95,I97-($B$2-I$95)*(I97-J97)/(J$95-I$95))))))))))</f>
        <v>0.106</v>
      </c>
    </row>
    <row r="98" spans="1:14" s="378" customFormat="1">
      <c r="A98" s="384"/>
      <c r="B98" s="385"/>
      <c r="C98" s="385"/>
      <c r="D98" s="385"/>
      <c r="E98" s="385"/>
      <c r="F98" s="385"/>
      <c r="G98" s="385"/>
      <c r="H98" s="385"/>
      <c r="I98" s="385"/>
      <c r="J98" s="385"/>
      <c r="K98" s="385"/>
      <c r="L98" s="385"/>
      <c r="M98" s="385"/>
      <c r="N98" s="386"/>
    </row>
    <row r="99" spans="1:14" s="378" customFormat="1">
      <c r="A99" s="555" t="s">
        <v>780</v>
      </c>
      <c r="B99" s="555"/>
      <c r="C99" s="555"/>
      <c r="D99" s="555"/>
      <c r="E99" s="555"/>
      <c r="F99" s="555"/>
      <c r="G99" s="555"/>
      <c r="H99" s="555"/>
      <c r="I99" s="555"/>
      <c r="J99" s="555"/>
      <c r="K99" s="555"/>
      <c r="L99" s="555"/>
      <c r="M99" s="555"/>
      <c r="N99" s="555"/>
    </row>
    <row r="100" spans="1:14" s="378" customFormat="1">
      <c r="A100" s="550" t="s">
        <v>734</v>
      </c>
      <c r="B100" s="552" t="s">
        <v>735</v>
      </c>
      <c r="C100" s="553"/>
      <c r="D100" s="553"/>
      <c r="E100" s="553"/>
      <c r="F100" s="553"/>
      <c r="G100" s="553"/>
      <c r="H100" s="553"/>
      <c r="I100" s="553"/>
      <c r="J100" s="553"/>
      <c r="K100" s="553"/>
      <c r="L100" s="553"/>
      <c r="M100" s="554"/>
      <c r="N100" s="545" t="s">
        <v>736</v>
      </c>
    </row>
    <row r="101" spans="1:14" s="378" customFormat="1">
      <c r="A101" s="551"/>
      <c r="B101" s="379">
        <v>15</v>
      </c>
      <c r="C101" s="380">
        <v>50</v>
      </c>
      <c r="D101" s="380">
        <v>100</v>
      </c>
      <c r="E101" s="380">
        <v>200</v>
      </c>
      <c r="F101" s="380">
        <v>500</v>
      </c>
      <c r="G101" s="380">
        <v>1000</v>
      </c>
      <c r="H101" s="380">
        <v>2000</v>
      </c>
      <c r="I101" s="380">
        <v>5000</v>
      </c>
      <c r="J101" s="380">
        <v>8000</v>
      </c>
      <c r="K101" s="380"/>
      <c r="L101" s="380"/>
      <c r="M101" s="380"/>
      <c r="N101" s="546"/>
    </row>
    <row r="102" spans="1:14" s="378" customFormat="1">
      <c r="A102" s="381" t="s">
        <v>778</v>
      </c>
      <c r="B102" s="387">
        <v>3.27E-2</v>
      </c>
      <c r="C102" s="387">
        <v>2.1600000000000001E-2</v>
      </c>
      <c r="D102" s="387">
        <v>1.6500000000000001E-2</v>
      </c>
      <c r="E102" s="387">
        <v>1.29E-2</v>
      </c>
      <c r="F102" s="387">
        <v>9.9000000000000008E-3</v>
      </c>
      <c r="G102" s="387">
        <v>7.4999999999999997E-3</v>
      </c>
      <c r="H102" s="387">
        <v>6.3E-3</v>
      </c>
      <c r="I102" s="387">
        <v>4.7999999999999996E-3</v>
      </c>
      <c r="J102" s="387">
        <v>4.1999999999999997E-3</v>
      </c>
      <c r="K102" s="382"/>
      <c r="L102" s="382"/>
      <c r="M102" s="382"/>
      <c r="N102" s="383">
        <f>IF($B$2&lt;=B$101,B102,IF($B$2&lt;=C$101,B102-($B$2-B$101)*(B102-C102)/(C$101-B$101),IF($B$2&lt;=D$101,C102-($B$2-C$101)*(C102-D102)/(D$101-C$101),IF($B$2&lt;=E$101,D102-($B$2-D$101)*(D102-E102)/(E$101-D$101),IF($B$2&lt;=F$101,E102-($B$2-E$101)*(E102-F102)/(F$101-E$101),IF($B$2&lt;=G$101,F102-($B$2-F$101)*(F102-G102)/(G$101-F$101),IF($B$2&lt;=H$101,G102-($B$2-G$101)*(G102-H102)/(H$101-G$101),IF($B$2&lt;=I$101,H102-($B$2-H$101)*(H102-I102)/(I$101-H$101),($B$2&lt;=J$101,I102-($B$2-I$101)*(I102-J102)/(J$101-I$101))))))))))</f>
        <v>3.27E-2</v>
      </c>
    </row>
    <row r="103" spans="1:14" s="378" customFormat="1">
      <c r="A103" s="381" t="s">
        <v>779</v>
      </c>
      <c r="B103" s="387">
        <v>3.1800000000000002E-2</v>
      </c>
      <c r="C103" s="387">
        <v>2.0400000000000001E-2</v>
      </c>
      <c r="D103" s="387">
        <v>1.6199999999999999E-2</v>
      </c>
      <c r="E103" s="387">
        <v>1.23E-2</v>
      </c>
      <c r="F103" s="387">
        <v>9.2999999999999992E-3</v>
      </c>
      <c r="G103" s="387">
        <v>7.1999999999999998E-3</v>
      </c>
      <c r="H103" s="387">
        <v>6.0000000000000001E-3</v>
      </c>
      <c r="I103" s="387">
        <v>4.1999999999999997E-3</v>
      </c>
      <c r="J103" s="387">
        <v>3.5999999999999999E-3</v>
      </c>
      <c r="K103" s="382"/>
      <c r="L103" s="382"/>
      <c r="M103" s="382"/>
      <c r="N103" s="383">
        <f>IF($B$2&lt;=B$101,B103,IF($B$2&lt;=C$101,B103-($B$2-B$101)*(B103-C103)/(C$101-B$101),IF($B$2&lt;=D$101,C103-($B$2-C$101)*(C103-D103)/(D$101-C$101),IF($B$2&lt;=E$101,D103-($B$2-D$101)*(D103-E103)/(E$101-D$101),IF($B$2&lt;=F$101,E103-($B$2-E$101)*(E103-F103)/(F$101-E$101),IF($B$2&lt;=G$101,F103-($B$2-F$101)*(F103-G103)/(G$101-F$101),IF($B$2&lt;=H$101,G103-($B$2-G$101)*(G103-H103)/(H$101-G$101),IF($B$2&lt;=I$101,H103-($B$2-H$101)*(H103-I103)/(I$101-H$101),($B$2&lt;=J$101,I103-($B$2-I$101)*(I103-J103)/(J$101-I$101))))))))))</f>
        <v>3.1800000000000002E-2</v>
      </c>
    </row>
    <row r="104" spans="1:14" s="378" customFormat="1">
      <c r="A104" s="388"/>
      <c r="B104" s="389"/>
      <c r="C104" s="389"/>
      <c r="D104" s="389"/>
      <c r="E104" s="389"/>
      <c r="F104" s="389"/>
      <c r="G104" s="389"/>
      <c r="H104" s="389"/>
      <c r="I104" s="389"/>
      <c r="J104" s="389"/>
      <c r="K104" s="389"/>
      <c r="L104" s="389"/>
      <c r="M104" s="389"/>
      <c r="N104" s="390"/>
    </row>
    <row r="105" spans="1:14" ht="17.399999999999999">
      <c r="A105" s="536" t="s">
        <v>781</v>
      </c>
      <c r="B105" s="536"/>
      <c r="C105" s="536"/>
      <c r="D105" s="536"/>
      <c r="E105" s="536"/>
      <c r="F105" s="536"/>
      <c r="G105" s="536"/>
      <c r="H105" s="536"/>
      <c r="I105" s="536"/>
      <c r="J105" s="536"/>
      <c r="K105" s="536"/>
      <c r="L105" s="536"/>
      <c r="M105" s="536"/>
      <c r="N105" s="536"/>
    </row>
    <row r="106" spans="1:14">
      <c r="A106" s="556" t="s">
        <v>782</v>
      </c>
      <c r="B106" s="556"/>
      <c r="C106" s="556"/>
      <c r="D106" s="556"/>
      <c r="E106" s="556"/>
      <c r="F106" s="556"/>
      <c r="G106" s="556"/>
      <c r="H106" s="556"/>
      <c r="I106" s="556"/>
      <c r="J106" s="556"/>
      <c r="K106" s="556"/>
      <c r="L106" s="556"/>
      <c r="M106" s="556"/>
      <c r="N106" s="556"/>
    </row>
    <row r="107" spans="1:14">
      <c r="A107" s="537" t="s">
        <v>734</v>
      </c>
      <c r="B107" s="557" t="s">
        <v>783</v>
      </c>
      <c r="C107" s="558"/>
      <c r="D107" s="558"/>
      <c r="E107" s="558"/>
      <c r="F107" s="558"/>
      <c r="G107" s="558"/>
      <c r="H107" s="558"/>
      <c r="I107" s="558"/>
      <c r="J107" s="558"/>
      <c r="K107" s="558"/>
      <c r="L107" s="558"/>
      <c r="M107" s="559"/>
      <c r="N107" s="560" t="s">
        <v>736</v>
      </c>
    </row>
    <row r="108" spans="1:14">
      <c r="A108" s="538"/>
      <c r="B108" s="363">
        <v>5</v>
      </c>
      <c r="C108" s="352">
        <v>10</v>
      </c>
      <c r="D108" s="352">
        <v>50</v>
      </c>
      <c r="E108" s="352">
        <v>100</v>
      </c>
      <c r="F108" s="352">
        <v>500</v>
      </c>
      <c r="G108" s="352">
        <v>1000</v>
      </c>
      <c r="H108" s="352">
        <v>10000</v>
      </c>
      <c r="I108" s="352"/>
      <c r="J108" s="352"/>
      <c r="K108" s="352"/>
      <c r="L108" s="352"/>
      <c r="M108" s="352"/>
      <c r="N108" s="561"/>
    </row>
    <row r="109" spans="1:14">
      <c r="A109" s="355" t="s">
        <v>784</v>
      </c>
      <c r="B109" s="391">
        <v>0.95</v>
      </c>
      <c r="C109" s="391">
        <v>0.65</v>
      </c>
      <c r="D109" s="391">
        <v>0.47499999999999998</v>
      </c>
      <c r="E109" s="391">
        <v>0.375</v>
      </c>
      <c r="F109" s="391">
        <v>0.22500000000000001</v>
      </c>
      <c r="G109" s="391">
        <v>0.15</v>
      </c>
      <c r="H109" s="391">
        <v>0.08</v>
      </c>
      <c r="I109" s="356"/>
      <c r="J109" s="356"/>
      <c r="K109" s="356"/>
      <c r="L109" s="356"/>
      <c r="M109" s="356"/>
      <c r="N109" s="392">
        <f>IF($D$2&lt;=B$108,B109,IF($D$2&lt;=C$108,B109-($D$2-B$108)*(B109-C109)/(C$108-B$108),IF($D$2&lt;=D$108,C109-($D$2-C$108)*(C109-D109)/(D$108-C$108),IF($D$2&lt;=E$108,D109-($D$2-D$108)*(D109-E109)/(E$108-D$108),IF($D$2&lt;=F$108,E109-($D$2-E$108)*(E109-F109)/(F$108-E$108),IF($D$2&lt;=G$108,F109-($D$2-F$108)*(F109-G109)/(G$108-F$108),IF($D$2&lt;=H$108,G109-($D$2-G$108)*(G109-H109)/(H$108-G$108),IF($D$2&lt;=I$108,H109-($D$2-H$108)*(H109-I109)/(I$108-H$108),($D$2&lt;=J$108,I109-($D$2-I$108)*(I109-J109)/(J$108-I$108))))))))))</f>
        <v>0.78902000000000005</v>
      </c>
    </row>
    <row r="110" spans="1:14">
      <c r="A110" s="355" t="s">
        <v>785</v>
      </c>
      <c r="B110" s="391">
        <v>1.6</v>
      </c>
      <c r="C110" s="391">
        <v>1.075</v>
      </c>
      <c r="D110" s="391">
        <v>0.75</v>
      </c>
      <c r="E110" s="391">
        <v>0.57499999999999996</v>
      </c>
      <c r="F110" s="391">
        <v>0.32500000000000001</v>
      </c>
      <c r="G110" s="391">
        <v>0.215</v>
      </c>
      <c r="H110" s="391">
        <v>0.115</v>
      </c>
      <c r="I110" s="356"/>
      <c r="J110" s="356"/>
      <c r="K110" s="356"/>
      <c r="L110" s="356"/>
      <c r="M110" s="356"/>
      <c r="N110" s="392">
        <f>IF($D$2&lt;=B$108,B110,IF($D$2&lt;=C$108,B110-($D$2-B$108)*(B110-C110)/(C$108-B$108),IF($D$2&lt;=D$108,C110-($D$2-C$108)*(C110-D110)/(D$108-C$108),IF($D$2&lt;=E$108,D110-($D$2-D$108)*(D110-E110)/(E$108-D$108),IF($D$2&lt;=F$108,E110-($D$2-E$108)*(E110-F110)/(F$108-E$108),IF($D$2&lt;=G$108,F110-($D$2-F$108)*(F110-G110)/(G$108-F$108),IF($D$2&lt;=H$108,G110-($D$2-G$108)*(G110-H110)/(H$108-G$108),IF($D$2&lt;=I$108,H110-($D$2-H$108)*(H110-I110)/(I$108-H$108),($D$2&lt;=J$108,I110-($D$2-I$108)*(I110-J110)/(J$108-I$108))))))))))</f>
        <v>1.3182849999999999</v>
      </c>
    </row>
    <row r="111" spans="1:14">
      <c r="B111" s="393"/>
      <c r="C111" s="393"/>
      <c r="D111" s="393"/>
      <c r="E111" s="393"/>
      <c r="F111" s="393"/>
      <c r="G111" s="393"/>
      <c r="H111" s="393"/>
      <c r="I111" s="393"/>
      <c r="J111" s="393"/>
      <c r="K111" s="393"/>
      <c r="L111" s="393"/>
      <c r="M111" s="393"/>
    </row>
    <row r="112" spans="1:14" ht="17.399999999999999">
      <c r="A112" s="548" t="s">
        <v>786</v>
      </c>
      <c r="B112" s="548"/>
      <c r="C112" s="548"/>
      <c r="D112" s="548"/>
      <c r="E112" s="548"/>
      <c r="F112" s="548"/>
      <c r="G112" s="548"/>
      <c r="H112" s="548"/>
      <c r="I112" s="548"/>
      <c r="J112" s="548"/>
      <c r="K112" s="548"/>
      <c r="L112" s="548"/>
      <c r="M112" s="548"/>
      <c r="N112" s="548"/>
    </row>
    <row r="113" spans="1:14">
      <c r="A113" s="539" t="s">
        <v>787</v>
      </c>
      <c r="B113" s="539"/>
      <c r="C113" s="539"/>
      <c r="D113" s="539"/>
      <c r="E113" s="539"/>
      <c r="F113" s="539"/>
      <c r="G113" s="539"/>
      <c r="H113" s="539"/>
      <c r="I113" s="539"/>
      <c r="J113" s="539"/>
      <c r="K113" s="539"/>
      <c r="L113" s="539"/>
      <c r="M113" s="539"/>
      <c r="N113" s="539"/>
    </row>
    <row r="114" spans="1:14">
      <c r="A114" s="540" t="s">
        <v>734</v>
      </c>
      <c r="B114" s="542" t="s">
        <v>783</v>
      </c>
      <c r="C114" s="543"/>
      <c r="D114" s="543"/>
      <c r="E114" s="543"/>
      <c r="F114" s="543"/>
      <c r="G114" s="543"/>
      <c r="H114" s="543"/>
      <c r="I114" s="543"/>
      <c r="J114" s="543"/>
      <c r="K114" s="543"/>
      <c r="L114" s="543"/>
      <c r="M114" s="544"/>
      <c r="N114" s="545" t="s">
        <v>736</v>
      </c>
    </row>
    <row r="115" spans="1:14">
      <c r="A115" s="541"/>
      <c r="B115" s="394">
        <v>15</v>
      </c>
      <c r="C115" s="395">
        <v>25</v>
      </c>
      <c r="D115" s="395">
        <v>50</v>
      </c>
      <c r="E115" s="395">
        <v>100</v>
      </c>
      <c r="F115" s="395">
        <v>200</v>
      </c>
      <c r="G115" s="395">
        <v>500</v>
      </c>
      <c r="H115" s="396">
        <v>1000</v>
      </c>
      <c r="I115" s="396">
        <v>2000</v>
      </c>
      <c r="J115" s="396">
        <v>5000</v>
      </c>
      <c r="K115" s="395" t="s">
        <v>788</v>
      </c>
      <c r="L115" s="395"/>
      <c r="M115" s="395"/>
      <c r="N115" s="546"/>
    </row>
    <row r="116" spans="1:14">
      <c r="A116" s="397" t="s">
        <v>789</v>
      </c>
      <c r="B116" s="398">
        <v>1.9E-2</v>
      </c>
      <c r="C116" s="398">
        <v>1.7000000000000001E-2</v>
      </c>
      <c r="D116" s="398">
        <v>1.4999999999999999E-2</v>
      </c>
      <c r="E116" s="399">
        <v>1.2500000000000001E-2</v>
      </c>
      <c r="F116" s="398">
        <v>0.01</v>
      </c>
      <c r="G116" s="399">
        <v>7.4999999999999997E-3</v>
      </c>
      <c r="H116" s="399">
        <v>4.7000000000000002E-3</v>
      </c>
      <c r="I116" s="395">
        <v>2.5000000000000001E-3</v>
      </c>
      <c r="J116" s="399">
        <v>2E-3</v>
      </c>
      <c r="K116" s="399">
        <v>1E-3</v>
      </c>
      <c r="L116" s="399"/>
      <c r="M116" s="399"/>
      <c r="N116" s="400">
        <f>IF($D$2&lt;=B$115,B116,IF($D$2&lt;=C$115,B116-($D$2-B$115)*(B116-C116)/(C$115-B$115),IF($D$2&lt;=D$115,C116-($D$2-C$115)*(C116-D116)/(D$115-C$115),IF($D$2&lt;=E$115,D116-($D$2-D$115)*(D116-E116)/(E$115-D$115),IF($D$2&lt;=F$115,E116-($D$2-E$115)*(E116-F116)/(F$115-E$115),IF($D$2&lt;=G$115,F116-($D$2-F$115)*(F116-G116)/(G$115-F$115),IF($D$2&lt;=H$115,G116-($D$2-G$115)*(G116-H116)/(H$115-G$115),IF($D$2&lt;=I$115,H116-($D$2-H$115)*(H116-I116)/(I$115-H$115),($D$2&lt;=J$115,I116-($D$2-I$115)*(I116-J116)/(J$115-I$115))))))))))</f>
        <v>1.9E-2</v>
      </c>
    </row>
    <row r="118" spans="1:14" ht="17.399999999999999">
      <c r="A118" s="536" t="s">
        <v>790</v>
      </c>
      <c r="B118" s="536"/>
      <c r="C118" s="536"/>
      <c r="D118" s="536"/>
      <c r="E118" s="536"/>
      <c r="F118" s="536"/>
      <c r="G118" s="536"/>
      <c r="H118" s="536"/>
      <c r="I118" s="536"/>
      <c r="J118" s="536"/>
      <c r="K118" s="536"/>
      <c r="L118" s="536"/>
      <c r="M118" s="536"/>
      <c r="N118" s="536"/>
    </row>
    <row r="119" spans="1:14">
      <c r="A119" s="401"/>
    </row>
    <row r="120" spans="1:14">
      <c r="A120" s="402" t="s">
        <v>734</v>
      </c>
      <c r="B120" s="403" t="s">
        <v>9</v>
      </c>
    </row>
    <row r="121" spans="1:14">
      <c r="A121" s="361" t="s">
        <v>791</v>
      </c>
      <c r="B121" s="392">
        <v>20</v>
      </c>
    </row>
    <row r="123" spans="1:14" ht="17.399999999999999">
      <c r="A123" s="547" t="s">
        <v>792</v>
      </c>
      <c r="B123" s="547"/>
      <c r="C123" s="547"/>
      <c r="D123" s="547"/>
      <c r="E123" s="547"/>
      <c r="F123" s="547"/>
      <c r="G123" s="547"/>
      <c r="H123" s="547"/>
      <c r="I123" s="547"/>
      <c r="J123" s="547"/>
      <c r="K123" s="547"/>
      <c r="L123" s="547"/>
      <c r="M123" s="547"/>
      <c r="N123" s="547"/>
    </row>
    <row r="124" spans="1:14">
      <c r="A124" s="404"/>
      <c r="B124" s="404"/>
      <c r="C124" s="404"/>
      <c r="D124" s="404"/>
      <c r="E124" s="404"/>
      <c r="F124" s="404"/>
      <c r="G124" s="404"/>
      <c r="H124" s="404"/>
      <c r="I124" s="404"/>
      <c r="J124" s="404"/>
      <c r="K124" s="404"/>
      <c r="L124" s="404"/>
      <c r="M124" s="404"/>
      <c r="N124" s="405"/>
    </row>
    <row r="125" spans="1:14">
      <c r="A125" s="397" t="s">
        <v>197</v>
      </c>
      <c r="B125" s="406" t="s">
        <v>793</v>
      </c>
      <c r="C125" s="407"/>
      <c r="D125" s="406" t="s">
        <v>794</v>
      </c>
      <c r="E125" s="408"/>
      <c r="F125" s="407"/>
      <c r="G125" s="409" t="s">
        <v>795</v>
      </c>
      <c r="H125" s="410">
        <v>1000000</v>
      </c>
      <c r="I125" s="404"/>
      <c r="J125" s="404"/>
      <c r="K125" s="404"/>
      <c r="L125" s="404"/>
      <c r="M125" s="404"/>
      <c r="N125" s="405"/>
    </row>
    <row r="126" spans="1:14">
      <c r="A126" s="411" t="s">
        <v>9</v>
      </c>
      <c r="B126" s="412">
        <v>0.05</v>
      </c>
      <c r="C126" s="413"/>
      <c r="D126" s="412">
        <v>0.05</v>
      </c>
      <c r="E126" s="408"/>
      <c r="F126" s="407"/>
      <c r="G126" s="409" t="s">
        <v>796</v>
      </c>
      <c r="H126" s="410">
        <v>50000000</v>
      </c>
      <c r="I126" s="404"/>
      <c r="J126" s="404"/>
      <c r="K126" s="404"/>
      <c r="L126" s="404"/>
      <c r="M126" s="404"/>
      <c r="N126" s="405"/>
    </row>
    <row r="128" spans="1:14" ht="17.399999999999999">
      <c r="A128" s="536" t="s">
        <v>797</v>
      </c>
      <c r="B128" s="536"/>
      <c r="C128" s="536"/>
      <c r="D128" s="536"/>
      <c r="E128" s="536"/>
      <c r="F128" s="536"/>
      <c r="G128" s="536"/>
      <c r="H128" s="536"/>
      <c r="I128" s="536"/>
      <c r="J128" s="536"/>
      <c r="K128" s="536"/>
      <c r="L128" s="536"/>
      <c r="M128" s="536"/>
      <c r="N128" s="536"/>
    </row>
    <row r="130" spans="1:5">
      <c r="A130" s="537" t="s">
        <v>734</v>
      </c>
      <c r="B130" s="537" t="s">
        <v>798</v>
      </c>
      <c r="C130" s="414" t="s">
        <v>799</v>
      </c>
      <c r="D130" s="415"/>
      <c r="E130" s="537" t="s">
        <v>800</v>
      </c>
    </row>
    <row r="131" spans="1:5">
      <c r="A131" s="538"/>
      <c r="B131" s="538"/>
      <c r="C131" s="416" t="s">
        <v>801</v>
      </c>
      <c r="D131" s="352" t="s">
        <v>802</v>
      </c>
      <c r="E131" s="538"/>
    </row>
    <row r="132" spans="1:5">
      <c r="A132" s="417" t="s">
        <v>9</v>
      </c>
      <c r="B132" s="392">
        <v>1</v>
      </c>
      <c r="C132" s="355">
        <v>0.03</v>
      </c>
      <c r="D132" s="415">
        <v>0.01</v>
      </c>
      <c r="E132" s="418">
        <f>SUM(B132:D132)</f>
        <v>1.04</v>
      </c>
    </row>
  </sheetData>
  <mergeCells count="99">
    <mergeCell ref="A4:N4"/>
    <mergeCell ref="A5:N5"/>
    <mergeCell ref="A7:N7"/>
    <mergeCell ref="A8:A9"/>
    <mergeCell ref="B8:M8"/>
    <mergeCell ref="N8:N9"/>
    <mergeCell ref="A23:A24"/>
    <mergeCell ref="B23:M23"/>
    <mergeCell ref="N23:N24"/>
    <mergeCell ref="A12:N12"/>
    <mergeCell ref="A13:A14"/>
    <mergeCell ref="B13:M13"/>
    <mergeCell ref="N13:N14"/>
    <mergeCell ref="A16:N16"/>
    <mergeCell ref="A17:N17"/>
    <mergeCell ref="A18:A19"/>
    <mergeCell ref="B18:M18"/>
    <mergeCell ref="N18:N19"/>
    <mergeCell ref="A21:N21"/>
    <mergeCell ref="A22:N22"/>
    <mergeCell ref="A26:N26"/>
    <mergeCell ref="A27:N27"/>
    <mergeCell ref="A28:N28"/>
    <mergeCell ref="A29:A30"/>
    <mergeCell ref="B29:M29"/>
    <mergeCell ref="N29:N30"/>
    <mergeCell ref="A47:N47"/>
    <mergeCell ref="A36:N36"/>
    <mergeCell ref="A37:N37"/>
    <mergeCell ref="A38:A39"/>
    <mergeCell ref="B38:M38"/>
    <mergeCell ref="N38:N39"/>
    <mergeCell ref="A41:N41"/>
    <mergeCell ref="A42:N42"/>
    <mergeCell ref="A43:A44"/>
    <mergeCell ref="B43:M43"/>
    <mergeCell ref="N43:N44"/>
    <mergeCell ref="A46:N46"/>
    <mergeCell ref="A48:A49"/>
    <mergeCell ref="B48:M48"/>
    <mergeCell ref="N48:N49"/>
    <mergeCell ref="A52:N52"/>
    <mergeCell ref="A53:A54"/>
    <mergeCell ref="B53:M53"/>
    <mergeCell ref="N53:N54"/>
    <mergeCell ref="A73:A74"/>
    <mergeCell ref="B73:M73"/>
    <mergeCell ref="N73:N74"/>
    <mergeCell ref="A57:N57"/>
    <mergeCell ref="A58:A59"/>
    <mergeCell ref="B58:M58"/>
    <mergeCell ref="N58:R58"/>
    <mergeCell ref="A62:N62"/>
    <mergeCell ref="A63:A64"/>
    <mergeCell ref="B63:M63"/>
    <mergeCell ref="N63:N64"/>
    <mergeCell ref="A67:N67"/>
    <mergeCell ref="A68:A69"/>
    <mergeCell ref="B68:M68"/>
    <mergeCell ref="N68:N69"/>
    <mergeCell ref="A72:N72"/>
    <mergeCell ref="A92:N92"/>
    <mergeCell ref="A77:N77"/>
    <mergeCell ref="A78:A79"/>
    <mergeCell ref="B78:M78"/>
    <mergeCell ref="N78:N79"/>
    <mergeCell ref="A82:N82"/>
    <mergeCell ref="A83:A84"/>
    <mergeCell ref="B83:M83"/>
    <mergeCell ref="N83:N84"/>
    <mergeCell ref="O83:O84"/>
    <mergeCell ref="A87:N87"/>
    <mergeCell ref="A88:A89"/>
    <mergeCell ref="B88:M88"/>
    <mergeCell ref="N88:N89"/>
    <mergeCell ref="A112:N112"/>
    <mergeCell ref="A93:N93"/>
    <mergeCell ref="A94:A95"/>
    <mergeCell ref="B94:M94"/>
    <mergeCell ref="N94:N95"/>
    <mergeCell ref="A99:N99"/>
    <mergeCell ref="A100:A101"/>
    <mergeCell ref="B100:M100"/>
    <mergeCell ref="N100:N101"/>
    <mergeCell ref="A105:N105"/>
    <mergeCell ref="A106:N106"/>
    <mergeCell ref="A107:A108"/>
    <mergeCell ref="B107:M107"/>
    <mergeCell ref="N107:N108"/>
    <mergeCell ref="A128:N128"/>
    <mergeCell ref="A130:A131"/>
    <mergeCell ref="B130:B131"/>
    <mergeCell ref="E130:E131"/>
    <mergeCell ref="A113:N113"/>
    <mergeCell ref="A114:A115"/>
    <mergeCell ref="B114:M114"/>
    <mergeCell ref="N114:N115"/>
    <mergeCell ref="A118:N118"/>
    <mergeCell ref="A123:N12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
  <sheetViews>
    <sheetView workbookViewId="0"/>
  </sheetViews>
  <sheetFormatPr defaultColWidth="10" defaultRowHeight="15" customHeight="1"/>
  <cols>
    <col min="1" max="13" width="10" style="26" customWidth="1"/>
    <col min="14"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
  <sheetViews>
    <sheetView workbookViewId="0"/>
  </sheetViews>
  <sheetFormatPr defaultColWidth="10" defaultRowHeight="15" customHeight="1"/>
  <cols>
    <col min="1" max="2" width="10" style="26" customWidth="1"/>
    <col min="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
  <sheetViews>
    <sheetView workbookViewId="0"/>
  </sheetViews>
  <sheetFormatPr defaultColWidth="10" defaultRowHeight="15" customHeight="1"/>
  <cols>
    <col min="1" max="21" width="10" style="26" customWidth="1"/>
    <col min="22"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
  <sheetViews>
    <sheetView workbookViewId="0"/>
  </sheetViews>
  <sheetFormatPr defaultColWidth="10" defaultRowHeight="15" customHeight="1"/>
  <cols>
    <col min="1" max="22" width="10" style="26" customWidth="1"/>
    <col min="2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
  <sheetViews>
    <sheetView workbookViewId="0"/>
  </sheetViews>
  <sheetFormatPr defaultColWidth="10" defaultRowHeight="15" customHeight="1"/>
  <cols>
    <col min="1" max="16" width="10" style="26" customWidth="1"/>
    <col min="17" max="16384" width="10" style="26"/>
  </cols>
  <sheetData/>
  <pageMargins left="1.0208333333333333" right="0" top="0.80208333333333337" bottom="0.80208333333333337" header="0.40625" footer="0.40625"/>
  <pageSetup paperSize="0" orientation="landscape" blackAndWhite="1" useFirstPageNumber="1"/>
  <headerFooter>
    <oddFooter>&amp;C&amp;P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
  <sheetViews>
    <sheetView workbookViewId="0"/>
  </sheetViews>
  <sheetFormatPr defaultColWidth="10" defaultRowHeight="15" customHeight="1"/>
  <cols>
    <col min="1" max="22" width="10" style="26" customWidth="1"/>
    <col min="23" max="16384" width="10" style="26"/>
  </cols>
  <sheetData/>
  <pageMargins left="0.65625" right="0" top="0.80208333333333337" bottom="0.80208333333333337" header="0.40625" footer="0.40625"/>
  <pageSetup paperSize="0" orientation="landscape" blackAndWhite="1" useFirstPageNumber="1"/>
  <headerFooter>
    <oddFooter>&amp;C&amp;P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E1:Z1"/>
  <sheetViews>
    <sheetView workbookViewId="0"/>
  </sheetViews>
  <sheetFormatPr defaultColWidth="10" defaultRowHeight="15" customHeight="1"/>
  <cols>
    <col min="1" max="4" width="10" style="26" customWidth="1"/>
    <col min="5" max="7" width="10" style="26" hidden="1" customWidth="1"/>
    <col min="8" max="13" width="10" style="26" customWidth="1"/>
    <col min="14" max="14" width="10" style="26" hidden="1" customWidth="1"/>
    <col min="15" max="16" width="10" style="26" customWidth="1"/>
    <col min="17" max="17" width="10" style="26" hidden="1" customWidth="1"/>
    <col min="18" max="18" width="10" style="26" customWidth="1"/>
    <col min="19" max="20" width="10" style="26" hidden="1" customWidth="1"/>
    <col min="21" max="22" width="10" style="26" customWidth="1"/>
    <col min="23" max="26" width="10" style="26" hidden="1" customWidth="1"/>
    <col min="27" max="32" width="10" style="26" customWidth="1"/>
    <col min="33"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
  <sheetViews>
    <sheetView workbookViewId="0"/>
  </sheetViews>
  <sheetFormatPr defaultColWidth="10" defaultRowHeight="15" customHeight="1"/>
  <cols>
    <col min="1" max="16" width="10" style="26" customWidth="1"/>
    <col min="17"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F1:L1"/>
  <sheetViews>
    <sheetView workbookViewId="0"/>
  </sheetViews>
  <sheetFormatPr defaultColWidth="10" defaultRowHeight="15" customHeight="1"/>
  <cols>
    <col min="1" max="5" width="10" style="26" customWidth="1"/>
    <col min="6" max="8" width="10" style="26" hidden="1" customWidth="1"/>
    <col min="9" max="10" width="10" style="26" customWidth="1"/>
    <col min="11" max="12" width="10" style="26" hidden="1" customWidth="1"/>
    <col min="13" max="16" width="10" style="26" customWidth="1"/>
    <col min="17"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
  <sheetViews>
    <sheetView workbookViewId="0"/>
  </sheetViews>
  <sheetFormatPr defaultColWidth="10" defaultRowHeight="15" customHeight="1"/>
  <cols>
    <col min="1" max="14" width="10" style="26" customWidth="1"/>
    <col min="15"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
  <sheetViews>
    <sheetView workbookViewId="0"/>
  </sheetViews>
  <sheetFormatPr defaultColWidth="10" defaultRowHeight="15" customHeight="1"/>
  <cols>
    <col min="1" max="7" width="10" style="26" customWidth="1"/>
    <col min="8" max="16384" width="10" style="26"/>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
  <sheetViews>
    <sheetView workbookViewId="0"/>
  </sheetViews>
  <sheetFormatPr defaultColWidth="10" defaultRowHeight="15" customHeight="1"/>
  <cols>
    <col min="1" max="2" width="10" style="26" customWidth="1"/>
    <col min="3" max="16384" width="10" style="26"/>
  </cols>
  <sheetData/>
  <pageMargins left="0.20833333333333334" right="0" top="0.80208333333333337" bottom="0.80208333333333337" header="0.40625" footer="0.40625"/>
  <pageSetup paperSize="0" orientation="landscape" blackAndWhite="1" useFirstPageNumber="1"/>
  <headerFooter>
    <oddFooter>&amp;C&amp;P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
  <sheetViews>
    <sheetView workbookViewId="0"/>
  </sheetViews>
  <sheetFormatPr defaultColWidth="10" defaultRowHeight="15" customHeight="1"/>
  <cols>
    <col min="1" max="2" width="10" style="26" customWidth="1"/>
    <col min="3" max="16384" width="10" style="26"/>
  </cols>
  <sheetData/>
  <pageMargins left="0.20833333333333334" right="0" top="0.80208333333333337" bottom="0.80208333333333337" header="0.40625" footer="0.40625"/>
  <pageSetup paperSize="0" orientation="landscape" blackAndWhite="1" useFirstPageNumber="1"/>
  <headerFooter>
    <oddFooter>&amp;C&amp;P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
  <sheetViews>
    <sheetView workbookViewId="0"/>
  </sheetViews>
  <sheetFormatPr defaultColWidth="10" defaultRowHeight="15" customHeight="1"/>
  <sheetData/>
  <sheetProtection sheet="1"/>
  <pageMargins left="1.1875" right="0" top="0.80208333333333337" bottom="0.80208333333333337" header="0.40625" footer="0.40625"/>
  <pageSetup paperSize="0" orientation="landscape" blackAndWhite="1" useFirstPageNumber="1"/>
  <headerFooter>
    <oddFooter>&amp;C&amp;P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
  <sheetViews>
    <sheetView workbookViewId="0"/>
  </sheetViews>
  <sheetFormatPr defaultColWidth="10" defaultRowHeight="15" customHeight="1"/>
  <cols>
    <col min="1" max="2" width="10" style="151" customWidth="1"/>
    <col min="3" max="16384" width="10" style="151"/>
  </cols>
  <sheetData/>
  <pageMargins left="1.1875" right="0" top="0.80208333333333337" bottom="0.80208333333333337" header="0.40625" footer="0.40625"/>
  <pageSetup paperSize="0" orientation="landscape" blackAndWhite="1" useFirstPageNumber="1"/>
  <headerFooter>
    <oddFooter>&amp;C&amp;P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79"/>
  <sheetViews>
    <sheetView workbookViewId="0"/>
  </sheetViews>
  <sheetFormatPr defaultColWidth="10" defaultRowHeight="15" customHeight="1"/>
  <cols>
    <col min="1" max="1" width="24.625" style="26" customWidth="1"/>
    <col min="2" max="3" width="29" style="26" customWidth="1"/>
    <col min="4" max="4" width="26.625" style="26" customWidth="1"/>
    <col min="5" max="5" width="22.875" style="26" customWidth="1"/>
    <col min="6" max="6" width="27.875" style="26" customWidth="1"/>
    <col min="7" max="7" width="26" style="26" customWidth="1"/>
    <col min="8" max="8" width="26.375" style="26" customWidth="1"/>
    <col min="9" max="9" width="20.375" style="26" customWidth="1"/>
    <col min="10" max="10" width="33.875" style="26" customWidth="1"/>
    <col min="11" max="11" width="18" style="26" customWidth="1"/>
    <col min="12" max="12" width="14.875" style="26" customWidth="1"/>
    <col min="13" max="13" width="11.625" style="26" customWidth="1"/>
    <col min="14" max="14" width="16.375" style="26" customWidth="1"/>
    <col min="15" max="15" width="17" style="26" customWidth="1"/>
    <col min="16" max="16" width="21.5" style="26" customWidth="1"/>
    <col min="17" max="17" width="12.625" style="26" customWidth="1"/>
    <col min="18" max="18" width="12.5" style="26" customWidth="1"/>
    <col min="19" max="19" width="20" style="26" customWidth="1"/>
    <col min="20" max="20" width="20.875" style="26" customWidth="1"/>
    <col min="21" max="21" width="13.875" style="26" customWidth="1"/>
    <col min="22" max="22" width="14.625" style="26" customWidth="1"/>
    <col min="23" max="25" width="10" style="26" customWidth="1"/>
    <col min="26" max="16384" width="10" style="26"/>
  </cols>
  <sheetData>
    <row r="1" spans="1:23" ht="15" customHeight="1">
      <c r="A1" s="579" t="s">
        <v>414</v>
      </c>
      <c r="B1" s="513"/>
      <c r="C1" s="513"/>
      <c r="D1" s="513"/>
      <c r="E1" s="513"/>
      <c r="F1" s="513"/>
    </row>
    <row r="2" spans="1:23" ht="15" customHeight="1">
      <c r="A2" s="152" t="s">
        <v>403</v>
      </c>
      <c r="B2" s="26" t="s">
        <v>325</v>
      </c>
      <c r="C2" s="26" t="s">
        <v>330</v>
      </c>
      <c r="D2" s="26" t="s">
        <v>336</v>
      </c>
      <c r="E2" s="26" t="s">
        <v>415</v>
      </c>
      <c r="F2" s="26" t="s">
        <v>416</v>
      </c>
      <c r="G2" s="26" t="s">
        <v>417</v>
      </c>
      <c r="H2" s="26" t="s">
        <v>418</v>
      </c>
      <c r="I2" s="26" t="s">
        <v>419</v>
      </c>
      <c r="J2" s="26" t="s">
        <v>420</v>
      </c>
      <c r="K2" s="26" t="s">
        <v>421</v>
      </c>
      <c r="L2" s="26" t="s">
        <v>422</v>
      </c>
      <c r="M2" s="26" t="s">
        <v>423</v>
      </c>
      <c r="N2" s="26" t="s">
        <v>424</v>
      </c>
      <c r="O2" s="26" t="s">
        <v>425</v>
      </c>
      <c r="P2" s="26" t="s">
        <v>426</v>
      </c>
      <c r="Q2" s="26" t="s">
        <v>427</v>
      </c>
      <c r="R2" s="26" t="s">
        <v>428</v>
      </c>
      <c r="S2" s="26" t="s">
        <v>429</v>
      </c>
      <c r="T2" s="26" t="s">
        <v>430</v>
      </c>
      <c r="U2" s="26" t="s">
        <v>431</v>
      </c>
      <c r="V2" s="26" t="s">
        <v>432</v>
      </c>
      <c r="W2" s="26" t="s">
        <v>433</v>
      </c>
    </row>
    <row r="3" spans="1:23" ht="15" customHeight="1">
      <c r="A3" s="26" t="s">
        <v>434</v>
      </c>
      <c r="B3" s="26" t="s">
        <v>435</v>
      </c>
      <c r="C3" s="26" t="s">
        <v>436</v>
      </c>
      <c r="D3" s="26" t="s">
        <v>437</v>
      </c>
      <c r="E3" s="26" t="s">
        <v>438</v>
      </c>
      <c r="F3" s="26" t="s">
        <v>439</v>
      </c>
      <c r="G3" s="26" t="s">
        <v>440</v>
      </c>
      <c r="H3" s="26" t="s">
        <v>441</v>
      </c>
      <c r="I3" s="26" t="s">
        <v>442</v>
      </c>
      <c r="J3" s="26" t="s">
        <v>443</v>
      </c>
      <c r="K3" s="26" t="s">
        <v>444</v>
      </c>
      <c r="L3" s="26" t="s">
        <v>445</v>
      </c>
      <c r="M3" s="26" t="s">
        <v>446</v>
      </c>
      <c r="N3" s="26" t="s">
        <v>447</v>
      </c>
    </row>
    <row r="4" spans="1:23" ht="15" customHeight="1">
      <c r="A4" s="26" t="s">
        <v>417</v>
      </c>
      <c r="B4" s="26" t="s">
        <v>420</v>
      </c>
      <c r="C4" s="26" t="s">
        <v>423</v>
      </c>
      <c r="D4" s="26" t="s">
        <v>426</v>
      </c>
      <c r="E4" s="26" t="s">
        <v>429</v>
      </c>
      <c r="F4" s="26" t="s">
        <v>448</v>
      </c>
      <c r="G4" s="26" t="s">
        <v>449</v>
      </c>
      <c r="H4" s="26" t="s">
        <v>450</v>
      </c>
      <c r="I4" s="26" t="s">
        <v>451</v>
      </c>
      <c r="J4" s="26" t="s">
        <v>452</v>
      </c>
      <c r="K4" s="26" t="s">
        <v>453</v>
      </c>
      <c r="L4" s="26" t="s">
        <v>454</v>
      </c>
    </row>
    <row r="5" spans="1:23" ht="15" customHeight="1">
      <c r="A5" s="513" t="s">
        <v>455</v>
      </c>
      <c r="B5" s="513"/>
      <c r="C5" s="513"/>
      <c r="D5" s="513"/>
      <c r="E5" s="513"/>
      <c r="F5" s="513"/>
    </row>
    <row r="6" spans="1:23" ht="15" customHeight="1">
      <c r="A6" s="26" t="s">
        <v>456</v>
      </c>
      <c r="B6" s="26" t="s">
        <v>457</v>
      </c>
      <c r="C6" s="26" t="s">
        <v>458</v>
      </c>
      <c r="D6" s="26" t="s">
        <v>459</v>
      </c>
      <c r="E6" s="26" t="s">
        <v>460</v>
      </c>
      <c r="F6" s="26" t="s">
        <v>461</v>
      </c>
      <c r="G6" s="26" t="s">
        <v>462</v>
      </c>
      <c r="H6" s="26" t="s">
        <v>463</v>
      </c>
      <c r="I6" s="26" t="s">
        <v>464</v>
      </c>
      <c r="J6" s="26" t="s">
        <v>465</v>
      </c>
      <c r="K6" s="26" t="s">
        <v>466</v>
      </c>
    </row>
    <row r="7" spans="1:23" ht="17.25" customHeight="1">
      <c r="A7" s="26" t="s">
        <v>1</v>
      </c>
      <c r="B7" s="26" t="s">
        <v>467</v>
      </c>
      <c r="E7" s="153" t="s">
        <v>325</v>
      </c>
      <c r="F7" s="26" t="s">
        <v>325</v>
      </c>
      <c r="G7" s="26" t="s">
        <v>336</v>
      </c>
      <c r="H7" s="26" t="s">
        <v>330</v>
      </c>
      <c r="I7" s="26" t="s">
        <v>468</v>
      </c>
      <c r="J7" s="154" t="s">
        <v>429</v>
      </c>
      <c r="K7" s="26" t="s">
        <v>469</v>
      </c>
      <c r="L7" s="26" t="s">
        <v>325</v>
      </c>
      <c r="M7" s="26" t="s">
        <v>325</v>
      </c>
      <c r="N7" s="26" t="s">
        <v>325</v>
      </c>
    </row>
    <row r="8" spans="1:23" ht="15" customHeight="1">
      <c r="A8" s="579" t="s">
        <v>470</v>
      </c>
      <c r="B8" s="513"/>
      <c r="C8" s="513"/>
      <c r="D8" s="513"/>
      <c r="E8" s="513"/>
      <c r="F8" s="513"/>
    </row>
    <row r="9" spans="1:23" ht="15" customHeight="1">
      <c r="A9" s="26" t="s">
        <v>471</v>
      </c>
      <c r="B9" s="26" t="s">
        <v>24</v>
      </c>
      <c r="C9" s="26" t="s">
        <v>84</v>
      </c>
      <c r="D9" s="26" t="s">
        <v>472</v>
      </c>
      <c r="E9" s="26" t="s">
        <v>473</v>
      </c>
    </row>
    <row r="10" spans="1:23" ht="15" customHeight="1">
      <c r="A10" s="26" t="s">
        <v>50</v>
      </c>
      <c r="B10" s="26" t="s">
        <v>47</v>
      </c>
      <c r="C10" s="26" t="s">
        <v>474</v>
      </c>
    </row>
    <row r="11" spans="1:23" ht="15" customHeight="1">
      <c r="A11" s="513" t="s">
        <v>436</v>
      </c>
      <c r="B11" s="513"/>
      <c r="C11" s="513"/>
      <c r="D11" s="513"/>
      <c r="E11" s="513"/>
      <c r="F11" s="513"/>
    </row>
    <row r="12" spans="1:23" ht="15" customHeight="1">
      <c r="A12" s="26" t="s">
        <v>475</v>
      </c>
      <c r="B12" s="26" t="s">
        <v>476</v>
      </c>
      <c r="C12" s="26" t="s">
        <v>477</v>
      </c>
    </row>
    <row r="14" spans="1:23" ht="15" customHeight="1">
      <c r="A14" s="513" t="s">
        <v>437</v>
      </c>
      <c r="B14" s="513"/>
      <c r="C14" s="513"/>
      <c r="D14" s="513"/>
      <c r="E14" s="513"/>
      <c r="F14" s="513"/>
    </row>
    <row r="15" spans="1:23" ht="15" customHeight="1">
      <c r="A15" s="26" t="s">
        <v>461</v>
      </c>
      <c r="B15" s="26" t="s">
        <v>478</v>
      </c>
      <c r="C15" s="26" t="s">
        <v>479</v>
      </c>
    </row>
    <row r="17" spans="1:6" ht="15" customHeight="1">
      <c r="A17" s="513" t="s">
        <v>438</v>
      </c>
      <c r="B17" s="513"/>
      <c r="C17" s="513"/>
      <c r="D17" s="513"/>
      <c r="E17" s="513"/>
      <c r="F17" s="513"/>
    </row>
    <row r="18" spans="1:6" ht="15" customHeight="1">
      <c r="A18" s="26" t="s">
        <v>480</v>
      </c>
      <c r="B18" s="26" t="s">
        <v>481</v>
      </c>
    </row>
    <row r="19" spans="1:6" ht="15" customHeight="1">
      <c r="A19" s="26" t="s">
        <v>482</v>
      </c>
      <c r="B19" s="26" t="s">
        <v>0</v>
      </c>
    </row>
    <row r="20" spans="1:6" ht="15" customHeight="1">
      <c r="A20" s="26" t="s">
        <v>483</v>
      </c>
      <c r="B20" s="26" t="s">
        <v>81</v>
      </c>
    </row>
    <row r="21" spans="1:6" ht="15" customHeight="1">
      <c r="A21" s="26" t="s">
        <v>484</v>
      </c>
      <c r="B21" s="26" t="s">
        <v>485</v>
      </c>
    </row>
    <row r="22" spans="1:6" ht="15" customHeight="1">
      <c r="A22" s="26" t="s">
        <v>486</v>
      </c>
      <c r="B22" s="26" t="s">
        <v>231</v>
      </c>
    </row>
    <row r="23" spans="1:6" ht="15" customHeight="1">
      <c r="A23" s="26" t="s">
        <v>487</v>
      </c>
      <c r="B23" s="26" t="s">
        <v>244</v>
      </c>
    </row>
    <row r="24" spans="1:6" ht="15" customHeight="1">
      <c r="A24" s="26" t="s">
        <v>488</v>
      </c>
      <c r="B24" s="26" t="s">
        <v>489</v>
      </c>
    </row>
    <row r="25" spans="1:6" ht="15" customHeight="1">
      <c r="A25" s="26" t="s">
        <v>490</v>
      </c>
      <c r="B25" s="26" t="s">
        <v>320</v>
      </c>
    </row>
    <row r="26" spans="1:6" ht="15" customHeight="1">
      <c r="A26" s="26" t="s">
        <v>491</v>
      </c>
      <c r="B26" s="26" t="s">
        <v>368</v>
      </c>
    </row>
    <row r="27" spans="1:6" ht="15" customHeight="1">
      <c r="A27" s="26" t="s">
        <v>492</v>
      </c>
      <c r="B27" s="26" t="s">
        <v>493</v>
      </c>
    </row>
    <row r="28" spans="1:6" ht="15" customHeight="1">
      <c r="A28" s="26" t="s">
        <v>494</v>
      </c>
      <c r="B28" s="26" t="s">
        <v>495</v>
      </c>
    </row>
    <row r="29" spans="1:6" ht="15" customHeight="1">
      <c r="A29" s="26" t="s">
        <v>475</v>
      </c>
      <c r="B29" s="26" t="s">
        <v>496</v>
      </c>
    </row>
    <row r="30" spans="1:6" ht="15" customHeight="1">
      <c r="A30" s="26" t="s">
        <v>497</v>
      </c>
      <c r="B30" s="26" t="s">
        <v>498</v>
      </c>
    </row>
    <row r="31" spans="1:6" ht="15" customHeight="1">
      <c r="A31" s="26" t="s">
        <v>499</v>
      </c>
      <c r="B31" s="26" t="s">
        <v>500</v>
      </c>
    </row>
    <row r="32" spans="1:6" ht="15" customHeight="1">
      <c r="A32" s="26" t="s">
        <v>501</v>
      </c>
      <c r="B32" s="26" t="s">
        <v>502</v>
      </c>
    </row>
    <row r="33" spans="1:7" ht="15" customHeight="1">
      <c r="A33" s="513" t="s">
        <v>439</v>
      </c>
      <c r="B33" s="513"/>
      <c r="C33" s="513"/>
      <c r="D33" s="513"/>
      <c r="E33" s="513"/>
      <c r="F33" s="513"/>
    </row>
    <row r="34" spans="1:7" ht="15" customHeight="1">
      <c r="A34" s="26" t="s">
        <v>503</v>
      </c>
      <c r="B34" s="26" t="s">
        <v>504</v>
      </c>
      <c r="C34" s="26" t="s">
        <v>505</v>
      </c>
      <c r="D34" s="26" t="s">
        <v>506</v>
      </c>
      <c r="E34" s="26" t="s">
        <v>507</v>
      </c>
      <c r="F34" s="26" t="s">
        <v>508</v>
      </c>
      <c r="G34" s="26" t="s">
        <v>509</v>
      </c>
    </row>
    <row r="35" spans="1:7" ht="15" customHeight="1">
      <c r="A35" s="26" t="s">
        <v>510</v>
      </c>
      <c r="B35" s="26" t="s">
        <v>511</v>
      </c>
      <c r="C35" s="26" t="s">
        <v>421</v>
      </c>
      <c r="D35" s="26" t="s">
        <v>403</v>
      </c>
      <c r="E35" s="26" t="s">
        <v>403</v>
      </c>
      <c r="F35" s="26" t="s">
        <v>403</v>
      </c>
      <c r="G35" s="26" t="s">
        <v>403</v>
      </c>
    </row>
    <row r="36" spans="1:7" ht="15" customHeight="1">
      <c r="A36" s="26" t="s">
        <v>378</v>
      </c>
      <c r="B36" s="26" t="s">
        <v>511</v>
      </c>
      <c r="C36" s="26" t="s">
        <v>421</v>
      </c>
      <c r="D36" s="26" t="s">
        <v>403</v>
      </c>
      <c r="E36" s="26" t="s">
        <v>325</v>
      </c>
      <c r="F36" s="26" t="s">
        <v>403</v>
      </c>
      <c r="G36" s="26" t="s">
        <v>403</v>
      </c>
    </row>
    <row r="37" spans="1:7" ht="15" customHeight="1">
      <c r="A37" s="26" t="s">
        <v>512</v>
      </c>
      <c r="B37" s="26" t="s">
        <v>511</v>
      </c>
      <c r="C37" s="26" t="s">
        <v>421</v>
      </c>
      <c r="D37" s="26" t="s">
        <v>325</v>
      </c>
      <c r="E37" s="26" t="s">
        <v>403</v>
      </c>
      <c r="F37" s="26" t="s">
        <v>403</v>
      </c>
      <c r="G37" s="26" t="s">
        <v>403</v>
      </c>
    </row>
    <row r="38" spans="1:7" ht="15" customHeight="1">
      <c r="A38" s="26" t="s">
        <v>444</v>
      </c>
      <c r="B38" s="26" t="s">
        <v>513</v>
      </c>
      <c r="C38" s="26" t="s">
        <v>421</v>
      </c>
      <c r="D38" s="26" t="s">
        <v>325</v>
      </c>
      <c r="E38" s="26" t="s">
        <v>403</v>
      </c>
      <c r="F38" s="26" t="s">
        <v>403</v>
      </c>
      <c r="G38" s="26" t="s">
        <v>403</v>
      </c>
    </row>
    <row r="39" spans="1:7" ht="15" customHeight="1">
      <c r="A39" s="26" t="s">
        <v>514</v>
      </c>
      <c r="B39" s="26" t="s">
        <v>513</v>
      </c>
      <c r="C39" s="26" t="s">
        <v>422</v>
      </c>
      <c r="D39" s="26" t="s">
        <v>325</v>
      </c>
      <c r="E39" s="26" t="s">
        <v>403</v>
      </c>
      <c r="F39" s="26" t="s">
        <v>403</v>
      </c>
      <c r="G39" s="26" t="s">
        <v>403</v>
      </c>
    </row>
    <row r="40" spans="1:7" ht="15" customHeight="1">
      <c r="A40" s="26" t="s">
        <v>515</v>
      </c>
      <c r="B40" s="26" t="s">
        <v>513</v>
      </c>
      <c r="C40" s="26" t="s">
        <v>422</v>
      </c>
      <c r="D40" s="26" t="s">
        <v>325</v>
      </c>
      <c r="E40" s="26" t="s">
        <v>403</v>
      </c>
      <c r="F40" s="26" t="s">
        <v>403</v>
      </c>
      <c r="G40" s="26" t="s">
        <v>403</v>
      </c>
    </row>
    <row r="41" spans="1:7" ht="15" customHeight="1">
      <c r="A41" s="26" t="s">
        <v>456</v>
      </c>
      <c r="B41" s="26" t="s">
        <v>513</v>
      </c>
      <c r="C41" s="26" t="s">
        <v>423</v>
      </c>
      <c r="D41" s="26" t="s">
        <v>325</v>
      </c>
      <c r="E41" s="26" t="s">
        <v>403</v>
      </c>
      <c r="F41" s="26" t="s">
        <v>403</v>
      </c>
      <c r="G41" s="26" t="s">
        <v>403</v>
      </c>
    </row>
    <row r="42" spans="1:7" ht="15" customHeight="1">
      <c r="A42" s="26" t="s">
        <v>516</v>
      </c>
      <c r="B42" s="26" t="s">
        <v>513</v>
      </c>
      <c r="C42" s="26" t="s">
        <v>426</v>
      </c>
      <c r="D42" s="26" t="s">
        <v>325</v>
      </c>
      <c r="E42" s="26" t="s">
        <v>403</v>
      </c>
      <c r="F42" s="26" t="s">
        <v>403</v>
      </c>
      <c r="G42" s="26" t="s">
        <v>403</v>
      </c>
    </row>
    <row r="43" spans="1:7" ht="15" customHeight="1">
      <c r="A43" s="513" t="s">
        <v>440</v>
      </c>
      <c r="B43" s="513"/>
      <c r="C43" s="513"/>
      <c r="D43" s="513"/>
      <c r="E43" s="513"/>
      <c r="F43" s="513"/>
    </row>
    <row r="44" spans="1:7" ht="15" customHeight="1">
      <c r="A44" s="26" t="s">
        <v>503</v>
      </c>
      <c r="B44" s="26" t="s">
        <v>517</v>
      </c>
      <c r="C44" s="26" t="s">
        <v>518</v>
      </c>
      <c r="D44" s="26" t="s">
        <v>358</v>
      </c>
      <c r="E44" s="26" t="s">
        <v>519</v>
      </c>
    </row>
    <row r="45" spans="1:7" ht="15" customHeight="1">
      <c r="A45" s="26" t="s">
        <v>510</v>
      </c>
      <c r="B45" s="26" t="s">
        <v>520</v>
      </c>
      <c r="C45" s="26" t="s">
        <v>403</v>
      </c>
      <c r="D45" s="26" t="s">
        <v>403</v>
      </c>
      <c r="E45" s="26" t="s">
        <v>403</v>
      </c>
    </row>
    <row r="46" spans="1:7" ht="15" customHeight="1">
      <c r="A46" s="26" t="s">
        <v>378</v>
      </c>
      <c r="B46" s="26" t="s">
        <v>520</v>
      </c>
      <c r="C46" s="26" t="s">
        <v>403</v>
      </c>
      <c r="D46" s="26" t="s">
        <v>403</v>
      </c>
      <c r="E46" s="26" t="s">
        <v>520</v>
      </c>
    </row>
    <row r="47" spans="1:7" ht="15" customHeight="1">
      <c r="A47" s="26" t="s">
        <v>521</v>
      </c>
      <c r="B47" s="26" t="s">
        <v>520</v>
      </c>
      <c r="C47" s="26" t="s">
        <v>520</v>
      </c>
      <c r="D47" s="26" t="s">
        <v>403</v>
      </c>
      <c r="E47" s="26" t="s">
        <v>403</v>
      </c>
    </row>
    <row r="48" spans="1:7" ht="15" customHeight="1">
      <c r="A48" s="26" t="s">
        <v>13</v>
      </c>
      <c r="B48" s="26" t="s">
        <v>520</v>
      </c>
      <c r="C48" s="26" t="s">
        <v>403</v>
      </c>
      <c r="D48" s="26" t="s">
        <v>403</v>
      </c>
      <c r="E48" s="26" t="s">
        <v>520</v>
      </c>
    </row>
    <row r="49" spans="1:9" ht="15" customHeight="1">
      <c r="A49" s="26" t="s">
        <v>522</v>
      </c>
      <c r="B49" s="26" t="s">
        <v>520</v>
      </c>
      <c r="C49" s="26" t="s">
        <v>523</v>
      </c>
      <c r="D49" s="26" t="s">
        <v>524</v>
      </c>
      <c r="E49" s="26" t="s">
        <v>524</v>
      </c>
    </row>
    <row r="50" spans="1:9" ht="15" customHeight="1">
      <c r="A50" s="26" t="s">
        <v>512</v>
      </c>
      <c r="B50" s="26" t="s">
        <v>520</v>
      </c>
      <c r="C50" s="26" t="s">
        <v>525</v>
      </c>
      <c r="D50" s="26" t="s">
        <v>403</v>
      </c>
      <c r="E50" s="26" t="s">
        <v>403</v>
      </c>
    </row>
    <row r="51" spans="1:9" ht="15" customHeight="1">
      <c r="A51" s="26" t="s">
        <v>444</v>
      </c>
      <c r="B51" s="26" t="s">
        <v>520</v>
      </c>
      <c r="C51" s="26" t="s">
        <v>403</v>
      </c>
      <c r="D51" s="26" t="s">
        <v>403</v>
      </c>
      <c r="E51" s="26" t="s">
        <v>526</v>
      </c>
    </row>
    <row r="52" spans="1:9" ht="15" customHeight="1">
      <c r="A52" s="513" t="s">
        <v>441</v>
      </c>
      <c r="B52" s="513"/>
      <c r="C52" s="513"/>
      <c r="D52" s="513"/>
      <c r="E52" s="513"/>
      <c r="F52" s="513"/>
    </row>
    <row r="53" spans="1:9" ht="15" customHeight="1">
      <c r="A53" s="26" t="s">
        <v>516</v>
      </c>
      <c r="B53" s="26" t="s">
        <v>504</v>
      </c>
      <c r="C53" s="26" t="s">
        <v>505</v>
      </c>
      <c r="D53" s="26" t="s">
        <v>506</v>
      </c>
      <c r="E53" s="26" t="s">
        <v>507</v>
      </c>
      <c r="F53" s="26" t="s">
        <v>508</v>
      </c>
      <c r="G53" s="26" t="s">
        <v>509</v>
      </c>
      <c r="H53" s="26" t="s">
        <v>527</v>
      </c>
      <c r="I53" s="26" t="s">
        <v>528</v>
      </c>
    </row>
    <row r="54" spans="1:9" ht="15" customHeight="1">
      <c r="A54" s="26" t="s">
        <v>483</v>
      </c>
      <c r="B54" s="26" t="s">
        <v>529</v>
      </c>
      <c r="C54" s="26" t="s">
        <v>422</v>
      </c>
      <c r="D54" s="26" t="s">
        <v>403</v>
      </c>
      <c r="E54" s="26" t="s">
        <v>403</v>
      </c>
      <c r="F54" s="26" t="s">
        <v>403</v>
      </c>
      <c r="G54" s="26" t="s">
        <v>403</v>
      </c>
      <c r="H54" s="26" t="s">
        <v>513</v>
      </c>
      <c r="I54" s="26" t="s">
        <v>422</v>
      </c>
    </row>
    <row r="55" spans="1:9" ht="15" customHeight="1">
      <c r="A55" s="26" t="s">
        <v>484</v>
      </c>
      <c r="B55" s="26" t="s">
        <v>529</v>
      </c>
      <c r="C55" s="26" t="s">
        <v>422</v>
      </c>
      <c r="D55" s="26" t="s">
        <v>403</v>
      </c>
      <c r="E55" s="26" t="s">
        <v>403</v>
      </c>
      <c r="F55" s="26" t="s">
        <v>403</v>
      </c>
      <c r="G55" s="26" t="s">
        <v>403</v>
      </c>
      <c r="H55" s="26" t="s">
        <v>513</v>
      </c>
      <c r="I55" s="26" t="s">
        <v>422</v>
      </c>
    </row>
    <row r="56" spans="1:9" ht="15" customHeight="1">
      <c r="A56" s="26" t="s">
        <v>486</v>
      </c>
      <c r="B56" s="26" t="s">
        <v>529</v>
      </c>
      <c r="C56" s="26" t="s">
        <v>422</v>
      </c>
      <c r="D56" s="26" t="s">
        <v>403</v>
      </c>
      <c r="E56" s="26" t="s">
        <v>403</v>
      </c>
      <c r="F56" s="26" t="s">
        <v>403</v>
      </c>
      <c r="G56" s="26" t="s">
        <v>403</v>
      </c>
      <c r="H56" s="26" t="s">
        <v>513</v>
      </c>
      <c r="I56" s="26" t="s">
        <v>422</v>
      </c>
    </row>
    <row r="57" spans="1:9" ht="15" customHeight="1">
      <c r="A57" s="26" t="s">
        <v>487</v>
      </c>
      <c r="B57" s="26" t="s">
        <v>529</v>
      </c>
      <c r="C57" s="26" t="s">
        <v>422</v>
      </c>
      <c r="D57" s="26" t="s">
        <v>403</v>
      </c>
      <c r="E57" s="26" t="s">
        <v>403</v>
      </c>
      <c r="F57" s="26" t="s">
        <v>403</v>
      </c>
      <c r="G57" s="26" t="s">
        <v>403</v>
      </c>
      <c r="H57" s="26" t="s">
        <v>513</v>
      </c>
      <c r="I57" s="26" t="s">
        <v>422</v>
      </c>
    </row>
    <row r="58" spans="1:9" ht="15" customHeight="1">
      <c r="A58" s="26" t="s">
        <v>488</v>
      </c>
      <c r="B58" s="26" t="s">
        <v>529</v>
      </c>
      <c r="C58" s="26" t="s">
        <v>422</v>
      </c>
      <c r="D58" s="26" t="s">
        <v>403</v>
      </c>
      <c r="E58" s="26" t="s">
        <v>403</v>
      </c>
      <c r="F58" s="26" t="s">
        <v>403</v>
      </c>
      <c r="G58" s="26" t="s">
        <v>403</v>
      </c>
      <c r="H58" s="26" t="s">
        <v>513</v>
      </c>
      <c r="I58" s="26" t="s">
        <v>422</v>
      </c>
    </row>
    <row r="59" spans="1:9" ht="15" customHeight="1">
      <c r="A59" s="26" t="s">
        <v>490</v>
      </c>
      <c r="B59" s="26" t="s">
        <v>529</v>
      </c>
      <c r="C59" s="26" t="s">
        <v>422</v>
      </c>
      <c r="D59" s="26" t="s">
        <v>403</v>
      </c>
      <c r="E59" s="26" t="s">
        <v>403</v>
      </c>
      <c r="F59" s="26" t="s">
        <v>403</v>
      </c>
      <c r="G59" s="26" t="s">
        <v>403</v>
      </c>
      <c r="H59" s="26" t="s">
        <v>513</v>
      </c>
      <c r="I59" s="26" t="s">
        <v>422</v>
      </c>
    </row>
    <row r="60" spans="1:9" ht="15" customHeight="1">
      <c r="A60" s="26" t="s">
        <v>491</v>
      </c>
      <c r="B60" s="26" t="s">
        <v>529</v>
      </c>
      <c r="C60" s="26" t="s">
        <v>422</v>
      </c>
      <c r="D60" s="26" t="s">
        <v>403</v>
      </c>
      <c r="E60" s="26" t="s">
        <v>403</v>
      </c>
      <c r="F60" s="26" t="s">
        <v>403</v>
      </c>
      <c r="G60" s="26" t="s">
        <v>403</v>
      </c>
      <c r="H60" s="26" t="s">
        <v>513</v>
      </c>
      <c r="I60" s="26" t="s">
        <v>422</v>
      </c>
    </row>
    <row r="61" spans="1:9" ht="15" customHeight="1">
      <c r="A61" s="26" t="s">
        <v>492</v>
      </c>
      <c r="B61" s="26" t="s">
        <v>529</v>
      </c>
      <c r="C61" s="26" t="s">
        <v>422</v>
      </c>
      <c r="D61" s="26" t="s">
        <v>403</v>
      </c>
      <c r="E61" s="26" t="s">
        <v>403</v>
      </c>
      <c r="F61" s="26" t="s">
        <v>403</v>
      </c>
      <c r="G61" s="26" t="s">
        <v>403</v>
      </c>
      <c r="H61" s="26" t="s">
        <v>513</v>
      </c>
      <c r="I61" s="26" t="s">
        <v>422</v>
      </c>
    </row>
    <row r="62" spans="1:9" ht="15" customHeight="1">
      <c r="A62" s="26" t="s">
        <v>494</v>
      </c>
      <c r="B62" s="26" t="s">
        <v>529</v>
      </c>
      <c r="C62" s="26" t="s">
        <v>422</v>
      </c>
      <c r="D62" s="26" t="s">
        <v>403</v>
      </c>
      <c r="E62" s="26" t="s">
        <v>403</v>
      </c>
      <c r="F62" s="26" t="s">
        <v>403</v>
      </c>
      <c r="G62" s="26" t="s">
        <v>403</v>
      </c>
      <c r="H62" s="26" t="s">
        <v>513</v>
      </c>
      <c r="I62" s="26" t="s">
        <v>422</v>
      </c>
    </row>
    <row r="63" spans="1:9" ht="15" customHeight="1">
      <c r="A63" s="26" t="s">
        <v>475</v>
      </c>
      <c r="B63" s="26" t="s">
        <v>529</v>
      </c>
      <c r="C63" s="26" t="s">
        <v>422</v>
      </c>
      <c r="D63" s="26" t="s">
        <v>403</v>
      </c>
      <c r="E63" s="26" t="s">
        <v>403</v>
      </c>
      <c r="F63" s="26" t="s">
        <v>403</v>
      </c>
      <c r="G63" s="26" t="s">
        <v>403</v>
      </c>
      <c r="H63" s="26" t="s">
        <v>513</v>
      </c>
      <c r="I63" s="26" t="s">
        <v>422</v>
      </c>
    </row>
    <row r="64" spans="1:9" ht="15" customHeight="1">
      <c r="A64" s="26" t="s">
        <v>497</v>
      </c>
      <c r="B64" s="26" t="s">
        <v>529</v>
      </c>
      <c r="C64" s="26" t="s">
        <v>422</v>
      </c>
      <c r="D64" s="26" t="s">
        <v>403</v>
      </c>
      <c r="E64" s="26" t="s">
        <v>403</v>
      </c>
      <c r="F64" s="26" t="s">
        <v>403</v>
      </c>
      <c r="G64" s="26" t="s">
        <v>403</v>
      </c>
      <c r="H64" s="26" t="s">
        <v>513</v>
      </c>
      <c r="I64" s="26" t="s">
        <v>422</v>
      </c>
    </row>
    <row r="65" spans="1:24" ht="15" customHeight="1">
      <c r="A65" s="26" t="s">
        <v>499</v>
      </c>
      <c r="B65" s="26" t="s">
        <v>529</v>
      </c>
      <c r="C65" s="26" t="s">
        <v>422</v>
      </c>
      <c r="D65" s="26" t="s">
        <v>403</v>
      </c>
      <c r="E65" s="26" t="s">
        <v>403</v>
      </c>
      <c r="F65" s="26" t="s">
        <v>403</v>
      </c>
      <c r="G65" s="26" t="s">
        <v>403</v>
      </c>
      <c r="H65" s="26" t="s">
        <v>513</v>
      </c>
      <c r="I65" s="26" t="s">
        <v>422</v>
      </c>
    </row>
    <row r="66" spans="1:24" ht="15" customHeight="1">
      <c r="A66" s="26" t="s">
        <v>501</v>
      </c>
      <c r="B66" s="26" t="s">
        <v>529</v>
      </c>
      <c r="C66" s="26" t="s">
        <v>422</v>
      </c>
      <c r="D66" s="26" t="s">
        <v>403</v>
      </c>
      <c r="E66" s="26" t="s">
        <v>403</v>
      </c>
      <c r="F66" s="26" t="s">
        <v>403</v>
      </c>
      <c r="G66" s="26" t="s">
        <v>403</v>
      </c>
      <c r="H66" s="26" t="s">
        <v>513</v>
      </c>
      <c r="I66" s="26" t="s">
        <v>422</v>
      </c>
    </row>
    <row r="67" spans="1:24" ht="15" customHeight="1">
      <c r="A67" s="513" t="s">
        <v>530</v>
      </c>
      <c r="B67" s="513"/>
      <c r="C67" s="513"/>
      <c r="D67" s="513"/>
      <c r="E67" s="513"/>
      <c r="F67" s="513"/>
    </row>
    <row r="68" spans="1:24" ht="15" customHeight="1">
      <c r="A68" s="26" t="s">
        <v>531</v>
      </c>
      <c r="B68" s="26" t="s">
        <v>532</v>
      </c>
    </row>
    <row r="69" spans="1:24" ht="15" customHeight="1">
      <c r="A69" s="26" t="s">
        <v>533</v>
      </c>
    </row>
    <row r="70" spans="1:24" ht="15" customHeight="1">
      <c r="A70" s="513" t="s">
        <v>443</v>
      </c>
      <c r="B70" s="513"/>
      <c r="C70" s="513"/>
      <c r="D70" s="513"/>
      <c r="E70" s="513"/>
      <c r="F70" s="513"/>
    </row>
    <row r="71" spans="1:24" ht="15" customHeight="1">
      <c r="A71" s="26" t="s">
        <v>534</v>
      </c>
      <c r="B71" s="26" t="s">
        <v>535</v>
      </c>
      <c r="C71" s="26" t="s">
        <v>536</v>
      </c>
      <c r="D71" s="26" t="s">
        <v>537</v>
      </c>
      <c r="E71" s="26" t="s">
        <v>538</v>
      </c>
      <c r="F71" s="26" t="s">
        <v>539</v>
      </c>
      <c r="G71" s="26" t="s">
        <v>540</v>
      </c>
    </row>
    <row r="72" spans="1:24" ht="15" customHeight="1">
      <c r="A72" s="26" t="s">
        <v>417</v>
      </c>
      <c r="B72" s="26" t="s">
        <v>415</v>
      </c>
      <c r="C72" s="26" t="s">
        <v>403</v>
      </c>
      <c r="D72" s="26" t="s">
        <v>403</v>
      </c>
      <c r="E72" s="26" t="s">
        <v>403</v>
      </c>
      <c r="F72" s="26" t="s">
        <v>403</v>
      </c>
      <c r="G72" s="26" t="s">
        <v>416</v>
      </c>
    </row>
    <row r="73" spans="1:24" ht="15" customHeight="1">
      <c r="A73" s="513" t="s">
        <v>541</v>
      </c>
      <c r="B73" s="513"/>
      <c r="C73" s="513"/>
      <c r="D73" s="513"/>
      <c r="E73" s="513"/>
      <c r="F73" s="513"/>
    </row>
    <row r="74" spans="1:24" ht="15" customHeight="1">
      <c r="A74" s="26" t="s">
        <v>542</v>
      </c>
    </row>
    <row r="75" spans="1:24" ht="15" customHeight="1">
      <c r="A75" s="155">
        <v>0</v>
      </c>
    </row>
    <row r="76" spans="1:24" ht="15" customHeight="1">
      <c r="A76" s="513" t="s">
        <v>543</v>
      </c>
      <c r="B76" s="513"/>
      <c r="C76" s="513"/>
      <c r="D76" s="513"/>
      <c r="E76" s="513"/>
      <c r="F76" s="513"/>
    </row>
    <row r="77" spans="1:24" ht="15" customHeight="1">
      <c r="A77" s="26" t="s">
        <v>3</v>
      </c>
      <c r="B77" s="513" t="s">
        <v>515</v>
      </c>
      <c r="C77" s="26" t="s">
        <v>544</v>
      </c>
      <c r="D77" s="26" t="s">
        <v>545</v>
      </c>
      <c r="E77" s="26" t="s">
        <v>546</v>
      </c>
      <c r="F77" s="26" t="s">
        <v>547</v>
      </c>
      <c r="G77" s="26" t="s">
        <v>548</v>
      </c>
      <c r="H77" s="26" t="s">
        <v>549</v>
      </c>
      <c r="I77" s="26" t="s">
        <v>550</v>
      </c>
      <c r="J77" s="26" t="s">
        <v>551</v>
      </c>
      <c r="K77" s="26" t="s">
        <v>552</v>
      </c>
      <c r="L77" s="26" t="s">
        <v>553</v>
      </c>
      <c r="M77" s="26" t="s">
        <v>554</v>
      </c>
      <c r="N77" s="26" t="s">
        <v>555</v>
      </c>
      <c r="O77" s="26" t="s">
        <v>556</v>
      </c>
      <c r="P77" s="26" t="s">
        <v>557</v>
      </c>
      <c r="Q77" s="26" t="s">
        <v>558</v>
      </c>
      <c r="R77" s="26" t="s">
        <v>559</v>
      </c>
      <c r="S77" s="26" t="s">
        <v>560</v>
      </c>
      <c r="T77" s="26" t="s">
        <v>561</v>
      </c>
      <c r="U77" s="26" t="s">
        <v>562</v>
      </c>
      <c r="V77" s="26" t="s">
        <v>563</v>
      </c>
      <c r="W77" s="26" t="s">
        <v>564</v>
      </c>
    </row>
    <row r="78" spans="1:24" ht="15" customHeight="1">
      <c r="A78" s="26" t="s">
        <v>173</v>
      </c>
      <c r="B78" s="513"/>
      <c r="C78" s="26" t="s">
        <v>565</v>
      </c>
      <c r="D78" s="26" t="s">
        <v>566</v>
      </c>
      <c r="E78" s="26" t="s">
        <v>567</v>
      </c>
      <c r="F78" s="26" t="s">
        <v>568</v>
      </c>
      <c r="G78" s="26" t="s">
        <v>569</v>
      </c>
      <c r="H78" s="26" t="s">
        <v>570</v>
      </c>
      <c r="I78" s="26" t="s">
        <v>571</v>
      </c>
      <c r="J78" s="26" t="s">
        <v>572</v>
      </c>
      <c r="K78" s="26" t="s">
        <v>573</v>
      </c>
      <c r="L78" s="26" t="s">
        <v>574</v>
      </c>
      <c r="M78" s="26" t="s">
        <v>391</v>
      </c>
      <c r="N78" s="26" t="s">
        <v>575</v>
      </c>
      <c r="O78" s="26" t="s">
        <v>576</v>
      </c>
      <c r="P78" s="26" t="s">
        <v>577</v>
      </c>
      <c r="S78" s="26" t="s">
        <v>578</v>
      </c>
      <c r="T78" s="26" t="s">
        <v>579</v>
      </c>
      <c r="U78" s="26" t="s">
        <v>580</v>
      </c>
      <c r="V78" s="26" t="s">
        <v>581</v>
      </c>
    </row>
    <row r="79" spans="1:24" ht="15" customHeight="1">
      <c r="A79" s="155">
        <v>0</v>
      </c>
      <c r="B79" s="26" t="s">
        <v>2</v>
      </c>
      <c r="C79" s="26" t="s">
        <v>582</v>
      </c>
      <c r="D79" s="26" t="s">
        <v>583</v>
      </c>
      <c r="E79" s="26" t="s">
        <v>584</v>
      </c>
      <c r="F79" s="26" t="s">
        <v>585</v>
      </c>
      <c r="G79" s="26" t="s">
        <v>584</v>
      </c>
      <c r="H79" s="26" t="s">
        <v>585</v>
      </c>
      <c r="I79" s="26" t="s">
        <v>584</v>
      </c>
      <c r="J79" s="26" t="s">
        <v>585</v>
      </c>
      <c r="K79" s="26" t="s">
        <v>584</v>
      </c>
      <c r="L79" s="26" t="s">
        <v>585</v>
      </c>
      <c r="M79" s="26" t="s">
        <v>586</v>
      </c>
      <c r="N79" s="26" t="s">
        <v>587</v>
      </c>
      <c r="O79" s="26" t="s">
        <v>588</v>
      </c>
      <c r="P79" s="26" t="s">
        <v>341</v>
      </c>
      <c r="Q79" s="26" t="s">
        <v>341</v>
      </c>
      <c r="R79" s="155">
        <v>2</v>
      </c>
      <c r="S79" s="26" t="s">
        <v>341</v>
      </c>
      <c r="T79" s="26" t="s">
        <v>341</v>
      </c>
      <c r="U79" s="26" t="s">
        <v>589</v>
      </c>
      <c r="V79" s="26" t="s">
        <v>589</v>
      </c>
      <c r="W79" s="155">
        <v>1</v>
      </c>
      <c r="X79" s="26" t="s">
        <v>590</v>
      </c>
    </row>
  </sheetData>
  <mergeCells count="14">
    <mergeCell ref="A1:F1"/>
    <mergeCell ref="A5:F5"/>
    <mergeCell ref="A8:F8"/>
    <mergeCell ref="A11:F11"/>
    <mergeCell ref="A14:F14"/>
    <mergeCell ref="A70:F70"/>
    <mergeCell ref="A73:F73"/>
    <mergeCell ref="A76:F76"/>
    <mergeCell ref="B77:B78"/>
    <mergeCell ref="A17:F17"/>
    <mergeCell ref="A33:F33"/>
    <mergeCell ref="A43:F43"/>
    <mergeCell ref="A52:F52"/>
    <mergeCell ref="A67:F67"/>
  </mergeCells>
  <printOptions headings="1" gridLines="1"/>
  <pageMargins left="0" right="0" top="0" bottom="0" header="0" footer="0"/>
  <pageSetup paperSize="0" blackAndWhite="1" useFirstPageNumber="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67</vt:i4>
      </vt:variant>
    </vt:vector>
  </HeadingPairs>
  <TitlesOfParts>
    <vt:vector size="124" baseType="lpstr">
      <vt:lpstr>Công trình</vt:lpstr>
      <vt:lpstr>TM</vt:lpstr>
      <vt:lpstr>TMDT</vt:lpstr>
      <vt:lpstr>THKP hạng mục</vt:lpstr>
      <vt:lpstr>Giá tổng hợp</vt:lpstr>
      <vt:lpstr>Giá tháng</vt:lpstr>
      <vt:lpstr>Đầu vào</vt:lpstr>
      <vt:lpstr>Nhân công</vt:lpstr>
      <vt:lpstr>Máy</vt:lpstr>
      <vt:lpstr>HaoPhiVatTu</vt:lpstr>
      <vt:lpstr>Tổng hợp VT</vt:lpstr>
      <vt:lpstr>THVT gộp</vt:lpstr>
      <vt:lpstr>Cước VC</vt:lpstr>
      <vt:lpstr>Cước bộ</vt:lpstr>
      <vt:lpstr>Đơn giá chi tiết</vt:lpstr>
      <vt:lpstr>TH chi phí XD</vt:lpstr>
      <vt:lpstr>TH chi phí TB</vt:lpstr>
      <vt:lpstr>HM chung</vt:lpstr>
      <vt:lpstr>Dự phòng</vt:lpstr>
      <vt:lpstr>TH kinh phí</vt:lpstr>
      <vt:lpstr>Luật XD</vt:lpstr>
      <vt:lpstr>Công trình TL</vt:lpstr>
      <vt:lpstr>Chiết tính</vt:lpstr>
      <vt:lpstr>Hệ số</vt:lpstr>
      <vt:lpstr>Đơn giá TH</vt:lpstr>
      <vt:lpstr>Dự thầu</vt:lpstr>
      <vt:lpstr>HM chung thầu</vt:lpstr>
      <vt:lpstr>Dự phòng thầu</vt:lpstr>
      <vt:lpstr>Dự toán gói thầu</vt:lpstr>
      <vt:lpstr>Phân tích VT</vt:lpstr>
      <vt:lpstr>Bìa</vt:lpstr>
      <vt:lpstr>NhiênLiệu</vt:lpstr>
      <vt:lpstr>Thẩm định</vt:lpstr>
      <vt:lpstr>TH chi phí tư vấn</vt:lpstr>
      <vt:lpstr>Thép</vt:lpstr>
      <vt:lpstr>HSXL</vt:lpstr>
      <vt:lpstr>Sheet1</vt:lpstr>
      <vt:lpstr>Định mức tư vấn</vt:lpstr>
      <vt:lpstr>Quyết toán</vt:lpstr>
      <vt:lpstr>Giá tháng QT</vt:lpstr>
      <vt:lpstr>Đầu vào QT</vt:lpstr>
      <vt:lpstr>Nhân công QT</vt:lpstr>
      <vt:lpstr>Máy QT</vt:lpstr>
      <vt:lpstr>HaoPhiVatTu QT</vt:lpstr>
      <vt:lpstr>Tổng hợp VT QT</vt:lpstr>
      <vt:lpstr>Cước VC QT</vt:lpstr>
      <vt:lpstr>Cước bộ QT</vt:lpstr>
      <vt:lpstr>NhiênLiệu QT</vt:lpstr>
      <vt:lpstr>Chiết tính QT</vt:lpstr>
      <vt:lpstr>Dự thầu QT</vt:lpstr>
      <vt:lpstr>Hệ số QT</vt:lpstr>
      <vt:lpstr>HSXLQT</vt:lpstr>
      <vt:lpstr>KL hoàn thành</vt:lpstr>
      <vt:lpstr>KL phát sinh</vt:lpstr>
      <vt:lpstr>Hệ số Pn</vt:lpstr>
      <vt:lpstr>Tổng hợp QT</vt:lpstr>
      <vt:lpstr>Cấu hình</vt:lpstr>
      <vt:lpstr>Bìa!Print_Area</vt:lpstr>
      <vt:lpstr>'Công trình'!Print_Area</vt:lpstr>
      <vt:lpstr>'Công trình TL'!Print_Area</vt:lpstr>
      <vt:lpstr>'Cước bộ'!Print_Area</vt:lpstr>
      <vt:lpstr>'Cước bộ QT'!Print_Area</vt:lpstr>
      <vt:lpstr>'Cước VC'!Print_Area</vt:lpstr>
      <vt:lpstr>'Cước VC QT'!Print_Area</vt:lpstr>
      <vt:lpstr>'Chiết tính'!Print_Area</vt:lpstr>
      <vt:lpstr>'Chiết tính QT'!Print_Area</vt:lpstr>
      <vt:lpstr>'Dự phòng'!Print_Area</vt:lpstr>
      <vt:lpstr>'Dự phòng thầu'!Print_Area</vt:lpstr>
      <vt:lpstr>'Dự toán gói thầu'!Print_Area</vt:lpstr>
      <vt:lpstr>'Dự thầu'!Print_Area</vt:lpstr>
      <vt:lpstr>'Dự thầu QT'!Print_Area</vt:lpstr>
      <vt:lpstr>'Đầu vào'!Print_Area</vt:lpstr>
      <vt:lpstr>'Đầu vào QT'!Print_Area</vt:lpstr>
      <vt:lpstr>'Định mức tư vấn'!Print_Area</vt:lpstr>
      <vt:lpstr>'Đơn giá chi tiết'!Print_Area</vt:lpstr>
      <vt:lpstr>'Đơn giá TH'!Print_Area</vt:lpstr>
      <vt:lpstr>'Giá tổng hợp'!Print_Area</vt:lpstr>
      <vt:lpstr>'Giá tháng'!Print_Area</vt:lpstr>
      <vt:lpstr>'Giá tháng QT'!Print_Area</vt:lpstr>
      <vt:lpstr>HaoPhiVatTu!Print_Area</vt:lpstr>
      <vt:lpstr>'HaoPhiVatTu QT'!Print_Area</vt:lpstr>
      <vt:lpstr>'Hệ số'!Print_Area</vt:lpstr>
      <vt:lpstr>'Hệ số Pn'!Print_Area</vt:lpstr>
      <vt:lpstr>'Hệ số QT'!Print_Area</vt:lpstr>
      <vt:lpstr>'HM chung'!Print_Area</vt:lpstr>
      <vt:lpstr>'HM chung thầu'!Print_Area</vt:lpstr>
      <vt:lpstr>HSXL!Print_Area</vt:lpstr>
      <vt:lpstr>HSXLQT!Print_Area</vt:lpstr>
      <vt:lpstr>'KL hoàn thành'!Print_Area</vt:lpstr>
      <vt:lpstr>'KL phát sinh'!Print_Area</vt:lpstr>
      <vt:lpstr>'Luật XD'!Print_Area</vt:lpstr>
      <vt:lpstr>Máy!Print_Area</vt:lpstr>
      <vt:lpstr>'Máy QT'!Print_Area</vt:lpstr>
      <vt:lpstr>'Nhân công'!Print_Area</vt:lpstr>
      <vt:lpstr>'Nhân công QT'!Print_Area</vt:lpstr>
      <vt:lpstr>NhiênLiệu!Print_Area</vt:lpstr>
      <vt:lpstr>'NhiênLiệu QT'!Print_Area</vt:lpstr>
      <vt:lpstr>'Phân tích VT'!Print_Area</vt:lpstr>
      <vt:lpstr>'Quyết toán'!Print_Area</vt:lpstr>
      <vt:lpstr>TM!Print_Area</vt:lpstr>
      <vt:lpstr>TMDT!Print_Area</vt:lpstr>
      <vt:lpstr>'Tổng hợp QT'!Print_Area</vt:lpstr>
      <vt:lpstr>'Tổng hợp VT'!Print_Area</vt:lpstr>
      <vt:lpstr>'Tổng hợp VT QT'!Print_Area</vt:lpstr>
      <vt:lpstr>'TH chi phí TB'!Print_Area</vt:lpstr>
      <vt:lpstr>'TH chi phí tư vấn'!Print_Area</vt:lpstr>
      <vt:lpstr>'TH chi phí XD'!Print_Area</vt:lpstr>
      <vt:lpstr>'TH kinh phí'!Print_Area</vt:lpstr>
      <vt:lpstr>'Thẩm định'!Print_Area</vt:lpstr>
      <vt:lpstr>Thép!Print_Area</vt:lpstr>
      <vt:lpstr>'THKP hạng mục'!Print_Area</vt:lpstr>
      <vt:lpstr>'THVT gộp'!Print_Area</vt:lpstr>
      <vt:lpstr>'Công trình'!Print_Titles</vt:lpstr>
      <vt:lpstr>'Cước bộ'!Print_Titles</vt:lpstr>
      <vt:lpstr>'Cước VC'!Print_Titles</vt:lpstr>
      <vt:lpstr>'Đơn giá chi tiết'!Print_Titles</vt:lpstr>
      <vt:lpstr>'Giá tổng hợp'!Print_Titles</vt:lpstr>
      <vt:lpstr>'Giá tháng'!Print_Titles</vt:lpstr>
      <vt:lpstr>HaoPhiVatTu!Print_Titles</vt:lpstr>
      <vt:lpstr>'Hệ số'!Print_Titles</vt:lpstr>
      <vt:lpstr>TMDT!Print_Titles</vt:lpstr>
      <vt:lpstr>'Tổng hợp VT'!Print_Titles</vt:lpstr>
      <vt:lpstr>'TH chi phí TB'!Print_Titles</vt:lpstr>
      <vt:lpstr>'THKP hạng mục'!Print_Titles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 lync</dc:creator>
  <cp:lastModifiedBy>rock lync</cp:lastModifiedBy>
  <cp:lastPrinted>2020-06-20T10:16:28Z</cp:lastPrinted>
  <dcterms:created xsi:type="dcterms:W3CDTF">2020-06-22T14:48:20Z</dcterms:created>
  <dcterms:modified xsi:type="dcterms:W3CDTF">2020-06-22T15:46:02Z</dcterms:modified>
</cp:coreProperties>
</file>