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il\ValvanoWareTM4C123\445L_LAB_5\"/>
    </mc:Choice>
  </mc:AlternateContent>
  <bookViews>
    <workbookView xWindow="0" yWindow="0" windowWidth="12075" windowHeight="3480" tabRatio="726" activeTab="6"/>
  </bookViews>
  <sheets>
    <sheet name="Constants" sheetId="1" r:id="rId1"/>
    <sheet name="Melody" sheetId="3" r:id="rId2"/>
    <sheet name="Stoccato3" sheetId="8" r:id="rId3"/>
    <sheet name="Stoccato2" sheetId="7" r:id="rId4"/>
    <sheet name="Stoccato1" sheetId="4" r:id="rId5"/>
    <sheet name="Allegro" sheetId="5" r:id="rId6"/>
    <sheet name="Counter Melody" sheetId="6" r:id="rId7"/>
    <sheet name="Note Lookup Table" sheetId="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6" l="1"/>
  <c r="B33" i="6"/>
  <c r="B32" i="6"/>
  <c r="B31" i="6"/>
  <c r="B30" i="6"/>
  <c r="B29" i="6"/>
  <c r="B28" i="6"/>
  <c r="B27" i="6"/>
  <c r="G27" i="6" s="1"/>
  <c r="B26" i="6"/>
  <c r="B25" i="6"/>
  <c r="B24" i="6"/>
  <c r="B23" i="6"/>
  <c r="B22" i="6"/>
  <c r="B21" i="6"/>
  <c r="B20" i="6"/>
  <c r="B19" i="6"/>
  <c r="G19" i="6" s="1"/>
  <c r="G28" i="6"/>
  <c r="G20" i="6"/>
  <c r="E34" i="6"/>
  <c r="H34" i="6" s="1"/>
  <c r="G34" i="6"/>
  <c r="M33" i="6"/>
  <c r="G33" i="6"/>
  <c r="E33" i="6"/>
  <c r="L33" i="6" s="1"/>
  <c r="M32" i="6"/>
  <c r="G32" i="6"/>
  <c r="J32" i="6" s="1"/>
  <c r="E32" i="6"/>
  <c r="H32" i="6" s="1"/>
  <c r="M31" i="6"/>
  <c r="G31" i="6"/>
  <c r="E31" i="6"/>
  <c r="L31" i="6" s="1"/>
  <c r="M30" i="6"/>
  <c r="G30" i="6"/>
  <c r="E30" i="6"/>
  <c r="H30" i="6" s="1"/>
  <c r="M29" i="6"/>
  <c r="E29" i="6"/>
  <c r="L29" i="6" s="1"/>
  <c r="G29" i="6"/>
  <c r="M28" i="6"/>
  <c r="E28" i="6"/>
  <c r="L28" i="6" s="1"/>
  <c r="M27" i="6"/>
  <c r="E27" i="6"/>
  <c r="H27" i="6" s="1"/>
  <c r="M26" i="6"/>
  <c r="E26" i="6"/>
  <c r="L26" i="6" s="1"/>
  <c r="G26" i="6"/>
  <c r="M25" i="6"/>
  <c r="G25" i="6"/>
  <c r="E25" i="6"/>
  <c r="H25" i="6" s="1"/>
  <c r="M24" i="6"/>
  <c r="G24" i="6"/>
  <c r="E24" i="6"/>
  <c r="L24" i="6" s="1"/>
  <c r="M23" i="6"/>
  <c r="H23" i="6"/>
  <c r="G23" i="6"/>
  <c r="E23" i="6"/>
  <c r="L23" i="6" s="1"/>
  <c r="M22" i="6"/>
  <c r="G22" i="6"/>
  <c r="E22" i="6"/>
  <c r="H22" i="6" s="1"/>
  <c r="M21" i="6"/>
  <c r="E21" i="6"/>
  <c r="L21" i="6" s="1"/>
  <c r="G21" i="6"/>
  <c r="M20" i="6"/>
  <c r="E20" i="6"/>
  <c r="L20" i="6" s="1"/>
  <c r="M19" i="6"/>
  <c r="E19" i="6"/>
  <c r="H19" i="6" s="1"/>
  <c r="M18" i="6"/>
  <c r="E18" i="6"/>
  <c r="L18" i="6" s="1"/>
  <c r="B18" i="6"/>
  <c r="G18" i="6" s="1"/>
  <c r="M17" i="6"/>
  <c r="E17" i="6"/>
  <c r="L17" i="6" s="1"/>
  <c r="B17" i="6"/>
  <c r="G17" i="6" s="1"/>
  <c r="M16" i="6"/>
  <c r="L16" i="6"/>
  <c r="E16" i="6"/>
  <c r="H16" i="6" s="1"/>
  <c r="B16" i="6"/>
  <c r="G16" i="6" s="1"/>
  <c r="M15" i="6"/>
  <c r="E15" i="6"/>
  <c r="L15" i="6" s="1"/>
  <c r="B15" i="6"/>
  <c r="G15" i="6" s="1"/>
  <c r="M14" i="6"/>
  <c r="E14" i="6"/>
  <c r="H14" i="6" s="1"/>
  <c r="B14" i="6"/>
  <c r="G14" i="6" s="1"/>
  <c r="M13" i="6"/>
  <c r="E13" i="6"/>
  <c r="L13" i="6" s="1"/>
  <c r="B13" i="6"/>
  <c r="G13" i="6" s="1"/>
  <c r="M12" i="6"/>
  <c r="E12" i="6"/>
  <c r="L12" i="6" s="1"/>
  <c r="B12" i="6"/>
  <c r="G12" i="6" s="1"/>
  <c r="M11" i="6"/>
  <c r="E11" i="6"/>
  <c r="H11" i="6" s="1"/>
  <c r="B11" i="6"/>
  <c r="G11" i="6" s="1"/>
  <c r="M10" i="6"/>
  <c r="E10" i="6"/>
  <c r="L10" i="6" s="1"/>
  <c r="B10" i="6"/>
  <c r="G10" i="6" s="1"/>
  <c r="M9" i="6"/>
  <c r="E9" i="6"/>
  <c r="H9" i="6" s="1"/>
  <c r="B9" i="6"/>
  <c r="G9" i="6" s="1"/>
  <c r="M8" i="6"/>
  <c r="E8" i="6"/>
  <c r="H8" i="6" s="1"/>
  <c r="B8" i="6"/>
  <c r="G8" i="6" s="1"/>
  <c r="M7" i="6"/>
  <c r="E7" i="6"/>
  <c r="L7" i="6" s="1"/>
  <c r="B7" i="6"/>
  <c r="G7" i="6" s="1"/>
  <c r="M6" i="6"/>
  <c r="E6" i="6"/>
  <c r="H6" i="6" s="1"/>
  <c r="B6" i="6"/>
  <c r="G6" i="6" s="1"/>
  <c r="M5" i="6"/>
  <c r="E5" i="6"/>
  <c r="L5" i="6" s="1"/>
  <c r="B5" i="6"/>
  <c r="G5" i="6" s="1"/>
  <c r="M4" i="6"/>
  <c r="E4" i="6"/>
  <c r="L4" i="6" s="1"/>
  <c r="B4" i="6"/>
  <c r="G4" i="6" s="1"/>
  <c r="M3" i="6"/>
  <c r="L3" i="6"/>
  <c r="E3" i="6"/>
  <c r="H3" i="6" s="1"/>
  <c r="B3" i="6"/>
  <c r="G3" i="6" s="1"/>
  <c r="J3" i="6" s="1"/>
  <c r="J2" i="6"/>
  <c r="E35" i="5"/>
  <c r="H35" i="5" s="1"/>
  <c r="G35" i="5"/>
  <c r="J35" i="5" s="1"/>
  <c r="M35" i="5"/>
  <c r="E36" i="5"/>
  <c r="H36" i="5" s="1"/>
  <c r="G36" i="5"/>
  <c r="J36" i="5" s="1"/>
  <c r="M36" i="5"/>
  <c r="E37" i="5"/>
  <c r="H37" i="5" s="1"/>
  <c r="J37" i="5" s="1"/>
  <c r="G37" i="5"/>
  <c r="M37" i="5"/>
  <c r="E38" i="5"/>
  <c r="H38" i="5" s="1"/>
  <c r="J38" i="5" s="1"/>
  <c r="G38" i="5"/>
  <c r="M38" i="5"/>
  <c r="E39" i="5"/>
  <c r="H39" i="5" s="1"/>
  <c r="J39" i="5" s="1"/>
  <c r="G39" i="5"/>
  <c r="M39" i="5"/>
  <c r="E40" i="5"/>
  <c r="H40" i="5" s="1"/>
  <c r="G40" i="5"/>
  <c r="J40" i="5" s="1"/>
  <c r="M40" i="5"/>
  <c r="E41" i="5"/>
  <c r="H41" i="5" s="1"/>
  <c r="J41" i="5" s="1"/>
  <c r="G41" i="5"/>
  <c r="M41" i="5"/>
  <c r="E42" i="5"/>
  <c r="H42" i="5" s="1"/>
  <c r="J42" i="5" s="1"/>
  <c r="G42" i="5"/>
  <c r="M42" i="5"/>
  <c r="E43" i="5"/>
  <c r="H43" i="5" s="1"/>
  <c r="J43" i="5" s="1"/>
  <c r="G43" i="5"/>
  <c r="M43" i="5"/>
  <c r="E44" i="5"/>
  <c r="H44" i="5" s="1"/>
  <c r="G44" i="5"/>
  <c r="J44" i="5" s="1"/>
  <c r="M44" i="5"/>
  <c r="E45" i="5"/>
  <c r="H45" i="5" s="1"/>
  <c r="J45" i="5" s="1"/>
  <c r="G45" i="5"/>
  <c r="M45" i="5"/>
  <c r="E46" i="5"/>
  <c r="H46" i="5" s="1"/>
  <c r="G46" i="5"/>
  <c r="L46" i="5"/>
  <c r="M46" i="5"/>
  <c r="E47" i="5"/>
  <c r="H47" i="5" s="1"/>
  <c r="J47" i="5" s="1"/>
  <c r="G47" i="5"/>
  <c r="M47" i="5"/>
  <c r="E48" i="5"/>
  <c r="H48" i="5" s="1"/>
  <c r="G48" i="5"/>
  <c r="M48" i="5"/>
  <c r="E49" i="5"/>
  <c r="H49" i="5" s="1"/>
  <c r="J49" i="5" s="1"/>
  <c r="G49" i="5"/>
  <c r="M49" i="5"/>
  <c r="E50" i="5"/>
  <c r="L50" i="5" s="1"/>
  <c r="G50" i="5"/>
  <c r="H50" i="5"/>
  <c r="M50" i="5"/>
  <c r="E51" i="5"/>
  <c r="H51" i="5" s="1"/>
  <c r="J51" i="5" s="1"/>
  <c r="G51" i="5"/>
  <c r="M51" i="5"/>
  <c r="E52" i="5"/>
  <c r="H52" i="5" s="1"/>
  <c r="G52" i="5"/>
  <c r="M52" i="5"/>
  <c r="E53" i="5"/>
  <c r="H53" i="5" s="1"/>
  <c r="J53" i="5" s="1"/>
  <c r="G53" i="5"/>
  <c r="L53" i="5"/>
  <c r="M53" i="5"/>
  <c r="E54" i="5"/>
  <c r="H54" i="5" s="1"/>
  <c r="G54" i="5"/>
  <c r="M54" i="5"/>
  <c r="E55" i="5"/>
  <c r="H55" i="5" s="1"/>
  <c r="J55" i="5" s="1"/>
  <c r="G55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G32" i="5" s="1"/>
  <c r="B31" i="5"/>
  <c r="B30" i="5"/>
  <c r="B29" i="5"/>
  <c r="B28" i="5"/>
  <c r="B27" i="5"/>
  <c r="B26" i="5"/>
  <c r="G26" i="5" s="1"/>
  <c r="B25" i="5"/>
  <c r="G25" i="5" s="1"/>
  <c r="B24" i="5"/>
  <c r="B23" i="5"/>
  <c r="G23" i="5" s="1"/>
  <c r="B22" i="5"/>
  <c r="G22" i="5" s="1"/>
  <c r="B21" i="5"/>
  <c r="G21" i="5" s="1"/>
  <c r="B20" i="5"/>
  <c r="B19" i="5"/>
  <c r="B18" i="5"/>
  <c r="B17" i="5"/>
  <c r="B16" i="5"/>
  <c r="B15" i="5"/>
  <c r="B14" i="5"/>
  <c r="B13" i="5"/>
  <c r="B12" i="5"/>
  <c r="B11" i="5"/>
  <c r="B10" i="5"/>
  <c r="M34" i="5"/>
  <c r="E34" i="5"/>
  <c r="H34" i="5" s="1"/>
  <c r="G34" i="5"/>
  <c r="M33" i="5"/>
  <c r="E33" i="5"/>
  <c r="H33" i="5" s="1"/>
  <c r="G33" i="5"/>
  <c r="M32" i="5"/>
  <c r="E32" i="5"/>
  <c r="H32" i="5" s="1"/>
  <c r="M31" i="5"/>
  <c r="E31" i="5"/>
  <c r="H31" i="5" s="1"/>
  <c r="G31" i="5"/>
  <c r="M30" i="5"/>
  <c r="G30" i="5"/>
  <c r="E30" i="5"/>
  <c r="H30" i="5" s="1"/>
  <c r="J30" i="5" s="1"/>
  <c r="M29" i="5"/>
  <c r="G29" i="5"/>
  <c r="E29" i="5"/>
  <c r="L29" i="5" s="1"/>
  <c r="M28" i="5"/>
  <c r="G28" i="5"/>
  <c r="E28" i="5"/>
  <c r="H28" i="5" s="1"/>
  <c r="M27" i="5"/>
  <c r="E27" i="5"/>
  <c r="L27" i="5" s="1"/>
  <c r="G27" i="5"/>
  <c r="M26" i="5"/>
  <c r="E26" i="5"/>
  <c r="H26" i="5" s="1"/>
  <c r="M25" i="5"/>
  <c r="E25" i="5"/>
  <c r="H25" i="5" s="1"/>
  <c r="M24" i="5"/>
  <c r="L24" i="5"/>
  <c r="E24" i="5"/>
  <c r="H24" i="5" s="1"/>
  <c r="G24" i="5"/>
  <c r="M23" i="5"/>
  <c r="E23" i="5"/>
  <c r="L23" i="5" s="1"/>
  <c r="M22" i="5"/>
  <c r="L22" i="5"/>
  <c r="E22" i="5"/>
  <c r="H22" i="5" s="1"/>
  <c r="J22" i="5" s="1"/>
  <c r="M21" i="5"/>
  <c r="E21" i="5"/>
  <c r="L21" i="5" s="1"/>
  <c r="M20" i="5"/>
  <c r="G20" i="5"/>
  <c r="E20" i="5"/>
  <c r="H20" i="5" s="1"/>
  <c r="M19" i="5"/>
  <c r="E19" i="5"/>
  <c r="L19" i="5" s="1"/>
  <c r="G19" i="5"/>
  <c r="M18" i="5"/>
  <c r="L18" i="5"/>
  <c r="E18" i="5"/>
  <c r="H18" i="5" s="1"/>
  <c r="G18" i="5"/>
  <c r="M17" i="5"/>
  <c r="E17" i="5"/>
  <c r="H17" i="5" s="1"/>
  <c r="G17" i="5"/>
  <c r="M16" i="5"/>
  <c r="E16" i="5"/>
  <c r="H16" i="5" s="1"/>
  <c r="G16" i="5"/>
  <c r="M15" i="5"/>
  <c r="L15" i="5"/>
  <c r="H15" i="5"/>
  <c r="E15" i="5"/>
  <c r="G15" i="5"/>
  <c r="M14" i="5"/>
  <c r="L14" i="5"/>
  <c r="H14" i="5"/>
  <c r="J14" i="5" s="1"/>
  <c r="G14" i="5"/>
  <c r="E14" i="5"/>
  <c r="M13" i="5"/>
  <c r="G13" i="5"/>
  <c r="E13" i="5"/>
  <c r="L13" i="5" s="1"/>
  <c r="M12" i="5"/>
  <c r="G12" i="5"/>
  <c r="J12" i="5" s="1"/>
  <c r="E12" i="5"/>
  <c r="H12" i="5" s="1"/>
  <c r="M11" i="5"/>
  <c r="E11" i="5"/>
  <c r="L11" i="5" s="1"/>
  <c r="G11" i="5"/>
  <c r="M10" i="5"/>
  <c r="L10" i="5"/>
  <c r="E10" i="5"/>
  <c r="H10" i="5" s="1"/>
  <c r="G10" i="5"/>
  <c r="M9" i="5"/>
  <c r="E9" i="5"/>
  <c r="H9" i="5" s="1"/>
  <c r="B9" i="5"/>
  <c r="G9" i="5" s="1"/>
  <c r="M8" i="5"/>
  <c r="E8" i="5"/>
  <c r="H8" i="5" s="1"/>
  <c r="B8" i="5"/>
  <c r="G8" i="5" s="1"/>
  <c r="M7" i="5"/>
  <c r="E7" i="5"/>
  <c r="L7" i="5" s="1"/>
  <c r="B7" i="5"/>
  <c r="G7" i="5" s="1"/>
  <c r="M6" i="5"/>
  <c r="L6" i="5"/>
  <c r="E6" i="5"/>
  <c r="H6" i="5" s="1"/>
  <c r="B6" i="5"/>
  <c r="G6" i="5" s="1"/>
  <c r="M5" i="5"/>
  <c r="E5" i="5"/>
  <c r="L5" i="5" s="1"/>
  <c r="B5" i="5"/>
  <c r="G5" i="5" s="1"/>
  <c r="M4" i="5"/>
  <c r="L4" i="5"/>
  <c r="E4" i="5"/>
  <c r="H4" i="5" s="1"/>
  <c r="B4" i="5"/>
  <c r="G4" i="5" s="1"/>
  <c r="M3" i="5"/>
  <c r="E3" i="5"/>
  <c r="L3" i="5" s="1"/>
  <c r="B3" i="5"/>
  <c r="G3" i="5" s="1"/>
  <c r="J2" i="5"/>
  <c r="M34" i="8"/>
  <c r="L34" i="8"/>
  <c r="H34" i="8"/>
  <c r="E34" i="8"/>
  <c r="B34" i="8"/>
  <c r="G34" i="8" s="1"/>
  <c r="J34" i="8" s="1"/>
  <c r="M33" i="8"/>
  <c r="E33" i="8"/>
  <c r="L33" i="8" s="1"/>
  <c r="B33" i="8"/>
  <c r="G33" i="8" s="1"/>
  <c r="M32" i="8"/>
  <c r="L32" i="8"/>
  <c r="E32" i="8"/>
  <c r="H32" i="8" s="1"/>
  <c r="B32" i="8"/>
  <c r="G32" i="8" s="1"/>
  <c r="J32" i="8" s="1"/>
  <c r="M31" i="8"/>
  <c r="L31" i="8"/>
  <c r="H31" i="8"/>
  <c r="E31" i="8"/>
  <c r="B31" i="8"/>
  <c r="G31" i="8" s="1"/>
  <c r="J31" i="8" s="1"/>
  <c r="M30" i="8"/>
  <c r="L30" i="8"/>
  <c r="H30" i="8"/>
  <c r="E30" i="8"/>
  <c r="B30" i="8"/>
  <c r="G30" i="8" s="1"/>
  <c r="J30" i="8" s="1"/>
  <c r="M29" i="8"/>
  <c r="L29" i="8"/>
  <c r="H29" i="8"/>
  <c r="E29" i="8"/>
  <c r="B29" i="8"/>
  <c r="G29" i="8" s="1"/>
  <c r="J29" i="8" s="1"/>
  <c r="M28" i="8"/>
  <c r="L28" i="8"/>
  <c r="G28" i="8"/>
  <c r="J28" i="8" s="1"/>
  <c r="E28" i="8"/>
  <c r="H28" i="8" s="1"/>
  <c r="B28" i="8"/>
  <c r="M27" i="8"/>
  <c r="E27" i="8"/>
  <c r="L27" i="8" s="1"/>
  <c r="B27" i="8"/>
  <c r="G27" i="8" s="1"/>
  <c r="M26" i="8"/>
  <c r="L26" i="8"/>
  <c r="H26" i="8"/>
  <c r="E26" i="8"/>
  <c r="B26" i="8"/>
  <c r="G26" i="8" s="1"/>
  <c r="J26" i="8" s="1"/>
  <c r="M25" i="8"/>
  <c r="E25" i="8"/>
  <c r="L25" i="8" s="1"/>
  <c r="B25" i="8"/>
  <c r="G25" i="8" s="1"/>
  <c r="M24" i="8"/>
  <c r="L24" i="8"/>
  <c r="E24" i="8"/>
  <c r="H24" i="8" s="1"/>
  <c r="B24" i="8"/>
  <c r="G24" i="8" s="1"/>
  <c r="J24" i="8" s="1"/>
  <c r="M23" i="8"/>
  <c r="L23" i="8"/>
  <c r="E23" i="8"/>
  <c r="H23" i="8" s="1"/>
  <c r="B23" i="8"/>
  <c r="G23" i="8" s="1"/>
  <c r="M22" i="8"/>
  <c r="L22" i="8"/>
  <c r="H22" i="8"/>
  <c r="E22" i="8"/>
  <c r="B22" i="8"/>
  <c r="G22" i="8" s="1"/>
  <c r="J22" i="8" s="1"/>
  <c r="M21" i="8"/>
  <c r="L21" i="8"/>
  <c r="H21" i="8"/>
  <c r="E21" i="8"/>
  <c r="B21" i="8"/>
  <c r="G21" i="8" s="1"/>
  <c r="J21" i="8" s="1"/>
  <c r="M20" i="8"/>
  <c r="L20" i="8"/>
  <c r="G20" i="8"/>
  <c r="E20" i="8"/>
  <c r="H20" i="8" s="1"/>
  <c r="B20" i="8"/>
  <c r="M19" i="8"/>
  <c r="E19" i="8"/>
  <c r="L19" i="8" s="1"/>
  <c r="B19" i="8"/>
  <c r="G19" i="8" s="1"/>
  <c r="M18" i="8"/>
  <c r="L18" i="8"/>
  <c r="H18" i="8"/>
  <c r="E18" i="8"/>
  <c r="B18" i="8"/>
  <c r="G18" i="8" s="1"/>
  <c r="J18" i="8" s="1"/>
  <c r="M17" i="8"/>
  <c r="G17" i="8"/>
  <c r="E17" i="8"/>
  <c r="L17" i="8" s="1"/>
  <c r="B17" i="8"/>
  <c r="M16" i="8"/>
  <c r="L16" i="8"/>
  <c r="E16" i="8"/>
  <c r="H16" i="8" s="1"/>
  <c r="B16" i="8"/>
  <c r="G16" i="8" s="1"/>
  <c r="M15" i="8"/>
  <c r="L15" i="8"/>
  <c r="E15" i="8"/>
  <c r="H15" i="8" s="1"/>
  <c r="B15" i="8"/>
  <c r="G15" i="8" s="1"/>
  <c r="J15" i="8" s="1"/>
  <c r="M14" i="8"/>
  <c r="L14" i="8"/>
  <c r="H14" i="8"/>
  <c r="E14" i="8"/>
  <c r="B14" i="8"/>
  <c r="G14" i="8" s="1"/>
  <c r="J14" i="8" s="1"/>
  <c r="M13" i="8"/>
  <c r="L13" i="8"/>
  <c r="H13" i="8"/>
  <c r="E13" i="8"/>
  <c r="B13" i="8"/>
  <c r="G13" i="8" s="1"/>
  <c r="J13" i="8" s="1"/>
  <c r="M12" i="8"/>
  <c r="L12" i="8"/>
  <c r="G12" i="8"/>
  <c r="J12" i="8" s="1"/>
  <c r="E12" i="8"/>
  <c r="H12" i="8" s="1"/>
  <c r="B12" i="8"/>
  <c r="M11" i="8"/>
  <c r="E11" i="8"/>
  <c r="L11" i="8" s="1"/>
  <c r="B11" i="8"/>
  <c r="G11" i="8" s="1"/>
  <c r="M10" i="8"/>
  <c r="L10" i="8"/>
  <c r="H10" i="8"/>
  <c r="E10" i="8"/>
  <c r="B10" i="8"/>
  <c r="G10" i="8" s="1"/>
  <c r="J10" i="8" s="1"/>
  <c r="M9" i="8"/>
  <c r="E9" i="8"/>
  <c r="L9" i="8" s="1"/>
  <c r="B9" i="8"/>
  <c r="G9" i="8" s="1"/>
  <c r="M8" i="8"/>
  <c r="L8" i="8"/>
  <c r="E8" i="8"/>
  <c r="H8" i="8" s="1"/>
  <c r="B8" i="8"/>
  <c r="G8" i="8" s="1"/>
  <c r="J8" i="8" s="1"/>
  <c r="M7" i="8"/>
  <c r="L7" i="8"/>
  <c r="E7" i="8"/>
  <c r="H7" i="8" s="1"/>
  <c r="B7" i="8"/>
  <c r="G7" i="8" s="1"/>
  <c r="M6" i="8"/>
  <c r="L6" i="8"/>
  <c r="H6" i="8"/>
  <c r="E6" i="8"/>
  <c r="B6" i="8"/>
  <c r="G6" i="8" s="1"/>
  <c r="J6" i="8" s="1"/>
  <c r="M5" i="8"/>
  <c r="L5" i="8"/>
  <c r="H5" i="8"/>
  <c r="E5" i="8"/>
  <c r="B5" i="8"/>
  <c r="G5" i="8" s="1"/>
  <c r="J5" i="8" s="1"/>
  <c r="M4" i="8"/>
  <c r="L4" i="8"/>
  <c r="G4" i="8"/>
  <c r="E4" i="8"/>
  <c r="H4" i="8" s="1"/>
  <c r="B4" i="8"/>
  <c r="M3" i="8"/>
  <c r="E3" i="8"/>
  <c r="L3" i="8" s="1"/>
  <c r="B3" i="8"/>
  <c r="G3" i="8" s="1"/>
  <c r="J2" i="8"/>
  <c r="M34" i="7"/>
  <c r="L34" i="7"/>
  <c r="E34" i="7"/>
  <c r="H34" i="7" s="1"/>
  <c r="B34" i="7"/>
  <c r="G34" i="7" s="1"/>
  <c r="J34" i="7" s="1"/>
  <c r="M33" i="7"/>
  <c r="L33" i="7"/>
  <c r="E33" i="7"/>
  <c r="H33" i="7" s="1"/>
  <c r="B33" i="7"/>
  <c r="G33" i="7" s="1"/>
  <c r="J33" i="7" s="1"/>
  <c r="M32" i="7"/>
  <c r="L32" i="7"/>
  <c r="H32" i="7"/>
  <c r="E32" i="7"/>
  <c r="B32" i="7"/>
  <c r="G32" i="7" s="1"/>
  <c r="J32" i="7" s="1"/>
  <c r="M31" i="7"/>
  <c r="L31" i="7"/>
  <c r="H31" i="7"/>
  <c r="E31" i="7"/>
  <c r="B31" i="7"/>
  <c r="G31" i="7" s="1"/>
  <c r="J31" i="7" s="1"/>
  <c r="M30" i="7"/>
  <c r="L30" i="7"/>
  <c r="H30" i="7"/>
  <c r="J30" i="7" s="1"/>
  <c r="G30" i="7"/>
  <c r="E30" i="7"/>
  <c r="B30" i="7"/>
  <c r="M29" i="7"/>
  <c r="L29" i="7"/>
  <c r="H29" i="7"/>
  <c r="E29" i="7"/>
  <c r="B29" i="7"/>
  <c r="G29" i="7" s="1"/>
  <c r="J29" i="7" s="1"/>
  <c r="M28" i="7"/>
  <c r="L28" i="7"/>
  <c r="G28" i="7"/>
  <c r="E28" i="7"/>
  <c r="H28" i="7" s="1"/>
  <c r="B28" i="7"/>
  <c r="M27" i="7"/>
  <c r="E27" i="7"/>
  <c r="L27" i="7" s="1"/>
  <c r="B27" i="7"/>
  <c r="G27" i="7" s="1"/>
  <c r="M26" i="7"/>
  <c r="L26" i="7"/>
  <c r="E26" i="7"/>
  <c r="H26" i="7" s="1"/>
  <c r="B26" i="7"/>
  <c r="G26" i="7" s="1"/>
  <c r="J26" i="7" s="1"/>
  <c r="M25" i="7"/>
  <c r="E25" i="7"/>
  <c r="L25" i="7" s="1"/>
  <c r="B25" i="7"/>
  <c r="G25" i="7" s="1"/>
  <c r="M24" i="7"/>
  <c r="L24" i="7"/>
  <c r="E24" i="7"/>
  <c r="H24" i="7" s="1"/>
  <c r="B24" i="7"/>
  <c r="G24" i="7" s="1"/>
  <c r="M23" i="7"/>
  <c r="L23" i="7"/>
  <c r="H23" i="7"/>
  <c r="E23" i="7"/>
  <c r="B23" i="7"/>
  <c r="G23" i="7" s="1"/>
  <c r="J23" i="7" s="1"/>
  <c r="M22" i="7"/>
  <c r="L22" i="7"/>
  <c r="H22" i="7"/>
  <c r="J22" i="7" s="1"/>
  <c r="G22" i="7"/>
  <c r="E22" i="7"/>
  <c r="B22" i="7"/>
  <c r="M21" i="7"/>
  <c r="L21" i="7"/>
  <c r="H21" i="7"/>
  <c r="E21" i="7"/>
  <c r="B21" i="7"/>
  <c r="G21" i="7" s="1"/>
  <c r="J21" i="7" s="1"/>
  <c r="M20" i="7"/>
  <c r="L20" i="7"/>
  <c r="G20" i="7"/>
  <c r="J20" i="7" s="1"/>
  <c r="E20" i="7"/>
  <c r="H20" i="7" s="1"/>
  <c r="B20" i="7"/>
  <c r="M19" i="7"/>
  <c r="E19" i="7"/>
  <c r="L19" i="7" s="1"/>
  <c r="B19" i="7"/>
  <c r="G19" i="7" s="1"/>
  <c r="M18" i="7"/>
  <c r="L18" i="7"/>
  <c r="E18" i="7"/>
  <c r="H18" i="7" s="1"/>
  <c r="B18" i="7"/>
  <c r="G18" i="7" s="1"/>
  <c r="M17" i="7"/>
  <c r="E17" i="7"/>
  <c r="L17" i="7" s="1"/>
  <c r="B17" i="7"/>
  <c r="G17" i="7" s="1"/>
  <c r="M16" i="7"/>
  <c r="L16" i="7"/>
  <c r="E16" i="7"/>
  <c r="H16" i="7" s="1"/>
  <c r="B16" i="7"/>
  <c r="G16" i="7" s="1"/>
  <c r="M15" i="7"/>
  <c r="L15" i="7"/>
  <c r="H15" i="7"/>
  <c r="E15" i="7"/>
  <c r="B15" i="7"/>
  <c r="G15" i="7" s="1"/>
  <c r="J15" i="7" s="1"/>
  <c r="M14" i="7"/>
  <c r="L14" i="7"/>
  <c r="H14" i="7"/>
  <c r="E14" i="7"/>
  <c r="B14" i="7"/>
  <c r="G14" i="7" s="1"/>
  <c r="J14" i="7" s="1"/>
  <c r="M13" i="7"/>
  <c r="L13" i="7"/>
  <c r="H13" i="7"/>
  <c r="E13" i="7"/>
  <c r="B13" i="7"/>
  <c r="G13" i="7" s="1"/>
  <c r="J13" i="7" s="1"/>
  <c r="M12" i="7"/>
  <c r="L12" i="7"/>
  <c r="G12" i="7"/>
  <c r="J12" i="7" s="1"/>
  <c r="E12" i="7"/>
  <c r="H12" i="7" s="1"/>
  <c r="B12" i="7"/>
  <c r="M11" i="7"/>
  <c r="E11" i="7"/>
  <c r="L11" i="7" s="1"/>
  <c r="B11" i="7"/>
  <c r="G11" i="7" s="1"/>
  <c r="M10" i="7"/>
  <c r="L10" i="7"/>
  <c r="E10" i="7"/>
  <c r="H10" i="7" s="1"/>
  <c r="B10" i="7"/>
  <c r="G10" i="7" s="1"/>
  <c r="M9" i="7"/>
  <c r="E9" i="7"/>
  <c r="L9" i="7" s="1"/>
  <c r="B9" i="7"/>
  <c r="G9" i="7" s="1"/>
  <c r="M8" i="7"/>
  <c r="L8" i="7"/>
  <c r="E8" i="7"/>
  <c r="H8" i="7" s="1"/>
  <c r="B8" i="7"/>
  <c r="G8" i="7" s="1"/>
  <c r="J8" i="7" s="1"/>
  <c r="M7" i="7"/>
  <c r="L7" i="7"/>
  <c r="H7" i="7"/>
  <c r="E7" i="7"/>
  <c r="B7" i="7"/>
  <c r="G7" i="7" s="1"/>
  <c r="J7" i="7" s="1"/>
  <c r="M6" i="7"/>
  <c r="L6" i="7"/>
  <c r="H6" i="7"/>
  <c r="E6" i="7"/>
  <c r="B6" i="7"/>
  <c r="G6" i="7" s="1"/>
  <c r="J6" i="7" s="1"/>
  <c r="M5" i="7"/>
  <c r="L5" i="7"/>
  <c r="H5" i="7"/>
  <c r="E5" i="7"/>
  <c r="B5" i="7"/>
  <c r="G5" i="7" s="1"/>
  <c r="J5" i="7" s="1"/>
  <c r="M4" i="7"/>
  <c r="L4" i="7"/>
  <c r="G4" i="7"/>
  <c r="E4" i="7"/>
  <c r="H4" i="7" s="1"/>
  <c r="B4" i="7"/>
  <c r="M3" i="7"/>
  <c r="E3" i="7"/>
  <c r="L3" i="7" s="1"/>
  <c r="B3" i="7"/>
  <c r="G3" i="7" s="1"/>
  <c r="J2" i="7"/>
  <c r="B34" i="4"/>
  <c r="G34" i="4" s="1"/>
  <c r="J34" i="4" s="1"/>
  <c r="E34" i="4"/>
  <c r="H34" i="4" s="1"/>
  <c r="M34" i="4"/>
  <c r="B33" i="4"/>
  <c r="B32" i="4"/>
  <c r="B31" i="4"/>
  <c r="B30" i="4"/>
  <c r="B29" i="4"/>
  <c r="B28" i="4"/>
  <c r="G28" i="4" s="1"/>
  <c r="B27" i="4"/>
  <c r="B26" i="4"/>
  <c r="B25" i="4"/>
  <c r="G25" i="4" s="1"/>
  <c r="B24" i="4"/>
  <c r="B23" i="4"/>
  <c r="G23" i="4" s="1"/>
  <c r="J23" i="4" s="1"/>
  <c r="B22" i="4"/>
  <c r="B21" i="4"/>
  <c r="B20" i="4"/>
  <c r="B19" i="4"/>
  <c r="B18" i="4"/>
  <c r="B17" i="4"/>
  <c r="G17" i="4" s="1"/>
  <c r="B16" i="4"/>
  <c r="B15" i="4"/>
  <c r="B14" i="4"/>
  <c r="B13" i="4"/>
  <c r="B12" i="4"/>
  <c r="B11" i="4"/>
  <c r="G11" i="4" s="1"/>
  <c r="B10" i="4"/>
  <c r="G10" i="4" s="1"/>
  <c r="B9" i="4"/>
  <c r="B8" i="4"/>
  <c r="G8" i="4" s="1"/>
  <c r="B7" i="4"/>
  <c r="M33" i="4"/>
  <c r="E33" i="4"/>
  <c r="L33" i="4" s="1"/>
  <c r="G33" i="4"/>
  <c r="M32" i="4"/>
  <c r="G32" i="4"/>
  <c r="E32" i="4"/>
  <c r="H32" i="4" s="1"/>
  <c r="M31" i="4"/>
  <c r="L31" i="4"/>
  <c r="E31" i="4"/>
  <c r="H31" i="4" s="1"/>
  <c r="G31" i="4"/>
  <c r="M30" i="4"/>
  <c r="L30" i="4"/>
  <c r="E30" i="4"/>
  <c r="H30" i="4" s="1"/>
  <c r="G30" i="4"/>
  <c r="M29" i="4"/>
  <c r="G29" i="4"/>
  <c r="E29" i="4"/>
  <c r="H29" i="4" s="1"/>
  <c r="M28" i="4"/>
  <c r="E28" i="4"/>
  <c r="L28" i="4" s="1"/>
  <c r="M27" i="4"/>
  <c r="E27" i="4"/>
  <c r="H27" i="4" s="1"/>
  <c r="G27" i="4"/>
  <c r="M26" i="4"/>
  <c r="L26" i="4"/>
  <c r="E26" i="4"/>
  <c r="H26" i="4" s="1"/>
  <c r="G26" i="4"/>
  <c r="M25" i="4"/>
  <c r="E25" i="4"/>
  <c r="H25" i="4" s="1"/>
  <c r="M24" i="4"/>
  <c r="G24" i="4"/>
  <c r="J24" i="4" s="1"/>
  <c r="E24" i="4"/>
  <c r="H24" i="4" s="1"/>
  <c r="M23" i="4"/>
  <c r="L23" i="4"/>
  <c r="E23" i="4"/>
  <c r="H23" i="4" s="1"/>
  <c r="M22" i="4"/>
  <c r="E22" i="4"/>
  <c r="H22" i="4" s="1"/>
  <c r="G22" i="4"/>
  <c r="M21" i="4"/>
  <c r="L21" i="4"/>
  <c r="G21" i="4"/>
  <c r="E21" i="4"/>
  <c r="H21" i="4" s="1"/>
  <c r="M20" i="4"/>
  <c r="G20" i="4"/>
  <c r="E20" i="4"/>
  <c r="L20" i="4" s="1"/>
  <c r="M19" i="4"/>
  <c r="E19" i="4"/>
  <c r="L19" i="4" s="1"/>
  <c r="G19" i="4"/>
  <c r="M18" i="4"/>
  <c r="E18" i="4"/>
  <c r="L18" i="4" s="1"/>
  <c r="G18" i="4"/>
  <c r="M17" i="4"/>
  <c r="E17" i="4"/>
  <c r="L17" i="4" s="1"/>
  <c r="M16" i="4"/>
  <c r="G16" i="4"/>
  <c r="E16" i="4"/>
  <c r="L16" i="4" s="1"/>
  <c r="M15" i="4"/>
  <c r="L15" i="4"/>
  <c r="E15" i="4"/>
  <c r="H15" i="4" s="1"/>
  <c r="G15" i="4"/>
  <c r="M14" i="4"/>
  <c r="E14" i="4"/>
  <c r="L14" i="4" s="1"/>
  <c r="G14" i="4"/>
  <c r="M13" i="4"/>
  <c r="L13" i="4"/>
  <c r="G13" i="4"/>
  <c r="E13" i="4"/>
  <c r="H13" i="4" s="1"/>
  <c r="M12" i="4"/>
  <c r="G12" i="4"/>
  <c r="E12" i="4"/>
  <c r="L12" i="4" s="1"/>
  <c r="M11" i="4"/>
  <c r="E11" i="4"/>
  <c r="L11" i="4" s="1"/>
  <c r="M10" i="4"/>
  <c r="E10" i="4"/>
  <c r="L10" i="4" s="1"/>
  <c r="M9" i="4"/>
  <c r="H9" i="4"/>
  <c r="E9" i="4"/>
  <c r="L9" i="4" s="1"/>
  <c r="G9" i="4"/>
  <c r="M8" i="4"/>
  <c r="E8" i="4"/>
  <c r="L8" i="4" s="1"/>
  <c r="M7" i="4"/>
  <c r="L7" i="4"/>
  <c r="G7" i="4"/>
  <c r="E7" i="4"/>
  <c r="H7" i="4" s="1"/>
  <c r="M6" i="4"/>
  <c r="L6" i="4"/>
  <c r="E6" i="4"/>
  <c r="H6" i="4" s="1"/>
  <c r="B6" i="4"/>
  <c r="G6" i="4" s="1"/>
  <c r="M5" i="4"/>
  <c r="L5" i="4"/>
  <c r="H5" i="4"/>
  <c r="E5" i="4"/>
  <c r="B5" i="4"/>
  <c r="G5" i="4" s="1"/>
  <c r="J5" i="4" s="1"/>
  <c r="M4" i="4"/>
  <c r="E4" i="4"/>
  <c r="L4" i="4" s="1"/>
  <c r="B4" i="4"/>
  <c r="G4" i="4" s="1"/>
  <c r="M3" i="4"/>
  <c r="E3" i="4"/>
  <c r="L3" i="4" s="1"/>
  <c r="B3" i="4"/>
  <c r="G3" i="4" s="1"/>
  <c r="J2" i="4"/>
  <c r="B4" i="3"/>
  <c r="B5" i="3"/>
  <c r="B6" i="3"/>
  <c r="B7" i="3"/>
  <c r="B8" i="3"/>
  <c r="B9" i="3"/>
  <c r="G9" i="3" s="1"/>
  <c r="J9" i="3" s="1"/>
  <c r="B10" i="3"/>
  <c r="B11" i="3"/>
  <c r="B12" i="3"/>
  <c r="B13" i="3"/>
  <c r="B14" i="3"/>
  <c r="B15" i="3"/>
  <c r="B16" i="3"/>
  <c r="B17" i="3"/>
  <c r="G17" i="3" s="1"/>
  <c r="J17" i="3" s="1"/>
  <c r="B18" i="3"/>
  <c r="B19" i="3"/>
  <c r="B20" i="3"/>
  <c r="B21" i="3"/>
  <c r="B22" i="3"/>
  <c r="B23" i="3"/>
  <c r="B24" i="3"/>
  <c r="B25" i="3"/>
  <c r="G25" i="3" s="1"/>
  <c r="J25" i="3" s="1"/>
  <c r="B26" i="3"/>
  <c r="B27" i="3"/>
  <c r="B28" i="3"/>
  <c r="B29" i="3"/>
  <c r="B30" i="3"/>
  <c r="B31" i="3"/>
  <c r="B32" i="3"/>
  <c r="B33" i="3"/>
  <c r="G33" i="3" s="1"/>
  <c r="J33" i="3" s="1"/>
  <c r="B3" i="3"/>
  <c r="G3" i="3" s="1"/>
  <c r="J3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" i="3"/>
  <c r="J8" i="3"/>
  <c r="J16" i="3"/>
  <c r="J24" i="3"/>
  <c r="J32" i="3"/>
  <c r="J2" i="3"/>
  <c r="E33" i="3"/>
  <c r="E32" i="3"/>
  <c r="H32" i="3" s="1"/>
  <c r="G32" i="3"/>
  <c r="E31" i="3"/>
  <c r="G31" i="3"/>
  <c r="J31" i="3" s="1"/>
  <c r="E30" i="3"/>
  <c r="H30" i="3" s="1"/>
  <c r="G30" i="3"/>
  <c r="J30" i="3" s="1"/>
  <c r="E29" i="3"/>
  <c r="G29" i="3"/>
  <c r="J29" i="3" s="1"/>
  <c r="E28" i="3"/>
  <c r="H28" i="3" s="1"/>
  <c r="G28" i="3"/>
  <c r="J28" i="3" s="1"/>
  <c r="E27" i="3"/>
  <c r="G27" i="3"/>
  <c r="J27" i="3" s="1"/>
  <c r="E26" i="3"/>
  <c r="H26" i="3" s="1"/>
  <c r="G26" i="3"/>
  <c r="J26" i="3" s="1"/>
  <c r="E25" i="3"/>
  <c r="H25" i="3" s="1"/>
  <c r="E24" i="3"/>
  <c r="H24" i="3" s="1"/>
  <c r="G24" i="3"/>
  <c r="E23" i="3"/>
  <c r="H23" i="3" s="1"/>
  <c r="G23" i="3"/>
  <c r="J23" i="3" s="1"/>
  <c r="E22" i="3"/>
  <c r="H22" i="3" s="1"/>
  <c r="G22" i="3"/>
  <c r="J22" i="3" s="1"/>
  <c r="E21" i="3"/>
  <c r="H21" i="3" s="1"/>
  <c r="G21" i="3"/>
  <c r="J21" i="3" s="1"/>
  <c r="E20" i="3"/>
  <c r="H20" i="3" s="1"/>
  <c r="G20" i="3"/>
  <c r="J20" i="3" s="1"/>
  <c r="E19" i="3"/>
  <c r="H19" i="3" s="1"/>
  <c r="G19" i="3"/>
  <c r="J19" i="3" s="1"/>
  <c r="E18" i="3"/>
  <c r="H18" i="3" s="1"/>
  <c r="G18" i="3"/>
  <c r="J18" i="3" s="1"/>
  <c r="E17" i="3"/>
  <c r="H17" i="3" s="1"/>
  <c r="E16" i="3"/>
  <c r="H16" i="3" s="1"/>
  <c r="G16" i="3"/>
  <c r="E15" i="3"/>
  <c r="H15" i="3" s="1"/>
  <c r="G15" i="3"/>
  <c r="J15" i="3" s="1"/>
  <c r="E14" i="3"/>
  <c r="H14" i="3" s="1"/>
  <c r="G14" i="3"/>
  <c r="J14" i="3" s="1"/>
  <c r="E13" i="3"/>
  <c r="H13" i="3" s="1"/>
  <c r="G13" i="3"/>
  <c r="J13" i="3" s="1"/>
  <c r="E12" i="3"/>
  <c r="H12" i="3" s="1"/>
  <c r="G12" i="3"/>
  <c r="J12" i="3" s="1"/>
  <c r="E11" i="3"/>
  <c r="H11" i="3" s="1"/>
  <c r="G11" i="3"/>
  <c r="J11" i="3" s="1"/>
  <c r="E10" i="3"/>
  <c r="H10" i="3" s="1"/>
  <c r="G10" i="3"/>
  <c r="J10" i="3" s="1"/>
  <c r="E9" i="3"/>
  <c r="H9" i="3" s="1"/>
  <c r="E8" i="3"/>
  <c r="H8" i="3" s="1"/>
  <c r="G8" i="3"/>
  <c r="E7" i="3"/>
  <c r="H7" i="3" s="1"/>
  <c r="G7" i="3"/>
  <c r="J7" i="3" s="1"/>
  <c r="E6" i="3"/>
  <c r="H6" i="3" s="1"/>
  <c r="G6" i="3"/>
  <c r="J6" i="3" s="1"/>
  <c r="E5" i="3"/>
  <c r="H5" i="3" s="1"/>
  <c r="G5" i="3"/>
  <c r="J5" i="3" s="1"/>
  <c r="E4" i="3"/>
  <c r="H4" i="3" s="1"/>
  <c r="G4" i="3"/>
  <c r="J4" i="3" s="1"/>
  <c r="E3" i="3"/>
  <c r="H3" i="3" s="1"/>
  <c r="B3" i="1"/>
  <c r="H33" i="3" s="1"/>
  <c r="L32" i="6" l="1"/>
  <c r="J19" i="6"/>
  <c r="J15" i="6"/>
  <c r="L8" i="6"/>
  <c r="H24" i="6"/>
  <c r="H26" i="6"/>
  <c r="H15" i="6"/>
  <c r="J11" i="6"/>
  <c r="J24" i="6"/>
  <c r="H7" i="6"/>
  <c r="J7" i="6" s="1"/>
  <c r="J16" i="6"/>
  <c r="J25" i="6"/>
  <c r="L19" i="6"/>
  <c r="L34" i="6"/>
  <c r="L9" i="6"/>
  <c r="L27" i="6"/>
  <c r="J33" i="6"/>
  <c r="J22" i="6"/>
  <c r="L25" i="6"/>
  <c r="H33" i="6"/>
  <c r="J26" i="6"/>
  <c r="J23" i="6"/>
  <c r="J34" i="6"/>
  <c r="H31" i="6"/>
  <c r="J31" i="6" s="1"/>
  <c r="J18" i="6"/>
  <c r="H18" i="6"/>
  <c r="H17" i="6"/>
  <c r="J17" i="6" s="1"/>
  <c r="L11" i="6"/>
  <c r="H10" i="6"/>
  <c r="J10" i="6" s="1"/>
  <c r="J9" i="6"/>
  <c r="J8" i="6"/>
  <c r="J6" i="6"/>
  <c r="J30" i="6"/>
  <c r="J14" i="6"/>
  <c r="J27" i="6"/>
  <c r="H21" i="6"/>
  <c r="J21" i="6" s="1"/>
  <c r="H4" i="6"/>
  <c r="J4" i="6" s="1"/>
  <c r="L6" i="6"/>
  <c r="H12" i="6"/>
  <c r="J12" i="6" s="1"/>
  <c r="L14" i="6"/>
  <c r="H20" i="6"/>
  <c r="J20" i="6" s="1"/>
  <c r="L22" i="6"/>
  <c r="H28" i="6"/>
  <c r="J28" i="6" s="1"/>
  <c r="L30" i="6"/>
  <c r="H5" i="6"/>
  <c r="J5" i="6" s="1"/>
  <c r="H13" i="6"/>
  <c r="J13" i="6" s="1"/>
  <c r="H29" i="6"/>
  <c r="J29" i="6" s="1"/>
  <c r="J48" i="5"/>
  <c r="L38" i="5"/>
  <c r="L42" i="5"/>
  <c r="J33" i="5"/>
  <c r="J50" i="5"/>
  <c r="L34" i="5"/>
  <c r="H29" i="5"/>
  <c r="L49" i="5"/>
  <c r="L45" i="5"/>
  <c r="L41" i="5"/>
  <c r="L37" i="5"/>
  <c r="J54" i="5"/>
  <c r="L54" i="5"/>
  <c r="J52" i="5"/>
  <c r="J46" i="5"/>
  <c r="L55" i="5"/>
  <c r="L51" i="5"/>
  <c r="L47" i="5"/>
  <c r="L43" i="5"/>
  <c r="L39" i="5"/>
  <c r="L35" i="5"/>
  <c r="L52" i="5"/>
  <c r="L48" i="5"/>
  <c r="L44" i="5"/>
  <c r="L40" i="5"/>
  <c r="L36" i="5"/>
  <c r="L32" i="5"/>
  <c r="J25" i="5"/>
  <c r="L20" i="5"/>
  <c r="H23" i="5"/>
  <c r="L28" i="5"/>
  <c r="L30" i="5"/>
  <c r="L26" i="5"/>
  <c r="J29" i="5"/>
  <c r="J23" i="5"/>
  <c r="L16" i="5"/>
  <c r="L12" i="5"/>
  <c r="J32" i="5"/>
  <c r="L33" i="5"/>
  <c r="L31" i="5"/>
  <c r="J28" i="5"/>
  <c r="J31" i="5"/>
  <c r="J21" i="5"/>
  <c r="H21" i="5"/>
  <c r="J20" i="5"/>
  <c r="L25" i="5"/>
  <c r="J24" i="5"/>
  <c r="J15" i="5"/>
  <c r="L17" i="5"/>
  <c r="H13" i="5"/>
  <c r="J13" i="5"/>
  <c r="L8" i="5"/>
  <c r="L9" i="5"/>
  <c r="J7" i="5"/>
  <c r="H7" i="5"/>
  <c r="H5" i="5"/>
  <c r="J5" i="5" s="1"/>
  <c r="J4" i="5"/>
  <c r="J6" i="5"/>
  <c r="J9" i="5"/>
  <c r="J16" i="5"/>
  <c r="J18" i="5"/>
  <c r="J34" i="5"/>
  <c r="J8" i="5"/>
  <c r="J10" i="5"/>
  <c r="J17" i="5"/>
  <c r="J19" i="5"/>
  <c r="J26" i="5"/>
  <c r="H3" i="5"/>
  <c r="J3" i="5" s="1"/>
  <c r="H11" i="5"/>
  <c r="J11" i="5" s="1"/>
  <c r="H19" i="5"/>
  <c r="H27" i="5"/>
  <c r="J27" i="5" s="1"/>
  <c r="J17" i="8"/>
  <c r="J7" i="8"/>
  <c r="J16" i="8"/>
  <c r="J23" i="8"/>
  <c r="J4" i="8"/>
  <c r="J9" i="8"/>
  <c r="J20" i="8"/>
  <c r="J3" i="8"/>
  <c r="H3" i="8"/>
  <c r="H11" i="8"/>
  <c r="J11" i="8" s="1"/>
  <c r="H19" i="8"/>
  <c r="J19" i="8" s="1"/>
  <c r="H27" i="8"/>
  <c r="J27" i="8" s="1"/>
  <c r="H9" i="8"/>
  <c r="H17" i="8"/>
  <c r="H25" i="8"/>
  <c r="J25" i="8" s="1"/>
  <c r="H33" i="8"/>
  <c r="J33" i="8" s="1"/>
  <c r="J18" i="7"/>
  <c r="J27" i="7"/>
  <c r="J11" i="7"/>
  <c r="J16" i="7"/>
  <c r="J4" i="7"/>
  <c r="J3" i="7"/>
  <c r="J19" i="7"/>
  <c r="J10" i="7"/>
  <c r="J24" i="7"/>
  <c r="J28" i="7"/>
  <c r="H3" i="7"/>
  <c r="H11" i="7"/>
  <c r="H19" i="7"/>
  <c r="H27" i="7"/>
  <c r="H9" i="7"/>
  <c r="J9" i="7" s="1"/>
  <c r="H17" i="7"/>
  <c r="J17" i="7" s="1"/>
  <c r="H25" i="7"/>
  <c r="J25" i="7" s="1"/>
  <c r="H16" i="4"/>
  <c r="H14" i="4"/>
  <c r="L29" i="4"/>
  <c r="J27" i="4"/>
  <c r="L27" i="4"/>
  <c r="L25" i="4"/>
  <c r="J25" i="4"/>
  <c r="L22" i="4"/>
  <c r="L34" i="4"/>
  <c r="J33" i="4"/>
  <c r="L32" i="4"/>
  <c r="H33" i="4"/>
  <c r="J29" i="4"/>
  <c r="J30" i="4"/>
  <c r="L24" i="4"/>
  <c r="J22" i="4"/>
  <c r="J21" i="4"/>
  <c r="J17" i="4"/>
  <c r="H17" i="4"/>
  <c r="J16" i="4"/>
  <c r="J13" i="4"/>
  <c r="J14" i="4"/>
  <c r="J8" i="4"/>
  <c r="H8" i="4"/>
  <c r="J7" i="4"/>
  <c r="J9" i="4"/>
  <c r="J6" i="4"/>
  <c r="J20" i="4"/>
  <c r="J32" i="4"/>
  <c r="J15" i="4"/>
  <c r="J31" i="4"/>
  <c r="J26" i="4"/>
  <c r="J3" i="4"/>
  <c r="J12" i="4"/>
  <c r="H4" i="4"/>
  <c r="J4" i="4" s="1"/>
  <c r="H12" i="4"/>
  <c r="H20" i="4"/>
  <c r="H28" i="4"/>
  <c r="J28" i="4" s="1"/>
  <c r="H3" i="4"/>
  <c r="H11" i="4"/>
  <c r="J11" i="4" s="1"/>
  <c r="H19" i="4"/>
  <c r="J19" i="4" s="1"/>
  <c r="H10" i="4"/>
  <c r="J10" i="4" s="1"/>
  <c r="H18" i="4"/>
  <c r="J18" i="4" s="1"/>
  <c r="H27" i="3"/>
  <c r="H29" i="3"/>
  <c r="H31" i="3"/>
</calcChain>
</file>

<file path=xl/sharedStrings.xml><?xml version="1.0" encoding="utf-8"?>
<sst xmlns="http://schemas.openxmlformats.org/spreadsheetml/2006/main" count="497" uniqueCount="28">
  <si>
    <t>tempo</t>
  </si>
  <si>
    <t>clock freq</t>
  </si>
  <si>
    <t>clk per beat</t>
  </si>
  <si>
    <t>Melody</t>
  </si>
  <si>
    <t>g</t>
  </si>
  <si>
    <t>d</t>
  </si>
  <si>
    <t>e</t>
  </si>
  <si>
    <t>f</t>
  </si>
  <si>
    <t>a</t>
  </si>
  <si>
    <t>b</t>
  </si>
  <si>
    <t>c</t>
  </si>
  <si>
    <t>note</t>
  </si>
  <si>
    <t>duration</t>
  </si>
  <si>
    <t>slured?</t>
  </si>
  <si>
    <t>act. Duration</t>
  </si>
  <si>
    <t>freq</t>
  </si>
  <si>
    <t>Note</t>
  </si>
  <si>
    <t>CLKCycs_Duration</t>
  </si>
  <si>
    <t>CLKCycs_Freq</t>
  </si>
  <si>
    <t>Auto-Struct</t>
  </si>
  <si>
    <t>,</t>
  </si>
  <si>
    <t>Allegro</t>
  </si>
  <si>
    <t>CounterMelody</t>
  </si>
  <si>
    <t>r</t>
  </si>
  <si>
    <t>};</t>
  </si>
  <si>
    <t>Stoccato1</t>
  </si>
  <si>
    <t>Stoccato2</t>
  </si>
  <si>
    <t>Stoccato3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</si>
</sst>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4" sqref="D4:K36"/>
    </sheetView>
  </sheetViews>
  <sheetFormatPr defaultRowHeight="15" x14ac:dyDescent="0.25"/>
  <cols>
    <col min="4" max="4" width="7.7109375" bestFit="1" customWidth="1"/>
    <col min="7" max="7" width="7.5703125" bestFit="1" customWidth="1"/>
    <col min="8" max="8" width="12.28515625" bestFit="1" customWidth="1"/>
    <col min="9" max="9" width="2.140625" customWidth="1"/>
    <col min="10" max="10" width="12.28515625" style="1" customWidth="1"/>
  </cols>
  <sheetData>
    <row r="1" spans="1:2" x14ac:dyDescent="0.25">
      <c r="A1" t="s">
        <v>1</v>
      </c>
      <c r="B1">
        <v>80000000</v>
      </c>
    </row>
    <row r="2" spans="1:2" x14ac:dyDescent="0.25">
      <c r="A2" t="s">
        <v>0</v>
      </c>
      <c r="B2">
        <v>120</v>
      </c>
    </row>
    <row r="3" spans="1:2" x14ac:dyDescent="0.25">
      <c r="A3" t="s">
        <v>2</v>
      </c>
      <c r="B3">
        <f>B1*60/B2</f>
        <v>40000000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sqref="A1:M34"/>
    </sheetView>
  </sheetViews>
  <sheetFormatPr defaultRowHeight="15" x14ac:dyDescent="0.25"/>
  <cols>
    <col min="1" max="1" width="5.140625" bestFit="1" customWidth="1"/>
    <col min="2" max="2" width="7" bestFit="1" customWidth="1"/>
    <col min="3" max="3" width="8.5703125" bestFit="1" customWidth="1"/>
    <col min="4" max="4" width="7.5703125" bestFit="1" customWidth="1"/>
    <col min="5" max="5" width="12.28515625" bestFit="1" customWidth="1"/>
    <col min="6" max="6" width="2.85546875" customWidth="1"/>
    <col min="7" max="7" width="13.140625" bestFit="1" customWidth="1"/>
    <col min="8" max="8" width="16.85546875" bestFit="1" customWidth="1"/>
    <col min="10" max="10" width="24.28515625" bestFit="1" customWidth="1"/>
    <col min="11" max="11" width="1.7109375" bestFit="1" customWidth="1"/>
    <col min="12" max="12" width="18.7109375" bestFit="1" customWidth="1"/>
  </cols>
  <sheetData>
    <row r="1" spans="1:13" x14ac:dyDescent="0.25">
      <c r="A1" s="2" t="s">
        <v>3</v>
      </c>
      <c r="B1" s="2"/>
      <c r="C1" s="2"/>
      <c r="D1" s="2"/>
      <c r="E1" s="2"/>
      <c r="F1" s="2"/>
      <c r="G1" s="2"/>
      <c r="H1" s="2"/>
      <c r="J1" t="s">
        <v>19</v>
      </c>
    </row>
    <row r="2" spans="1:13" x14ac:dyDescent="0.25">
      <c r="A2" t="s">
        <v>11</v>
      </c>
      <c r="B2" t="s">
        <v>15</v>
      </c>
      <c r="C2" t="s">
        <v>12</v>
      </c>
      <c r="D2" t="s">
        <v>13</v>
      </c>
      <c r="E2" t="s">
        <v>14</v>
      </c>
      <c r="G2" s="1" t="s">
        <v>18</v>
      </c>
      <c r="H2" t="s">
        <v>17</v>
      </c>
      <c r="J2" t="str">
        <f>_xlfn.CONCAT("const uin32_t ",A1,"[] = {")</f>
        <v>const uin32_t Melody[] = {</v>
      </c>
    </row>
    <row r="3" spans="1:13" x14ac:dyDescent="0.25">
      <c r="A3" t="s">
        <v>4</v>
      </c>
      <c r="B3">
        <f>VLOOKUP(A3,'Note Lookup Table'!$A$2:$B$9,2,FALSE)</f>
        <v>392</v>
      </c>
      <c r="C3">
        <v>1</v>
      </c>
      <c r="E3">
        <f>IF(D3,C3,C3*0.9)</f>
        <v>0.9</v>
      </c>
      <c r="G3" s="1">
        <f>Constants!$B$1/B3</f>
        <v>204081.63265306121</v>
      </c>
      <c r="H3">
        <f>E3*Constants!$B$3</f>
        <v>36000000</v>
      </c>
      <c r="J3" t="str">
        <f>_xlfn.CONCAT("{",TRUNC(G3),", ",H3,"}")</f>
        <v>{204081, 36000000}</v>
      </c>
      <c r="K3" t="s">
        <v>20</v>
      </c>
      <c r="L3" t="str">
        <f>IF(D3,"", _xlfn.CONCAT("{", "80000000", ", ",  (C3-E3)*Constants!$B$3, "}") )</f>
        <v>{80000000, 4000000}</v>
      </c>
      <c r="M3" t="str">
        <f>IF(D3,"",", ")</f>
        <v xml:space="preserve">, </v>
      </c>
    </row>
    <row r="4" spans="1:13" x14ac:dyDescent="0.25">
      <c r="A4" t="s">
        <v>5</v>
      </c>
      <c r="B4">
        <f>VLOOKUP(A4,'Note Lookup Table'!$A$2:$B$9,2,FALSE)</f>
        <v>293.66000000000003</v>
      </c>
      <c r="C4">
        <v>1</v>
      </c>
      <c r="E4">
        <f>IF(D4,C4,C4*0.9)</f>
        <v>0.9</v>
      </c>
      <c r="G4" s="1">
        <f>Constants!$B$1/B4</f>
        <v>272423.89157529111</v>
      </c>
      <c r="H4">
        <f>E4*Constants!$B$3</f>
        <v>36000000</v>
      </c>
      <c r="J4" t="str">
        <f t="shared" ref="J4:J33" si="0">_xlfn.CONCAT("{",TRUNC(G4),", ",H4,"}")</f>
        <v>{272423, 36000000}</v>
      </c>
      <c r="K4" t="s">
        <v>20</v>
      </c>
      <c r="L4" t="str">
        <f>IF(D4,"", _xlfn.CONCAT("{", "80000000", ", ",  (C4-E4)*Constants!$B$3, "}") )</f>
        <v>{80000000, 4000000}</v>
      </c>
      <c r="M4" t="str">
        <f t="shared" ref="M4:M33" si="1">IF(D4,"",", ")</f>
        <v xml:space="preserve">, </v>
      </c>
    </row>
    <row r="5" spans="1:13" x14ac:dyDescent="0.25">
      <c r="A5" t="s">
        <v>6</v>
      </c>
      <c r="B5">
        <f>VLOOKUP(A5,'Note Lookup Table'!$A$2:$B$9,2,FALSE)</f>
        <v>329.63</v>
      </c>
      <c r="C5">
        <v>1</v>
      </c>
      <c r="E5">
        <f>IF(D5,C5,C5*0.9)</f>
        <v>0.9</v>
      </c>
      <c r="G5" s="1">
        <f>Constants!$B$1/B5</f>
        <v>242696.35652094774</v>
      </c>
      <c r="H5">
        <f>E5*Constants!$B$3</f>
        <v>36000000</v>
      </c>
      <c r="J5" t="str">
        <f t="shared" si="0"/>
        <v>{242696, 36000000}</v>
      </c>
      <c r="K5" t="s">
        <v>20</v>
      </c>
      <c r="L5" t="str">
        <f>IF(D5,"", _xlfn.CONCAT("{", "80000000", ", ",  (C5-E5)*Constants!$B$3, "}") )</f>
        <v>{80000000, 4000000}</v>
      </c>
      <c r="M5" t="str">
        <f t="shared" si="1"/>
        <v xml:space="preserve">, </v>
      </c>
    </row>
    <row r="6" spans="1:13" x14ac:dyDescent="0.25">
      <c r="A6" t="s">
        <v>7</v>
      </c>
      <c r="B6">
        <f>VLOOKUP(A6,'Note Lookup Table'!$A$2:$B$9,2,FALSE)</f>
        <v>349.23</v>
      </c>
      <c r="C6">
        <v>1</v>
      </c>
      <c r="E6">
        <f>IF(D6,C6,C6*0.9)</f>
        <v>0.9</v>
      </c>
      <c r="G6" s="1">
        <f>Constants!$B$1/B6</f>
        <v>229075.39443919479</v>
      </c>
      <c r="H6">
        <f>E6*Constants!$B$3</f>
        <v>36000000</v>
      </c>
      <c r="J6" t="str">
        <f t="shared" si="0"/>
        <v>{229075, 36000000}</v>
      </c>
      <c r="K6" t="s">
        <v>20</v>
      </c>
      <c r="L6" t="str">
        <f>IF(D6,"", _xlfn.CONCAT("{", "80000000", ", ",  (C6-E6)*Constants!$B$3, "}") )</f>
        <v>{80000000, 4000000}</v>
      </c>
      <c r="M6" t="str">
        <f t="shared" si="1"/>
        <v xml:space="preserve">, </v>
      </c>
    </row>
    <row r="7" spans="1:13" x14ac:dyDescent="0.25">
      <c r="A7" t="s">
        <v>6</v>
      </c>
      <c r="B7">
        <f>VLOOKUP(A7,'Note Lookup Table'!$A$2:$B$9,2,FALSE)</f>
        <v>329.63</v>
      </c>
      <c r="C7">
        <v>1</v>
      </c>
      <c r="E7">
        <f>IF(D7,C7,C7*0.9)</f>
        <v>0.9</v>
      </c>
      <c r="G7" s="1">
        <f>Constants!$B$1/B7</f>
        <v>242696.35652094774</v>
      </c>
      <c r="H7">
        <f>E7*Constants!$B$3</f>
        <v>36000000</v>
      </c>
      <c r="J7" t="str">
        <f t="shared" si="0"/>
        <v>{242696, 36000000}</v>
      </c>
      <c r="K7" t="s">
        <v>20</v>
      </c>
      <c r="L7" t="str">
        <f>IF(D7,"", _xlfn.CONCAT("{", "80000000", ", ",  (C7-E7)*Constants!$B$3, "}") )</f>
        <v>{80000000, 4000000}</v>
      </c>
      <c r="M7" t="str">
        <f t="shared" si="1"/>
        <v xml:space="preserve">, </v>
      </c>
    </row>
    <row r="8" spans="1:13" x14ac:dyDescent="0.25">
      <c r="A8" t="s">
        <v>5</v>
      </c>
      <c r="B8">
        <f>VLOOKUP(A8,'Note Lookup Table'!$A$2:$B$9,2,FALSE)</f>
        <v>293.66000000000003</v>
      </c>
      <c r="C8">
        <v>1</v>
      </c>
      <c r="E8">
        <f>IF(D8,C8,C8*0.9)</f>
        <v>0.9</v>
      </c>
      <c r="G8" s="1">
        <f>Constants!$B$1/B8</f>
        <v>272423.89157529111</v>
      </c>
      <c r="H8">
        <f>E8*Constants!$B$3</f>
        <v>36000000</v>
      </c>
      <c r="J8" t="str">
        <f t="shared" si="0"/>
        <v>{272423, 36000000}</v>
      </c>
      <c r="K8" t="s">
        <v>20</v>
      </c>
      <c r="L8" t="str">
        <f>IF(D8,"", _xlfn.CONCAT("{", "80000000", ", ",  (C8-E8)*Constants!$B$3, "}") )</f>
        <v>{80000000, 4000000}</v>
      </c>
      <c r="M8" t="str">
        <f t="shared" si="1"/>
        <v xml:space="preserve">, </v>
      </c>
    </row>
    <row r="9" spans="1:13" x14ac:dyDescent="0.25">
      <c r="A9" t="s">
        <v>4</v>
      </c>
      <c r="B9">
        <f>VLOOKUP(A9,'Note Lookup Table'!$A$2:$B$9,2,FALSE)</f>
        <v>392</v>
      </c>
      <c r="C9">
        <v>1</v>
      </c>
      <c r="E9">
        <f>IF(D9,C9,C9*0.9)</f>
        <v>0.9</v>
      </c>
      <c r="G9" s="1">
        <f>Constants!$B$1/B9</f>
        <v>204081.63265306121</v>
      </c>
      <c r="H9">
        <f>E9*Constants!$B$3</f>
        <v>36000000</v>
      </c>
      <c r="J9" t="str">
        <f t="shared" si="0"/>
        <v>{204081, 36000000}</v>
      </c>
      <c r="K9" t="s">
        <v>20</v>
      </c>
      <c r="L9" t="str">
        <f>IF(D9,"", _xlfn.CONCAT("{", "80000000", ", ",  (C9-E9)*Constants!$B$3, "}") )</f>
        <v>{80000000, 4000000}</v>
      </c>
      <c r="M9" t="str">
        <f t="shared" si="1"/>
        <v xml:space="preserve">, </v>
      </c>
    </row>
    <row r="10" spans="1:13" x14ac:dyDescent="0.25">
      <c r="A10" t="s">
        <v>5</v>
      </c>
      <c r="B10">
        <f>VLOOKUP(A10,'Note Lookup Table'!$A$2:$B$9,2,FALSE)</f>
        <v>293.66000000000003</v>
      </c>
      <c r="C10">
        <v>1</v>
      </c>
      <c r="E10">
        <f>IF(D10,C10,C10*0.9)</f>
        <v>0.9</v>
      </c>
      <c r="G10" s="1">
        <f>Constants!$B$1/B10</f>
        <v>272423.89157529111</v>
      </c>
      <c r="H10">
        <f>E10*Constants!$B$3</f>
        <v>36000000</v>
      </c>
      <c r="J10" t="str">
        <f t="shared" si="0"/>
        <v>{272423, 36000000}</v>
      </c>
      <c r="K10" t="s">
        <v>20</v>
      </c>
      <c r="L10" t="str">
        <f>IF(D10,"", _xlfn.CONCAT("{", "80000000", ", ",  (C10-E10)*Constants!$B$3, "}") )</f>
        <v>{80000000, 4000000}</v>
      </c>
      <c r="M10" t="str">
        <f t="shared" si="1"/>
        <v xml:space="preserve">, </v>
      </c>
    </row>
    <row r="11" spans="1:13" x14ac:dyDescent="0.25">
      <c r="A11" t="s">
        <v>6</v>
      </c>
      <c r="B11">
        <f>VLOOKUP(A11,'Note Lookup Table'!$A$2:$B$9,2,FALSE)</f>
        <v>329.63</v>
      </c>
      <c r="C11">
        <v>1</v>
      </c>
      <c r="E11">
        <f>IF(D11,C11,C11*0.9)</f>
        <v>0.9</v>
      </c>
      <c r="G11" s="1">
        <f>Constants!$B$1/B11</f>
        <v>242696.35652094774</v>
      </c>
      <c r="H11">
        <f>E11*Constants!$B$3</f>
        <v>36000000</v>
      </c>
      <c r="J11" t="str">
        <f t="shared" si="0"/>
        <v>{242696, 36000000}</v>
      </c>
      <c r="K11" t="s">
        <v>20</v>
      </c>
      <c r="L11" t="str">
        <f>IF(D11,"", _xlfn.CONCAT("{", "80000000", ", ",  (C11-E11)*Constants!$B$3, "}") )</f>
        <v>{80000000, 4000000}</v>
      </c>
      <c r="M11" t="str">
        <f t="shared" si="1"/>
        <v xml:space="preserve">, </v>
      </c>
    </row>
    <row r="12" spans="1:13" x14ac:dyDescent="0.25">
      <c r="A12" t="s">
        <v>8</v>
      </c>
      <c r="B12">
        <f>VLOOKUP(A12,'Note Lookup Table'!$A$2:$B$9,2,FALSE)</f>
        <v>440</v>
      </c>
      <c r="C12">
        <v>1</v>
      </c>
      <c r="E12">
        <f>IF(D12,C12,C12*0.9)</f>
        <v>0.9</v>
      </c>
      <c r="G12" s="1">
        <f>Constants!$B$1/B12</f>
        <v>181818.18181818182</v>
      </c>
      <c r="H12">
        <f>E12*Constants!$B$3</f>
        <v>36000000</v>
      </c>
      <c r="J12" t="str">
        <f t="shared" si="0"/>
        <v>{181818, 36000000}</v>
      </c>
      <c r="K12" t="s">
        <v>20</v>
      </c>
      <c r="L12" t="str">
        <f>IF(D12,"", _xlfn.CONCAT("{", "80000000", ", ",  (C12-E12)*Constants!$B$3, "}") )</f>
        <v>{80000000, 4000000}</v>
      </c>
      <c r="M12" t="str">
        <f t="shared" si="1"/>
        <v xml:space="preserve">, </v>
      </c>
    </row>
    <row r="13" spans="1:13" x14ac:dyDescent="0.25">
      <c r="A13" t="s">
        <v>9</v>
      </c>
      <c r="B13">
        <f>VLOOKUP(A13,'Note Lookup Table'!$A$2:$B$9,2,FALSE)</f>
        <v>493.88</v>
      </c>
      <c r="C13">
        <v>1</v>
      </c>
      <c r="E13">
        <f>IF(D13,C13,C13*0.9)</f>
        <v>0.9</v>
      </c>
      <c r="G13" s="1">
        <f>Constants!$B$1/B13</f>
        <v>161982.66785453956</v>
      </c>
      <c r="H13">
        <f>E13*Constants!$B$3</f>
        <v>36000000</v>
      </c>
      <c r="J13" t="str">
        <f t="shared" si="0"/>
        <v>{161982, 36000000}</v>
      </c>
      <c r="K13" t="s">
        <v>20</v>
      </c>
      <c r="L13" t="str">
        <f>IF(D13,"", _xlfn.CONCAT("{", "80000000", ", ",  (C13-E13)*Constants!$B$3, "}") )</f>
        <v>{80000000, 4000000}</v>
      </c>
      <c r="M13" t="str">
        <f t="shared" si="1"/>
        <v xml:space="preserve">, </v>
      </c>
    </row>
    <row r="14" spans="1:13" x14ac:dyDescent="0.25">
      <c r="A14" t="s">
        <v>10</v>
      </c>
      <c r="B14">
        <f>VLOOKUP(A14,'Note Lookup Table'!$A$2:$B$9,2,FALSE)</f>
        <v>261.63</v>
      </c>
      <c r="C14">
        <v>1</v>
      </c>
      <c r="E14">
        <f>IF(D14,C14,C14*0.9)</f>
        <v>0.9</v>
      </c>
      <c r="G14" s="1">
        <f>Constants!$B$1/B14</f>
        <v>305775.33157512516</v>
      </c>
      <c r="H14">
        <f>E14*Constants!$B$3</f>
        <v>36000000</v>
      </c>
      <c r="J14" t="str">
        <f t="shared" si="0"/>
        <v>{305775, 36000000}</v>
      </c>
      <c r="K14" t="s">
        <v>20</v>
      </c>
      <c r="L14" t="str">
        <f>IF(D14,"", _xlfn.CONCAT("{", "80000000", ", ",  (C14-E14)*Constants!$B$3, "}") )</f>
        <v>{80000000, 4000000}</v>
      </c>
      <c r="M14" t="str">
        <f t="shared" si="1"/>
        <v xml:space="preserve">, </v>
      </c>
    </row>
    <row r="15" spans="1:13" x14ac:dyDescent="0.25">
      <c r="A15" t="s">
        <v>4</v>
      </c>
      <c r="B15">
        <f>VLOOKUP(A15,'Note Lookup Table'!$A$2:$B$9,2,FALSE)</f>
        <v>392</v>
      </c>
      <c r="C15">
        <v>1</v>
      </c>
      <c r="E15">
        <f>IF(D15,C15,C15*0.9)</f>
        <v>0.9</v>
      </c>
      <c r="G15" s="1">
        <f>Constants!$B$1/B15</f>
        <v>204081.63265306121</v>
      </c>
      <c r="H15">
        <f>E15*Constants!$B$3</f>
        <v>36000000</v>
      </c>
      <c r="J15" t="str">
        <f t="shared" si="0"/>
        <v>{204081, 36000000}</v>
      </c>
      <c r="K15" t="s">
        <v>20</v>
      </c>
      <c r="L15" t="str">
        <f>IF(D15,"", _xlfn.CONCAT("{", "80000000", ", ",  (C15-E15)*Constants!$B$3, "}") )</f>
        <v>{80000000, 4000000}</v>
      </c>
      <c r="M15" t="str">
        <f t="shared" si="1"/>
        <v xml:space="preserve">, </v>
      </c>
    </row>
    <row r="16" spans="1:13" x14ac:dyDescent="0.25">
      <c r="A16" t="s">
        <v>5</v>
      </c>
      <c r="B16">
        <f>VLOOKUP(A16,'Note Lookup Table'!$A$2:$B$9,2,FALSE)</f>
        <v>293.66000000000003</v>
      </c>
      <c r="C16">
        <v>1</v>
      </c>
      <c r="E16">
        <f>IF(D16,C16,C16*0.9)</f>
        <v>0.9</v>
      </c>
      <c r="G16" s="1">
        <f>Constants!$B$1/B16</f>
        <v>272423.89157529111</v>
      </c>
      <c r="H16">
        <f>E16*Constants!$B$3</f>
        <v>36000000</v>
      </c>
      <c r="J16" t="str">
        <f t="shared" si="0"/>
        <v>{272423, 36000000}</v>
      </c>
      <c r="K16" t="s">
        <v>20</v>
      </c>
      <c r="L16" t="str">
        <f>IF(D16,"", _xlfn.CONCAT("{", "80000000", ", ",  (C16-E16)*Constants!$B$3, "}") )</f>
        <v>{80000000, 4000000}</v>
      </c>
      <c r="M16" t="str">
        <f t="shared" si="1"/>
        <v xml:space="preserve">, </v>
      </c>
    </row>
    <row r="17" spans="1:13" x14ac:dyDescent="0.25">
      <c r="A17" t="s">
        <v>6</v>
      </c>
      <c r="B17">
        <f>VLOOKUP(A17,'Note Lookup Table'!$A$2:$B$9,2,FALSE)</f>
        <v>329.63</v>
      </c>
      <c r="C17">
        <v>1</v>
      </c>
      <c r="E17">
        <f>IF(D17,C17,C17*0.9)</f>
        <v>0.9</v>
      </c>
      <c r="G17" s="1">
        <f>Constants!$B$1/B17</f>
        <v>242696.35652094774</v>
      </c>
      <c r="H17">
        <f>E17*Constants!$B$3</f>
        <v>36000000</v>
      </c>
      <c r="J17" t="str">
        <f t="shared" si="0"/>
        <v>{242696, 36000000}</v>
      </c>
      <c r="K17" t="s">
        <v>20</v>
      </c>
      <c r="L17" t="str">
        <f>IF(D17,"", _xlfn.CONCAT("{", "80000000", ", ",  (C17-E17)*Constants!$B$3, "}") )</f>
        <v>{80000000, 4000000}</v>
      </c>
      <c r="M17" t="str">
        <f t="shared" si="1"/>
        <v xml:space="preserve">, </v>
      </c>
    </row>
    <row r="18" spans="1:13" x14ac:dyDescent="0.25">
      <c r="A18" t="s">
        <v>7</v>
      </c>
      <c r="B18">
        <f>VLOOKUP(A18,'Note Lookup Table'!$A$2:$B$9,2,FALSE)</f>
        <v>349.23</v>
      </c>
      <c r="C18">
        <v>0.5</v>
      </c>
      <c r="E18">
        <f>IF(D18,C18,C18*0.9)</f>
        <v>0.45</v>
      </c>
      <c r="G18" s="1">
        <f>Constants!$B$1/B18</f>
        <v>229075.39443919479</v>
      </c>
      <c r="H18">
        <f>E18*Constants!$B$3</f>
        <v>18000000</v>
      </c>
      <c r="J18" t="str">
        <f t="shared" si="0"/>
        <v>{229075, 18000000}</v>
      </c>
      <c r="K18" t="s">
        <v>20</v>
      </c>
      <c r="L18" t="str">
        <f>IF(D18,"", _xlfn.CONCAT("{", "80000000", ", ",  (C18-E18)*Constants!$B$3, "}") )</f>
        <v>{80000000, 2000000}</v>
      </c>
      <c r="M18" t="str">
        <f t="shared" si="1"/>
        <v xml:space="preserve">, </v>
      </c>
    </row>
    <row r="19" spans="1:13" x14ac:dyDescent="0.25">
      <c r="A19" t="s">
        <v>4</v>
      </c>
      <c r="B19">
        <f>VLOOKUP(A19,'Note Lookup Table'!$A$2:$B$9,2,FALSE)</f>
        <v>392</v>
      </c>
      <c r="C19">
        <v>0.5</v>
      </c>
      <c r="E19">
        <f>IF(D19,C19,C19*0.9)</f>
        <v>0.45</v>
      </c>
      <c r="G19" s="1">
        <f>Constants!$B$1/B19</f>
        <v>204081.63265306121</v>
      </c>
      <c r="H19">
        <f>E19*Constants!$B$3</f>
        <v>18000000</v>
      </c>
      <c r="J19" t="str">
        <f t="shared" si="0"/>
        <v>{204081, 18000000}</v>
      </c>
      <c r="K19" t="s">
        <v>20</v>
      </c>
      <c r="L19" t="str">
        <f>IF(D19,"", _xlfn.CONCAT("{", "80000000", ", ",  (C19-E19)*Constants!$B$3, "}") )</f>
        <v>{80000000, 2000000}</v>
      </c>
      <c r="M19" t="str">
        <f t="shared" si="1"/>
        <v xml:space="preserve">, </v>
      </c>
    </row>
    <row r="20" spans="1:13" x14ac:dyDescent="0.25">
      <c r="A20" t="s">
        <v>8</v>
      </c>
      <c r="B20">
        <f>VLOOKUP(A20,'Note Lookup Table'!$A$2:$B$9,2,FALSE)</f>
        <v>440</v>
      </c>
      <c r="C20">
        <v>1</v>
      </c>
      <c r="E20">
        <f>IF(D20,C20,C20*0.9)</f>
        <v>0.9</v>
      </c>
      <c r="G20" s="1">
        <f>Constants!$B$1/B20</f>
        <v>181818.18181818182</v>
      </c>
      <c r="H20">
        <f>E20*Constants!$B$3</f>
        <v>36000000</v>
      </c>
      <c r="J20" t="str">
        <f t="shared" si="0"/>
        <v>{181818, 36000000}</v>
      </c>
      <c r="K20" t="s">
        <v>20</v>
      </c>
      <c r="L20" t="str">
        <f>IF(D20,"", _xlfn.CONCAT("{", "80000000", ", ",  (C20-E20)*Constants!$B$3, "}") )</f>
        <v>{80000000, 4000000}</v>
      </c>
      <c r="M20" t="str">
        <f t="shared" si="1"/>
        <v xml:space="preserve">, </v>
      </c>
    </row>
    <row r="21" spans="1:13" x14ac:dyDescent="0.25">
      <c r="A21" t="s">
        <v>4</v>
      </c>
      <c r="B21">
        <f>VLOOKUP(A21,'Note Lookup Table'!$A$2:$B$9,2,FALSE)</f>
        <v>392</v>
      </c>
      <c r="C21">
        <v>0.33</v>
      </c>
      <c r="D21">
        <v>1</v>
      </c>
      <c r="E21">
        <f>IF(D21,C21,C21*0.9)</f>
        <v>0.33</v>
      </c>
      <c r="G21" s="1">
        <f>Constants!$B$1/B21</f>
        <v>204081.63265306121</v>
      </c>
      <c r="H21">
        <f>E21*Constants!$B$3</f>
        <v>13200000</v>
      </c>
      <c r="J21" t="str">
        <f t="shared" si="0"/>
        <v>{204081, 13200000}</v>
      </c>
      <c r="K21" t="s">
        <v>20</v>
      </c>
      <c r="L21" t="str">
        <f>IF(D21,"", _xlfn.CONCAT("{", "80000000", ", ",  (C21-E21)*Constants!$B$3, "}") )</f>
        <v/>
      </c>
      <c r="M21" t="str">
        <f t="shared" si="1"/>
        <v/>
      </c>
    </row>
    <row r="22" spans="1:13" x14ac:dyDescent="0.25">
      <c r="A22" t="s">
        <v>8</v>
      </c>
      <c r="B22">
        <f>VLOOKUP(A22,'Note Lookup Table'!$A$2:$B$9,2,FALSE)</f>
        <v>440</v>
      </c>
      <c r="C22">
        <v>0.33</v>
      </c>
      <c r="D22">
        <v>1</v>
      </c>
      <c r="E22">
        <f>IF(D22,C22,C22*0.9)</f>
        <v>0.33</v>
      </c>
      <c r="G22" s="1">
        <f>Constants!$B$1/B22</f>
        <v>181818.18181818182</v>
      </c>
      <c r="H22">
        <f>E22*Constants!$B$3</f>
        <v>13200000</v>
      </c>
      <c r="J22" t="str">
        <f t="shared" si="0"/>
        <v>{181818, 13200000}</v>
      </c>
      <c r="K22" t="s">
        <v>20</v>
      </c>
      <c r="L22" t="str">
        <f>IF(D22,"", _xlfn.CONCAT("{", "80000000", ", ",  (C22-E22)*Constants!$B$3, "}") )</f>
        <v/>
      </c>
      <c r="M22" t="str">
        <f t="shared" si="1"/>
        <v/>
      </c>
    </row>
    <row r="23" spans="1:13" x14ac:dyDescent="0.25">
      <c r="A23" t="s">
        <v>4</v>
      </c>
      <c r="B23">
        <f>VLOOKUP(A23,'Note Lookup Table'!$A$2:$B$9,2,FALSE)</f>
        <v>392</v>
      </c>
      <c r="C23">
        <v>0.33</v>
      </c>
      <c r="D23">
        <v>1</v>
      </c>
      <c r="E23">
        <f>IF(D23,C23,C23*0.9)</f>
        <v>0.33</v>
      </c>
      <c r="G23" s="1">
        <f>Constants!$B$1/B23</f>
        <v>204081.63265306121</v>
      </c>
      <c r="H23">
        <f>E23*Constants!$B$3</f>
        <v>13200000</v>
      </c>
      <c r="J23" t="str">
        <f t="shared" si="0"/>
        <v>{204081, 13200000}</v>
      </c>
      <c r="K23" t="s">
        <v>20</v>
      </c>
      <c r="L23" t="str">
        <f>IF(D23,"", _xlfn.CONCAT("{", "80000000", ", ",  (C23-E23)*Constants!$B$3, "}") )</f>
        <v/>
      </c>
      <c r="M23" t="str">
        <f t="shared" si="1"/>
        <v/>
      </c>
    </row>
    <row r="24" spans="1:13" x14ac:dyDescent="0.25">
      <c r="A24" t="s">
        <v>7</v>
      </c>
      <c r="B24">
        <f>VLOOKUP(A24,'Note Lookup Table'!$A$2:$B$9,2,FALSE)</f>
        <v>349.23</v>
      </c>
      <c r="C24">
        <v>1</v>
      </c>
      <c r="E24">
        <f>IF(D24,C24,C24*0.9)</f>
        <v>0.9</v>
      </c>
      <c r="G24" s="1">
        <f>Constants!$B$1/B24</f>
        <v>229075.39443919479</v>
      </c>
      <c r="H24">
        <f>E24*Constants!$B$3</f>
        <v>36000000</v>
      </c>
      <c r="J24" t="str">
        <f t="shared" si="0"/>
        <v>{229075, 36000000}</v>
      </c>
      <c r="K24" t="s">
        <v>20</v>
      </c>
      <c r="L24" t="str">
        <f>IF(D24,"", _xlfn.CONCAT("{", "80000000", ", ",  (C24-E24)*Constants!$B$3, "}") )</f>
        <v>{80000000, 4000000}</v>
      </c>
      <c r="M24" t="str">
        <f t="shared" si="1"/>
        <v xml:space="preserve">, </v>
      </c>
    </row>
    <row r="25" spans="1:13" x14ac:dyDescent="0.25">
      <c r="A25" t="s">
        <v>6</v>
      </c>
      <c r="B25">
        <f>VLOOKUP(A25,'Note Lookup Table'!$A$2:$B$9,2,FALSE)</f>
        <v>329.63</v>
      </c>
      <c r="C25">
        <v>0.33</v>
      </c>
      <c r="D25">
        <v>1</v>
      </c>
      <c r="E25">
        <f>IF(D25,C25,C25*0.9)</f>
        <v>0.33</v>
      </c>
      <c r="G25" s="1">
        <f>Constants!$B$1/B25</f>
        <v>242696.35652094774</v>
      </c>
      <c r="H25">
        <f>E25*Constants!$B$3</f>
        <v>13200000</v>
      </c>
      <c r="J25" t="str">
        <f t="shared" si="0"/>
        <v>{242696, 13200000}</v>
      </c>
      <c r="K25" t="s">
        <v>20</v>
      </c>
      <c r="L25" t="str">
        <f>IF(D25,"", _xlfn.CONCAT("{", "80000000", ", ",  (C25-E25)*Constants!$B$3, "}") )</f>
        <v/>
      </c>
      <c r="M25" t="str">
        <f t="shared" si="1"/>
        <v/>
      </c>
    </row>
    <row r="26" spans="1:13" x14ac:dyDescent="0.25">
      <c r="A26" t="s">
        <v>7</v>
      </c>
      <c r="B26">
        <f>VLOOKUP(A26,'Note Lookup Table'!$A$2:$B$9,2,FALSE)</f>
        <v>349.23</v>
      </c>
      <c r="C26">
        <v>0.33</v>
      </c>
      <c r="D26">
        <v>1</v>
      </c>
      <c r="E26">
        <f>IF(D26,C26,C26*0.9)</f>
        <v>0.33</v>
      </c>
      <c r="G26" s="1">
        <f>Constants!$B$1/B26</f>
        <v>229075.39443919479</v>
      </c>
      <c r="H26">
        <f>E26*Constants!$B$3</f>
        <v>13200000</v>
      </c>
      <c r="J26" t="str">
        <f t="shared" si="0"/>
        <v>{229075, 13200000}</v>
      </c>
      <c r="K26" t="s">
        <v>20</v>
      </c>
      <c r="L26" t="str">
        <f>IF(D26,"", _xlfn.CONCAT("{", "80000000", ", ",  (C26-E26)*Constants!$B$3, "}") )</f>
        <v/>
      </c>
      <c r="M26" t="str">
        <f t="shared" si="1"/>
        <v/>
      </c>
    </row>
    <row r="27" spans="1:13" x14ac:dyDescent="0.25">
      <c r="A27" t="s">
        <v>6</v>
      </c>
      <c r="B27">
        <f>VLOOKUP(A27,'Note Lookup Table'!$A$2:$B$9,2,FALSE)</f>
        <v>329.63</v>
      </c>
      <c r="C27">
        <v>0.33</v>
      </c>
      <c r="D27">
        <v>1</v>
      </c>
      <c r="E27">
        <f>IF(D27,C27,C27*0.9)</f>
        <v>0.33</v>
      </c>
      <c r="G27" s="1">
        <f>Constants!$B$1/B27</f>
        <v>242696.35652094774</v>
      </c>
      <c r="H27">
        <f>E27*Constants!$B$3</f>
        <v>13200000</v>
      </c>
      <c r="J27" t="str">
        <f t="shared" si="0"/>
        <v>{242696, 13200000}</v>
      </c>
      <c r="K27" t="s">
        <v>20</v>
      </c>
      <c r="L27" t="str">
        <f>IF(D27,"", _xlfn.CONCAT("{", "80000000", ", ",  (C27-E27)*Constants!$B$3, "}") )</f>
        <v/>
      </c>
      <c r="M27" t="str">
        <f t="shared" si="1"/>
        <v/>
      </c>
    </row>
    <row r="28" spans="1:13" x14ac:dyDescent="0.25">
      <c r="A28" t="s">
        <v>5</v>
      </c>
      <c r="B28">
        <f>VLOOKUP(A28,'Note Lookup Table'!$A$2:$B$9,2,FALSE)</f>
        <v>293.66000000000003</v>
      </c>
      <c r="C28">
        <v>1</v>
      </c>
      <c r="E28">
        <f>IF(D28,C28,C28*0.9)</f>
        <v>0.9</v>
      </c>
      <c r="G28" s="1">
        <f>Constants!$B$1/B28</f>
        <v>272423.89157529111</v>
      </c>
      <c r="H28">
        <f>E28*Constants!$B$3</f>
        <v>36000000</v>
      </c>
      <c r="J28" t="str">
        <f t="shared" si="0"/>
        <v>{272423, 36000000}</v>
      </c>
      <c r="K28" t="s">
        <v>20</v>
      </c>
      <c r="L28" t="str">
        <f>IF(D28,"", _xlfn.CONCAT("{", "80000000", ", ",  (C28-E28)*Constants!$B$3, "}") )</f>
        <v>{80000000, 4000000}</v>
      </c>
      <c r="M28" t="str">
        <f t="shared" si="1"/>
        <v xml:space="preserve">, </v>
      </c>
    </row>
    <row r="29" spans="1:13" x14ac:dyDescent="0.25">
      <c r="A29" t="s">
        <v>8</v>
      </c>
      <c r="B29">
        <f>VLOOKUP(A29,'Note Lookup Table'!$A$2:$B$9,2,FALSE)</f>
        <v>440</v>
      </c>
      <c r="C29">
        <v>0.33</v>
      </c>
      <c r="D29">
        <v>1</v>
      </c>
      <c r="E29">
        <f>IF(D29,C29,C29*0.9)</f>
        <v>0.33</v>
      </c>
      <c r="G29" s="1">
        <f>Constants!$B$1/B29</f>
        <v>181818.18181818182</v>
      </c>
      <c r="H29">
        <f>E29*Constants!$B$3</f>
        <v>13200000</v>
      </c>
      <c r="J29" t="str">
        <f t="shared" si="0"/>
        <v>{181818, 13200000}</v>
      </c>
      <c r="K29" t="s">
        <v>20</v>
      </c>
      <c r="L29" t="str">
        <f>IF(D29,"", _xlfn.CONCAT("{", "80000000", ", ",  (C29-E29)*Constants!$B$3, "}") )</f>
        <v/>
      </c>
      <c r="M29" t="str">
        <f t="shared" si="1"/>
        <v/>
      </c>
    </row>
    <row r="30" spans="1:13" x14ac:dyDescent="0.25">
      <c r="A30" t="s">
        <v>4</v>
      </c>
      <c r="B30">
        <f>VLOOKUP(A30,'Note Lookup Table'!$A$2:$B$9,2,FALSE)</f>
        <v>392</v>
      </c>
      <c r="C30">
        <v>0.33</v>
      </c>
      <c r="D30">
        <v>1</v>
      </c>
      <c r="E30">
        <f>IF(D30,C30,C30*0.9)</f>
        <v>0.33</v>
      </c>
      <c r="G30" s="1">
        <f>Constants!$B$1/B30</f>
        <v>204081.63265306121</v>
      </c>
      <c r="H30">
        <f>E30*Constants!$B$3</f>
        <v>13200000</v>
      </c>
      <c r="J30" t="str">
        <f t="shared" si="0"/>
        <v>{204081, 13200000}</v>
      </c>
      <c r="K30" t="s">
        <v>20</v>
      </c>
      <c r="L30" t="str">
        <f>IF(D30,"", _xlfn.CONCAT("{", "80000000", ", ",  (C30-E30)*Constants!$B$3, "}") )</f>
        <v/>
      </c>
      <c r="M30" t="str">
        <f t="shared" si="1"/>
        <v/>
      </c>
    </row>
    <row r="31" spans="1:13" x14ac:dyDescent="0.25">
      <c r="A31" t="s">
        <v>8</v>
      </c>
      <c r="B31">
        <f>VLOOKUP(A31,'Note Lookup Table'!$A$2:$B$9,2,FALSE)</f>
        <v>440</v>
      </c>
      <c r="C31">
        <v>0.33</v>
      </c>
      <c r="D31">
        <v>1</v>
      </c>
      <c r="E31">
        <f>IF(D31,C31,C31*0.9)</f>
        <v>0.33</v>
      </c>
      <c r="G31" s="1">
        <f>Constants!$B$1/B31</f>
        <v>181818.18181818182</v>
      </c>
      <c r="H31">
        <f>E31*Constants!$B$3</f>
        <v>13200000</v>
      </c>
      <c r="J31" t="str">
        <f t="shared" si="0"/>
        <v>{181818, 13200000}</v>
      </c>
      <c r="K31" t="s">
        <v>20</v>
      </c>
      <c r="L31" t="str">
        <f>IF(D31,"", _xlfn.CONCAT("{", "80000000", ", ",  (C31-E31)*Constants!$B$3, "}") )</f>
        <v/>
      </c>
      <c r="M31" t="str">
        <f t="shared" si="1"/>
        <v/>
      </c>
    </row>
    <row r="32" spans="1:13" x14ac:dyDescent="0.25">
      <c r="A32" t="s">
        <v>9</v>
      </c>
      <c r="B32">
        <f>VLOOKUP(A32,'Note Lookup Table'!$A$2:$B$9,2,FALSE)</f>
        <v>493.88</v>
      </c>
      <c r="C32">
        <v>1</v>
      </c>
      <c r="E32">
        <f>IF(D32,C32,C32*0.9)</f>
        <v>0.9</v>
      </c>
      <c r="G32" s="1">
        <f>Constants!$B$1/B32</f>
        <v>161982.66785453956</v>
      </c>
      <c r="H32">
        <f>E32*Constants!$B$3</f>
        <v>36000000</v>
      </c>
      <c r="J32" t="str">
        <f t="shared" si="0"/>
        <v>{161982, 36000000}</v>
      </c>
      <c r="K32" t="s">
        <v>20</v>
      </c>
      <c r="L32" t="str">
        <f>IF(D32,"", _xlfn.CONCAT("{", "80000000", ", ",  (C32-E32)*Constants!$B$3, "}") )</f>
        <v>{80000000, 4000000}</v>
      </c>
      <c r="M32" t="str">
        <f t="shared" si="1"/>
        <v xml:space="preserve">, </v>
      </c>
    </row>
    <row r="33" spans="1:13" x14ac:dyDescent="0.25">
      <c r="A33" t="s">
        <v>10</v>
      </c>
      <c r="B33">
        <f>VLOOKUP(A33,'Note Lookup Table'!$A$2:$B$9,2,FALSE)</f>
        <v>261.63</v>
      </c>
      <c r="C33">
        <v>1</v>
      </c>
      <c r="E33">
        <f>IF(D33,C33,C33*0.9)</f>
        <v>0.9</v>
      </c>
      <c r="G33" s="1">
        <f>Constants!$B$1/B33</f>
        <v>305775.33157512516</v>
      </c>
      <c r="H33">
        <f>E33*Constants!$B$3</f>
        <v>36000000</v>
      </c>
      <c r="J33" t="str">
        <f t="shared" si="0"/>
        <v>{305775, 36000000}</v>
      </c>
      <c r="K33" t="s">
        <v>20</v>
      </c>
      <c r="L33" t="str">
        <f>IF(D33,"", _xlfn.CONCAT("{", "80000000", ", ",  (C33-E33)*Constants!$B$3, "}") )</f>
        <v>{80000000, 4000000}</v>
      </c>
      <c r="M33" t="str">
        <f t="shared" si="1"/>
        <v xml:space="preserve">, </v>
      </c>
    </row>
    <row r="34" spans="1:13" x14ac:dyDescent="0.25">
      <c r="J34" t="s">
        <v>24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workbookViewId="0">
      <selection activeCell="A35" sqref="A35"/>
    </sheetView>
  </sheetViews>
  <sheetFormatPr defaultRowHeight="15" x14ac:dyDescent="0.25"/>
  <cols>
    <col min="1" max="1" width="5.140625" customWidth="1"/>
    <col min="2" max="2" width="7" customWidth="1"/>
    <col min="3" max="3" width="8.5703125" customWidth="1"/>
    <col min="4" max="4" width="7.5703125" customWidth="1"/>
    <col min="5" max="5" width="12.28515625" customWidth="1"/>
    <col min="6" max="6" width="2.42578125" customWidth="1"/>
    <col min="7" max="7" width="13.140625" customWidth="1"/>
    <col min="8" max="8" width="16.85546875" customWidth="1"/>
    <col min="9" max="9" width="2.5703125" customWidth="1"/>
    <col min="10" max="10" width="26.140625" customWidth="1"/>
    <col min="11" max="11" width="1.5703125" customWidth="1"/>
    <col min="12" max="12" width="18.7109375" customWidth="1"/>
    <col min="13" max="13" width="2" customWidth="1"/>
  </cols>
  <sheetData>
    <row r="1" spans="1:13" x14ac:dyDescent="0.25">
      <c r="A1" s="2" t="s">
        <v>27</v>
      </c>
      <c r="B1" s="2"/>
      <c r="C1" s="2"/>
      <c r="D1" s="2"/>
      <c r="E1" s="2"/>
      <c r="F1" s="2"/>
      <c r="G1" s="2"/>
      <c r="H1" s="2"/>
      <c r="J1" t="s">
        <v>19</v>
      </c>
    </row>
    <row r="2" spans="1:13" x14ac:dyDescent="0.25">
      <c r="A2" t="s">
        <v>11</v>
      </c>
      <c r="B2" t="s">
        <v>15</v>
      </c>
      <c r="C2" t="s">
        <v>12</v>
      </c>
      <c r="D2" t="s">
        <v>13</v>
      </c>
      <c r="E2" t="s">
        <v>14</v>
      </c>
      <c r="G2" s="1" t="s">
        <v>18</v>
      </c>
      <c r="H2" t="s">
        <v>17</v>
      </c>
      <c r="J2" t="str">
        <f>_xlfn.CONCAT("const uin32_t ",A1,"[] = {")</f>
        <v>const uin32_t Stoccato3[] = {</v>
      </c>
    </row>
    <row r="3" spans="1:13" x14ac:dyDescent="0.25">
      <c r="A3" t="s">
        <v>5</v>
      </c>
      <c r="B3">
        <f>VLOOKUP(A3,'Note Lookup Table'!$A$2:$B$9,2,FALSE)</f>
        <v>293.66000000000003</v>
      </c>
      <c r="C3">
        <v>1</v>
      </c>
      <c r="E3">
        <f>IF(D3,C3,C3*0.9)</f>
        <v>0.9</v>
      </c>
      <c r="G3" s="1">
        <f>Constants!$B$1/B3</f>
        <v>272423.89157529111</v>
      </c>
      <c r="H3">
        <f>E3*Constants!$B$3</f>
        <v>36000000</v>
      </c>
      <c r="J3" t="str">
        <f>_xlfn.CONCAT("{",TRUNC(G3),", ",H3,"}")</f>
        <v>{272423, 36000000}</v>
      </c>
      <c r="K3" t="s">
        <v>20</v>
      </c>
      <c r="L3" t="str">
        <f>IF(D3,"", _xlfn.CONCAT("{", "80000000", ", ",  (C3-E3)*Constants!$B$3, "}") )</f>
        <v>{80000000, 4000000}</v>
      </c>
      <c r="M3" t="str">
        <f>IF(D3,"",", ")</f>
        <v xml:space="preserve">, </v>
      </c>
    </row>
    <row r="4" spans="1:13" x14ac:dyDescent="0.25">
      <c r="A4" t="s">
        <v>23</v>
      </c>
      <c r="B4">
        <f>VLOOKUP(A4,'Note Lookup Table'!$A$2:$B$9,2,FALSE)</f>
        <v>1</v>
      </c>
      <c r="C4">
        <v>2</v>
      </c>
      <c r="D4">
        <v>1</v>
      </c>
      <c r="E4">
        <f>IF(D4,C4,C4*0.9)</f>
        <v>2</v>
      </c>
      <c r="G4" s="1">
        <f>Constants!$B$1/B4</f>
        <v>80000000</v>
      </c>
      <c r="H4">
        <f>E4*Constants!$B$3</f>
        <v>80000000</v>
      </c>
      <c r="J4" t="str">
        <f t="shared" ref="J4:J34" si="0">_xlfn.CONCAT("{",TRUNC(G4),", ",H4,"}")</f>
        <v>{80000000, 80000000}</v>
      </c>
      <c r="K4" t="s">
        <v>20</v>
      </c>
      <c r="L4" t="str">
        <f>IF(D4,"", _xlfn.CONCAT("{", "80000000", ", ",  (C4-E4)*Constants!$B$3, "}") )</f>
        <v/>
      </c>
      <c r="M4" t="str">
        <f t="shared" ref="M4:M34" si="1">IF(D4,"",", ")</f>
        <v/>
      </c>
    </row>
    <row r="5" spans="1:13" x14ac:dyDescent="0.25">
      <c r="A5" t="s">
        <v>10</v>
      </c>
      <c r="B5">
        <f>VLOOKUP(A5,'Note Lookup Table'!$A$2:$B$9,2,FALSE)</f>
        <v>261.63</v>
      </c>
      <c r="C5">
        <v>1</v>
      </c>
      <c r="E5">
        <f>IF(D5,C5,C5*0.9)</f>
        <v>0.9</v>
      </c>
      <c r="G5" s="1">
        <f>Constants!$B$1/B5</f>
        <v>305775.33157512516</v>
      </c>
      <c r="H5">
        <f>E5*Constants!$B$3</f>
        <v>36000000</v>
      </c>
      <c r="J5" t="str">
        <f t="shared" si="0"/>
        <v>{305775, 36000000}</v>
      </c>
      <c r="K5" t="s">
        <v>20</v>
      </c>
      <c r="L5" t="str">
        <f>IF(D5,"", _xlfn.CONCAT("{", "80000000", ", ",  (C5-E5)*Constants!$B$3, "}") )</f>
        <v>{80000000, 4000000}</v>
      </c>
      <c r="M5" t="str">
        <f t="shared" si="1"/>
        <v xml:space="preserve">, </v>
      </c>
    </row>
    <row r="6" spans="1:13" x14ac:dyDescent="0.25">
      <c r="A6" t="s">
        <v>23</v>
      </c>
      <c r="B6">
        <f>VLOOKUP(A6,'Note Lookup Table'!$A$2:$B$9,2,FALSE)</f>
        <v>1</v>
      </c>
      <c r="C6">
        <v>2</v>
      </c>
      <c r="D6">
        <v>1</v>
      </c>
      <c r="E6">
        <f>IF(D6,C6,C6*0.9)</f>
        <v>2</v>
      </c>
      <c r="G6" s="1">
        <f>Constants!$B$1/B6</f>
        <v>80000000</v>
      </c>
      <c r="H6">
        <f>E6*Constants!$B$3</f>
        <v>80000000</v>
      </c>
      <c r="J6" t="str">
        <f t="shared" si="0"/>
        <v>{80000000, 80000000}</v>
      </c>
      <c r="K6" t="s">
        <v>20</v>
      </c>
      <c r="L6" t="str">
        <f>IF(D6,"", _xlfn.CONCAT("{", "80000000", ", ",  (C6-E6)*Constants!$B$3, "}") )</f>
        <v/>
      </c>
      <c r="M6" t="str">
        <f t="shared" si="1"/>
        <v/>
      </c>
    </row>
    <row r="7" spans="1:13" x14ac:dyDescent="0.25">
      <c r="A7" t="s">
        <v>5</v>
      </c>
      <c r="B7">
        <f>VLOOKUP(A7,'Note Lookup Table'!$A$2:$B$9,2,FALSE)</f>
        <v>293.66000000000003</v>
      </c>
      <c r="C7">
        <v>1</v>
      </c>
      <c r="E7">
        <f>IF(D7,C7,C7*0.9)</f>
        <v>0.9</v>
      </c>
      <c r="G7" s="1">
        <f>Constants!$B$1/B7</f>
        <v>272423.89157529111</v>
      </c>
      <c r="H7">
        <f>E7*Constants!$B$3</f>
        <v>36000000</v>
      </c>
      <c r="J7" t="str">
        <f t="shared" si="0"/>
        <v>{272423, 36000000}</v>
      </c>
      <c r="K7" t="s">
        <v>20</v>
      </c>
      <c r="L7" t="str">
        <f>IF(D7,"", _xlfn.CONCAT("{", "80000000", ", ",  (C7-E7)*Constants!$B$3, "}") )</f>
        <v>{80000000, 4000000}</v>
      </c>
      <c r="M7" t="str">
        <f t="shared" si="1"/>
        <v xml:space="preserve">, </v>
      </c>
    </row>
    <row r="8" spans="1:13" x14ac:dyDescent="0.25">
      <c r="A8" t="s">
        <v>23</v>
      </c>
      <c r="B8">
        <f>VLOOKUP(A8,'Note Lookup Table'!$A$2:$B$9,2,FALSE)</f>
        <v>1</v>
      </c>
      <c r="C8">
        <v>2</v>
      </c>
      <c r="D8">
        <v>1</v>
      </c>
      <c r="E8">
        <f>IF(D8,C8,C8*0.9)</f>
        <v>2</v>
      </c>
      <c r="G8" s="1">
        <f>Constants!$B$1/B8</f>
        <v>80000000</v>
      </c>
      <c r="H8">
        <f>E8*Constants!$B$3</f>
        <v>80000000</v>
      </c>
      <c r="J8" t="str">
        <f t="shared" si="0"/>
        <v>{80000000, 80000000}</v>
      </c>
      <c r="K8" t="s">
        <v>20</v>
      </c>
      <c r="L8" t="str">
        <f>IF(D8,"", _xlfn.CONCAT("{", "80000000", ", ",  (C8-E8)*Constants!$B$3, "}") )</f>
        <v/>
      </c>
      <c r="M8" t="str">
        <f t="shared" si="1"/>
        <v/>
      </c>
    </row>
    <row r="9" spans="1:13" x14ac:dyDescent="0.25">
      <c r="A9" t="s">
        <v>10</v>
      </c>
      <c r="B9">
        <f>VLOOKUP(A9,'Note Lookup Table'!$A$2:$B$9,2,FALSE)</f>
        <v>261.63</v>
      </c>
      <c r="C9">
        <v>1</v>
      </c>
      <c r="E9">
        <f>IF(D9,C9,C9*0.9)</f>
        <v>0.9</v>
      </c>
      <c r="G9" s="1">
        <f>Constants!$B$1/B9</f>
        <v>305775.33157512516</v>
      </c>
      <c r="H9">
        <f>E9*Constants!$B$3</f>
        <v>36000000</v>
      </c>
      <c r="J9" t="str">
        <f t="shared" si="0"/>
        <v>{305775, 36000000}</v>
      </c>
      <c r="K9" t="s">
        <v>20</v>
      </c>
      <c r="L9" t="str">
        <f>IF(D9,"", _xlfn.CONCAT("{", "80000000", ", ",  (C9-E9)*Constants!$B$3, "}") )</f>
        <v>{80000000, 4000000}</v>
      </c>
      <c r="M9" t="str">
        <f t="shared" si="1"/>
        <v xml:space="preserve">, </v>
      </c>
    </row>
    <row r="10" spans="1:13" x14ac:dyDescent="0.25">
      <c r="A10" t="s">
        <v>23</v>
      </c>
      <c r="B10">
        <f>VLOOKUP(A10,'Note Lookup Table'!$A$2:$B$9,2,FALSE)</f>
        <v>1</v>
      </c>
      <c r="C10">
        <v>2</v>
      </c>
      <c r="D10">
        <v>1</v>
      </c>
      <c r="E10">
        <f>IF(D10,C10,C10*0.9)</f>
        <v>2</v>
      </c>
      <c r="G10" s="1">
        <f>Constants!$B$1/B10</f>
        <v>80000000</v>
      </c>
      <c r="H10">
        <f>E10*Constants!$B$3</f>
        <v>80000000</v>
      </c>
      <c r="J10" t="str">
        <f t="shared" si="0"/>
        <v>{80000000, 80000000}</v>
      </c>
      <c r="K10" t="s">
        <v>20</v>
      </c>
      <c r="L10" t="str">
        <f>IF(D10,"", _xlfn.CONCAT("{", "80000000", ", ",  (C10-E10)*Constants!$B$3, "}") )</f>
        <v/>
      </c>
      <c r="M10" t="str">
        <f t="shared" si="1"/>
        <v/>
      </c>
    </row>
    <row r="11" spans="1:13" x14ac:dyDescent="0.25">
      <c r="A11" t="s">
        <v>5</v>
      </c>
      <c r="B11">
        <f>VLOOKUP(A11,'Note Lookup Table'!$A$2:$B$9,2,FALSE)</f>
        <v>293.66000000000003</v>
      </c>
      <c r="C11">
        <v>1</v>
      </c>
      <c r="E11">
        <f>IF(D11,C11,C11*0.9)</f>
        <v>0.9</v>
      </c>
      <c r="G11" s="1">
        <f>Constants!$B$1/B11</f>
        <v>272423.89157529111</v>
      </c>
      <c r="H11">
        <f>E11*Constants!$B$3</f>
        <v>36000000</v>
      </c>
      <c r="J11" t="str">
        <f t="shared" si="0"/>
        <v>{272423, 36000000}</v>
      </c>
      <c r="K11" t="s">
        <v>20</v>
      </c>
      <c r="L11" t="str">
        <f>IF(D11,"", _xlfn.CONCAT("{", "80000000", ", ",  (C11-E11)*Constants!$B$3, "}") )</f>
        <v>{80000000, 4000000}</v>
      </c>
      <c r="M11" t="str">
        <f t="shared" si="1"/>
        <v xml:space="preserve">, </v>
      </c>
    </row>
    <row r="12" spans="1:13" x14ac:dyDescent="0.25">
      <c r="A12" t="s">
        <v>23</v>
      </c>
      <c r="B12">
        <f>VLOOKUP(A12,'Note Lookup Table'!$A$2:$B$9,2,FALSE)</f>
        <v>1</v>
      </c>
      <c r="C12">
        <v>2</v>
      </c>
      <c r="D12">
        <v>1</v>
      </c>
      <c r="E12">
        <f>IF(D12,C12,C12*0.9)</f>
        <v>2</v>
      </c>
      <c r="G12" s="1">
        <f>Constants!$B$1/B12</f>
        <v>80000000</v>
      </c>
      <c r="H12">
        <f>E12*Constants!$B$3</f>
        <v>80000000</v>
      </c>
      <c r="J12" t="str">
        <f t="shared" si="0"/>
        <v>{80000000, 80000000}</v>
      </c>
      <c r="K12" t="s">
        <v>20</v>
      </c>
      <c r="L12" t="str">
        <f>IF(D12,"", _xlfn.CONCAT("{", "80000000", ", ",  (C12-E12)*Constants!$B$3, "}") )</f>
        <v/>
      </c>
      <c r="M12" t="str">
        <f t="shared" si="1"/>
        <v/>
      </c>
    </row>
    <row r="13" spans="1:13" x14ac:dyDescent="0.25">
      <c r="A13" t="s">
        <v>10</v>
      </c>
      <c r="B13">
        <f>VLOOKUP(A13,'Note Lookup Table'!$A$2:$B$9,2,FALSE)</f>
        <v>261.63</v>
      </c>
      <c r="C13">
        <v>1</v>
      </c>
      <c r="E13">
        <f>IF(D13,C13,C13*0.9)</f>
        <v>0.9</v>
      </c>
      <c r="G13" s="1">
        <f>Constants!$B$1/B13</f>
        <v>305775.33157512516</v>
      </c>
      <c r="H13">
        <f>E13*Constants!$B$3</f>
        <v>36000000</v>
      </c>
      <c r="J13" t="str">
        <f t="shared" si="0"/>
        <v>{305775, 36000000}</v>
      </c>
      <c r="K13" t="s">
        <v>20</v>
      </c>
      <c r="L13" t="str">
        <f>IF(D13,"", _xlfn.CONCAT("{", "80000000", ", ",  (C13-E13)*Constants!$B$3, "}") )</f>
        <v>{80000000, 4000000}</v>
      </c>
      <c r="M13" t="str">
        <f t="shared" si="1"/>
        <v xml:space="preserve">, </v>
      </c>
    </row>
    <row r="14" spans="1:13" x14ac:dyDescent="0.25">
      <c r="A14" t="s">
        <v>23</v>
      </c>
      <c r="B14">
        <f>VLOOKUP(A14,'Note Lookup Table'!$A$2:$B$9,2,FALSE)</f>
        <v>1</v>
      </c>
      <c r="C14">
        <v>2</v>
      </c>
      <c r="D14">
        <v>1</v>
      </c>
      <c r="E14">
        <f>IF(D14,C14,C14*0.9)</f>
        <v>2</v>
      </c>
      <c r="G14" s="1">
        <f>Constants!$B$1/B14</f>
        <v>80000000</v>
      </c>
      <c r="H14">
        <f>E14*Constants!$B$3</f>
        <v>80000000</v>
      </c>
      <c r="J14" t="str">
        <f t="shared" si="0"/>
        <v>{80000000, 80000000}</v>
      </c>
      <c r="K14" t="s">
        <v>20</v>
      </c>
      <c r="L14" t="str">
        <f>IF(D14,"", _xlfn.CONCAT("{", "80000000", ", ",  (C14-E14)*Constants!$B$3, "}") )</f>
        <v/>
      </c>
      <c r="M14" t="str">
        <f t="shared" si="1"/>
        <v/>
      </c>
    </row>
    <row r="15" spans="1:13" x14ac:dyDescent="0.25">
      <c r="A15" t="s">
        <v>5</v>
      </c>
      <c r="B15">
        <f>VLOOKUP(A15,'Note Lookup Table'!$A$2:$B$9,2,FALSE)</f>
        <v>293.66000000000003</v>
      </c>
      <c r="C15">
        <v>1</v>
      </c>
      <c r="E15">
        <f>IF(D15,C15,C15*0.9)</f>
        <v>0.9</v>
      </c>
      <c r="G15" s="1">
        <f>Constants!$B$1/B15</f>
        <v>272423.89157529111</v>
      </c>
      <c r="H15">
        <f>E15*Constants!$B$3</f>
        <v>36000000</v>
      </c>
      <c r="J15" t="str">
        <f t="shared" si="0"/>
        <v>{272423, 36000000}</v>
      </c>
      <c r="K15" t="s">
        <v>20</v>
      </c>
      <c r="L15" t="str">
        <f>IF(D15,"", _xlfn.CONCAT("{", "80000000", ", ",  (C15-E15)*Constants!$B$3, "}") )</f>
        <v>{80000000, 4000000}</v>
      </c>
      <c r="M15" t="str">
        <f t="shared" si="1"/>
        <v xml:space="preserve">, </v>
      </c>
    </row>
    <row r="16" spans="1:13" x14ac:dyDescent="0.25">
      <c r="A16" t="s">
        <v>23</v>
      </c>
      <c r="B16">
        <f>VLOOKUP(A16,'Note Lookup Table'!$A$2:$B$9,2,FALSE)</f>
        <v>1</v>
      </c>
      <c r="C16">
        <v>2</v>
      </c>
      <c r="D16">
        <v>1</v>
      </c>
      <c r="E16">
        <f>IF(D16,C16,C16*0.9)</f>
        <v>2</v>
      </c>
      <c r="G16" s="1">
        <f>Constants!$B$1/B16</f>
        <v>80000000</v>
      </c>
      <c r="H16">
        <f>E16*Constants!$B$3</f>
        <v>80000000</v>
      </c>
      <c r="J16" t="str">
        <f t="shared" si="0"/>
        <v>{80000000, 80000000}</v>
      </c>
      <c r="K16" t="s">
        <v>20</v>
      </c>
      <c r="L16" t="str">
        <f>IF(D16,"", _xlfn.CONCAT("{", "80000000", ", ",  (C16-E16)*Constants!$B$3, "}") )</f>
        <v/>
      </c>
      <c r="M16" t="str">
        <f t="shared" si="1"/>
        <v/>
      </c>
    </row>
    <row r="17" spans="1:13" x14ac:dyDescent="0.25">
      <c r="A17" t="s">
        <v>10</v>
      </c>
      <c r="B17">
        <f>VLOOKUP(A17,'Note Lookup Table'!$A$2:$B$9,2,FALSE)</f>
        <v>261.63</v>
      </c>
      <c r="C17">
        <v>1</v>
      </c>
      <c r="E17">
        <f>IF(D17,C17,C17*0.9)</f>
        <v>0.9</v>
      </c>
      <c r="G17" s="1">
        <f>Constants!$B$1/B17</f>
        <v>305775.33157512516</v>
      </c>
      <c r="H17">
        <f>E17*Constants!$B$3</f>
        <v>36000000</v>
      </c>
      <c r="J17" t="str">
        <f t="shared" si="0"/>
        <v>{305775, 36000000}</v>
      </c>
      <c r="K17" t="s">
        <v>20</v>
      </c>
      <c r="L17" t="str">
        <f>IF(D17,"", _xlfn.CONCAT("{", "80000000", ", ",  (C17-E17)*Constants!$B$3, "}") )</f>
        <v>{80000000, 4000000}</v>
      </c>
      <c r="M17" t="str">
        <f t="shared" si="1"/>
        <v xml:space="preserve">, </v>
      </c>
    </row>
    <row r="18" spans="1:13" x14ac:dyDescent="0.25">
      <c r="A18" t="s">
        <v>23</v>
      </c>
      <c r="B18">
        <f>VLOOKUP(A18,'Note Lookup Table'!$A$2:$B$9,2,FALSE)</f>
        <v>1</v>
      </c>
      <c r="C18">
        <v>2</v>
      </c>
      <c r="D18">
        <v>1</v>
      </c>
      <c r="E18">
        <f>IF(D18,C18,C18*0.9)</f>
        <v>2</v>
      </c>
      <c r="G18" s="1">
        <f>Constants!$B$1/B18</f>
        <v>80000000</v>
      </c>
      <c r="H18">
        <f>E18*Constants!$B$3</f>
        <v>80000000</v>
      </c>
      <c r="J18" t="str">
        <f t="shared" si="0"/>
        <v>{80000000, 80000000}</v>
      </c>
      <c r="K18" t="s">
        <v>20</v>
      </c>
      <c r="L18" t="str">
        <f>IF(D18,"", _xlfn.CONCAT("{", "80000000", ", ",  (C18-E18)*Constants!$B$3, "}") )</f>
        <v/>
      </c>
      <c r="M18" t="str">
        <f t="shared" si="1"/>
        <v/>
      </c>
    </row>
    <row r="19" spans="1:13" x14ac:dyDescent="0.25">
      <c r="A19" t="s">
        <v>5</v>
      </c>
      <c r="B19">
        <f>VLOOKUP(A19,'Note Lookup Table'!$A$2:$B$9,2,FALSE)</f>
        <v>293.66000000000003</v>
      </c>
      <c r="C19">
        <v>1</v>
      </c>
      <c r="E19">
        <f>IF(D19,C19,C19*0.9)</f>
        <v>0.9</v>
      </c>
      <c r="G19" s="1">
        <f>Constants!$B$1/B19</f>
        <v>272423.89157529111</v>
      </c>
      <c r="H19">
        <f>E19*Constants!$B$3</f>
        <v>36000000</v>
      </c>
      <c r="J19" t="str">
        <f t="shared" si="0"/>
        <v>{272423, 36000000}</v>
      </c>
      <c r="K19" t="s">
        <v>20</v>
      </c>
      <c r="L19" t="str">
        <f>IF(D19,"", _xlfn.CONCAT("{", "80000000", ", ",  (C19-E19)*Constants!$B$3, "}") )</f>
        <v>{80000000, 4000000}</v>
      </c>
      <c r="M19" t="str">
        <f t="shared" si="1"/>
        <v xml:space="preserve">, </v>
      </c>
    </row>
    <row r="20" spans="1:13" x14ac:dyDescent="0.25">
      <c r="A20" t="s">
        <v>23</v>
      </c>
      <c r="B20">
        <f>VLOOKUP(A20,'Note Lookup Table'!$A$2:$B$9,2,FALSE)</f>
        <v>1</v>
      </c>
      <c r="C20">
        <v>2</v>
      </c>
      <c r="D20">
        <v>1</v>
      </c>
      <c r="E20">
        <f>IF(D20,C20,C20*0.9)</f>
        <v>2</v>
      </c>
      <c r="G20" s="1">
        <f>Constants!$B$1/B20</f>
        <v>80000000</v>
      </c>
      <c r="H20">
        <f>E20*Constants!$B$3</f>
        <v>80000000</v>
      </c>
      <c r="J20" t="str">
        <f t="shared" si="0"/>
        <v>{80000000, 80000000}</v>
      </c>
      <c r="K20" t="s">
        <v>20</v>
      </c>
      <c r="L20" t="str">
        <f>IF(D20,"", _xlfn.CONCAT("{", "80000000", ", ",  (C20-E20)*Constants!$B$3, "}") )</f>
        <v/>
      </c>
      <c r="M20" t="str">
        <f t="shared" si="1"/>
        <v/>
      </c>
    </row>
    <row r="21" spans="1:13" x14ac:dyDescent="0.25">
      <c r="A21" t="s">
        <v>10</v>
      </c>
      <c r="B21">
        <f>VLOOKUP(A21,'Note Lookup Table'!$A$2:$B$9,2,FALSE)</f>
        <v>261.63</v>
      </c>
      <c r="C21">
        <v>1</v>
      </c>
      <c r="E21">
        <f>IF(D21,C21,C21*0.9)</f>
        <v>0.9</v>
      </c>
      <c r="G21" s="1">
        <f>Constants!$B$1/B21</f>
        <v>305775.33157512516</v>
      </c>
      <c r="H21">
        <f>E21*Constants!$B$3</f>
        <v>36000000</v>
      </c>
      <c r="J21" t="str">
        <f t="shared" si="0"/>
        <v>{305775, 36000000}</v>
      </c>
      <c r="K21" t="s">
        <v>20</v>
      </c>
      <c r="L21" t="str">
        <f>IF(D21,"", _xlfn.CONCAT("{", "80000000", ", ",  (C21-E21)*Constants!$B$3, "}") )</f>
        <v>{80000000, 4000000}</v>
      </c>
      <c r="M21" t="str">
        <f t="shared" si="1"/>
        <v xml:space="preserve">, </v>
      </c>
    </row>
    <row r="22" spans="1:13" x14ac:dyDescent="0.25">
      <c r="A22" t="s">
        <v>23</v>
      </c>
      <c r="B22">
        <f>VLOOKUP(A22,'Note Lookup Table'!$A$2:$B$9,2,FALSE)</f>
        <v>1</v>
      </c>
      <c r="C22">
        <v>2</v>
      </c>
      <c r="D22">
        <v>1</v>
      </c>
      <c r="E22">
        <f>IF(D22,C22,C22*0.9)</f>
        <v>2</v>
      </c>
      <c r="G22" s="1">
        <f>Constants!$B$1/B22</f>
        <v>80000000</v>
      </c>
      <c r="H22">
        <f>E22*Constants!$B$3</f>
        <v>80000000</v>
      </c>
      <c r="J22" t="str">
        <f t="shared" si="0"/>
        <v>{80000000, 80000000}</v>
      </c>
      <c r="K22" t="s">
        <v>20</v>
      </c>
      <c r="L22" t="str">
        <f>IF(D22,"", _xlfn.CONCAT("{", "80000000", ", ",  (C22-E22)*Constants!$B$3, "}") )</f>
        <v/>
      </c>
      <c r="M22" t="str">
        <f t="shared" si="1"/>
        <v/>
      </c>
    </row>
    <row r="23" spans="1:13" x14ac:dyDescent="0.25">
      <c r="A23" t="s">
        <v>5</v>
      </c>
      <c r="B23">
        <f>VLOOKUP(A23,'Note Lookup Table'!$A$2:$B$9,2,FALSE)</f>
        <v>293.66000000000003</v>
      </c>
      <c r="C23">
        <v>1</v>
      </c>
      <c r="E23">
        <f>IF(D23,C23,C23*0.9)</f>
        <v>0.9</v>
      </c>
      <c r="G23" s="1">
        <f>Constants!$B$1/B23</f>
        <v>272423.89157529111</v>
      </c>
      <c r="H23">
        <f>E23*Constants!$B$3</f>
        <v>36000000</v>
      </c>
      <c r="J23" t="str">
        <f t="shared" si="0"/>
        <v>{272423, 36000000}</v>
      </c>
      <c r="K23" t="s">
        <v>20</v>
      </c>
      <c r="L23" t="str">
        <f>IF(D23,"", _xlfn.CONCAT("{", "80000000", ", ",  (C23-E23)*Constants!$B$3, "}") )</f>
        <v>{80000000, 4000000}</v>
      </c>
      <c r="M23" t="str">
        <f t="shared" si="1"/>
        <v xml:space="preserve">, </v>
      </c>
    </row>
    <row r="24" spans="1:13" x14ac:dyDescent="0.25">
      <c r="A24" t="s">
        <v>23</v>
      </c>
      <c r="B24">
        <f>VLOOKUP(A24,'Note Lookup Table'!$A$2:$B$9,2,FALSE)</f>
        <v>1</v>
      </c>
      <c r="C24">
        <v>2</v>
      </c>
      <c r="D24">
        <v>1</v>
      </c>
      <c r="E24">
        <f>IF(D24,C24,C24*0.9)</f>
        <v>2</v>
      </c>
      <c r="G24" s="1">
        <f>Constants!$B$1/B24</f>
        <v>80000000</v>
      </c>
      <c r="H24">
        <f>E24*Constants!$B$3</f>
        <v>80000000</v>
      </c>
      <c r="J24" t="str">
        <f t="shared" si="0"/>
        <v>{80000000, 80000000}</v>
      </c>
      <c r="K24" t="s">
        <v>20</v>
      </c>
      <c r="L24" t="str">
        <f>IF(D24,"", _xlfn.CONCAT("{", "80000000", ", ",  (C24-E24)*Constants!$B$3, "}") )</f>
        <v/>
      </c>
      <c r="M24" t="str">
        <f t="shared" si="1"/>
        <v/>
      </c>
    </row>
    <row r="25" spans="1:13" x14ac:dyDescent="0.25">
      <c r="A25" t="s">
        <v>10</v>
      </c>
      <c r="B25">
        <f>VLOOKUP(A25,'Note Lookup Table'!$A$2:$B$9,2,FALSE)</f>
        <v>261.63</v>
      </c>
      <c r="C25">
        <v>1</v>
      </c>
      <c r="E25">
        <f>IF(D25,C25,C25*0.9)</f>
        <v>0.9</v>
      </c>
      <c r="G25" s="1">
        <f>Constants!$B$1/B25</f>
        <v>305775.33157512516</v>
      </c>
      <c r="H25">
        <f>E25*Constants!$B$3</f>
        <v>36000000</v>
      </c>
      <c r="J25" t="str">
        <f t="shared" si="0"/>
        <v>{305775, 36000000}</v>
      </c>
      <c r="K25" t="s">
        <v>20</v>
      </c>
      <c r="L25" t="str">
        <f>IF(D25,"", _xlfn.CONCAT("{", "80000000", ", ",  (C25-E25)*Constants!$B$3, "}") )</f>
        <v>{80000000, 4000000}</v>
      </c>
      <c r="M25" t="str">
        <f t="shared" si="1"/>
        <v xml:space="preserve">, </v>
      </c>
    </row>
    <row r="26" spans="1:13" x14ac:dyDescent="0.25">
      <c r="A26" t="s">
        <v>23</v>
      </c>
      <c r="B26">
        <f>VLOOKUP(A26,'Note Lookup Table'!$A$2:$B$9,2,FALSE)</f>
        <v>1</v>
      </c>
      <c r="C26">
        <v>2</v>
      </c>
      <c r="D26">
        <v>1</v>
      </c>
      <c r="E26">
        <f>IF(D26,C26,C26*0.9)</f>
        <v>2</v>
      </c>
      <c r="G26" s="1">
        <f>Constants!$B$1/B26</f>
        <v>80000000</v>
      </c>
      <c r="H26">
        <f>E26*Constants!$B$3</f>
        <v>80000000</v>
      </c>
      <c r="J26" t="str">
        <f t="shared" si="0"/>
        <v>{80000000, 80000000}</v>
      </c>
      <c r="K26" t="s">
        <v>20</v>
      </c>
      <c r="L26" t="str">
        <f>IF(D26,"", _xlfn.CONCAT("{", "80000000", ", ",  (C26-E26)*Constants!$B$3, "}") )</f>
        <v/>
      </c>
      <c r="M26" t="str">
        <f t="shared" si="1"/>
        <v/>
      </c>
    </row>
    <row r="27" spans="1:13" x14ac:dyDescent="0.25">
      <c r="A27" t="s">
        <v>5</v>
      </c>
      <c r="B27">
        <f>VLOOKUP(A27,'Note Lookup Table'!$A$2:$B$9,2,FALSE)</f>
        <v>293.66000000000003</v>
      </c>
      <c r="C27">
        <v>1</v>
      </c>
      <c r="E27">
        <f>IF(D27,C27,C27*0.9)</f>
        <v>0.9</v>
      </c>
      <c r="G27" s="1">
        <f>Constants!$B$1/B27</f>
        <v>272423.89157529111</v>
      </c>
      <c r="H27">
        <f>E27*Constants!$B$3</f>
        <v>36000000</v>
      </c>
      <c r="J27" t="str">
        <f t="shared" si="0"/>
        <v>{272423, 36000000}</v>
      </c>
      <c r="K27" t="s">
        <v>20</v>
      </c>
      <c r="L27" t="str">
        <f>IF(D27,"", _xlfn.CONCAT("{", "80000000", ", ",  (C27-E27)*Constants!$B$3, "}") )</f>
        <v>{80000000, 4000000}</v>
      </c>
      <c r="M27" t="str">
        <f t="shared" si="1"/>
        <v xml:space="preserve">, </v>
      </c>
    </row>
    <row r="28" spans="1:13" x14ac:dyDescent="0.25">
      <c r="A28" t="s">
        <v>23</v>
      </c>
      <c r="B28">
        <f>VLOOKUP(A28,'Note Lookup Table'!$A$2:$B$9,2,FALSE)</f>
        <v>1</v>
      </c>
      <c r="C28">
        <v>2</v>
      </c>
      <c r="D28">
        <v>1</v>
      </c>
      <c r="E28">
        <f>IF(D28,C28,C28*0.9)</f>
        <v>2</v>
      </c>
      <c r="G28" s="1">
        <f>Constants!$B$1/B28</f>
        <v>80000000</v>
      </c>
      <c r="H28">
        <f>E28*Constants!$B$3</f>
        <v>80000000</v>
      </c>
      <c r="J28" t="str">
        <f t="shared" si="0"/>
        <v>{80000000, 80000000}</v>
      </c>
      <c r="K28" t="s">
        <v>20</v>
      </c>
      <c r="L28" t="str">
        <f>IF(D28,"", _xlfn.CONCAT("{", "80000000", ", ",  (C28-E28)*Constants!$B$3, "}") )</f>
        <v/>
      </c>
      <c r="M28" t="str">
        <f t="shared" si="1"/>
        <v/>
      </c>
    </row>
    <row r="29" spans="1:13" x14ac:dyDescent="0.25">
      <c r="A29" t="s">
        <v>10</v>
      </c>
      <c r="B29">
        <f>VLOOKUP(A29,'Note Lookup Table'!$A$2:$B$9,2,FALSE)</f>
        <v>261.63</v>
      </c>
      <c r="C29">
        <v>1</v>
      </c>
      <c r="E29">
        <f>IF(D29,C29,C29*0.9)</f>
        <v>0.9</v>
      </c>
      <c r="G29" s="1">
        <f>Constants!$B$1/B29</f>
        <v>305775.33157512516</v>
      </c>
      <c r="H29">
        <f>E29*Constants!$B$3</f>
        <v>36000000</v>
      </c>
      <c r="J29" t="str">
        <f t="shared" si="0"/>
        <v>{305775, 36000000}</v>
      </c>
      <c r="K29" t="s">
        <v>20</v>
      </c>
      <c r="L29" t="str">
        <f>IF(D29,"", _xlfn.CONCAT("{", "80000000", ", ",  (C29-E29)*Constants!$B$3, "}") )</f>
        <v>{80000000, 4000000}</v>
      </c>
      <c r="M29" t="str">
        <f t="shared" si="1"/>
        <v xml:space="preserve">, </v>
      </c>
    </row>
    <row r="30" spans="1:13" x14ac:dyDescent="0.25">
      <c r="A30" t="s">
        <v>23</v>
      </c>
      <c r="B30">
        <f>VLOOKUP(A30,'Note Lookup Table'!$A$2:$B$9,2,FALSE)</f>
        <v>1</v>
      </c>
      <c r="C30">
        <v>2</v>
      </c>
      <c r="D30">
        <v>1</v>
      </c>
      <c r="E30">
        <f>IF(D30,C30,C30*0.9)</f>
        <v>2</v>
      </c>
      <c r="G30" s="1">
        <f>Constants!$B$1/B30</f>
        <v>80000000</v>
      </c>
      <c r="H30">
        <f>E30*Constants!$B$3</f>
        <v>80000000</v>
      </c>
      <c r="J30" t="str">
        <f t="shared" si="0"/>
        <v>{80000000, 80000000}</v>
      </c>
      <c r="K30" t="s">
        <v>20</v>
      </c>
      <c r="L30" t="str">
        <f>IF(D30,"", _xlfn.CONCAT("{", "80000000", ", ",  (C30-E30)*Constants!$B$3, "}") )</f>
        <v/>
      </c>
      <c r="M30" t="str">
        <f t="shared" si="1"/>
        <v/>
      </c>
    </row>
    <row r="31" spans="1:13" x14ac:dyDescent="0.25">
      <c r="A31" t="s">
        <v>5</v>
      </c>
      <c r="B31">
        <f>VLOOKUP(A31,'Note Lookup Table'!$A$2:$B$9,2,FALSE)</f>
        <v>293.66000000000003</v>
      </c>
      <c r="C31">
        <v>1</v>
      </c>
      <c r="E31">
        <f>IF(D31,C31,C31*0.9)</f>
        <v>0.9</v>
      </c>
      <c r="G31" s="1">
        <f>Constants!$B$1/B31</f>
        <v>272423.89157529111</v>
      </c>
      <c r="H31">
        <f>E31*Constants!$B$3</f>
        <v>36000000</v>
      </c>
      <c r="J31" t="str">
        <f t="shared" si="0"/>
        <v>{272423, 36000000}</v>
      </c>
      <c r="K31" t="s">
        <v>20</v>
      </c>
      <c r="L31" t="str">
        <f>IF(D31,"", _xlfn.CONCAT("{", "80000000", ", ",  (C31-E31)*Constants!$B$3, "}") )</f>
        <v>{80000000, 4000000}</v>
      </c>
      <c r="M31" t="str">
        <f t="shared" si="1"/>
        <v xml:space="preserve">, </v>
      </c>
    </row>
    <row r="32" spans="1:13" x14ac:dyDescent="0.25">
      <c r="A32" t="s">
        <v>23</v>
      </c>
      <c r="B32">
        <f>VLOOKUP(A32,'Note Lookup Table'!$A$2:$B$9,2,FALSE)</f>
        <v>1</v>
      </c>
      <c r="C32">
        <v>2</v>
      </c>
      <c r="D32">
        <v>1</v>
      </c>
      <c r="E32">
        <f>IF(D32,C32,C32*0.9)</f>
        <v>2</v>
      </c>
      <c r="G32" s="1">
        <f>Constants!$B$1/B32</f>
        <v>80000000</v>
      </c>
      <c r="H32">
        <f>E32*Constants!$B$3</f>
        <v>80000000</v>
      </c>
      <c r="J32" t="str">
        <f t="shared" si="0"/>
        <v>{80000000, 80000000}</v>
      </c>
      <c r="K32" t="s">
        <v>20</v>
      </c>
      <c r="L32" t="str">
        <f>IF(D32,"", _xlfn.CONCAT("{", "80000000", ", ",  (C32-E32)*Constants!$B$3, "}") )</f>
        <v/>
      </c>
      <c r="M32" t="str">
        <f t="shared" si="1"/>
        <v/>
      </c>
    </row>
    <row r="33" spans="1:13" x14ac:dyDescent="0.25">
      <c r="A33" t="s">
        <v>10</v>
      </c>
      <c r="B33">
        <f>VLOOKUP(A33,'Note Lookup Table'!$A$2:$B$9,2,FALSE)</f>
        <v>261.63</v>
      </c>
      <c r="C33">
        <v>1</v>
      </c>
      <c r="E33">
        <f>IF(D33,C33,C33*0.9)</f>
        <v>0.9</v>
      </c>
      <c r="G33" s="1">
        <f>Constants!$B$1/B33</f>
        <v>305775.33157512516</v>
      </c>
      <c r="H33">
        <f>E33*Constants!$B$3</f>
        <v>36000000</v>
      </c>
      <c r="J33" t="str">
        <f t="shared" si="0"/>
        <v>{305775, 36000000}</v>
      </c>
      <c r="K33" t="s">
        <v>20</v>
      </c>
      <c r="L33" t="str">
        <f>IF(D33,"", _xlfn.CONCAT("{", "80000000", ", ",  (C33-E33)*Constants!$B$3, "}") )</f>
        <v>{80000000, 4000000}</v>
      </c>
      <c r="M33" t="str">
        <f t="shared" si="1"/>
        <v xml:space="preserve">, </v>
      </c>
    </row>
    <row r="34" spans="1:13" x14ac:dyDescent="0.25">
      <c r="A34" t="s">
        <v>23</v>
      </c>
      <c r="B34">
        <f>VLOOKUP(A34,'Note Lookup Table'!$A$2:$B$9,2,FALSE)</f>
        <v>1</v>
      </c>
      <c r="C34">
        <v>2</v>
      </c>
      <c r="D34">
        <v>1</v>
      </c>
      <c r="E34">
        <f>IF(D34,C34,C34*0.9)</f>
        <v>2</v>
      </c>
      <c r="G34" s="1">
        <f>Constants!$B$1/B34</f>
        <v>80000000</v>
      </c>
      <c r="H34">
        <f>E34*Constants!$B$3</f>
        <v>80000000</v>
      </c>
      <c r="J34" t="str">
        <f t="shared" si="0"/>
        <v>{80000000, 80000000}</v>
      </c>
      <c r="K34" t="s">
        <v>20</v>
      </c>
      <c r="L34" t="str">
        <f>IF(D34,"", _xlfn.CONCAT("{", "80000000", ", ",  (C34-E34)*Constants!$B$3, "}") )</f>
        <v/>
      </c>
      <c r="M34" t="str">
        <f t="shared" si="1"/>
        <v/>
      </c>
    </row>
    <row r="35" spans="1:13" x14ac:dyDescent="0.25">
      <c r="J35" t="s">
        <v>24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XFD1048576"/>
    </sheetView>
  </sheetViews>
  <sheetFormatPr defaultRowHeight="15" x14ac:dyDescent="0.25"/>
  <cols>
    <col min="1" max="1" width="5.140625" bestFit="1" customWidth="1"/>
    <col min="2" max="2" width="7" bestFit="1" customWidth="1"/>
    <col min="3" max="3" width="8.5703125" bestFit="1" customWidth="1"/>
    <col min="4" max="4" width="7.5703125" bestFit="1" customWidth="1"/>
    <col min="5" max="5" width="12.28515625" bestFit="1" customWidth="1"/>
    <col min="6" max="6" width="2.42578125" customWidth="1"/>
    <col min="7" max="7" width="13.140625" bestFit="1" customWidth="1"/>
    <col min="8" max="8" width="16.85546875" bestFit="1" customWidth="1"/>
    <col min="9" max="9" width="2.5703125" customWidth="1"/>
    <col min="10" max="10" width="26.140625" bestFit="1" customWidth="1"/>
    <col min="11" max="11" width="1.5703125" bestFit="1" customWidth="1"/>
    <col min="12" max="12" width="18.7109375" bestFit="1" customWidth="1"/>
    <col min="13" max="13" width="2" bestFit="1" customWidth="1"/>
  </cols>
  <sheetData>
    <row r="1" spans="1:13" x14ac:dyDescent="0.25">
      <c r="A1" s="2" t="s">
        <v>26</v>
      </c>
      <c r="B1" s="2"/>
      <c r="C1" s="2"/>
      <c r="D1" s="2"/>
      <c r="E1" s="2"/>
      <c r="F1" s="2"/>
      <c r="G1" s="2"/>
      <c r="H1" s="2"/>
      <c r="J1" t="s">
        <v>19</v>
      </c>
    </row>
    <row r="2" spans="1:13" x14ac:dyDescent="0.25">
      <c r="A2" t="s">
        <v>11</v>
      </c>
      <c r="B2" t="s">
        <v>15</v>
      </c>
      <c r="C2" t="s">
        <v>12</v>
      </c>
      <c r="D2" t="s">
        <v>13</v>
      </c>
      <c r="E2" t="s">
        <v>14</v>
      </c>
      <c r="G2" s="1" t="s">
        <v>18</v>
      </c>
      <c r="H2" t="s">
        <v>17</v>
      </c>
      <c r="J2" t="str">
        <f>_xlfn.CONCAT("const uin32_t ",A1,"[] = {")</f>
        <v>const uin32_t Stoccato2[] = {</v>
      </c>
    </row>
    <row r="3" spans="1:13" x14ac:dyDescent="0.25">
      <c r="A3" t="s">
        <v>9</v>
      </c>
      <c r="B3">
        <f>VLOOKUP(A3,'Note Lookup Table'!$A$2:$B$9,2,FALSE)</f>
        <v>493.88</v>
      </c>
      <c r="C3">
        <v>1</v>
      </c>
      <c r="E3">
        <f>IF(D3,C3,C3*0.9)</f>
        <v>0.9</v>
      </c>
      <c r="G3" s="1">
        <f>Constants!$B$1/B3</f>
        <v>161982.66785453956</v>
      </c>
      <c r="H3">
        <f>E3*Constants!$B$3</f>
        <v>36000000</v>
      </c>
      <c r="J3" t="str">
        <f>_xlfn.CONCAT("{",TRUNC(G3),", ",H3,"}")</f>
        <v>{161982, 36000000}</v>
      </c>
      <c r="K3" t="s">
        <v>20</v>
      </c>
      <c r="L3" t="str">
        <f>IF(D3,"", _xlfn.CONCAT("{", "80000000", ", ",  (C3-E3)*Constants!$B$3, "}") )</f>
        <v>{80000000, 4000000}</v>
      </c>
      <c r="M3" t="str">
        <f>IF(D3,"",", ")</f>
        <v xml:space="preserve">, </v>
      </c>
    </row>
    <row r="4" spans="1:13" x14ac:dyDescent="0.25">
      <c r="A4" t="s">
        <v>23</v>
      </c>
      <c r="B4">
        <f>VLOOKUP(A4,'Note Lookup Table'!$A$2:$B$9,2,FALSE)</f>
        <v>1</v>
      </c>
      <c r="C4">
        <v>2</v>
      </c>
      <c r="D4">
        <v>1</v>
      </c>
      <c r="E4">
        <f>IF(D4,C4,C4*0.9)</f>
        <v>2</v>
      </c>
      <c r="G4" s="1">
        <f>Constants!$B$1/B4</f>
        <v>80000000</v>
      </c>
      <c r="H4">
        <f>E4*Constants!$B$3</f>
        <v>80000000</v>
      </c>
      <c r="J4" t="str">
        <f t="shared" ref="J4:J34" si="0">_xlfn.CONCAT("{",TRUNC(G4),", ",H4,"}")</f>
        <v>{80000000, 80000000}</v>
      </c>
      <c r="K4" t="s">
        <v>20</v>
      </c>
      <c r="L4" t="str">
        <f>IF(D4,"", _xlfn.CONCAT("{", "80000000", ", ",  (C4-E4)*Constants!$B$3, "}") )</f>
        <v/>
      </c>
      <c r="M4" t="str">
        <f t="shared" ref="M4:M34" si="1">IF(D4,"",", ")</f>
        <v/>
      </c>
    </row>
    <row r="5" spans="1:13" x14ac:dyDescent="0.25">
      <c r="A5" t="s">
        <v>8</v>
      </c>
      <c r="B5">
        <f>VLOOKUP(A5,'Note Lookup Table'!$A$2:$B$9,2,FALSE)</f>
        <v>440</v>
      </c>
      <c r="C5">
        <v>1</v>
      </c>
      <c r="E5">
        <f>IF(D5,C5,C5*0.9)</f>
        <v>0.9</v>
      </c>
      <c r="G5" s="1">
        <f>Constants!$B$1/B5</f>
        <v>181818.18181818182</v>
      </c>
      <c r="H5">
        <f>E5*Constants!$B$3</f>
        <v>36000000</v>
      </c>
      <c r="J5" t="str">
        <f t="shared" si="0"/>
        <v>{181818, 36000000}</v>
      </c>
      <c r="K5" t="s">
        <v>20</v>
      </c>
      <c r="L5" t="str">
        <f>IF(D5,"", _xlfn.CONCAT("{", "80000000", ", ",  (C5-E5)*Constants!$B$3, "}") )</f>
        <v>{80000000, 4000000}</v>
      </c>
      <c r="M5" t="str">
        <f t="shared" si="1"/>
        <v xml:space="preserve">, </v>
      </c>
    </row>
    <row r="6" spans="1:13" x14ac:dyDescent="0.25">
      <c r="A6" t="s">
        <v>23</v>
      </c>
      <c r="B6">
        <f>VLOOKUP(A6,'Note Lookup Table'!$A$2:$B$9,2,FALSE)</f>
        <v>1</v>
      </c>
      <c r="C6">
        <v>2</v>
      </c>
      <c r="D6">
        <v>1</v>
      </c>
      <c r="E6">
        <f>IF(D6,C6,C6*0.9)</f>
        <v>2</v>
      </c>
      <c r="G6" s="1">
        <f>Constants!$B$1/B6</f>
        <v>80000000</v>
      </c>
      <c r="H6">
        <f>E6*Constants!$B$3</f>
        <v>80000000</v>
      </c>
      <c r="J6" t="str">
        <f t="shared" si="0"/>
        <v>{80000000, 80000000}</v>
      </c>
      <c r="K6" t="s">
        <v>20</v>
      </c>
      <c r="L6" t="str">
        <f>IF(D6,"", _xlfn.CONCAT("{", "80000000", ", ",  (C6-E6)*Constants!$B$3, "}") )</f>
        <v/>
      </c>
      <c r="M6" t="str">
        <f t="shared" si="1"/>
        <v/>
      </c>
    </row>
    <row r="7" spans="1:13" x14ac:dyDescent="0.25">
      <c r="A7" t="s">
        <v>9</v>
      </c>
      <c r="B7">
        <f>VLOOKUP(A7,'Note Lookup Table'!$A$2:$B$9,2,FALSE)</f>
        <v>493.88</v>
      </c>
      <c r="C7">
        <v>1</v>
      </c>
      <c r="E7">
        <f>IF(D7,C7,C7*0.9)</f>
        <v>0.9</v>
      </c>
      <c r="G7" s="1">
        <f>Constants!$B$1/B7</f>
        <v>161982.66785453956</v>
      </c>
      <c r="H7">
        <f>E7*Constants!$B$3</f>
        <v>36000000</v>
      </c>
      <c r="J7" t="str">
        <f t="shared" si="0"/>
        <v>{161982, 36000000}</v>
      </c>
      <c r="K7" t="s">
        <v>20</v>
      </c>
      <c r="L7" t="str">
        <f>IF(D7,"", _xlfn.CONCAT("{", "80000000", ", ",  (C7-E7)*Constants!$B$3, "}") )</f>
        <v>{80000000, 4000000}</v>
      </c>
      <c r="M7" t="str">
        <f t="shared" si="1"/>
        <v xml:space="preserve">, </v>
      </c>
    </row>
    <row r="8" spans="1:13" x14ac:dyDescent="0.25">
      <c r="A8" t="s">
        <v>23</v>
      </c>
      <c r="B8">
        <f>VLOOKUP(A8,'Note Lookup Table'!$A$2:$B$9,2,FALSE)</f>
        <v>1</v>
      </c>
      <c r="C8">
        <v>2</v>
      </c>
      <c r="D8">
        <v>1</v>
      </c>
      <c r="E8">
        <f>IF(D8,C8,C8*0.9)</f>
        <v>2</v>
      </c>
      <c r="G8" s="1">
        <f>Constants!$B$1/B8</f>
        <v>80000000</v>
      </c>
      <c r="H8">
        <f>E8*Constants!$B$3</f>
        <v>80000000</v>
      </c>
      <c r="J8" t="str">
        <f t="shared" si="0"/>
        <v>{80000000, 80000000}</v>
      </c>
      <c r="K8" t="s">
        <v>20</v>
      </c>
      <c r="L8" t="str">
        <f>IF(D8,"", _xlfn.CONCAT("{", "80000000", ", ",  (C8-E8)*Constants!$B$3, "}") )</f>
        <v/>
      </c>
      <c r="M8" t="str">
        <f t="shared" si="1"/>
        <v/>
      </c>
    </row>
    <row r="9" spans="1:13" x14ac:dyDescent="0.25">
      <c r="A9" t="s">
        <v>8</v>
      </c>
      <c r="B9">
        <f>VLOOKUP(A9,'Note Lookup Table'!$A$2:$B$9,2,FALSE)</f>
        <v>440</v>
      </c>
      <c r="C9">
        <v>1</v>
      </c>
      <c r="E9">
        <f>IF(D9,C9,C9*0.9)</f>
        <v>0.9</v>
      </c>
      <c r="G9" s="1">
        <f>Constants!$B$1/B9</f>
        <v>181818.18181818182</v>
      </c>
      <c r="H9">
        <f>E9*Constants!$B$3</f>
        <v>36000000</v>
      </c>
      <c r="J9" t="str">
        <f t="shared" si="0"/>
        <v>{181818, 36000000}</v>
      </c>
      <c r="K9" t="s">
        <v>20</v>
      </c>
      <c r="L9" t="str">
        <f>IF(D9,"", _xlfn.CONCAT("{", "80000000", ", ",  (C9-E9)*Constants!$B$3, "}") )</f>
        <v>{80000000, 4000000}</v>
      </c>
      <c r="M9" t="str">
        <f t="shared" si="1"/>
        <v xml:space="preserve">, </v>
      </c>
    </row>
    <row r="10" spans="1:13" x14ac:dyDescent="0.25">
      <c r="A10" t="s">
        <v>23</v>
      </c>
      <c r="B10">
        <f>VLOOKUP(A10,'Note Lookup Table'!$A$2:$B$9,2,FALSE)</f>
        <v>1</v>
      </c>
      <c r="C10">
        <v>2</v>
      </c>
      <c r="D10">
        <v>1</v>
      </c>
      <c r="E10">
        <f>IF(D10,C10,C10*0.9)</f>
        <v>2</v>
      </c>
      <c r="G10" s="1">
        <f>Constants!$B$1/B10</f>
        <v>80000000</v>
      </c>
      <c r="H10">
        <f>E10*Constants!$B$3</f>
        <v>80000000</v>
      </c>
      <c r="J10" t="str">
        <f t="shared" si="0"/>
        <v>{80000000, 80000000}</v>
      </c>
      <c r="K10" t="s">
        <v>20</v>
      </c>
      <c r="L10" t="str">
        <f>IF(D10,"", _xlfn.CONCAT("{", "80000000", ", ",  (C10-E10)*Constants!$B$3, "}") )</f>
        <v/>
      </c>
      <c r="M10" t="str">
        <f t="shared" si="1"/>
        <v/>
      </c>
    </row>
    <row r="11" spans="1:13" x14ac:dyDescent="0.25">
      <c r="A11" t="s">
        <v>9</v>
      </c>
      <c r="B11">
        <f>VLOOKUP(A11,'Note Lookup Table'!$A$2:$B$9,2,FALSE)</f>
        <v>493.88</v>
      </c>
      <c r="C11">
        <v>1</v>
      </c>
      <c r="E11">
        <f>IF(D11,C11,C11*0.9)</f>
        <v>0.9</v>
      </c>
      <c r="G11" s="1">
        <f>Constants!$B$1/B11</f>
        <v>161982.66785453956</v>
      </c>
      <c r="H11">
        <f>E11*Constants!$B$3</f>
        <v>36000000</v>
      </c>
      <c r="J11" t="str">
        <f t="shared" si="0"/>
        <v>{161982, 36000000}</v>
      </c>
      <c r="K11" t="s">
        <v>20</v>
      </c>
      <c r="L11" t="str">
        <f>IF(D11,"", _xlfn.CONCAT("{", "80000000", ", ",  (C11-E11)*Constants!$B$3, "}") )</f>
        <v>{80000000, 4000000}</v>
      </c>
      <c r="M11" t="str">
        <f t="shared" si="1"/>
        <v xml:space="preserve">, </v>
      </c>
    </row>
    <row r="12" spans="1:13" x14ac:dyDescent="0.25">
      <c r="A12" t="s">
        <v>23</v>
      </c>
      <c r="B12">
        <f>VLOOKUP(A12,'Note Lookup Table'!$A$2:$B$9,2,FALSE)</f>
        <v>1</v>
      </c>
      <c r="C12">
        <v>2</v>
      </c>
      <c r="D12">
        <v>1</v>
      </c>
      <c r="E12">
        <f>IF(D12,C12,C12*0.9)</f>
        <v>2</v>
      </c>
      <c r="G12" s="1">
        <f>Constants!$B$1/B12</f>
        <v>80000000</v>
      </c>
      <c r="H12">
        <f>E12*Constants!$B$3</f>
        <v>80000000</v>
      </c>
      <c r="J12" t="str">
        <f t="shared" si="0"/>
        <v>{80000000, 80000000}</v>
      </c>
      <c r="K12" t="s">
        <v>20</v>
      </c>
      <c r="L12" t="str">
        <f>IF(D12,"", _xlfn.CONCAT("{", "80000000", ", ",  (C12-E12)*Constants!$B$3, "}") )</f>
        <v/>
      </c>
      <c r="M12" t="str">
        <f t="shared" si="1"/>
        <v/>
      </c>
    </row>
    <row r="13" spans="1:13" x14ac:dyDescent="0.25">
      <c r="A13" t="s">
        <v>8</v>
      </c>
      <c r="B13">
        <f>VLOOKUP(A13,'Note Lookup Table'!$A$2:$B$9,2,FALSE)</f>
        <v>440</v>
      </c>
      <c r="C13">
        <v>1</v>
      </c>
      <c r="E13">
        <f>IF(D13,C13,C13*0.9)</f>
        <v>0.9</v>
      </c>
      <c r="G13" s="1">
        <f>Constants!$B$1/B13</f>
        <v>181818.18181818182</v>
      </c>
      <c r="H13">
        <f>E13*Constants!$B$3</f>
        <v>36000000</v>
      </c>
      <c r="J13" t="str">
        <f t="shared" si="0"/>
        <v>{181818, 36000000}</v>
      </c>
      <c r="K13" t="s">
        <v>20</v>
      </c>
      <c r="L13" t="str">
        <f>IF(D13,"", _xlfn.CONCAT("{", "80000000", ", ",  (C13-E13)*Constants!$B$3, "}") )</f>
        <v>{80000000, 4000000}</v>
      </c>
      <c r="M13" t="str">
        <f t="shared" si="1"/>
        <v xml:space="preserve">, </v>
      </c>
    </row>
    <row r="14" spans="1:13" x14ac:dyDescent="0.25">
      <c r="A14" t="s">
        <v>23</v>
      </c>
      <c r="B14">
        <f>VLOOKUP(A14,'Note Lookup Table'!$A$2:$B$9,2,FALSE)</f>
        <v>1</v>
      </c>
      <c r="C14">
        <v>2</v>
      </c>
      <c r="D14">
        <v>1</v>
      </c>
      <c r="E14">
        <f>IF(D14,C14,C14*0.9)</f>
        <v>2</v>
      </c>
      <c r="G14" s="1">
        <f>Constants!$B$1/B14</f>
        <v>80000000</v>
      </c>
      <c r="H14">
        <f>E14*Constants!$B$3</f>
        <v>80000000</v>
      </c>
      <c r="J14" t="str">
        <f t="shared" si="0"/>
        <v>{80000000, 80000000}</v>
      </c>
      <c r="K14" t="s">
        <v>20</v>
      </c>
      <c r="L14" t="str">
        <f>IF(D14,"", _xlfn.CONCAT("{", "80000000", ", ",  (C14-E14)*Constants!$B$3, "}") )</f>
        <v/>
      </c>
      <c r="M14" t="str">
        <f t="shared" si="1"/>
        <v/>
      </c>
    </row>
    <row r="15" spans="1:13" x14ac:dyDescent="0.25">
      <c r="A15" t="s">
        <v>9</v>
      </c>
      <c r="B15">
        <f>VLOOKUP(A15,'Note Lookup Table'!$A$2:$B$9,2,FALSE)</f>
        <v>493.88</v>
      </c>
      <c r="C15">
        <v>1</v>
      </c>
      <c r="E15">
        <f>IF(D15,C15,C15*0.9)</f>
        <v>0.9</v>
      </c>
      <c r="G15" s="1">
        <f>Constants!$B$1/B15</f>
        <v>161982.66785453956</v>
      </c>
      <c r="H15">
        <f>E15*Constants!$B$3</f>
        <v>36000000</v>
      </c>
      <c r="J15" t="str">
        <f t="shared" si="0"/>
        <v>{161982, 36000000}</v>
      </c>
      <c r="K15" t="s">
        <v>20</v>
      </c>
      <c r="L15" t="str">
        <f>IF(D15,"", _xlfn.CONCAT("{", "80000000", ", ",  (C15-E15)*Constants!$B$3, "}") )</f>
        <v>{80000000, 4000000}</v>
      </c>
      <c r="M15" t="str">
        <f t="shared" si="1"/>
        <v xml:space="preserve">, </v>
      </c>
    </row>
    <row r="16" spans="1:13" x14ac:dyDescent="0.25">
      <c r="A16" t="s">
        <v>23</v>
      </c>
      <c r="B16">
        <f>VLOOKUP(A16,'Note Lookup Table'!$A$2:$B$9,2,FALSE)</f>
        <v>1</v>
      </c>
      <c r="C16">
        <v>2</v>
      </c>
      <c r="D16">
        <v>1</v>
      </c>
      <c r="E16">
        <f>IF(D16,C16,C16*0.9)</f>
        <v>2</v>
      </c>
      <c r="G16" s="1">
        <f>Constants!$B$1/B16</f>
        <v>80000000</v>
      </c>
      <c r="H16">
        <f>E16*Constants!$B$3</f>
        <v>80000000</v>
      </c>
      <c r="J16" t="str">
        <f t="shared" si="0"/>
        <v>{80000000, 80000000}</v>
      </c>
      <c r="K16" t="s">
        <v>20</v>
      </c>
      <c r="L16" t="str">
        <f>IF(D16,"", _xlfn.CONCAT("{", "80000000", ", ",  (C16-E16)*Constants!$B$3, "}") )</f>
        <v/>
      </c>
      <c r="M16" t="str">
        <f t="shared" si="1"/>
        <v/>
      </c>
    </row>
    <row r="17" spans="1:13" x14ac:dyDescent="0.25">
      <c r="A17" t="s">
        <v>8</v>
      </c>
      <c r="B17">
        <f>VLOOKUP(A17,'Note Lookup Table'!$A$2:$B$9,2,FALSE)</f>
        <v>440</v>
      </c>
      <c r="C17">
        <v>1</v>
      </c>
      <c r="E17">
        <f>IF(D17,C17,C17*0.9)</f>
        <v>0.9</v>
      </c>
      <c r="G17" s="1">
        <f>Constants!$B$1/B17</f>
        <v>181818.18181818182</v>
      </c>
      <c r="H17">
        <f>E17*Constants!$B$3</f>
        <v>36000000</v>
      </c>
      <c r="J17" t="str">
        <f t="shared" si="0"/>
        <v>{181818, 36000000}</v>
      </c>
      <c r="K17" t="s">
        <v>20</v>
      </c>
      <c r="L17" t="str">
        <f>IF(D17,"", _xlfn.CONCAT("{", "80000000", ", ",  (C17-E17)*Constants!$B$3, "}") )</f>
        <v>{80000000, 4000000}</v>
      </c>
      <c r="M17" t="str">
        <f t="shared" si="1"/>
        <v xml:space="preserve">, </v>
      </c>
    </row>
    <row r="18" spans="1:13" x14ac:dyDescent="0.25">
      <c r="A18" t="s">
        <v>23</v>
      </c>
      <c r="B18">
        <f>VLOOKUP(A18,'Note Lookup Table'!$A$2:$B$9,2,FALSE)</f>
        <v>1</v>
      </c>
      <c r="C18">
        <v>2</v>
      </c>
      <c r="D18">
        <v>1</v>
      </c>
      <c r="E18">
        <f>IF(D18,C18,C18*0.9)</f>
        <v>2</v>
      </c>
      <c r="G18" s="1">
        <f>Constants!$B$1/B18</f>
        <v>80000000</v>
      </c>
      <c r="H18">
        <f>E18*Constants!$B$3</f>
        <v>80000000</v>
      </c>
      <c r="J18" t="str">
        <f t="shared" si="0"/>
        <v>{80000000, 80000000}</v>
      </c>
      <c r="K18" t="s">
        <v>20</v>
      </c>
      <c r="L18" t="str">
        <f>IF(D18,"", _xlfn.CONCAT("{", "80000000", ", ",  (C18-E18)*Constants!$B$3, "}") )</f>
        <v/>
      </c>
      <c r="M18" t="str">
        <f t="shared" si="1"/>
        <v/>
      </c>
    </row>
    <row r="19" spans="1:13" x14ac:dyDescent="0.25">
      <c r="A19" t="s">
        <v>9</v>
      </c>
      <c r="B19">
        <f>VLOOKUP(A19,'Note Lookup Table'!$A$2:$B$9,2,FALSE)</f>
        <v>493.88</v>
      </c>
      <c r="C19">
        <v>1</v>
      </c>
      <c r="E19">
        <f>IF(D19,C19,C19*0.9)</f>
        <v>0.9</v>
      </c>
      <c r="G19" s="1">
        <f>Constants!$B$1/B19</f>
        <v>161982.66785453956</v>
      </c>
      <c r="H19">
        <f>E19*Constants!$B$3</f>
        <v>36000000</v>
      </c>
      <c r="J19" t="str">
        <f t="shared" si="0"/>
        <v>{161982, 36000000}</v>
      </c>
      <c r="K19" t="s">
        <v>20</v>
      </c>
      <c r="L19" t="str">
        <f>IF(D19,"", _xlfn.CONCAT("{", "80000000", ", ",  (C19-E19)*Constants!$B$3, "}") )</f>
        <v>{80000000, 4000000}</v>
      </c>
      <c r="M19" t="str">
        <f t="shared" si="1"/>
        <v xml:space="preserve">, </v>
      </c>
    </row>
    <row r="20" spans="1:13" x14ac:dyDescent="0.25">
      <c r="A20" t="s">
        <v>23</v>
      </c>
      <c r="B20">
        <f>VLOOKUP(A20,'Note Lookup Table'!$A$2:$B$9,2,FALSE)</f>
        <v>1</v>
      </c>
      <c r="C20">
        <v>2</v>
      </c>
      <c r="D20">
        <v>1</v>
      </c>
      <c r="E20">
        <f>IF(D20,C20,C20*0.9)</f>
        <v>2</v>
      </c>
      <c r="G20" s="1">
        <f>Constants!$B$1/B20</f>
        <v>80000000</v>
      </c>
      <c r="H20">
        <f>E20*Constants!$B$3</f>
        <v>80000000</v>
      </c>
      <c r="J20" t="str">
        <f t="shared" si="0"/>
        <v>{80000000, 80000000}</v>
      </c>
      <c r="K20" t="s">
        <v>20</v>
      </c>
      <c r="L20" t="str">
        <f>IF(D20,"", _xlfn.CONCAT("{", "80000000", ", ",  (C20-E20)*Constants!$B$3, "}") )</f>
        <v/>
      </c>
      <c r="M20" t="str">
        <f t="shared" si="1"/>
        <v/>
      </c>
    </row>
    <row r="21" spans="1:13" x14ac:dyDescent="0.25">
      <c r="A21" t="s">
        <v>8</v>
      </c>
      <c r="B21">
        <f>VLOOKUP(A21,'Note Lookup Table'!$A$2:$B$9,2,FALSE)</f>
        <v>440</v>
      </c>
      <c r="C21">
        <v>1</v>
      </c>
      <c r="E21">
        <f>IF(D21,C21,C21*0.9)</f>
        <v>0.9</v>
      </c>
      <c r="G21" s="1">
        <f>Constants!$B$1/B21</f>
        <v>181818.18181818182</v>
      </c>
      <c r="H21">
        <f>E21*Constants!$B$3</f>
        <v>36000000</v>
      </c>
      <c r="J21" t="str">
        <f t="shared" si="0"/>
        <v>{181818, 36000000}</v>
      </c>
      <c r="K21" t="s">
        <v>20</v>
      </c>
      <c r="L21" t="str">
        <f>IF(D21,"", _xlfn.CONCAT("{", "80000000", ", ",  (C21-E21)*Constants!$B$3, "}") )</f>
        <v>{80000000, 4000000}</v>
      </c>
      <c r="M21" t="str">
        <f t="shared" si="1"/>
        <v xml:space="preserve">, </v>
      </c>
    </row>
    <row r="22" spans="1:13" x14ac:dyDescent="0.25">
      <c r="A22" t="s">
        <v>23</v>
      </c>
      <c r="B22">
        <f>VLOOKUP(A22,'Note Lookup Table'!$A$2:$B$9,2,FALSE)</f>
        <v>1</v>
      </c>
      <c r="C22">
        <v>2</v>
      </c>
      <c r="D22">
        <v>1</v>
      </c>
      <c r="E22">
        <f>IF(D22,C22,C22*0.9)</f>
        <v>2</v>
      </c>
      <c r="G22" s="1">
        <f>Constants!$B$1/B22</f>
        <v>80000000</v>
      </c>
      <c r="H22">
        <f>E22*Constants!$B$3</f>
        <v>80000000</v>
      </c>
      <c r="J22" t="str">
        <f t="shared" si="0"/>
        <v>{80000000, 80000000}</v>
      </c>
      <c r="K22" t="s">
        <v>20</v>
      </c>
      <c r="L22" t="str">
        <f>IF(D22,"", _xlfn.CONCAT("{", "80000000", ", ",  (C22-E22)*Constants!$B$3, "}") )</f>
        <v/>
      </c>
      <c r="M22" t="str">
        <f t="shared" si="1"/>
        <v/>
      </c>
    </row>
    <row r="23" spans="1:13" x14ac:dyDescent="0.25">
      <c r="A23" t="s">
        <v>9</v>
      </c>
      <c r="B23">
        <f>VLOOKUP(A23,'Note Lookup Table'!$A$2:$B$9,2,FALSE)</f>
        <v>493.88</v>
      </c>
      <c r="C23">
        <v>1</v>
      </c>
      <c r="E23">
        <f>IF(D23,C23,C23*0.9)</f>
        <v>0.9</v>
      </c>
      <c r="G23" s="1">
        <f>Constants!$B$1/B23</f>
        <v>161982.66785453956</v>
      </c>
      <c r="H23">
        <f>E23*Constants!$B$3</f>
        <v>36000000</v>
      </c>
      <c r="J23" t="str">
        <f t="shared" si="0"/>
        <v>{161982, 36000000}</v>
      </c>
      <c r="K23" t="s">
        <v>20</v>
      </c>
      <c r="L23" t="str">
        <f>IF(D23,"", _xlfn.CONCAT("{", "80000000", ", ",  (C23-E23)*Constants!$B$3, "}") )</f>
        <v>{80000000, 4000000}</v>
      </c>
      <c r="M23" t="str">
        <f t="shared" si="1"/>
        <v xml:space="preserve">, </v>
      </c>
    </row>
    <row r="24" spans="1:13" x14ac:dyDescent="0.25">
      <c r="A24" t="s">
        <v>23</v>
      </c>
      <c r="B24">
        <f>VLOOKUP(A24,'Note Lookup Table'!$A$2:$B$9,2,FALSE)</f>
        <v>1</v>
      </c>
      <c r="C24">
        <v>2</v>
      </c>
      <c r="D24">
        <v>1</v>
      </c>
      <c r="E24">
        <f>IF(D24,C24,C24*0.9)</f>
        <v>2</v>
      </c>
      <c r="G24" s="1">
        <f>Constants!$B$1/B24</f>
        <v>80000000</v>
      </c>
      <c r="H24">
        <f>E24*Constants!$B$3</f>
        <v>80000000</v>
      </c>
      <c r="J24" t="str">
        <f t="shared" si="0"/>
        <v>{80000000, 80000000}</v>
      </c>
      <c r="K24" t="s">
        <v>20</v>
      </c>
      <c r="L24" t="str">
        <f>IF(D24,"", _xlfn.CONCAT("{", "80000000", ", ",  (C24-E24)*Constants!$B$3, "}") )</f>
        <v/>
      </c>
      <c r="M24" t="str">
        <f t="shared" si="1"/>
        <v/>
      </c>
    </row>
    <row r="25" spans="1:13" x14ac:dyDescent="0.25">
      <c r="A25" t="s">
        <v>8</v>
      </c>
      <c r="B25">
        <f>VLOOKUP(A25,'Note Lookup Table'!$A$2:$B$9,2,FALSE)</f>
        <v>440</v>
      </c>
      <c r="C25">
        <v>1</v>
      </c>
      <c r="E25">
        <f>IF(D25,C25,C25*0.9)</f>
        <v>0.9</v>
      </c>
      <c r="G25" s="1">
        <f>Constants!$B$1/B25</f>
        <v>181818.18181818182</v>
      </c>
      <c r="H25">
        <f>E25*Constants!$B$3</f>
        <v>36000000</v>
      </c>
      <c r="J25" t="str">
        <f t="shared" si="0"/>
        <v>{181818, 36000000}</v>
      </c>
      <c r="K25" t="s">
        <v>20</v>
      </c>
      <c r="L25" t="str">
        <f>IF(D25,"", _xlfn.CONCAT("{", "80000000", ", ",  (C25-E25)*Constants!$B$3, "}") )</f>
        <v>{80000000, 4000000}</v>
      </c>
      <c r="M25" t="str">
        <f t="shared" si="1"/>
        <v xml:space="preserve">, </v>
      </c>
    </row>
    <row r="26" spans="1:13" x14ac:dyDescent="0.25">
      <c r="A26" t="s">
        <v>23</v>
      </c>
      <c r="B26">
        <f>VLOOKUP(A26,'Note Lookup Table'!$A$2:$B$9,2,FALSE)</f>
        <v>1</v>
      </c>
      <c r="C26">
        <v>2</v>
      </c>
      <c r="D26">
        <v>1</v>
      </c>
      <c r="E26">
        <f>IF(D26,C26,C26*0.9)</f>
        <v>2</v>
      </c>
      <c r="G26" s="1">
        <f>Constants!$B$1/B26</f>
        <v>80000000</v>
      </c>
      <c r="H26">
        <f>E26*Constants!$B$3</f>
        <v>80000000</v>
      </c>
      <c r="J26" t="str">
        <f t="shared" si="0"/>
        <v>{80000000, 80000000}</v>
      </c>
      <c r="K26" t="s">
        <v>20</v>
      </c>
      <c r="L26" t="str">
        <f>IF(D26,"", _xlfn.CONCAT("{", "80000000", ", ",  (C26-E26)*Constants!$B$3, "}") )</f>
        <v/>
      </c>
      <c r="M26" t="str">
        <f t="shared" si="1"/>
        <v/>
      </c>
    </row>
    <row r="27" spans="1:13" x14ac:dyDescent="0.25">
      <c r="A27" t="s">
        <v>9</v>
      </c>
      <c r="B27">
        <f>VLOOKUP(A27,'Note Lookup Table'!$A$2:$B$9,2,FALSE)</f>
        <v>493.88</v>
      </c>
      <c r="C27">
        <v>1</v>
      </c>
      <c r="E27">
        <f>IF(D27,C27,C27*0.9)</f>
        <v>0.9</v>
      </c>
      <c r="G27" s="1">
        <f>Constants!$B$1/B27</f>
        <v>161982.66785453956</v>
      </c>
      <c r="H27">
        <f>E27*Constants!$B$3</f>
        <v>36000000</v>
      </c>
      <c r="J27" t="str">
        <f t="shared" si="0"/>
        <v>{161982, 36000000}</v>
      </c>
      <c r="K27" t="s">
        <v>20</v>
      </c>
      <c r="L27" t="str">
        <f>IF(D27,"", _xlfn.CONCAT("{", "80000000", ", ",  (C27-E27)*Constants!$B$3, "}") )</f>
        <v>{80000000, 4000000}</v>
      </c>
      <c r="M27" t="str">
        <f t="shared" si="1"/>
        <v xml:space="preserve">, </v>
      </c>
    </row>
    <row r="28" spans="1:13" x14ac:dyDescent="0.25">
      <c r="A28" t="s">
        <v>23</v>
      </c>
      <c r="B28">
        <f>VLOOKUP(A28,'Note Lookup Table'!$A$2:$B$9,2,FALSE)</f>
        <v>1</v>
      </c>
      <c r="C28">
        <v>2</v>
      </c>
      <c r="D28">
        <v>1</v>
      </c>
      <c r="E28">
        <f>IF(D28,C28,C28*0.9)</f>
        <v>2</v>
      </c>
      <c r="G28" s="1">
        <f>Constants!$B$1/B28</f>
        <v>80000000</v>
      </c>
      <c r="H28">
        <f>E28*Constants!$B$3</f>
        <v>80000000</v>
      </c>
      <c r="J28" t="str">
        <f t="shared" si="0"/>
        <v>{80000000, 80000000}</v>
      </c>
      <c r="K28" t="s">
        <v>20</v>
      </c>
      <c r="L28" t="str">
        <f>IF(D28,"", _xlfn.CONCAT("{", "80000000", ", ",  (C28-E28)*Constants!$B$3, "}") )</f>
        <v/>
      </c>
      <c r="M28" t="str">
        <f t="shared" si="1"/>
        <v/>
      </c>
    </row>
    <row r="29" spans="1:13" x14ac:dyDescent="0.25">
      <c r="A29" t="s">
        <v>8</v>
      </c>
      <c r="B29">
        <f>VLOOKUP(A29,'Note Lookup Table'!$A$2:$B$9,2,FALSE)</f>
        <v>440</v>
      </c>
      <c r="C29">
        <v>1</v>
      </c>
      <c r="E29">
        <f>IF(D29,C29,C29*0.9)</f>
        <v>0.9</v>
      </c>
      <c r="G29" s="1">
        <f>Constants!$B$1/B29</f>
        <v>181818.18181818182</v>
      </c>
      <c r="H29">
        <f>E29*Constants!$B$3</f>
        <v>36000000</v>
      </c>
      <c r="J29" t="str">
        <f t="shared" si="0"/>
        <v>{181818, 36000000}</v>
      </c>
      <c r="K29" t="s">
        <v>20</v>
      </c>
      <c r="L29" t="str">
        <f>IF(D29,"", _xlfn.CONCAT("{", "80000000", ", ",  (C29-E29)*Constants!$B$3, "}") )</f>
        <v>{80000000, 4000000}</v>
      </c>
      <c r="M29" t="str">
        <f t="shared" si="1"/>
        <v xml:space="preserve">, </v>
      </c>
    </row>
    <row r="30" spans="1:13" x14ac:dyDescent="0.25">
      <c r="A30" t="s">
        <v>23</v>
      </c>
      <c r="B30">
        <f>VLOOKUP(A30,'Note Lookup Table'!$A$2:$B$9,2,FALSE)</f>
        <v>1</v>
      </c>
      <c r="C30">
        <v>2</v>
      </c>
      <c r="D30">
        <v>1</v>
      </c>
      <c r="E30">
        <f>IF(D30,C30,C30*0.9)</f>
        <v>2</v>
      </c>
      <c r="G30" s="1">
        <f>Constants!$B$1/B30</f>
        <v>80000000</v>
      </c>
      <c r="H30">
        <f>E30*Constants!$B$3</f>
        <v>80000000</v>
      </c>
      <c r="J30" t="str">
        <f t="shared" si="0"/>
        <v>{80000000, 80000000}</v>
      </c>
      <c r="K30" t="s">
        <v>20</v>
      </c>
      <c r="L30" t="str">
        <f>IF(D30,"", _xlfn.CONCAT("{", "80000000", ", ",  (C30-E30)*Constants!$B$3, "}") )</f>
        <v/>
      </c>
      <c r="M30" t="str">
        <f t="shared" si="1"/>
        <v/>
      </c>
    </row>
    <row r="31" spans="1:13" x14ac:dyDescent="0.25">
      <c r="A31" t="s">
        <v>9</v>
      </c>
      <c r="B31">
        <f>VLOOKUP(A31,'Note Lookup Table'!$A$2:$B$9,2,FALSE)</f>
        <v>493.88</v>
      </c>
      <c r="C31">
        <v>1</v>
      </c>
      <c r="E31">
        <f>IF(D31,C31,C31*0.9)</f>
        <v>0.9</v>
      </c>
      <c r="G31" s="1">
        <f>Constants!$B$1/B31</f>
        <v>161982.66785453956</v>
      </c>
      <c r="H31">
        <f>E31*Constants!$B$3</f>
        <v>36000000</v>
      </c>
      <c r="J31" t="str">
        <f t="shared" si="0"/>
        <v>{161982, 36000000}</v>
      </c>
      <c r="K31" t="s">
        <v>20</v>
      </c>
      <c r="L31" t="str">
        <f>IF(D31,"", _xlfn.CONCAT("{", "80000000", ", ",  (C31-E31)*Constants!$B$3, "}") )</f>
        <v>{80000000, 4000000}</v>
      </c>
      <c r="M31" t="str">
        <f t="shared" si="1"/>
        <v xml:space="preserve">, </v>
      </c>
    </row>
    <row r="32" spans="1:13" x14ac:dyDescent="0.25">
      <c r="A32" t="s">
        <v>23</v>
      </c>
      <c r="B32">
        <f>VLOOKUP(A32,'Note Lookup Table'!$A$2:$B$9,2,FALSE)</f>
        <v>1</v>
      </c>
      <c r="C32">
        <v>2</v>
      </c>
      <c r="D32">
        <v>1</v>
      </c>
      <c r="E32">
        <f>IF(D32,C32,C32*0.9)</f>
        <v>2</v>
      </c>
      <c r="G32" s="1">
        <f>Constants!$B$1/B32</f>
        <v>80000000</v>
      </c>
      <c r="H32">
        <f>E32*Constants!$B$3</f>
        <v>80000000</v>
      </c>
      <c r="J32" t="str">
        <f t="shared" si="0"/>
        <v>{80000000, 80000000}</v>
      </c>
      <c r="K32" t="s">
        <v>20</v>
      </c>
      <c r="L32" t="str">
        <f>IF(D32,"", _xlfn.CONCAT("{", "80000000", ", ",  (C32-E32)*Constants!$B$3, "}") )</f>
        <v/>
      </c>
      <c r="M32" t="str">
        <f t="shared" si="1"/>
        <v/>
      </c>
    </row>
    <row r="33" spans="1:13" x14ac:dyDescent="0.25">
      <c r="A33" t="s">
        <v>8</v>
      </c>
      <c r="B33">
        <f>VLOOKUP(A33,'Note Lookup Table'!$A$2:$B$9,2,FALSE)</f>
        <v>440</v>
      </c>
      <c r="C33">
        <v>1</v>
      </c>
      <c r="E33">
        <f>IF(D33,C33,C33*0.9)</f>
        <v>0.9</v>
      </c>
      <c r="G33" s="1">
        <f>Constants!$B$1/B33</f>
        <v>181818.18181818182</v>
      </c>
      <c r="H33">
        <f>E33*Constants!$B$3</f>
        <v>36000000</v>
      </c>
      <c r="J33" t="str">
        <f t="shared" si="0"/>
        <v>{181818, 36000000}</v>
      </c>
      <c r="K33" t="s">
        <v>20</v>
      </c>
      <c r="L33" t="str">
        <f>IF(D33,"", _xlfn.CONCAT("{", "80000000", ", ",  (C33-E33)*Constants!$B$3, "}") )</f>
        <v>{80000000, 4000000}</v>
      </c>
      <c r="M33" t="str">
        <f t="shared" si="1"/>
        <v xml:space="preserve">, </v>
      </c>
    </row>
    <row r="34" spans="1:13" x14ac:dyDescent="0.25">
      <c r="A34" t="s">
        <v>23</v>
      </c>
      <c r="B34">
        <f>VLOOKUP(A34,'Note Lookup Table'!$A$2:$B$9,2,FALSE)</f>
        <v>1</v>
      </c>
      <c r="C34">
        <v>2</v>
      </c>
      <c r="D34">
        <v>1</v>
      </c>
      <c r="E34">
        <f>IF(D34,C34,C34*0.9)</f>
        <v>2</v>
      </c>
      <c r="G34" s="1">
        <f>Constants!$B$1/B34</f>
        <v>80000000</v>
      </c>
      <c r="H34">
        <f>E34*Constants!$B$3</f>
        <v>80000000</v>
      </c>
      <c r="J34" t="str">
        <f t="shared" si="0"/>
        <v>{80000000, 80000000}</v>
      </c>
      <c r="K34" t="s">
        <v>20</v>
      </c>
      <c r="L34" t="str">
        <f>IF(D34,"", _xlfn.CONCAT("{", "80000000", ", ",  (C34-E34)*Constants!$B$3, "}") )</f>
        <v/>
      </c>
      <c r="M34" t="str">
        <f t="shared" si="1"/>
        <v/>
      </c>
    </row>
    <row r="35" spans="1:13" x14ac:dyDescent="0.25">
      <c r="J35" t="s">
        <v>24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XFD1048576"/>
    </sheetView>
  </sheetViews>
  <sheetFormatPr defaultRowHeight="15" x14ac:dyDescent="0.25"/>
  <cols>
    <col min="1" max="1" width="5.140625" bestFit="1" customWidth="1"/>
    <col min="2" max="2" width="7" bestFit="1" customWidth="1"/>
    <col min="3" max="3" width="8.5703125" bestFit="1" customWidth="1"/>
    <col min="4" max="4" width="7.5703125" bestFit="1" customWidth="1"/>
    <col min="5" max="5" width="12.28515625" bestFit="1" customWidth="1"/>
    <col min="6" max="6" width="3" customWidth="1"/>
    <col min="7" max="7" width="13.140625" bestFit="1" customWidth="1"/>
    <col min="8" max="8" width="16.85546875" bestFit="1" customWidth="1"/>
    <col min="9" max="9" width="2.7109375" customWidth="1"/>
    <col min="10" max="10" width="26.140625" bestFit="1" customWidth="1"/>
    <col min="11" max="11" width="1.5703125" bestFit="1" customWidth="1"/>
    <col min="12" max="12" width="18.7109375" bestFit="1" customWidth="1"/>
    <col min="13" max="13" width="2" bestFit="1" customWidth="1"/>
  </cols>
  <sheetData>
    <row r="1" spans="1:13" x14ac:dyDescent="0.25">
      <c r="A1" s="2" t="s">
        <v>25</v>
      </c>
      <c r="B1" s="2"/>
      <c r="C1" s="2"/>
      <c r="D1" s="2"/>
      <c r="E1" s="2"/>
      <c r="F1" s="2"/>
      <c r="G1" s="2"/>
      <c r="H1" s="2"/>
      <c r="J1" t="s">
        <v>19</v>
      </c>
    </row>
    <row r="2" spans="1:13" x14ac:dyDescent="0.25">
      <c r="A2" t="s">
        <v>11</v>
      </c>
      <c r="B2" t="s">
        <v>15</v>
      </c>
      <c r="C2" t="s">
        <v>12</v>
      </c>
      <c r="D2" t="s">
        <v>13</v>
      </c>
      <c r="E2" t="s">
        <v>14</v>
      </c>
      <c r="G2" s="1" t="s">
        <v>18</v>
      </c>
      <c r="H2" t="s">
        <v>17</v>
      </c>
      <c r="J2" t="str">
        <f>_xlfn.CONCAT("const uin32_t ",A1,"[] = {")</f>
        <v>const uin32_t Stoccato1[] = {</v>
      </c>
    </row>
    <row r="3" spans="1:13" x14ac:dyDescent="0.25">
      <c r="A3" t="s">
        <v>4</v>
      </c>
      <c r="B3">
        <f>VLOOKUP(A3,'Note Lookup Table'!$A$2:$B$9,2,FALSE)</f>
        <v>392</v>
      </c>
      <c r="C3">
        <v>1</v>
      </c>
      <c r="E3">
        <f>IF(D3,C3,C3*0.9)</f>
        <v>0.9</v>
      </c>
      <c r="G3" s="1">
        <f>Constants!$B$1/B3</f>
        <v>204081.63265306121</v>
      </c>
      <c r="H3">
        <f>E3*Constants!$B$3</f>
        <v>36000000</v>
      </c>
      <c r="J3" t="str">
        <f>_xlfn.CONCAT("{",TRUNC(G3),", ",H3,"}")</f>
        <v>{204081, 36000000}</v>
      </c>
      <c r="K3" t="s">
        <v>20</v>
      </c>
      <c r="L3" t="str">
        <f>IF(D3,"", _xlfn.CONCAT("{", "80000000", ", ",  (C3-E3)*Constants!$B$3, "}") )</f>
        <v>{80000000, 4000000}</v>
      </c>
      <c r="M3" t="str">
        <f>IF(D3,"",", ")</f>
        <v xml:space="preserve">, </v>
      </c>
    </row>
    <row r="4" spans="1:13" x14ac:dyDescent="0.25">
      <c r="A4" t="s">
        <v>23</v>
      </c>
      <c r="B4">
        <f>VLOOKUP(A4,'Note Lookup Table'!$A$2:$B$9,2,FALSE)</f>
        <v>1</v>
      </c>
      <c r="C4">
        <v>2</v>
      </c>
      <c r="D4">
        <v>1</v>
      </c>
      <c r="E4">
        <f>IF(D4,C4,C4*0.9)</f>
        <v>2</v>
      </c>
      <c r="G4" s="1">
        <f>Constants!$B$1/B4</f>
        <v>80000000</v>
      </c>
      <c r="H4">
        <f>E4*Constants!$B$3</f>
        <v>80000000</v>
      </c>
      <c r="J4" t="str">
        <f t="shared" ref="J4:J33" si="0">_xlfn.CONCAT("{",TRUNC(G4),", ",H4,"}")</f>
        <v>{80000000, 80000000}</v>
      </c>
      <c r="K4" t="s">
        <v>20</v>
      </c>
      <c r="L4" t="str">
        <f>IF(D4,"", _xlfn.CONCAT("{", "80000000", ", ",  (C4-E4)*Constants!$B$3, "}") )</f>
        <v/>
      </c>
      <c r="M4" t="str">
        <f t="shared" ref="M4:M33" si="1">IF(D4,"",", ")</f>
        <v/>
      </c>
    </row>
    <row r="5" spans="1:13" x14ac:dyDescent="0.25">
      <c r="A5" t="s">
        <v>7</v>
      </c>
      <c r="B5">
        <f>VLOOKUP(A5,'Note Lookup Table'!$A$2:$B$9,2,FALSE)</f>
        <v>349.23</v>
      </c>
      <c r="C5">
        <v>1</v>
      </c>
      <c r="E5">
        <f>IF(D5,C5,C5*0.9)</f>
        <v>0.9</v>
      </c>
      <c r="G5" s="1">
        <f>Constants!$B$1/B5</f>
        <v>229075.39443919479</v>
      </c>
      <c r="H5">
        <f>E5*Constants!$B$3</f>
        <v>36000000</v>
      </c>
      <c r="J5" t="str">
        <f t="shared" si="0"/>
        <v>{229075, 36000000}</v>
      </c>
      <c r="K5" t="s">
        <v>20</v>
      </c>
      <c r="L5" t="str">
        <f>IF(D5,"", _xlfn.CONCAT("{", "80000000", ", ",  (C5-E5)*Constants!$B$3, "}") )</f>
        <v>{80000000, 4000000}</v>
      </c>
      <c r="M5" t="str">
        <f t="shared" si="1"/>
        <v xml:space="preserve">, </v>
      </c>
    </row>
    <row r="6" spans="1:13" x14ac:dyDescent="0.25">
      <c r="A6" t="s">
        <v>23</v>
      </c>
      <c r="B6">
        <f>VLOOKUP(A6,'Note Lookup Table'!$A$2:$B$9,2,FALSE)</f>
        <v>1</v>
      </c>
      <c r="C6">
        <v>2</v>
      </c>
      <c r="D6">
        <v>1</v>
      </c>
      <c r="E6">
        <f>IF(D6,C6,C6*0.9)</f>
        <v>2</v>
      </c>
      <c r="G6" s="1">
        <f>Constants!$B$1/B6</f>
        <v>80000000</v>
      </c>
      <c r="H6">
        <f>E6*Constants!$B$3</f>
        <v>80000000</v>
      </c>
      <c r="J6" t="str">
        <f t="shared" si="0"/>
        <v>{80000000, 80000000}</v>
      </c>
      <c r="K6" t="s">
        <v>20</v>
      </c>
      <c r="L6" t="str">
        <f>IF(D6,"", _xlfn.CONCAT("{", "80000000", ", ",  (C6-E6)*Constants!$B$3, "}") )</f>
        <v/>
      </c>
      <c r="M6" t="str">
        <f t="shared" si="1"/>
        <v/>
      </c>
    </row>
    <row r="7" spans="1:13" x14ac:dyDescent="0.25">
      <c r="A7" t="s">
        <v>4</v>
      </c>
      <c r="B7">
        <f>VLOOKUP(A7,'Note Lookup Table'!$A$2:$B$9,2,FALSE)</f>
        <v>392</v>
      </c>
      <c r="C7">
        <v>1</v>
      </c>
      <c r="E7">
        <f>IF(D7,C7,C7*0.9)</f>
        <v>0.9</v>
      </c>
      <c r="G7" s="1">
        <f>Constants!$B$1/B7</f>
        <v>204081.63265306121</v>
      </c>
      <c r="H7">
        <f>E7*Constants!$B$3</f>
        <v>36000000</v>
      </c>
      <c r="J7" t="str">
        <f t="shared" si="0"/>
        <v>{204081, 36000000}</v>
      </c>
      <c r="K7" t="s">
        <v>20</v>
      </c>
      <c r="L7" t="str">
        <f>IF(D7,"", _xlfn.CONCAT("{", "80000000", ", ",  (C7-E7)*Constants!$B$3, "}") )</f>
        <v>{80000000, 4000000}</v>
      </c>
      <c r="M7" t="str">
        <f t="shared" si="1"/>
        <v xml:space="preserve">, </v>
      </c>
    </row>
    <row r="8" spans="1:13" x14ac:dyDescent="0.25">
      <c r="A8" t="s">
        <v>23</v>
      </c>
      <c r="B8">
        <f>VLOOKUP(A8,'Note Lookup Table'!$A$2:$B$9,2,FALSE)</f>
        <v>1</v>
      </c>
      <c r="C8">
        <v>2</v>
      </c>
      <c r="D8">
        <v>1</v>
      </c>
      <c r="E8">
        <f>IF(D8,C8,C8*0.9)</f>
        <v>2</v>
      </c>
      <c r="G8" s="1">
        <f>Constants!$B$1/B8</f>
        <v>80000000</v>
      </c>
      <c r="H8">
        <f>E8*Constants!$B$3</f>
        <v>80000000</v>
      </c>
      <c r="J8" t="str">
        <f t="shared" si="0"/>
        <v>{80000000, 80000000}</v>
      </c>
      <c r="K8" t="s">
        <v>20</v>
      </c>
      <c r="L8" t="str">
        <f>IF(D8,"", _xlfn.CONCAT("{", "80000000", ", ",  (C8-E8)*Constants!$B$3, "}") )</f>
        <v/>
      </c>
      <c r="M8" t="str">
        <f t="shared" si="1"/>
        <v/>
      </c>
    </row>
    <row r="9" spans="1:13" x14ac:dyDescent="0.25">
      <c r="A9" t="s">
        <v>7</v>
      </c>
      <c r="B9">
        <f>VLOOKUP(A9,'Note Lookup Table'!$A$2:$B$9,2,FALSE)</f>
        <v>349.23</v>
      </c>
      <c r="C9">
        <v>1</v>
      </c>
      <c r="E9">
        <f>IF(D9,C9,C9*0.9)</f>
        <v>0.9</v>
      </c>
      <c r="G9" s="1">
        <f>Constants!$B$1/B9</f>
        <v>229075.39443919479</v>
      </c>
      <c r="H9">
        <f>E9*Constants!$B$3</f>
        <v>36000000</v>
      </c>
      <c r="J9" t="str">
        <f t="shared" si="0"/>
        <v>{229075, 36000000}</v>
      </c>
      <c r="K9" t="s">
        <v>20</v>
      </c>
      <c r="L9" t="str">
        <f>IF(D9,"", _xlfn.CONCAT("{", "80000000", ", ",  (C9-E9)*Constants!$B$3, "}") )</f>
        <v>{80000000, 4000000}</v>
      </c>
      <c r="M9" t="str">
        <f t="shared" si="1"/>
        <v xml:space="preserve">, </v>
      </c>
    </row>
    <row r="10" spans="1:13" x14ac:dyDescent="0.25">
      <c r="A10" t="s">
        <v>23</v>
      </c>
      <c r="B10">
        <f>VLOOKUP(A10,'Note Lookup Table'!$A$2:$B$9,2,FALSE)</f>
        <v>1</v>
      </c>
      <c r="C10">
        <v>2</v>
      </c>
      <c r="D10">
        <v>1</v>
      </c>
      <c r="E10">
        <f>IF(D10,C10,C10*0.9)</f>
        <v>2</v>
      </c>
      <c r="G10" s="1">
        <f>Constants!$B$1/B10</f>
        <v>80000000</v>
      </c>
      <c r="H10">
        <f>E10*Constants!$B$3</f>
        <v>80000000</v>
      </c>
      <c r="J10" t="str">
        <f t="shared" si="0"/>
        <v>{80000000, 80000000}</v>
      </c>
      <c r="K10" t="s">
        <v>20</v>
      </c>
      <c r="L10" t="str">
        <f>IF(D10,"", _xlfn.CONCAT("{", "80000000", ", ",  (C10-E10)*Constants!$B$3, "}") )</f>
        <v/>
      </c>
      <c r="M10" t="str">
        <f t="shared" si="1"/>
        <v/>
      </c>
    </row>
    <row r="11" spans="1:13" x14ac:dyDescent="0.25">
      <c r="A11" t="s">
        <v>4</v>
      </c>
      <c r="B11">
        <f>VLOOKUP(A11,'Note Lookup Table'!$A$2:$B$9,2,FALSE)</f>
        <v>392</v>
      </c>
      <c r="C11">
        <v>1</v>
      </c>
      <c r="E11">
        <f>IF(D11,C11,C11*0.9)</f>
        <v>0.9</v>
      </c>
      <c r="G11" s="1">
        <f>Constants!$B$1/B11</f>
        <v>204081.63265306121</v>
      </c>
      <c r="H11">
        <f>E11*Constants!$B$3</f>
        <v>36000000</v>
      </c>
      <c r="J11" t="str">
        <f t="shared" si="0"/>
        <v>{204081, 36000000}</v>
      </c>
      <c r="K11" t="s">
        <v>20</v>
      </c>
      <c r="L11" t="str">
        <f>IF(D11,"", _xlfn.CONCAT("{", "80000000", ", ",  (C11-E11)*Constants!$B$3, "}") )</f>
        <v>{80000000, 4000000}</v>
      </c>
      <c r="M11" t="str">
        <f t="shared" si="1"/>
        <v xml:space="preserve">, </v>
      </c>
    </row>
    <row r="12" spans="1:13" x14ac:dyDescent="0.25">
      <c r="A12" t="s">
        <v>23</v>
      </c>
      <c r="B12">
        <f>VLOOKUP(A12,'Note Lookup Table'!$A$2:$B$9,2,FALSE)</f>
        <v>1</v>
      </c>
      <c r="C12">
        <v>2</v>
      </c>
      <c r="D12">
        <v>1</v>
      </c>
      <c r="E12">
        <f>IF(D12,C12,C12*0.9)</f>
        <v>2</v>
      </c>
      <c r="G12" s="1">
        <f>Constants!$B$1/B12</f>
        <v>80000000</v>
      </c>
      <c r="H12">
        <f>E12*Constants!$B$3</f>
        <v>80000000</v>
      </c>
      <c r="J12" t="str">
        <f t="shared" si="0"/>
        <v>{80000000, 80000000}</v>
      </c>
      <c r="K12" t="s">
        <v>20</v>
      </c>
      <c r="L12" t="str">
        <f>IF(D12,"", _xlfn.CONCAT("{", "80000000", ", ",  (C12-E12)*Constants!$B$3, "}") )</f>
        <v/>
      </c>
      <c r="M12" t="str">
        <f t="shared" si="1"/>
        <v/>
      </c>
    </row>
    <row r="13" spans="1:13" x14ac:dyDescent="0.25">
      <c r="A13" t="s">
        <v>7</v>
      </c>
      <c r="B13">
        <f>VLOOKUP(A13,'Note Lookup Table'!$A$2:$B$9,2,FALSE)</f>
        <v>349.23</v>
      </c>
      <c r="C13">
        <v>1</v>
      </c>
      <c r="E13">
        <f>IF(D13,C13,C13*0.9)</f>
        <v>0.9</v>
      </c>
      <c r="G13" s="1">
        <f>Constants!$B$1/B13</f>
        <v>229075.39443919479</v>
      </c>
      <c r="H13">
        <f>E13*Constants!$B$3</f>
        <v>36000000</v>
      </c>
      <c r="J13" t="str">
        <f t="shared" si="0"/>
        <v>{229075, 36000000}</v>
      </c>
      <c r="K13" t="s">
        <v>20</v>
      </c>
      <c r="L13" t="str">
        <f>IF(D13,"", _xlfn.CONCAT("{", "80000000", ", ",  (C13-E13)*Constants!$B$3, "}") )</f>
        <v>{80000000, 4000000}</v>
      </c>
      <c r="M13" t="str">
        <f t="shared" si="1"/>
        <v xml:space="preserve">, </v>
      </c>
    </row>
    <row r="14" spans="1:13" x14ac:dyDescent="0.25">
      <c r="A14" t="s">
        <v>23</v>
      </c>
      <c r="B14">
        <f>VLOOKUP(A14,'Note Lookup Table'!$A$2:$B$9,2,FALSE)</f>
        <v>1</v>
      </c>
      <c r="C14">
        <v>2</v>
      </c>
      <c r="D14">
        <v>1</v>
      </c>
      <c r="E14">
        <f>IF(D14,C14,C14*0.9)</f>
        <v>2</v>
      </c>
      <c r="G14" s="1">
        <f>Constants!$B$1/B14</f>
        <v>80000000</v>
      </c>
      <c r="H14">
        <f>E14*Constants!$B$3</f>
        <v>80000000</v>
      </c>
      <c r="J14" t="str">
        <f t="shared" si="0"/>
        <v>{80000000, 80000000}</v>
      </c>
      <c r="K14" t="s">
        <v>20</v>
      </c>
      <c r="L14" t="str">
        <f>IF(D14,"", _xlfn.CONCAT("{", "80000000", ", ",  (C14-E14)*Constants!$B$3, "}") )</f>
        <v/>
      </c>
      <c r="M14" t="str">
        <f t="shared" si="1"/>
        <v/>
      </c>
    </row>
    <row r="15" spans="1:13" x14ac:dyDescent="0.25">
      <c r="A15" t="s">
        <v>4</v>
      </c>
      <c r="B15">
        <f>VLOOKUP(A15,'Note Lookup Table'!$A$2:$B$9,2,FALSE)</f>
        <v>392</v>
      </c>
      <c r="C15">
        <v>1</v>
      </c>
      <c r="E15">
        <f>IF(D15,C15,C15*0.9)</f>
        <v>0.9</v>
      </c>
      <c r="G15" s="1">
        <f>Constants!$B$1/B15</f>
        <v>204081.63265306121</v>
      </c>
      <c r="H15">
        <f>E15*Constants!$B$3</f>
        <v>36000000</v>
      </c>
      <c r="J15" t="str">
        <f t="shared" si="0"/>
        <v>{204081, 36000000}</v>
      </c>
      <c r="K15" t="s">
        <v>20</v>
      </c>
      <c r="L15" t="str">
        <f>IF(D15,"", _xlfn.CONCAT("{", "80000000", ", ",  (C15-E15)*Constants!$B$3, "}") )</f>
        <v>{80000000, 4000000}</v>
      </c>
      <c r="M15" t="str">
        <f t="shared" si="1"/>
        <v xml:space="preserve">, </v>
      </c>
    </row>
    <row r="16" spans="1:13" x14ac:dyDescent="0.25">
      <c r="A16" t="s">
        <v>23</v>
      </c>
      <c r="B16">
        <f>VLOOKUP(A16,'Note Lookup Table'!$A$2:$B$9,2,FALSE)</f>
        <v>1</v>
      </c>
      <c r="C16">
        <v>2</v>
      </c>
      <c r="D16">
        <v>1</v>
      </c>
      <c r="E16">
        <f>IF(D16,C16,C16*0.9)</f>
        <v>2</v>
      </c>
      <c r="G16" s="1">
        <f>Constants!$B$1/B16</f>
        <v>80000000</v>
      </c>
      <c r="H16">
        <f>E16*Constants!$B$3</f>
        <v>80000000</v>
      </c>
      <c r="J16" t="str">
        <f t="shared" si="0"/>
        <v>{80000000, 80000000}</v>
      </c>
      <c r="K16" t="s">
        <v>20</v>
      </c>
      <c r="L16" t="str">
        <f>IF(D16,"", _xlfn.CONCAT("{", "80000000", ", ",  (C16-E16)*Constants!$B$3, "}") )</f>
        <v/>
      </c>
      <c r="M16" t="str">
        <f t="shared" si="1"/>
        <v/>
      </c>
    </row>
    <row r="17" spans="1:13" x14ac:dyDescent="0.25">
      <c r="A17" t="s">
        <v>7</v>
      </c>
      <c r="B17">
        <f>VLOOKUP(A17,'Note Lookup Table'!$A$2:$B$9,2,FALSE)</f>
        <v>349.23</v>
      </c>
      <c r="C17">
        <v>1</v>
      </c>
      <c r="E17">
        <f>IF(D17,C17,C17*0.9)</f>
        <v>0.9</v>
      </c>
      <c r="G17" s="1">
        <f>Constants!$B$1/B17</f>
        <v>229075.39443919479</v>
      </c>
      <c r="H17">
        <f>E17*Constants!$B$3</f>
        <v>36000000</v>
      </c>
      <c r="J17" t="str">
        <f t="shared" si="0"/>
        <v>{229075, 36000000}</v>
      </c>
      <c r="K17" t="s">
        <v>20</v>
      </c>
      <c r="L17" t="str">
        <f>IF(D17,"", _xlfn.CONCAT("{", "80000000", ", ",  (C17-E17)*Constants!$B$3, "}") )</f>
        <v>{80000000, 4000000}</v>
      </c>
      <c r="M17" t="str">
        <f t="shared" si="1"/>
        <v xml:space="preserve">, </v>
      </c>
    </row>
    <row r="18" spans="1:13" x14ac:dyDescent="0.25">
      <c r="A18" t="s">
        <v>23</v>
      </c>
      <c r="B18">
        <f>VLOOKUP(A18,'Note Lookup Table'!$A$2:$B$9,2,FALSE)</f>
        <v>1</v>
      </c>
      <c r="C18">
        <v>2</v>
      </c>
      <c r="D18">
        <v>1</v>
      </c>
      <c r="E18">
        <f>IF(D18,C18,C18*0.9)</f>
        <v>2</v>
      </c>
      <c r="G18" s="1">
        <f>Constants!$B$1/B18</f>
        <v>80000000</v>
      </c>
      <c r="H18">
        <f>E18*Constants!$B$3</f>
        <v>80000000</v>
      </c>
      <c r="J18" t="str">
        <f t="shared" si="0"/>
        <v>{80000000, 80000000}</v>
      </c>
      <c r="K18" t="s">
        <v>20</v>
      </c>
      <c r="L18" t="str">
        <f>IF(D18,"", _xlfn.CONCAT("{", "80000000", ", ",  (C18-E18)*Constants!$B$3, "}") )</f>
        <v/>
      </c>
      <c r="M18" t="str">
        <f t="shared" si="1"/>
        <v/>
      </c>
    </row>
    <row r="19" spans="1:13" x14ac:dyDescent="0.25">
      <c r="A19" t="s">
        <v>4</v>
      </c>
      <c r="B19">
        <f>VLOOKUP(A19,'Note Lookup Table'!$A$2:$B$9,2,FALSE)</f>
        <v>392</v>
      </c>
      <c r="C19">
        <v>1</v>
      </c>
      <c r="E19">
        <f>IF(D19,C19,C19*0.9)</f>
        <v>0.9</v>
      </c>
      <c r="G19" s="1">
        <f>Constants!$B$1/B19</f>
        <v>204081.63265306121</v>
      </c>
      <c r="H19">
        <f>E19*Constants!$B$3</f>
        <v>36000000</v>
      </c>
      <c r="J19" t="str">
        <f t="shared" si="0"/>
        <v>{204081, 36000000}</v>
      </c>
      <c r="K19" t="s">
        <v>20</v>
      </c>
      <c r="L19" t="str">
        <f>IF(D19,"", _xlfn.CONCAT("{", "80000000", ", ",  (C19-E19)*Constants!$B$3, "}") )</f>
        <v>{80000000, 4000000}</v>
      </c>
      <c r="M19" t="str">
        <f t="shared" si="1"/>
        <v xml:space="preserve">, </v>
      </c>
    </row>
    <row r="20" spans="1:13" x14ac:dyDescent="0.25">
      <c r="A20" t="s">
        <v>23</v>
      </c>
      <c r="B20">
        <f>VLOOKUP(A20,'Note Lookup Table'!$A$2:$B$9,2,FALSE)</f>
        <v>1</v>
      </c>
      <c r="C20">
        <v>2</v>
      </c>
      <c r="D20">
        <v>1</v>
      </c>
      <c r="E20">
        <f>IF(D20,C20,C20*0.9)</f>
        <v>2</v>
      </c>
      <c r="G20" s="1">
        <f>Constants!$B$1/B20</f>
        <v>80000000</v>
      </c>
      <c r="H20">
        <f>E20*Constants!$B$3</f>
        <v>80000000</v>
      </c>
      <c r="J20" t="str">
        <f t="shared" si="0"/>
        <v>{80000000, 80000000}</v>
      </c>
      <c r="K20" t="s">
        <v>20</v>
      </c>
      <c r="L20" t="str">
        <f>IF(D20,"", _xlfn.CONCAT("{", "80000000", ", ",  (C20-E20)*Constants!$B$3, "}") )</f>
        <v/>
      </c>
      <c r="M20" t="str">
        <f t="shared" si="1"/>
        <v/>
      </c>
    </row>
    <row r="21" spans="1:13" x14ac:dyDescent="0.25">
      <c r="A21" t="s">
        <v>7</v>
      </c>
      <c r="B21">
        <f>VLOOKUP(A21,'Note Lookup Table'!$A$2:$B$9,2,FALSE)</f>
        <v>349.23</v>
      </c>
      <c r="C21">
        <v>1</v>
      </c>
      <c r="E21">
        <f>IF(D21,C21,C21*0.9)</f>
        <v>0.9</v>
      </c>
      <c r="G21" s="1">
        <f>Constants!$B$1/B21</f>
        <v>229075.39443919479</v>
      </c>
      <c r="H21">
        <f>E21*Constants!$B$3</f>
        <v>36000000</v>
      </c>
      <c r="J21" t="str">
        <f t="shared" si="0"/>
        <v>{229075, 36000000}</v>
      </c>
      <c r="K21" t="s">
        <v>20</v>
      </c>
      <c r="L21" t="str">
        <f>IF(D21,"", _xlfn.CONCAT("{", "80000000", ", ",  (C21-E21)*Constants!$B$3, "}") )</f>
        <v>{80000000, 4000000}</v>
      </c>
      <c r="M21" t="str">
        <f t="shared" si="1"/>
        <v xml:space="preserve">, </v>
      </c>
    </row>
    <row r="22" spans="1:13" x14ac:dyDescent="0.25">
      <c r="A22" t="s">
        <v>23</v>
      </c>
      <c r="B22">
        <f>VLOOKUP(A22,'Note Lookup Table'!$A$2:$B$9,2,FALSE)</f>
        <v>1</v>
      </c>
      <c r="C22">
        <v>2</v>
      </c>
      <c r="D22">
        <v>1</v>
      </c>
      <c r="E22">
        <f>IF(D22,C22,C22*0.9)</f>
        <v>2</v>
      </c>
      <c r="G22" s="1">
        <f>Constants!$B$1/B22</f>
        <v>80000000</v>
      </c>
      <c r="H22">
        <f>E22*Constants!$B$3</f>
        <v>80000000</v>
      </c>
      <c r="J22" t="str">
        <f t="shared" si="0"/>
        <v>{80000000, 80000000}</v>
      </c>
      <c r="K22" t="s">
        <v>20</v>
      </c>
      <c r="L22" t="str">
        <f>IF(D22,"", _xlfn.CONCAT("{", "80000000", ", ",  (C22-E22)*Constants!$B$3, "}") )</f>
        <v/>
      </c>
      <c r="M22" t="str">
        <f t="shared" si="1"/>
        <v/>
      </c>
    </row>
    <row r="23" spans="1:13" x14ac:dyDescent="0.25">
      <c r="A23" t="s">
        <v>4</v>
      </c>
      <c r="B23">
        <f>VLOOKUP(A23,'Note Lookup Table'!$A$2:$B$9,2,FALSE)</f>
        <v>392</v>
      </c>
      <c r="C23">
        <v>1</v>
      </c>
      <c r="E23">
        <f>IF(D23,C23,C23*0.9)</f>
        <v>0.9</v>
      </c>
      <c r="G23" s="1">
        <f>Constants!$B$1/B23</f>
        <v>204081.63265306121</v>
      </c>
      <c r="H23">
        <f>E23*Constants!$B$3</f>
        <v>36000000</v>
      </c>
      <c r="J23" t="str">
        <f t="shared" si="0"/>
        <v>{204081, 36000000}</v>
      </c>
      <c r="K23" t="s">
        <v>20</v>
      </c>
      <c r="L23" t="str">
        <f>IF(D23,"", _xlfn.CONCAT("{", "80000000", ", ",  (C23-E23)*Constants!$B$3, "}") )</f>
        <v>{80000000, 4000000}</v>
      </c>
      <c r="M23" t="str">
        <f t="shared" si="1"/>
        <v xml:space="preserve">, </v>
      </c>
    </row>
    <row r="24" spans="1:13" x14ac:dyDescent="0.25">
      <c r="A24" t="s">
        <v>23</v>
      </c>
      <c r="B24">
        <f>VLOOKUP(A24,'Note Lookup Table'!$A$2:$B$9,2,FALSE)</f>
        <v>1</v>
      </c>
      <c r="C24">
        <v>2</v>
      </c>
      <c r="D24">
        <v>1</v>
      </c>
      <c r="E24">
        <f>IF(D24,C24,C24*0.9)</f>
        <v>2</v>
      </c>
      <c r="G24" s="1">
        <f>Constants!$B$1/B24</f>
        <v>80000000</v>
      </c>
      <c r="H24">
        <f>E24*Constants!$B$3</f>
        <v>80000000</v>
      </c>
      <c r="J24" t="str">
        <f t="shared" si="0"/>
        <v>{80000000, 80000000}</v>
      </c>
      <c r="K24" t="s">
        <v>20</v>
      </c>
      <c r="L24" t="str">
        <f>IF(D24,"", _xlfn.CONCAT("{", "80000000", ", ",  (C24-E24)*Constants!$B$3, "}") )</f>
        <v/>
      </c>
      <c r="M24" t="str">
        <f t="shared" si="1"/>
        <v/>
      </c>
    </row>
    <row r="25" spans="1:13" x14ac:dyDescent="0.25">
      <c r="A25" t="s">
        <v>7</v>
      </c>
      <c r="B25">
        <f>VLOOKUP(A25,'Note Lookup Table'!$A$2:$B$9,2,FALSE)</f>
        <v>349.23</v>
      </c>
      <c r="C25">
        <v>1</v>
      </c>
      <c r="E25">
        <f>IF(D25,C25,C25*0.9)</f>
        <v>0.9</v>
      </c>
      <c r="G25" s="1">
        <f>Constants!$B$1/B25</f>
        <v>229075.39443919479</v>
      </c>
      <c r="H25">
        <f>E25*Constants!$B$3</f>
        <v>36000000</v>
      </c>
      <c r="J25" t="str">
        <f t="shared" si="0"/>
        <v>{229075, 36000000}</v>
      </c>
      <c r="K25" t="s">
        <v>20</v>
      </c>
      <c r="L25" t="str">
        <f>IF(D25,"", _xlfn.CONCAT("{", "80000000", ", ",  (C25-E25)*Constants!$B$3, "}") )</f>
        <v>{80000000, 4000000}</v>
      </c>
      <c r="M25" t="str">
        <f t="shared" si="1"/>
        <v xml:space="preserve">, </v>
      </c>
    </row>
    <row r="26" spans="1:13" x14ac:dyDescent="0.25">
      <c r="A26" t="s">
        <v>23</v>
      </c>
      <c r="B26">
        <f>VLOOKUP(A26,'Note Lookup Table'!$A$2:$B$9,2,FALSE)</f>
        <v>1</v>
      </c>
      <c r="C26">
        <v>2</v>
      </c>
      <c r="D26">
        <v>1</v>
      </c>
      <c r="E26">
        <f>IF(D26,C26,C26*0.9)</f>
        <v>2</v>
      </c>
      <c r="G26" s="1">
        <f>Constants!$B$1/B26</f>
        <v>80000000</v>
      </c>
      <c r="H26">
        <f>E26*Constants!$B$3</f>
        <v>80000000</v>
      </c>
      <c r="J26" t="str">
        <f t="shared" si="0"/>
        <v>{80000000, 80000000}</v>
      </c>
      <c r="K26" t="s">
        <v>20</v>
      </c>
      <c r="L26" t="str">
        <f>IF(D26,"", _xlfn.CONCAT("{", "80000000", ", ",  (C26-E26)*Constants!$B$3, "}") )</f>
        <v/>
      </c>
      <c r="M26" t="str">
        <f t="shared" si="1"/>
        <v/>
      </c>
    </row>
    <row r="27" spans="1:13" x14ac:dyDescent="0.25">
      <c r="A27" t="s">
        <v>4</v>
      </c>
      <c r="B27">
        <f>VLOOKUP(A27,'Note Lookup Table'!$A$2:$B$9,2,FALSE)</f>
        <v>392</v>
      </c>
      <c r="C27">
        <v>1</v>
      </c>
      <c r="E27">
        <f>IF(D27,C27,C27*0.9)</f>
        <v>0.9</v>
      </c>
      <c r="G27" s="1">
        <f>Constants!$B$1/B27</f>
        <v>204081.63265306121</v>
      </c>
      <c r="H27">
        <f>E27*Constants!$B$3</f>
        <v>36000000</v>
      </c>
      <c r="J27" t="str">
        <f t="shared" si="0"/>
        <v>{204081, 36000000}</v>
      </c>
      <c r="K27" t="s">
        <v>20</v>
      </c>
      <c r="L27" t="str">
        <f>IF(D27,"", _xlfn.CONCAT("{", "80000000", ", ",  (C27-E27)*Constants!$B$3, "}") )</f>
        <v>{80000000, 4000000}</v>
      </c>
      <c r="M27" t="str">
        <f t="shared" si="1"/>
        <v xml:space="preserve">, </v>
      </c>
    </row>
    <row r="28" spans="1:13" x14ac:dyDescent="0.25">
      <c r="A28" t="s">
        <v>23</v>
      </c>
      <c r="B28">
        <f>VLOOKUP(A28,'Note Lookup Table'!$A$2:$B$9,2,FALSE)</f>
        <v>1</v>
      </c>
      <c r="C28">
        <v>2</v>
      </c>
      <c r="D28">
        <v>1</v>
      </c>
      <c r="E28">
        <f>IF(D28,C28,C28*0.9)</f>
        <v>2</v>
      </c>
      <c r="G28" s="1">
        <f>Constants!$B$1/B28</f>
        <v>80000000</v>
      </c>
      <c r="H28">
        <f>E28*Constants!$B$3</f>
        <v>80000000</v>
      </c>
      <c r="J28" t="str">
        <f t="shared" si="0"/>
        <v>{80000000, 80000000}</v>
      </c>
      <c r="K28" t="s">
        <v>20</v>
      </c>
      <c r="L28" t="str">
        <f>IF(D28,"", _xlfn.CONCAT("{", "80000000", ", ",  (C28-E28)*Constants!$B$3, "}") )</f>
        <v/>
      </c>
      <c r="M28" t="str">
        <f t="shared" si="1"/>
        <v/>
      </c>
    </row>
    <row r="29" spans="1:13" x14ac:dyDescent="0.25">
      <c r="A29" t="s">
        <v>7</v>
      </c>
      <c r="B29">
        <f>VLOOKUP(A29,'Note Lookup Table'!$A$2:$B$9,2,FALSE)</f>
        <v>349.23</v>
      </c>
      <c r="C29">
        <v>1</v>
      </c>
      <c r="E29">
        <f>IF(D29,C29,C29*0.9)</f>
        <v>0.9</v>
      </c>
      <c r="G29" s="1">
        <f>Constants!$B$1/B29</f>
        <v>229075.39443919479</v>
      </c>
      <c r="H29">
        <f>E29*Constants!$B$3</f>
        <v>36000000</v>
      </c>
      <c r="J29" t="str">
        <f t="shared" si="0"/>
        <v>{229075, 36000000}</v>
      </c>
      <c r="K29" t="s">
        <v>20</v>
      </c>
      <c r="L29" t="str">
        <f>IF(D29,"", _xlfn.CONCAT("{", "80000000", ", ",  (C29-E29)*Constants!$B$3, "}") )</f>
        <v>{80000000, 4000000}</v>
      </c>
      <c r="M29" t="str">
        <f t="shared" si="1"/>
        <v xml:space="preserve">, </v>
      </c>
    </row>
    <row r="30" spans="1:13" x14ac:dyDescent="0.25">
      <c r="A30" t="s">
        <v>23</v>
      </c>
      <c r="B30">
        <f>VLOOKUP(A30,'Note Lookup Table'!$A$2:$B$9,2,FALSE)</f>
        <v>1</v>
      </c>
      <c r="C30">
        <v>2</v>
      </c>
      <c r="D30">
        <v>1</v>
      </c>
      <c r="E30">
        <f>IF(D30,C30,C30*0.9)</f>
        <v>2</v>
      </c>
      <c r="G30" s="1">
        <f>Constants!$B$1/B30</f>
        <v>80000000</v>
      </c>
      <c r="H30">
        <f>E30*Constants!$B$3</f>
        <v>80000000</v>
      </c>
      <c r="J30" t="str">
        <f t="shared" si="0"/>
        <v>{80000000, 80000000}</v>
      </c>
      <c r="K30" t="s">
        <v>20</v>
      </c>
      <c r="L30" t="str">
        <f>IF(D30,"", _xlfn.CONCAT("{", "80000000", ", ",  (C30-E30)*Constants!$B$3, "}") )</f>
        <v/>
      </c>
      <c r="M30" t="str">
        <f t="shared" si="1"/>
        <v/>
      </c>
    </row>
    <row r="31" spans="1:13" x14ac:dyDescent="0.25">
      <c r="A31" t="s">
        <v>4</v>
      </c>
      <c r="B31">
        <f>VLOOKUP(A31,'Note Lookup Table'!$A$2:$B$9,2,FALSE)</f>
        <v>392</v>
      </c>
      <c r="C31">
        <v>1</v>
      </c>
      <c r="E31">
        <f>IF(D31,C31,C31*0.9)</f>
        <v>0.9</v>
      </c>
      <c r="G31" s="1">
        <f>Constants!$B$1/B31</f>
        <v>204081.63265306121</v>
      </c>
      <c r="H31">
        <f>E31*Constants!$B$3</f>
        <v>36000000</v>
      </c>
      <c r="J31" t="str">
        <f t="shared" si="0"/>
        <v>{204081, 36000000}</v>
      </c>
      <c r="K31" t="s">
        <v>20</v>
      </c>
      <c r="L31" t="str">
        <f>IF(D31,"", _xlfn.CONCAT("{", "80000000", ", ",  (C31-E31)*Constants!$B$3, "}") )</f>
        <v>{80000000, 4000000}</v>
      </c>
      <c r="M31" t="str">
        <f t="shared" si="1"/>
        <v xml:space="preserve">, </v>
      </c>
    </row>
    <row r="32" spans="1:13" x14ac:dyDescent="0.25">
      <c r="A32" t="s">
        <v>23</v>
      </c>
      <c r="B32">
        <f>VLOOKUP(A32,'Note Lookup Table'!$A$2:$B$9,2,FALSE)</f>
        <v>1</v>
      </c>
      <c r="C32">
        <v>2</v>
      </c>
      <c r="D32">
        <v>1</v>
      </c>
      <c r="E32">
        <f>IF(D32,C32,C32*0.9)</f>
        <v>2</v>
      </c>
      <c r="G32" s="1">
        <f>Constants!$B$1/B32</f>
        <v>80000000</v>
      </c>
      <c r="H32">
        <f>E32*Constants!$B$3</f>
        <v>80000000</v>
      </c>
      <c r="J32" t="str">
        <f t="shared" si="0"/>
        <v>{80000000, 80000000}</v>
      </c>
      <c r="K32" t="s">
        <v>20</v>
      </c>
      <c r="L32" t="str">
        <f>IF(D32,"", _xlfn.CONCAT("{", "80000000", ", ",  (C32-E32)*Constants!$B$3, "}") )</f>
        <v/>
      </c>
      <c r="M32" t="str">
        <f t="shared" si="1"/>
        <v/>
      </c>
    </row>
    <row r="33" spans="1:13" x14ac:dyDescent="0.25">
      <c r="A33" t="s">
        <v>7</v>
      </c>
      <c r="B33">
        <f>VLOOKUP(A33,'Note Lookup Table'!$A$2:$B$9,2,FALSE)</f>
        <v>349.23</v>
      </c>
      <c r="C33">
        <v>1</v>
      </c>
      <c r="E33">
        <f>IF(D33,C33,C33*0.9)</f>
        <v>0.9</v>
      </c>
      <c r="G33" s="1">
        <f>Constants!$B$1/B33</f>
        <v>229075.39443919479</v>
      </c>
      <c r="H33">
        <f>E33*Constants!$B$3</f>
        <v>36000000</v>
      </c>
      <c r="J33" t="str">
        <f t="shared" si="0"/>
        <v>{229075, 36000000}</v>
      </c>
      <c r="K33" t="s">
        <v>20</v>
      </c>
      <c r="L33" t="str">
        <f>IF(D33,"", _xlfn.CONCAT("{", "80000000", ", ",  (C33-E33)*Constants!$B$3, "}") )</f>
        <v>{80000000, 4000000}</v>
      </c>
      <c r="M33" t="str">
        <f t="shared" si="1"/>
        <v xml:space="preserve">, </v>
      </c>
    </row>
    <row r="34" spans="1:13" x14ac:dyDescent="0.25">
      <c r="A34" t="s">
        <v>23</v>
      </c>
      <c r="B34">
        <f>VLOOKUP(A34,'Note Lookup Table'!$A$2:$B$9,2,FALSE)</f>
        <v>1</v>
      </c>
      <c r="C34">
        <v>2</v>
      </c>
      <c r="D34">
        <v>1</v>
      </c>
      <c r="E34">
        <f>IF(D34,C34,C34*0.9)</f>
        <v>2</v>
      </c>
      <c r="G34" s="1">
        <f>Constants!$B$1/B34</f>
        <v>80000000</v>
      </c>
      <c r="H34">
        <f>E34*Constants!$B$3</f>
        <v>80000000</v>
      </c>
      <c r="J34" t="str">
        <f t="shared" ref="J34" si="2">_xlfn.CONCAT("{",TRUNC(G34),", ",H34,"}")</f>
        <v>{80000000, 80000000}</v>
      </c>
      <c r="K34" t="s">
        <v>20</v>
      </c>
      <c r="L34" t="str">
        <f>IF(D34,"", _xlfn.CONCAT("{", "80000000", ", ",  (C34-E34)*Constants!$B$3, "}") )</f>
        <v/>
      </c>
      <c r="M34" t="str">
        <f t="shared" ref="M34" si="3">IF(D34,"",", ")</f>
        <v/>
      </c>
    </row>
    <row r="35" spans="1:13" x14ac:dyDescent="0.25">
      <c r="J35" t="s">
        <v>24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sqref="A1:XFD1048576"/>
    </sheetView>
  </sheetViews>
  <sheetFormatPr defaultRowHeight="15" x14ac:dyDescent="0.25"/>
  <cols>
    <col min="1" max="1" width="5.140625" customWidth="1"/>
    <col min="2" max="2" width="7" customWidth="1"/>
    <col min="3" max="3" width="8.5703125" customWidth="1"/>
    <col min="4" max="4" width="7.5703125" customWidth="1"/>
    <col min="5" max="5" width="12.28515625" customWidth="1"/>
    <col min="6" max="6" width="3" customWidth="1"/>
    <col min="7" max="7" width="13.140625" customWidth="1"/>
    <col min="8" max="8" width="16.85546875" customWidth="1"/>
    <col min="9" max="9" width="2.7109375" customWidth="1"/>
    <col min="10" max="10" width="26.140625" customWidth="1"/>
    <col min="11" max="11" width="1.5703125" customWidth="1"/>
    <col min="12" max="12" width="18.7109375" customWidth="1"/>
    <col min="13" max="13" width="2" customWidth="1"/>
  </cols>
  <sheetData>
    <row r="1" spans="1:13" x14ac:dyDescent="0.25">
      <c r="A1" s="2" t="s">
        <v>21</v>
      </c>
      <c r="B1" s="2"/>
      <c r="C1" s="2"/>
      <c r="D1" s="2"/>
      <c r="E1" s="2"/>
      <c r="F1" s="2"/>
      <c r="G1" s="2"/>
      <c r="H1" s="2"/>
      <c r="J1" t="s">
        <v>19</v>
      </c>
    </row>
    <row r="2" spans="1:13" x14ac:dyDescent="0.25">
      <c r="A2" t="s">
        <v>11</v>
      </c>
      <c r="B2" t="s">
        <v>15</v>
      </c>
      <c r="C2" t="s">
        <v>12</v>
      </c>
      <c r="D2" t="s">
        <v>13</v>
      </c>
      <c r="E2" t="s">
        <v>14</v>
      </c>
      <c r="G2" s="1" t="s">
        <v>18</v>
      </c>
      <c r="H2" t="s">
        <v>17</v>
      </c>
      <c r="J2" t="str">
        <f>_xlfn.CONCAT("const uin32_t ",A1,"[] = {")</f>
        <v>const uin32_t Allegro[] = {</v>
      </c>
    </row>
    <row r="3" spans="1:13" x14ac:dyDescent="0.25">
      <c r="A3" t="s">
        <v>23</v>
      </c>
      <c r="B3">
        <f>VLOOKUP(A3,'Note Lookup Table'!$A$2:$B$9,2,FALSE)</f>
        <v>1</v>
      </c>
      <c r="C3">
        <v>1</v>
      </c>
      <c r="D3">
        <v>1</v>
      </c>
      <c r="E3">
        <f>IF(D3,C3,C3*0.9)</f>
        <v>1</v>
      </c>
      <c r="G3" s="1">
        <f>Constants!$B$1/B3</f>
        <v>80000000</v>
      </c>
      <c r="H3">
        <f>E3*Constants!$B$3</f>
        <v>40000000</v>
      </c>
      <c r="J3" t="str">
        <f>_xlfn.CONCAT("{",TRUNC(G3),", ",H3,"}")</f>
        <v>{80000000, 40000000}</v>
      </c>
      <c r="K3" t="s">
        <v>20</v>
      </c>
      <c r="L3" t="str">
        <f>IF(D3,"", _xlfn.CONCAT("{", "80000000", ", ",  (C3-E3)*Constants!$B$3, "}") )</f>
        <v/>
      </c>
      <c r="M3" t="str">
        <f>IF(D3,"",", ")</f>
        <v/>
      </c>
    </row>
    <row r="4" spans="1:13" x14ac:dyDescent="0.25">
      <c r="A4" t="s">
        <v>5</v>
      </c>
      <c r="B4">
        <f>VLOOKUP(A4,'Note Lookup Table'!$A$2:$B$9,2,FALSE)</f>
        <v>293.66000000000003</v>
      </c>
      <c r="C4">
        <v>0.5</v>
      </c>
      <c r="E4">
        <f>IF(D4,C4,C4*0.9)</f>
        <v>0.45</v>
      </c>
      <c r="G4" s="1">
        <f>Constants!$B$1/B4</f>
        <v>272423.89157529111</v>
      </c>
      <c r="H4">
        <f>E4*Constants!$B$3</f>
        <v>18000000</v>
      </c>
      <c r="J4" t="str">
        <f t="shared" ref="J4:J34" si="0">_xlfn.CONCAT("{",TRUNC(G4),", ",H4,"}")</f>
        <v>{272423, 18000000}</v>
      </c>
      <c r="K4" t="s">
        <v>20</v>
      </c>
      <c r="L4" t="str">
        <f>IF(D4,"", _xlfn.CONCAT("{", "80000000", ", ",  (C4-E4)*Constants!$B$3, "}") )</f>
        <v>{80000000, 2000000}</v>
      </c>
      <c r="M4" t="str">
        <f t="shared" ref="M4:M34" si="1">IF(D4,"",", ")</f>
        <v xml:space="preserve">, </v>
      </c>
    </row>
    <row r="5" spans="1:13" x14ac:dyDescent="0.25">
      <c r="A5" t="s">
        <v>4</v>
      </c>
      <c r="B5">
        <f>VLOOKUP(A5,'Note Lookup Table'!$A$2:$B$9,2,FALSE)</f>
        <v>392</v>
      </c>
      <c r="C5">
        <v>0.5</v>
      </c>
      <c r="E5">
        <f>IF(D5,C5,C5*0.9)</f>
        <v>0.45</v>
      </c>
      <c r="G5" s="1">
        <f>Constants!$B$1/B5</f>
        <v>204081.63265306121</v>
      </c>
      <c r="H5">
        <f>E5*Constants!$B$3</f>
        <v>18000000</v>
      </c>
      <c r="J5" t="str">
        <f t="shared" si="0"/>
        <v>{204081, 18000000}</v>
      </c>
      <c r="K5" t="s">
        <v>20</v>
      </c>
      <c r="L5" t="str">
        <f>IF(D5,"", _xlfn.CONCAT("{", "80000000", ", ",  (C5-E5)*Constants!$B$3, "}") )</f>
        <v>{80000000, 2000000}</v>
      </c>
      <c r="M5" t="str">
        <f t="shared" si="1"/>
        <v xml:space="preserve">, </v>
      </c>
    </row>
    <row r="6" spans="1:13" x14ac:dyDescent="0.25">
      <c r="A6" t="s">
        <v>10</v>
      </c>
      <c r="B6">
        <f>VLOOKUP(A6,'Note Lookup Table'!$A$2:$B$9,2,FALSE)</f>
        <v>261.63</v>
      </c>
      <c r="C6">
        <v>0.5</v>
      </c>
      <c r="E6">
        <f>IF(D6,C6,C6*0.9)</f>
        <v>0.45</v>
      </c>
      <c r="G6" s="1">
        <f>Constants!$B$1/B6</f>
        <v>305775.33157512516</v>
      </c>
      <c r="H6">
        <f>E6*Constants!$B$3</f>
        <v>18000000</v>
      </c>
      <c r="J6" t="str">
        <f t="shared" si="0"/>
        <v>{305775, 18000000}</v>
      </c>
      <c r="K6" t="s">
        <v>20</v>
      </c>
      <c r="L6" t="str">
        <f>IF(D6,"", _xlfn.CONCAT("{", "80000000", ", ",  (C6-E6)*Constants!$B$3, "}") )</f>
        <v>{80000000, 2000000}</v>
      </c>
      <c r="M6" t="str">
        <f t="shared" si="1"/>
        <v xml:space="preserve">, </v>
      </c>
    </row>
    <row r="7" spans="1:13" x14ac:dyDescent="0.25">
      <c r="A7" t="s">
        <v>6</v>
      </c>
      <c r="B7">
        <f>VLOOKUP(A7,'Note Lookup Table'!$A$2:$B$9,2,FALSE)</f>
        <v>329.63</v>
      </c>
      <c r="C7">
        <v>0.5</v>
      </c>
      <c r="E7">
        <f>IF(D7,C7,C7*0.9)</f>
        <v>0.45</v>
      </c>
      <c r="G7" s="1">
        <f>Constants!$B$1/B7</f>
        <v>242696.35652094774</v>
      </c>
      <c r="H7">
        <f>E7*Constants!$B$3</f>
        <v>18000000</v>
      </c>
      <c r="J7" t="str">
        <f t="shared" si="0"/>
        <v>{242696, 18000000}</v>
      </c>
      <c r="K7" t="s">
        <v>20</v>
      </c>
      <c r="L7" t="str">
        <f>IF(D7,"", _xlfn.CONCAT("{", "80000000", ", ",  (C7-E7)*Constants!$B$3, "}") )</f>
        <v>{80000000, 2000000}</v>
      </c>
      <c r="M7" t="str">
        <f t="shared" si="1"/>
        <v xml:space="preserve">, </v>
      </c>
    </row>
    <row r="8" spans="1:13" x14ac:dyDescent="0.25">
      <c r="A8" t="s">
        <v>8</v>
      </c>
      <c r="B8">
        <f>VLOOKUP(A8,'Note Lookup Table'!$A$2:$B$9,2,FALSE)</f>
        <v>440</v>
      </c>
      <c r="C8">
        <v>0.5</v>
      </c>
      <c r="E8">
        <f>IF(D8,C8,C8*0.9)</f>
        <v>0.45</v>
      </c>
      <c r="G8" s="1">
        <f>Constants!$B$1/B8</f>
        <v>181818.18181818182</v>
      </c>
      <c r="H8">
        <f>E8*Constants!$B$3</f>
        <v>18000000</v>
      </c>
      <c r="J8" t="str">
        <f t="shared" si="0"/>
        <v>{181818, 18000000}</v>
      </c>
      <c r="K8" t="s">
        <v>20</v>
      </c>
      <c r="L8" t="str">
        <f>IF(D8,"", _xlfn.CONCAT("{", "80000000", ", ",  (C8-E8)*Constants!$B$3, "}") )</f>
        <v>{80000000, 2000000}</v>
      </c>
      <c r="M8" t="str">
        <f t="shared" si="1"/>
        <v xml:space="preserve">, </v>
      </c>
    </row>
    <row r="9" spans="1:13" x14ac:dyDescent="0.25">
      <c r="A9" t="s">
        <v>5</v>
      </c>
      <c r="B9">
        <f>VLOOKUP(A9,'Note Lookup Table'!$A$2:$B$9,2,FALSE)</f>
        <v>293.66000000000003</v>
      </c>
      <c r="C9">
        <v>0.5</v>
      </c>
      <c r="E9">
        <f>IF(D9,C9,C9*0.9)</f>
        <v>0.45</v>
      </c>
      <c r="G9" s="1">
        <f>Constants!$B$1/B9</f>
        <v>272423.89157529111</v>
      </c>
      <c r="H9">
        <f>E9*Constants!$B$3</f>
        <v>18000000</v>
      </c>
      <c r="J9" t="str">
        <f t="shared" si="0"/>
        <v>{272423, 18000000}</v>
      </c>
      <c r="K9" t="s">
        <v>20</v>
      </c>
      <c r="L9" t="str">
        <f>IF(D9,"", _xlfn.CONCAT("{", "80000000", ", ",  (C9-E9)*Constants!$B$3, "}") )</f>
        <v>{80000000, 2000000}</v>
      </c>
      <c r="M9" t="str">
        <f t="shared" si="1"/>
        <v xml:space="preserve">, </v>
      </c>
    </row>
    <row r="10" spans="1:13" x14ac:dyDescent="0.25">
      <c r="A10" t="s">
        <v>5</v>
      </c>
      <c r="B10">
        <f>VLOOKUP(A10,'Note Lookup Table'!$A$2:$B$9,2,FALSE)</f>
        <v>293.66000000000003</v>
      </c>
      <c r="C10">
        <v>0.5</v>
      </c>
      <c r="E10">
        <f>IF(D10,C10,C10*0.9)</f>
        <v>0.45</v>
      </c>
      <c r="G10" s="1">
        <f>Constants!$B$1/B10</f>
        <v>272423.89157529111</v>
      </c>
      <c r="H10">
        <f>E10*Constants!$B$3</f>
        <v>18000000</v>
      </c>
      <c r="J10" t="str">
        <f t="shared" si="0"/>
        <v>{272423, 18000000}</v>
      </c>
      <c r="K10" t="s">
        <v>20</v>
      </c>
      <c r="L10" t="str">
        <f>IF(D10,"", _xlfn.CONCAT("{", "80000000", ", ",  (C10-E10)*Constants!$B$3, "}") )</f>
        <v>{80000000, 2000000}</v>
      </c>
      <c r="M10" t="str">
        <f t="shared" si="1"/>
        <v xml:space="preserve">, </v>
      </c>
    </row>
    <row r="11" spans="1:13" x14ac:dyDescent="0.25">
      <c r="A11" t="s">
        <v>4</v>
      </c>
      <c r="B11">
        <f>VLOOKUP(A11,'Note Lookup Table'!$A$2:$B$9,2,FALSE)</f>
        <v>392</v>
      </c>
      <c r="C11">
        <v>0.5</v>
      </c>
      <c r="E11">
        <f>IF(D11,C11,C11*0.9)</f>
        <v>0.45</v>
      </c>
      <c r="G11" s="1">
        <f>Constants!$B$1/B11</f>
        <v>204081.63265306121</v>
      </c>
      <c r="H11">
        <f>E11*Constants!$B$3</f>
        <v>18000000</v>
      </c>
      <c r="J11" t="str">
        <f t="shared" si="0"/>
        <v>{204081, 18000000}</v>
      </c>
      <c r="K11" t="s">
        <v>20</v>
      </c>
      <c r="L11" t="str">
        <f>IF(D11,"", _xlfn.CONCAT("{", "80000000", ", ",  (C11-E11)*Constants!$B$3, "}") )</f>
        <v>{80000000, 2000000}</v>
      </c>
      <c r="M11" t="str">
        <f t="shared" si="1"/>
        <v xml:space="preserve">, </v>
      </c>
    </row>
    <row r="12" spans="1:13" x14ac:dyDescent="0.25">
      <c r="A12" t="s">
        <v>10</v>
      </c>
      <c r="B12">
        <f>VLOOKUP(A12,'Note Lookup Table'!$A$2:$B$9,2,FALSE)</f>
        <v>261.63</v>
      </c>
      <c r="C12">
        <v>0.5</v>
      </c>
      <c r="E12">
        <f>IF(D12,C12,C12*0.9)</f>
        <v>0.45</v>
      </c>
      <c r="G12" s="1">
        <f>Constants!$B$1/B12</f>
        <v>305775.33157512516</v>
      </c>
      <c r="H12">
        <f>E12*Constants!$B$3</f>
        <v>18000000</v>
      </c>
      <c r="J12" t="str">
        <f t="shared" si="0"/>
        <v>{305775, 18000000}</v>
      </c>
      <c r="K12" t="s">
        <v>20</v>
      </c>
      <c r="L12" t="str">
        <f>IF(D12,"", _xlfn.CONCAT("{", "80000000", ", ",  (C12-E12)*Constants!$B$3, "}") )</f>
        <v>{80000000, 2000000}</v>
      </c>
      <c r="M12" t="str">
        <f t="shared" si="1"/>
        <v xml:space="preserve">, </v>
      </c>
    </row>
    <row r="13" spans="1:13" x14ac:dyDescent="0.25">
      <c r="A13" t="s">
        <v>6</v>
      </c>
      <c r="B13">
        <f>VLOOKUP(A13,'Note Lookup Table'!$A$2:$B$9,2,FALSE)</f>
        <v>329.63</v>
      </c>
      <c r="C13">
        <v>0.5</v>
      </c>
      <c r="E13">
        <f>IF(D13,C13,C13*0.9)</f>
        <v>0.45</v>
      </c>
      <c r="G13" s="1">
        <f>Constants!$B$1/B13</f>
        <v>242696.35652094774</v>
      </c>
      <c r="H13">
        <f>E13*Constants!$B$3</f>
        <v>18000000</v>
      </c>
      <c r="J13" t="str">
        <f t="shared" si="0"/>
        <v>{242696, 18000000}</v>
      </c>
      <c r="K13" t="s">
        <v>20</v>
      </c>
      <c r="L13" t="str">
        <f>IF(D13,"", _xlfn.CONCAT("{", "80000000", ", ",  (C13-E13)*Constants!$B$3, "}") )</f>
        <v>{80000000, 2000000}</v>
      </c>
      <c r="M13" t="str">
        <f t="shared" si="1"/>
        <v xml:space="preserve">, </v>
      </c>
    </row>
    <row r="14" spans="1:13" x14ac:dyDescent="0.25">
      <c r="A14" t="s">
        <v>8</v>
      </c>
      <c r="B14">
        <f>VLOOKUP(A14,'Note Lookup Table'!$A$2:$B$9,2,FALSE)</f>
        <v>440</v>
      </c>
      <c r="C14">
        <v>0.5</v>
      </c>
      <c r="E14">
        <f>IF(D14,C14,C14*0.9)</f>
        <v>0.45</v>
      </c>
      <c r="G14" s="1">
        <f>Constants!$B$1/B14</f>
        <v>181818.18181818182</v>
      </c>
      <c r="H14">
        <f>E14*Constants!$B$3</f>
        <v>18000000</v>
      </c>
      <c r="J14" t="str">
        <f t="shared" si="0"/>
        <v>{181818, 18000000}</v>
      </c>
      <c r="K14" t="s">
        <v>20</v>
      </c>
      <c r="L14" t="str">
        <f>IF(D14,"", _xlfn.CONCAT("{", "80000000", ", ",  (C14-E14)*Constants!$B$3, "}") )</f>
        <v>{80000000, 2000000}</v>
      </c>
      <c r="M14" t="str">
        <f t="shared" si="1"/>
        <v xml:space="preserve">, </v>
      </c>
    </row>
    <row r="15" spans="1:13" x14ac:dyDescent="0.25">
      <c r="A15" t="s">
        <v>5</v>
      </c>
      <c r="B15">
        <f>VLOOKUP(A15,'Note Lookup Table'!$A$2:$B$9,2,FALSE)</f>
        <v>293.66000000000003</v>
      </c>
      <c r="C15">
        <v>0.5</v>
      </c>
      <c r="E15">
        <f>IF(D15,C15,C15*0.9)</f>
        <v>0.45</v>
      </c>
      <c r="G15" s="1">
        <f>Constants!$B$1/B15</f>
        <v>272423.89157529111</v>
      </c>
      <c r="H15">
        <f>E15*Constants!$B$3</f>
        <v>18000000</v>
      </c>
      <c r="J15" t="str">
        <f t="shared" si="0"/>
        <v>{272423, 18000000}</v>
      </c>
      <c r="K15" t="s">
        <v>20</v>
      </c>
      <c r="L15" t="str">
        <f>IF(D15,"", _xlfn.CONCAT("{", "80000000", ", ",  (C15-E15)*Constants!$B$3, "}") )</f>
        <v>{80000000, 2000000}</v>
      </c>
      <c r="M15" t="str">
        <f t="shared" si="1"/>
        <v xml:space="preserve">, </v>
      </c>
    </row>
    <row r="16" spans="1:13" x14ac:dyDescent="0.25">
      <c r="A16" t="s">
        <v>5</v>
      </c>
      <c r="B16">
        <f>VLOOKUP(A16,'Note Lookup Table'!$A$2:$B$9,2,FALSE)</f>
        <v>293.66000000000003</v>
      </c>
      <c r="C16">
        <v>0.5</v>
      </c>
      <c r="E16">
        <f>IF(D16,C16,C16*0.9)</f>
        <v>0.45</v>
      </c>
      <c r="G16" s="1">
        <f>Constants!$B$1/B16</f>
        <v>272423.89157529111</v>
      </c>
      <c r="H16">
        <f>E16*Constants!$B$3</f>
        <v>18000000</v>
      </c>
      <c r="J16" t="str">
        <f t="shared" si="0"/>
        <v>{272423, 18000000}</v>
      </c>
      <c r="K16" t="s">
        <v>20</v>
      </c>
      <c r="L16" t="str">
        <f>IF(D16,"", _xlfn.CONCAT("{", "80000000", ", ",  (C16-E16)*Constants!$B$3, "}") )</f>
        <v>{80000000, 2000000}</v>
      </c>
      <c r="M16" t="str">
        <f t="shared" si="1"/>
        <v xml:space="preserve">, </v>
      </c>
    </row>
    <row r="17" spans="1:13" x14ac:dyDescent="0.25">
      <c r="A17" t="s">
        <v>4</v>
      </c>
      <c r="B17">
        <f>VLOOKUP(A17,'Note Lookup Table'!$A$2:$B$9,2,FALSE)</f>
        <v>392</v>
      </c>
      <c r="C17">
        <v>0.5</v>
      </c>
      <c r="E17">
        <f>IF(D17,C17,C17*0.9)</f>
        <v>0.45</v>
      </c>
      <c r="G17" s="1">
        <f>Constants!$B$1/B17</f>
        <v>204081.63265306121</v>
      </c>
      <c r="H17">
        <f>E17*Constants!$B$3</f>
        <v>18000000</v>
      </c>
      <c r="J17" t="str">
        <f t="shared" si="0"/>
        <v>{204081, 18000000}</v>
      </c>
      <c r="K17" t="s">
        <v>20</v>
      </c>
      <c r="L17" t="str">
        <f>IF(D17,"", _xlfn.CONCAT("{", "80000000", ", ",  (C17-E17)*Constants!$B$3, "}") )</f>
        <v>{80000000, 2000000}</v>
      </c>
      <c r="M17" t="str">
        <f t="shared" si="1"/>
        <v xml:space="preserve">, </v>
      </c>
    </row>
    <row r="18" spans="1:13" x14ac:dyDescent="0.25">
      <c r="A18" t="s">
        <v>10</v>
      </c>
      <c r="B18">
        <f>VLOOKUP(A18,'Note Lookup Table'!$A$2:$B$9,2,FALSE)</f>
        <v>261.63</v>
      </c>
      <c r="C18">
        <v>0.5</v>
      </c>
      <c r="E18">
        <f>IF(D18,C18,C18*0.9)</f>
        <v>0.45</v>
      </c>
      <c r="G18" s="1">
        <f>Constants!$B$1/B18</f>
        <v>305775.33157512516</v>
      </c>
      <c r="H18">
        <f>E18*Constants!$B$3</f>
        <v>18000000</v>
      </c>
      <c r="J18" t="str">
        <f t="shared" si="0"/>
        <v>{305775, 18000000}</v>
      </c>
      <c r="K18" t="s">
        <v>20</v>
      </c>
      <c r="L18" t="str">
        <f>IF(D18,"", _xlfn.CONCAT("{", "80000000", ", ",  (C18-E18)*Constants!$B$3, "}") )</f>
        <v>{80000000, 2000000}</v>
      </c>
      <c r="M18" t="str">
        <f t="shared" si="1"/>
        <v xml:space="preserve">, </v>
      </c>
    </row>
    <row r="19" spans="1:13" x14ac:dyDescent="0.25">
      <c r="A19" t="s">
        <v>6</v>
      </c>
      <c r="B19">
        <f>VLOOKUP(A19,'Note Lookup Table'!$A$2:$B$9,2,FALSE)</f>
        <v>329.63</v>
      </c>
      <c r="C19">
        <v>0.5</v>
      </c>
      <c r="E19">
        <f>IF(D19,C19,C19*0.9)</f>
        <v>0.45</v>
      </c>
      <c r="G19" s="1">
        <f>Constants!$B$1/B19</f>
        <v>242696.35652094774</v>
      </c>
      <c r="H19">
        <f>E19*Constants!$B$3</f>
        <v>18000000</v>
      </c>
      <c r="J19" t="str">
        <f t="shared" si="0"/>
        <v>{242696, 18000000}</v>
      </c>
      <c r="K19" t="s">
        <v>20</v>
      </c>
      <c r="L19" t="str">
        <f>IF(D19,"", _xlfn.CONCAT("{", "80000000", ", ",  (C19-E19)*Constants!$B$3, "}") )</f>
        <v>{80000000, 2000000}</v>
      </c>
      <c r="M19" t="str">
        <f t="shared" si="1"/>
        <v xml:space="preserve">, </v>
      </c>
    </row>
    <row r="20" spans="1:13" x14ac:dyDescent="0.25">
      <c r="A20" t="s">
        <v>8</v>
      </c>
      <c r="B20">
        <f>VLOOKUP(A20,'Note Lookup Table'!$A$2:$B$9,2,FALSE)</f>
        <v>440</v>
      </c>
      <c r="C20">
        <v>0.5</v>
      </c>
      <c r="E20">
        <f>IF(D20,C20,C20*0.9)</f>
        <v>0.45</v>
      </c>
      <c r="G20" s="1">
        <f>Constants!$B$1/B20</f>
        <v>181818.18181818182</v>
      </c>
      <c r="H20">
        <f>E20*Constants!$B$3</f>
        <v>18000000</v>
      </c>
      <c r="J20" t="str">
        <f t="shared" si="0"/>
        <v>{181818, 18000000}</v>
      </c>
      <c r="K20" t="s">
        <v>20</v>
      </c>
      <c r="L20" t="str">
        <f>IF(D20,"", _xlfn.CONCAT("{", "80000000", ", ",  (C20-E20)*Constants!$B$3, "}") )</f>
        <v>{80000000, 2000000}</v>
      </c>
      <c r="M20" t="str">
        <f t="shared" si="1"/>
        <v xml:space="preserve">, </v>
      </c>
    </row>
    <row r="21" spans="1:13" x14ac:dyDescent="0.25">
      <c r="A21" t="s">
        <v>5</v>
      </c>
      <c r="B21">
        <f>VLOOKUP(A21,'Note Lookup Table'!$A$2:$B$9,2,FALSE)</f>
        <v>293.66000000000003</v>
      </c>
      <c r="C21">
        <v>0.5</v>
      </c>
      <c r="E21">
        <f>IF(D21,C21,C21*0.9)</f>
        <v>0.45</v>
      </c>
      <c r="G21" s="1">
        <f>Constants!$B$1/B21</f>
        <v>272423.89157529111</v>
      </c>
      <c r="H21">
        <f>E21*Constants!$B$3</f>
        <v>18000000</v>
      </c>
      <c r="J21" t="str">
        <f t="shared" si="0"/>
        <v>{272423, 18000000}</v>
      </c>
      <c r="K21" t="s">
        <v>20</v>
      </c>
      <c r="L21" t="str">
        <f>IF(D21,"", _xlfn.CONCAT("{", "80000000", ", ",  (C21-E21)*Constants!$B$3, "}") )</f>
        <v>{80000000, 2000000}</v>
      </c>
      <c r="M21" t="str">
        <f t="shared" si="1"/>
        <v xml:space="preserve">, </v>
      </c>
    </row>
    <row r="22" spans="1:13" x14ac:dyDescent="0.25">
      <c r="A22" t="s">
        <v>5</v>
      </c>
      <c r="B22">
        <f>VLOOKUP(A22,'Note Lookup Table'!$A$2:$B$9,2,FALSE)</f>
        <v>293.66000000000003</v>
      </c>
      <c r="C22">
        <v>0.5</v>
      </c>
      <c r="E22">
        <f>IF(D22,C22,C22*0.9)</f>
        <v>0.45</v>
      </c>
      <c r="G22" s="1">
        <f>Constants!$B$1/B22</f>
        <v>272423.89157529111</v>
      </c>
      <c r="H22">
        <f>E22*Constants!$B$3</f>
        <v>18000000</v>
      </c>
      <c r="J22" t="str">
        <f t="shared" si="0"/>
        <v>{272423, 18000000}</v>
      </c>
      <c r="K22" t="s">
        <v>20</v>
      </c>
      <c r="L22" t="str">
        <f>IF(D22,"", _xlfn.CONCAT("{", "80000000", ", ",  (C22-E22)*Constants!$B$3, "}") )</f>
        <v>{80000000, 2000000}</v>
      </c>
      <c r="M22" t="str">
        <f t="shared" si="1"/>
        <v xml:space="preserve">, </v>
      </c>
    </row>
    <row r="23" spans="1:13" x14ac:dyDescent="0.25">
      <c r="A23" t="s">
        <v>4</v>
      </c>
      <c r="B23">
        <f>VLOOKUP(A23,'Note Lookup Table'!$A$2:$B$9,2,FALSE)</f>
        <v>392</v>
      </c>
      <c r="C23">
        <v>0.5</v>
      </c>
      <c r="E23">
        <f>IF(D23,C23,C23*0.9)</f>
        <v>0.45</v>
      </c>
      <c r="G23" s="1">
        <f>Constants!$B$1/B23</f>
        <v>204081.63265306121</v>
      </c>
      <c r="H23">
        <f>E23*Constants!$B$3</f>
        <v>18000000</v>
      </c>
      <c r="J23" t="str">
        <f t="shared" si="0"/>
        <v>{204081, 18000000}</v>
      </c>
      <c r="K23" t="s">
        <v>20</v>
      </c>
      <c r="L23" t="str">
        <f>IF(D23,"", _xlfn.CONCAT("{", "80000000", ", ",  (C23-E23)*Constants!$B$3, "}") )</f>
        <v>{80000000, 2000000}</v>
      </c>
      <c r="M23" t="str">
        <f t="shared" si="1"/>
        <v xml:space="preserve">, </v>
      </c>
    </row>
    <row r="24" spans="1:13" x14ac:dyDescent="0.25">
      <c r="A24" t="s">
        <v>10</v>
      </c>
      <c r="B24">
        <f>VLOOKUP(A24,'Note Lookup Table'!$A$2:$B$9,2,FALSE)</f>
        <v>261.63</v>
      </c>
      <c r="C24">
        <v>0.5</v>
      </c>
      <c r="E24">
        <f>IF(D24,C24,C24*0.9)</f>
        <v>0.45</v>
      </c>
      <c r="G24" s="1">
        <f>Constants!$B$1/B24</f>
        <v>305775.33157512516</v>
      </c>
      <c r="H24">
        <f>E24*Constants!$B$3</f>
        <v>18000000</v>
      </c>
      <c r="J24" t="str">
        <f t="shared" si="0"/>
        <v>{305775, 18000000}</v>
      </c>
      <c r="K24" t="s">
        <v>20</v>
      </c>
      <c r="L24" t="str">
        <f>IF(D24,"", _xlfn.CONCAT("{", "80000000", ", ",  (C24-E24)*Constants!$B$3, "}") )</f>
        <v>{80000000, 2000000}</v>
      </c>
      <c r="M24" t="str">
        <f t="shared" si="1"/>
        <v xml:space="preserve">, </v>
      </c>
    </row>
    <row r="25" spans="1:13" x14ac:dyDescent="0.25">
      <c r="A25" t="s">
        <v>6</v>
      </c>
      <c r="B25">
        <f>VLOOKUP(A25,'Note Lookup Table'!$A$2:$B$9,2,FALSE)</f>
        <v>329.63</v>
      </c>
      <c r="C25">
        <v>0.5</v>
      </c>
      <c r="E25">
        <f>IF(D25,C25,C25*0.9)</f>
        <v>0.45</v>
      </c>
      <c r="G25" s="1">
        <f>Constants!$B$1/B25</f>
        <v>242696.35652094774</v>
      </c>
      <c r="H25">
        <f>E25*Constants!$B$3</f>
        <v>18000000</v>
      </c>
      <c r="J25" t="str">
        <f t="shared" si="0"/>
        <v>{242696, 18000000}</v>
      </c>
      <c r="K25" t="s">
        <v>20</v>
      </c>
      <c r="L25" t="str">
        <f>IF(D25,"", _xlfn.CONCAT("{", "80000000", ", ",  (C25-E25)*Constants!$B$3, "}") )</f>
        <v>{80000000, 2000000}</v>
      </c>
      <c r="M25" t="str">
        <f t="shared" si="1"/>
        <v xml:space="preserve">, </v>
      </c>
    </row>
    <row r="26" spans="1:13" x14ac:dyDescent="0.25">
      <c r="A26" t="s">
        <v>8</v>
      </c>
      <c r="B26">
        <f>VLOOKUP(A26,'Note Lookup Table'!$A$2:$B$9,2,FALSE)</f>
        <v>440</v>
      </c>
      <c r="C26">
        <v>0.5</v>
      </c>
      <c r="E26">
        <f>IF(D26,C26,C26*0.9)</f>
        <v>0.45</v>
      </c>
      <c r="G26" s="1">
        <f>Constants!$B$1/B26</f>
        <v>181818.18181818182</v>
      </c>
      <c r="H26">
        <f>E26*Constants!$B$3</f>
        <v>18000000</v>
      </c>
      <c r="J26" t="str">
        <f t="shared" si="0"/>
        <v>{181818, 18000000}</v>
      </c>
      <c r="K26" t="s">
        <v>20</v>
      </c>
      <c r="L26" t="str">
        <f>IF(D26,"", _xlfn.CONCAT("{", "80000000", ", ",  (C26-E26)*Constants!$B$3, "}") )</f>
        <v>{80000000, 2000000}</v>
      </c>
      <c r="M26" t="str">
        <f t="shared" si="1"/>
        <v xml:space="preserve">, </v>
      </c>
    </row>
    <row r="27" spans="1:13" x14ac:dyDescent="0.25">
      <c r="A27" t="s">
        <v>5</v>
      </c>
      <c r="B27">
        <f>VLOOKUP(A27,'Note Lookup Table'!$A$2:$B$9,2,FALSE)</f>
        <v>293.66000000000003</v>
      </c>
      <c r="C27">
        <v>0.5</v>
      </c>
      <c r="E27">
        <f>IF(D27,C27,C27*0.9)</f>
        <v>0.45</v>
      </c>
      <c r="G27" s="1">
        <f>Constants!$B$1/B27</f>
        <v>272423.89157529111</v>
      </c>
      <c r="H27">
        <f>E27*Constants!$B$3</f>
        <v>18000000</v>
      </c>
      <c r="J27" t="str">
        <f t="shared" si="0"/>
        <v>{272423, 18000000}</v>
      </c>
      <c r="K27" t="s">
        <v>20</v>
      </c>
      <c r="L27" t="str">
        <f>IF(D27,"", _xlfn.CONCAT("{", "80000000", ", ",  (C27-E27)*Constants!$B$3, "}") )</f>
        <v>{80000000, 2000000}</v>
      </c>
      <c r="M27" t="str">
        <f t="shared" si="1"/>
        <v xml:space="preserve">, </v>
      </c>
    </row>
    <row r="28" spans="1:13" x14ac:dyDescent="0.25">
      <c r="A28" t="s">
        <v>5</v>
      </c>
      <c r="B28">
        <f>VLOOKUP(A28,'Note Lookup Table'!$A$2:$B$9,2,FALSE)</f>
        <v>293.66000000000003</v>
      </c>
      <c r="C28">
        <v>0.5</v>
      </c>
      <c r="E28">
        <f>IF(D28,C28,C28*0.9)</f>
        <v>0.45</v>
      </c>
      <c r="G28" s="1">
        <f>Constants!$B$1/B28</f>
        <v>272423.89157529111</v>
      </c>
      <c r="H28">
        <f>E28*Constants!$B$3</f>
        <v>18000000</v>
      </c>
      <c r="J28" t="str">
        <f t="shared" si="0"/>
        <v>{272423, 18000000}</v>
      </c>
      <c r="K28" t="s">
        <v>20</v>
      </c>
      <c r="L28" t="str">
        <f>IF(D28,"", _xlfn.CONCAT("{", "80000000", ", ",  (C28-E28)*Constants!$B$3, "}") )</f>
        <v>{80000000, 2000000}</v>
      </c>
      <c r="M28" t="str">
        <f t="shared" si="1"/>
        <v xml:space="preserve">, </v>
      </c>
    </row>
    <row r="29" spans="1:13" x14ac:dyDescent="0.25">
      <c r="A29" t="s">
        <v>4</v>
      </c>
      <c r="B29">
        <f>VLOOKUP(A29,'Note Lookup Table'!$A$2:$B$9,2,FALSE)</f>
        <v>392</v>
      </c>
      <c r="C29">
        <v>0.5</v>
      </c>
      <c r="E29">
        <f>IF(D29,C29,C29*0.9)</f>
        <v>0.45</v>
      </c>
      <c r="G29" s="1">
        <f>Constants!$B$1/B29</f>
        <v>204081.63265306121</v>
      </c>
      <c r="H29">
        <f>E29*Constants!$B$3</f>
        <v>18000000</v>
      </c>
      <c r="J29" t="str">
        <f t="shared" si="0"/>
        <v>{204081, 18000000}</v>
      </c>
      <c r="K29" t="s">
        <v>20</v>
      </c>
      <c r="L29" t="str">
        <f>IF(D29,"", _xlfn.CONCAT("{", "80000000", ", ",  (C29-E29)*Constants!$B$3, "}") )</f>
        <v>{80000000, 2000000}</v>
      </c>
      <c r="M29" t="str">
        <f t="shared" si="1"/>
        <v xml:space="preserve">, </v>
      </c>
    </row>
    <row r="30" spans="1:13" x14ac:dyDescent="0.25">
      <c r="A30" t="s">
        <v>10</v>
      </c>
      <c r="B30">
        <f>VLOOKUP(A30,'Note Lookup Table'!$A$2:$B$9,2,FALSE)</f>
        <v>261.63</v>
      </c>
      <c r="C30">
        <v>0.5</v>
      </c>
      <c r="E30">
        <f>IF(D30,C30,C30*0.9)</f>
        <v>0.45</v>
      </c>
      <c r="G30" s="1">
        <f>Constants!$B$1/B30</f>
        <v>305775.33157512516</v>
      </c>
      <c r="H30">
        <f>E30*Constants!$B$3</f>
        <v>18000000</v>
      </c>
      <c r="J30" t="str">
        <f t="shared" si="0"/>
        <v>{305775, 18000000}</v>
      </c>
      <c r="K30" t="s">
        <v>20</v>
      </c>
      <c r="L30" t="str">
        <f>IF(D30,"", _xlfn.CONCAT("{", "80000000", ", ",  (C30-E30)*Constants!$B$3, "}") )</f>
        <v>{80000000, 2000000}</v>
      </c>
      <c r="M30" t="str">
        <f t="shared" si="1"/>
        <v xml:space="preserve">, </v>
      </c>
    </row>
    <row r="31" spans="1:13" x14ac:dyDescent="0.25">
      <c r="A31" t="s">
        <v>6</v>
      </c>
      <c r="B31">
        <f>VLOOKUP(A31,'Note Lookup Table'!$A$2:$B$9,2,FALSE)</f>
        <v>329.63</v>
      </c>
      <c r="C31">
        <v>0.5</v>
      </c>
      <c r="E31">
        <f>IF(D31,C31,C31*0.9)</f>
        <v>0.45</v>
      </c>
      <c r="G31" s="1">
        <f>Constants!$B$1/B31</f>
        <v>242696.35652094774</v>
      </c>
      <c r="H31">
        <f>E31*Constants!$B$3</f>
        <v>18000000</v>
      </c>
      <c r="J31" t="str">
        <f t="shared" si="0"/>
        <v>{242696, 18000000}</v>
      </c>
      <c r="K31" t="s">
        <v>20</v>
      </c>
      <c r="L31" t="str">
        <f>IF(D31,"", _xlfn.CONCAT("{", "80000000", ", ",  (C31-E31)*Constants!$B$3, "}") )</f>
        <v>{80000000, 2000000}</v>
      </c>
      <c r="M31" t="str">
        <f t="shared" si="1"/>
        <v xml:space="preserve">, </v>
      </c>
    </row>
    <row r="32" spans="1:13" x14ac:dyDescent="0.25">
      <c r="A32" t="s">
        <v>8</v>
      </c>
      <c r="B32">
        <f>VLOOKUP(A32,'Note Lookup Table'!$A$2:$B$9,2,FALSE)</f>
        <v>440</v>
      </c>
      <c r="C32">
        <v>0.5</v>
      </c>
      <c r="E32">
        <f>IF(D32,C32,C32*0.9)</f>
        <v>0.45</v>
      </c>
      <c r="G32" s="1">
        <f>Constants!$B$1/B32</f>
        <v>181818.18181818182</v>
      </c>
      <c r="H32">
        <f>E32*Constants!$B$3</f>
        <v>18000000</v>
      </c>
      <c r="J32" t="str">
        <f t="shared" si="0"/>
        <v>{181818, 18000000}</v>
      </c>
      <c r="K32" t="s">
        <v>20</v>
      </c>
      <c r="L32" t="str">
        <f>IF(D32,"", _xlfn.CONCAT("{", "80000000", ", ",  (C32-E32)*Constants!$B$3, "}") )</f>
        <v>{80000000, 2000000}</v>
      </c>
      <c r="M32" t="str">
        <f t="shared" si="1"/>
        <v xml:space="preserve">, </v>
      </c>
    </row>
    <row r="33" spans="1:13" x14ac:dyDescent="0.25">
      <c r="A33" t="s">
        <v>5</v>
      </c>
      <c r="B33">
        <f>VLOOKUP(A33,'Note Lookup Table'!$A$2:$B$9,2,FALSE)</f>
        <v>293.66000000000003</v>
      </c>
      <c r="C33">
        <v>0.5</v>
      </c>
      <c r="E33">
        <f>IF(D33,C33,C33*0.9)</f>
        <v>0.45</v>
      </c>
      <c r="G33" s="1">
        <f>Constants!$B$1/B33</f>
        <v>272423.89157529111</v>
      </c>
      <c r="H33">
        <f>E33*Constants!$B$3</f>
        <v>18000000</v>
      </c>
      <c r="J33" t="str">
        <f t="shared" si="0"/>
        <v>{272423, 18000000}</v>
      </c>
      <c r="K33" t="s">
        <v>20</v>
      </c>
      <c r="L33" t="str">
        <f>IF(D33,"", _xlfn.CONCAT("{", "80000000", ", ",  (C33-E33)*Constants!$B$3, "}") )</f>
        <v>{80000000, 2000000}</v>
      </c>
      <c r="M33" t="str">
        <f t="shared" si="1"/>
        <v xml:space="preserve">, </v>
      </c>
    </row>
    <row r="34" spans="1:13" x14ac:dyDescent="0.25">
      <c r="A34" t="s">
        <v>5</v>
      </c>
      <c r="B34">
        <f>VLOOKUP(A34,'Note Lookup Table'!$A$2:$B$9,2,FALSE)</f>
        <v>293.66000000000003</v>
      </c>
      <c r="C34">
        <v>0.5</v>
      </c>
      <c r="E34">
        <f>IF(D34,C34,C34*0.9)</f>
        <v>0.45</v>
      </c>
      <c r="G34" s="1">
        <f>Constants!$B$1/B34</f>
        <v>272423.89157529111</v>
      </c>
      <c r="H34">
        <f>E34*Constants!$B$3</f>
        <v>18000000</v>
      </c>
      <c r="J34" t="str">
        <f t="shared" si="0"/>
        <v>{272423, 18000000}</v>
      </c>
      <c r="K34" t="s">
        <v>20</v>
      </c>
      <c r="L34" t="str">
        <f>IF(D34,"", _xlfn.CONCAT("{", "80000000", ", ",  (C34-E34)*Constants!$B$3, "}") )</f>
        <v>{80000000, 2000000}</v>
      </c>
      <c r="M34" t="str">
        <f t="shared" si="1"/>
        <v xml:space="preserve">, </v>
      </c>
    </row>
    <row r="35" spans="1:13" x14ac:dyDescent="0.25">
      <c r="A35" t="s">
        <v>4</v>
      </c>
      <c r="B35">
        <f>VLOOKUP(A35,'Note Lookup Table'!$A$2:$B$9,2,FALSE)</f>
        <v>392</v>
      </c>
      <c r="C35">
        <v>0.5</v>
      </c>
      <c r="E35">
        <f t="shared" ref="E35:E56" si="2">IF(D35,C35,C35*0.9)</f>
        <v>0.45</v>
      </c>
      <c r="G35" s="1">
        <f>Constants!$B$1/B35</f>
        <v>204081.63265306121</v>
      </c>
      <c r="H35">
        <f>E35*Constants!$B$3</f>
        <v>18000000</v>
      </c>
      <c r="J35" t="str">
        <f t="shared" ref="J35:J56" si="3">_xlfn.CONCAT("{",TRUNC(G35),", ",H35,"}")</f>
        <v>{204081, 18000000}</v>
      </c>
      <c r="K35" t="s">
        <v>20</v>
      </c>
      <c r="L35" t="str">
        <f>IF(D35,"", _xlfn.CONCAT("{", "80000000", ", ",  (C35-E35)*Constants!$B$3, "}") )</f>
        <v>{80000000, 2000000}</v>
      </c>
      <c r="M35" t="str">
        <f t="shared" ref="M35:M56" si="4">IF(D35,"",", ")</f>
        <v xml:space="preserve">, </v>
      </c>
    </row>
    <row r="36" spans="1:13" x14ac:dyDescent="0.25">
      <c r="A36" t="s">
        <v>10</v>
      </c>
      <c r="B36">
        <f>VLOOKUP(A36,'Note Lookup Table'!$A$2:$B$9,2,FALSE)</f>
        <v>261.63</v>
      </c>
      <c r="C36">
        <v>0.5</v>
      </c>
      <c r="E36">
        <f t="shared" si="2"/>
        <v>0.45</v>
      </c>
      <c r="G36" s="1">
        <f>Constants!$B$1/B36</f>
        <v>305775.33157512516</v>
      </c>
      <c r="H36">
        <f>E36*Constants!$B$3</f>
        <v>18000000</v>
      </c>
      <c r="J36" t="str">
        <f t="shared" si="3"/>
        <v>{305775, 18000000}</v>
      </c>
      <c r="K36" t="s">
        <v>20</v>
      </c>
      <c r="L36" t="str">
        <f>IF(D36,"", _xlfn.CONCAT("{", "80000000", ", ",  (C36-E36)*Constants!$B$3, "}") )</f>
        <v>{80000000, 2000000}</v>
      </c>
      <c r="M36" t="str">
        <f t="shared" si="4"/>
        <v xml:space="preserve">, </v>
      </c>
    </row>
    <row r="37" spans="1:13" x14ac:dyDescent="0.25">
      <c r="A37" t="s">
        <v>6</v>
      </c>
      <c r="B37">
        <f>VLOOKUP(A37,'Note Lookup Table'!$A$2:$B$9,2,FALSE)</f>
        <v>329.63</v>
      </c>
      <c r="C37">
        <v>0.5</v>
      </c>
      <c r="E37">
        <f t="shared" si="2"/>
        <v>0.45</v>
      </c>
      <c r="G37" s="1">
        <f>Constants!$B$1/B37</f>
        <v>242696.35652094774</v>
      </c>
      <c r="H37">
        <f>E37*Constants!$B$3</f>
        <v>18000000</v>
      </c>
      <c r="J37" t="str">
        <f t="shared" si="3"/>
        <v>{242696, 18000000}</v>
      </c>
      <c r="K37" t="s">
        <v>20</v>
      </c>
      <c r="L37" t="str">
        <f>IF(D37,"", _xlfn.CONCAT("{", "80000000", ", ",  (C37-E37)*Constants!$B$3, "}") )</f>
        <v>{80000000, 2000000}</v>
      </c>
      <c r="M37" t="str">
        <f t="shared" si="4"/>
        <v xml:space="preserve">, </v>
      </c>
    </row>
    <row r="38" spans="1:13" x14ac:dyDescent="0.25">
      <c r="A38" t="s">
        <v>8</v>
      </c>
      <c r="B38">
        <f>VLOOKUP(A38,'Note Lookup Table'!$A$2:$B$9,2,FALSE)</f>
        <v>440</v>
      </c>
      <c r="C38">
        <v>0.5</v>
      </c>
      <c r="E38">
        <f t="shared" si="2"/>
        <v>0.45</v>
      </c>
      <c r="G38" s="1">
        <f>Constants!$B$1/B38</f>
        <v>181818.18181818182</v>
      </c>
      <c r="H38">
        <f>E38*Constants!$B$3</f>
        <v>18000000</v>
      </c>
      <c r="J38" t="str">
        <f t="shared" si="3"/>
        <v>{181818, 18000000}</v>
      </c>
      <c r="K38" t="s">
        <v>20</v>
      </c>
      <c r="L38" t="str">
        <f>IF(D38,"", _xlfn.CONCAT("{", "80000000", ", ",  (C38-E38)*Constants!$B$3, "}") )</f>
        <v>{80000000, 2000000}</v>
      </c>
      <c r="M38" t="str">
        <f t="shared" si="4"/>
        <v xml:space="preserve">, </v>
      </c>
    </row>
    <row r="39" spans="1:13" x14ac:dyDescent="0.25">
      <c r="A39" t="s">
        <v>5</v>
      </c>
      <c r="B39">
        <f>VLOOKUP(A39,'Note Lookup Table'!$A$2:$B$9,2,FALSE)</f>
        <v>293.66000000000003</v>
      </c>
      <c r="C39">
        <v>0.5</v>
      </c>
      <c r="E39">
        <f t="shared" si="2"/>
        <v>0.45</v>
      </c>
      <c r="G39" s="1">
        <f>Constants!$B$1/B39</f>
        <v>272423.89157529111</v>
      </c>
      <c r="H39">
        <f>E39*Constants!$B$3</f>
        <v>18000000</v>
      </c>
      <c r="J39" t="str">
        <f t="shared" si="3"/>
        <v>{272423, 18000000}</v>
      </c>
      <c r="K39" t="s">
        <v>20</v>
      </c>
      <c r="L39" t="str">
        <f>IF(D39,"", _xlfn.CONCAT("{", "80000000", ", ",  (C39-E39)*Constants!$B$3, "}") )</f>
        <v>{80000000, 2000000}</v>
      </c>
      <c r="M39" t="str">
        <f t="shared" si="4"/>
        <v xml:space="preserve">, </v>
      </c>
    </row>
    <row r="40" spans="1:13" x14ac:dyDescent="0.25">
      <c r="A40" t="s">
        <v>5</v>
      </c>
      <c r="B40">
        <f>VLOOKUP(A40,'Note Lookup Table'!$A$2:$B$9,2,FALSE)</f>
        <v>293.66000000000003</v>
      </c>
      <c r="C40">
        <v>0.5</v>
      </c>
      <c r="E40">
        <f t="shared" si="2"/>
        <v>0.45</v>
      </c>
      <c r="G40" s="1">
        <f>Constants!$B$1/B40</f>
        <v>272423.89157529111</v>
      </c>
      <c r="H40">
        <f>E40*Constants!$B$3</f>
        <v>18000000</v>
      </c>
      <c r="J40" t="str">
        <f t="shared" si="3"/>
        <v>{272423, 18000000}</v>
      </c>
      <c r="K40" t="s">
        <v>20</v>
      </c>
      <c r="L40" t="str">
        <f>IF(D40,"", _xlfn.CONCAT("{", "80000000", ", ",  (C40-E40)*Constants!$B$3, "}") )</f>
        <v>{80000000, 2000000}</v>
      </c>
      <c r="M40" t="str">
        <f t="shared" si="4"/>
        <v xml:space="preserve">, </v>
      </c>
    </row>
    <row r="41" spans="1:13" x14ac:dyDescent="0.25">
      <c r="A41" t="s">
        <v>4</v>
      </c>
      <c r="B41">
        <f>VLOOKUP(A41,'Note Lookup Table'!$A$2:$B$9,2,FALSE)</f>
        <v>392</v>
      </c>
      <c r="C41">
        <v>0.5</v>
      </c>
      <c r="E41">
        <f t="shared" si="2"/>
        <v>0.45</v>
      </c>
      <c r="G41" s="1">
        <f>Constants!$B$1/B41</f>
        <v>204081.63265306121</v>
      </c>
      <c r="H41">
        <f>E41*Constants!$B$3</f>
        <v>18000000</v>
      </c>
      <c r="J41" t="str">
        <f t="shared" si="3"/>
        <v>{204081, 18000000}</v>
      </c>
      <c r="K41" t="s">
        <v>20</v>
      </c>
      <c r="L41" t="str">
        <f>IF(D41,"", _xlfn.CONCAT("{", "80000000", ", ",  (C41-E41)*Constants!$B$3, "}") )</f>
        <v>{80000000, 2000000}</v>
      </c>
      <c r="M41" t="str">
        <f t="shared" si="4"/>
        <v xml:space="preserve">, </v>
      </c>
    </row>
    <row r="42" spans="1:13" x14ac:dyDescent="0.25">
      <c r="A42" t="s">
        <v>10</v>
      </c>
      <c r="B42">
        <f>VLOOKUP(A42,'Note Lookup Table'!$A$2:$B$9,2,FALSE)</f>
        <v>261.63</v>
      </c>
      <c r="C42">
        <v>0.5</v>
      </c>
      <c r="E42">
        <f t="shared" si="2"/>
        <v>0.45</v>
      </c>
      <c r="G42" s="1">
        <f>Constants!$B$1/B42</f>
        <v>305775.33157512516</v>
      </c>
      <c r="H42">
        <f>E42*Constants!$B$3</f>
        <v>18000000</v>
      </c>
      <c r="J42" t="str">
        <f t="shared" si="3"/>
        <v>{305775, 18000000}</v>
      </c>
      <c r="K42" t="s">
        <v>20</v>
      </c>
      <c r="L42" t="str">
        <f>IF(D42,"", _xlfn.CONCAT("{", "80000000", ", ",  (C42-E42)*Constants!$B$3, "}") )</f>
        <v>{80000000, 2000000}</v>
      </c>
      <c r="M42" t="str">
        <f t="shared" si="4"/>
        <v xml:space="preserve">, </v>
      </c>
    </row>
    <row r="43" spans="1:13" x14ac:dyDescent="0.25">
      <c r="A43" t="s">
        <v>6</v>
      </c>
      <c r="B43">
        <f>VLOOKUP(A43,'Note Lookup Table'!$A$2:$B$9,2,FALSE)</f>
        <v>329.63</v>
      </c>
      <c r="C43">
        <v>0.5</v>
      </c>
      <c r="E43">
        <f t="shared" si="2"/>
        <v>0.45</v>
      </c>
      <c r="G43" s="1">
        <f>Constants!$B$1/B43</f>
        <v>242696.35652094774</v>
      </c>
      <c r="H43">
        <f>E43*Constants!$B$3</f>
        <v>18000000</v>
      </c>
      <c r="J43" t="str">
        <f t="shared" si="3"/>
        <v>{242696, 18000000}</v>
      </c>
      <c r="K43" t="s">
        <v>20</v>
      </c>
      <c r="L43" t="str">
        <f>IF(D43,"", _xlfn.CONCAT("{", "80000000", ", ",  (C43-E43)*Constants!$B$3, "}") )</f>
        <v>{80000000, 2000000}</v>
      </c>
      <c r="M43" t="str">
        <f t="shared" si="4"/>
        <v xml:space="preserve">, </v>
      </c>
    </row>
    <row r="44" spans="1:13" x14ac:dyDescent="0.25">
      <c r="A44" t="s">
        <v>8</v>
      </c>
      <c r="B44">
        <f>VLOOKUP(A44,'Note Lookup Table'!$A$2:$B$9,2,FALSE)</f>
        <v>440</v>
      </c>
      <c r="C44">
        <v>0.5</v>
      </c>
      <c r="E44">
        <f t="shared" si="2"/>
        <v>0.45</v>
      </c>
      <c r="G44" s="1">
        <f>Constants!$B$1/B44</f>
        <v>181818.18181818182</v>
      </c>
      <c r="H44">
        <f>E44*Constants!$B$3</f>
        <v>18000000</v>
      </c>
      <c r="J44" t="str">
        <f t="shared" si="3"/>
        <v>{181818, 18000000}</v>
      </c>
      <c r="K44" t="s">
        <v>20</v>
      </c>
      <c r="L44" t="str">
        <f>IF(D44,"", _xlfn.CONCAT("{", "80000000", ", ",  (C44-E44)*Constants!$B$3, "}") )</f>
        <v>{80000000, 2000000}</v>
      </c>
      <c r="M44" t="str">
        <f t="shared" si="4"/>
        <v xml:space="preserve">, </v>
      </c>
    </row>
    <row r="45" spans="1:13" x14ac:dyDescent="0.25">
      <c r="A45" t="s">
        <v>5</v>
      </c>
      <c r="B45">
        <f>VLOOKUP(A45,'Note Lookup Table'!$A$2:$B$9,2,FALSE)</f>
        <v>293.66000000000003</v>
      </c>
      <c r="C45">
        <v>0.5</v>
      </c>
      <c r="E45">
        <f t="shared" si="2"/>
        <v>0.45</v>
      </c>
      <c r="G45" s="1">
        <f>Constants!$B$1/B45</f>
        <v>272423.89157529111</v>
      </c>
      <c r="H45">
        <f>E45*Constants!$B$3</f>
        <v>18000000</v>
      </c>
      <c r="J45" t="str">
        <f t="shared" si="3"/>
        <v>{272423, 18000000}</v>
      </c>
      <c r="K45" t="s">
        <v>20</v>
      </c>
      <c r="L45" t="str">
        <f>IF(D45,"", _xlfn.CONCAT("{", "80000000", ", ",  (C45-E45)*Constants!$B$3, "}") )</f>
        <v>{80000000, 2000000}</v>
      </c>
      <c r="M45" t="str">
        <f t="shared" si="4"/>
        <v xml:space="preserve">, </v>
      </c>
    </row>
    <row r="46" spans="1:13" x14ac:dyDescent="0.25">
      <c r="A46" t="s">
        <v>5</v>
      </c>
      <c r="B46">
        <f>VLOOKUP(A46,'Note Lookup Table'!$A$2:$B$9,2,FALSE)</f>
        <v>293.66000000000003</v>
      </c>
      <c r="C46">
        <v>0.5</v>
      </c>
      <c r="E46">
        <f t="shared" si="2"/>
        <v>0.45</v>
      </c>
      <c r="G46" s="1">
        <f>Constants!$B$1/B46</f>
        <v>272423.89157529111</v>
      </c>
      <c r="H46">
        <f>E46*Constants!$B$3</f>
        <v>18000000</v>
      </c>
      <c r="J46" t="str">
        <f t="shared" si="3"/>
        <v>{272423, 18000000}</v>
      </c>
      <c r="K46" t="s">
        <v>20</v>
      </c>
      <c r="L46" t="str">
        <f>IF(D46,"", _xlfn.CONCAT("{", "80000000", ", ",  (C46-E46)*Constants!$B$3, "}") )</f>
        <v>{80000000, 2000000}</v>
      </c>
      <c r="M46" t="str">
        <f t="shared" si="4"/>
        <v xml:space="preserve">, </v>
      </c>
    </row>
    <row r="47" spans="1:13" x14ac:dyDescent="0.25">
      <c r="A47" t="s">
        <v>4</v>
      </c>
      <c r="B47">
        <f>VLOOKUP(A47,'Note Lookup Table'!$A$2:$B$9,2,FALSE)</f>
        <v>392</v>
      </c>
      <c r="C47">
        <v>0.5</v>
      </c>
      <c r="E47">
        <f t="shared" si="2"/>
        <v>0.45</v>
      </c>
      <c r="G47" s="1">
        <f>Constants!$B$1/B47</f>
        <v>204081.63265306121</v>
      </c>
      <c r="H47">
        <f>E47*Constants!$B$3</f>
        <v>18000000</v>
      </c>
      <c r="J47" t="str">
        <f t="shared" si="3"/>
        <v>{204081, 18000000}</v>
      </c>
      <c r="K47" t="s">
        <v>20</v>
      </c>
      <c r="L47" t="str">
        <f>IF(D47,"", _xlfn.CONCAT("{", "80000000", ", ",  (C47-E47)*Constants!$B$3, "}") )</f>
        <v>{80000000, 2000000}</v>
      </c>
      <c r="M47" t="str">
        <f t="shared" si="4"/>
        <v xml:space="preserve">, </v>
      </c>
    </row>
    <row r="48" spans="1:13" x14ac:dyDescent="0.25">
      <c r="A48" t="s">
        <v>10</v>
      </c>
      <c r="B48">
        <f>VLOOKUP(A48,'Note Lookup Table'!$A$2:$B$9,2,FALSE)</f>
        <v>261.63</v>
      </c>
      <c r="C48">
        <v>0.5</v>
      </c>
      <c r="E48">
        <f t="shared" si="2"/>
        <v>0.45</v>
      </c>
      <c r="G48" s="1">
        <f>Constants!$B$1/B48</f>
        <v>305775.33157512516</v>
      </c>
      <c r="H48">
        <f>E48*Constants!$B$3</f>
        <v>18000000</v>
      </c>
      <c r="J48" t="str">
        <f t="shared" si="3"/>
        <v>{305775, 18000000}</v>
      </c>
      <c r="K48" t="s">
        <v>20</v>
      </c>
      <c r="L48" t="str">
        <f>IF(D48,"", _xlfn.CONCAT("{", "80000000", ", ",  (C48-E48)*Constants!$B$3, "}") )</f>
        <v>{80000000, 2000000}</v>
      </c>
      <c r="M48" t="str">
        <f t="shared" si="4"/>
        <v xml:space="preserve">, </v>
      </c>
    </row>
    <row r="49" spans="1:13" x14ac:dyDescent="0.25">
      <c r="A49" t="s">
        <v>6</v>
      </c>
      <c r="B49">
        <f>VLOOKUP(A49,'Note Lookup Table'!$A$2:$B$9,2,FALSE)</f>
        <v>329.63</v>
      </c>
      <c r="C49">
        <v>0.5</v>
      </c>
      <c r="E49">
        <f t="shared" si="2"/>
        <v>0.45</v>
      </c>
      <c r="G49" s="1">
        <f>Constants!$B$1/B49</f>
        <v>242696.35652094774</v>
      </c>
      <c r="H49">
        <f>E49*Constants!$B$3</f>
        <v>18000000</v>
      </c>
      <c r="J49" t="str">
        <f t="shared" si="3"/>
        <v>{242696, 18000000}</v>
      </c>
      <c r="K49" t="s">
        <v>20</v>
      </c>
      <c r="L49" t="str">
        <f>IF(D49,"", _xlfn.CONCAT("{", "80000000", ", ",  (C49-E49)*Constants!$B$3, "}") )</f>
        <v>{80000000, 2000000}</v>
      </c>
      <c r="M49" t="str">
        <f t="shared" si="4"/>
        <v xml:space="preserve">, </v>
      </c>
    </row>
    <row r="50" spans="1:13" x14ac:dyDescent="0.25">
      <c r="A50" t="s">
        <v>8</v>
      </c>
      <c r="B50">
        <f>VLOOKUP(A50,'Note Lookup Table'!$A$2:$B$9,2,FALSE)</f>
        <v>440</v>
      </c>
      <c r="C50">
        <v>0.5</v>
      </c>
      <c r="E50">
        <f t="shared" si="2"/>
        <v>0.45</v>
      </c>
      <c r="G50" s="1">
        <f>Constants!$B$1/B50</f>
        <v>181818.18181818182</v>
      </c>
      <c r="H50">
        <f>E50*Constants!$B$3</f>
        <v>18000000</v>
      </c>
      <c r="J50" t="str">
        <f t="shared" si="3"/>
        <v>{181818, 18000000}</v>
      </c>
      <c r="K50" t="s">
        <v>20</v>
      </c>
      <c r="L50" t="str">
        <f>IF(D50,"", _xlfn.CONCAT("{", "80000000", ", ",  (C50-E50)*Constants!$B$3, "}") )</f>
        <v>{80000000, 2000000}</v>
      </c>
      <c r="M50" t="str">
        <f t="shared" si="4"/>
        <v xml:space="preserve">, </v>
      </c>
    </row>
    <row r="51" spans="1:13" x14ac:dyDescent="0.25">
      <c r="A51" t="s">
        <v>5</v>
      </c>
      <c r="B51">
        <f>VLOOKUP(A51,'Note Lookup Table'!$A$2:$B$9,2,FALSE)</f>
        <v>293.66000000000003</v>
      </c>
      <c r="C51">
        <v>0.5</v>
      </c>
      <c r="E51">
        <f t="shared" si="2"/>
        <v>0.45</v>
      </c>
      <c r="G51" s="1">
        <f>Constants!$B$1/B51</f>
        <v>272423.89157529111</v>
      </c>
      <c r="H51">
        <f>E51*Constants!$B$3</f>
        <v>18000000</v>
      </c>
      <c r="J51" t="str">
        <f t="shared" si="3"/>
        <v>{272423, 18000000}</v>
      </c>
      <c r="K51" t="s">
        <v>20</v>
      </c>
      <c r="L51" t="str">
        <f>IF(D51,"", _xlfn.CONCAT("{", "80000000", ", ",  (C51-E51)*Constants!$B$3, "}") )</f>
        <v>{80000000, 2000000}</v>
      </c>
      <c r="M51" t="str">
        <f t="shared" si="4"/>
        <v xml:space="preserve">, </v>
      </c>
    </row>
    <row r="52" spans="1:13" x14ac:dyDescent="0.25">
      <c r="A52" t="s">
        <v>5</v>
      </c>
      <c r="B52">
        <f>VLOOKUP(A52,'Note Lookup Table'!$A$2:$B$9,2,FALSE)</f>
        <v>293.66000000000003</v>
      </c>
      <c r="C52">
        <v>0.5</v>
      </c>
      <c r="E52">
        <f t="shared" si="2"/>
        <v>0.45</v>
      </c>
      <c r="G52" s="1">
        <f>Constants!$B$1/B52</f>
        <v>272423.89157529111</v>
      </c>
      <c r="H52">
        <f>E52*Constants!$B$3</f>
        <v>18000000</v>
      </c>
      <c r="J52" t="str">
        <f t="shared" si="3"/>
        <v>{272423, 18000000}</v>
      </c>
      <c r="K52" t="s">
        <v>20</v>
      </c>
      <c r="L52" t="str">
        <f>IF(D52,"", _xlfn.CONCAT("{", "80000000", ", ",  (C52-E52)*Constants!$B$3, "}") )</f>
        <v>{80000000, 2000000}</v>
      </c>
      <c r="M52" t="str">
        <f t="shared" si="4"/>
        <v xml:space="preserve">, </v>
      </c>
    </row>
    <row r="53" spans="1:13" x14ac:dyDescent="0.25">
      <c r="A53" t="s">
        <v>4</v>
      </c>
      <c r="B53">
        <f>VLOOKUP(A53,'Note Lookup Table'!$A$2:$B$9,2,FALSE)</f>
        <v>392</v>
      </c>
      <c r="C53">
        <v>0.5</v>
      </c>
      <c r="E53">
        <f t="shared" si="2"/>
        <v>0.45</v>
      </c>
      <c r="G53" s="1">
        <f>Constants!$B$1/B53</f>
        <v>204081.63265306121</v>
      </c>
      <c r="H53">
        <f>E53*Constants!$B$3</f>
        <v>18000000</v>
      </c>
      <c r="J53" t="str">
        <f t="shared" si="3"/>
        <v>{204081, 18000000}</v>
      </c>
      <c r="K53" t="s">
        <v>20</v>
      </c>
      <c r="L53" t="str">
        <f>IF(D53,"", _xlfn.CONCAT("{", "80000000", ", ",  (C53-E53)*Constants!$B$3, "}") )</f>
        <v>{80000000, 2000000}</v>
      </c>
      <c r="M53" t="str">
        <f t="shared" si="4"/>
        <v xml:space="preserve">, </v>
      </c>
    </row>
    <row r="54" spans="1:13" x14ac:dyDescent="0.25">
      <c r="A54" t="s">
        <v>10</v>
      </c>
      <c r="B54">
        <f>VLOOKUP(A54,'Note Lookup Table'!$A$2:$B$9,2,FALSE)</f>
        <v>261.63</v>
      </c>
      <c r="C54">
        <v>0.5</v>
      </c>
      <c r="E54">
        <f t="shared" si="2"/>
        <v>0.45</v>
      </c>
      <c r="G54" s="1">
        <f>Constants!$B$1/B54</f>
        <v>305775.33157512516</v>
      </c>
      <c r="H54">
        <f>E54*Constants!$B$3</f>
        <v>18000000</v>
      </c>
      <c r="J54" t="str">
        <f t="shared" si="3"/>
        <v>{305775, 18000000}</v>
      </c>
      <c r="K54" t="s">
        <v>20</v>
      </c>
      <c r="L54" t="str">
        <f>IF(D54,"", _xlfn.CONCAT("{", "80000000", ", ",  (C54-E54)*Constants!$B$3, "}") )</f>
        <v>{80000000, 2000000}</v>
      </c>
      <c r="M54" t="str">
        <f t="shared" si="4"/>
        <v xml:space="preserve">, </v>
      </c>
    </row>
    <row r="55" spans="1:13" x14ac:dyDescent="0.25">
      <c r="A55" t="s">
        <v>6</v>
      </c>
      <c r="B55">
        <f>VLOOKUP(A55,'Note Lookup Table'!$A$2:$B$9,2,FALSE)</f>
        <v>329.63</v>
      </c>
      <c r="C55">
        <v>0.5</v>
      </c>
      <c r="E55">
        <f t="shared" si="2"/>
        <v>0.45</v>
      </c>
      <c r="G55" s="1">
        <f>Constants!$B$1/B55</f>
        <v>242696.35652094774</v>
      </c>
      <c r="H55">
        <f>E55*Constants!$B$3</f>
        <v>18000000</v>
      </c>
      <c r="J55" t="str">
        <f t="shared" si="3"/>
        <v>{242696, 18000000}</v>
      </c>
      <c r="K55" t="s">
        <v>20</v>
      </c>
      <c r="L55" t="str">
        <f>IF(D55,"", _xlfn.CONCAT("{", "80000000", ", ",  (C55-E55)*Constants!$B$3, "}") )</f>
        <v>{80000000, 2000000}</v>
      </c>
    </row>
    <row r="56" spans="1:13" x14ac:dyDescent="0.25">
      <c r="G56" s="1"/>
      <c r="J56" t="s">
        <v>24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2" sqref="A2"/>
    </sheetView>
  </sheetViews>
  <sheetFormatPr defaultRowHeight="15" x14ac:dyDescent="0.25"/>
  <cols>
    <col min="1" max="1" width="5.140625" customWidth="1"/>
    <col min="2" max="2" width="7" customWidth="1"/>
    <col min="3" max="3" width="8.5703125" customWidth="1"/>
    <col min="4" max="4" width="7.5703125" customWidth="1"/>
    <col min="5" max="5" width="12.28515625" customWidth="1"/>
    <col min="6" max="6" width="3" customWidth="1"/>
    <col min="7" max="7" width="13.140625" customWidth="1"/>
    <col min="8" max="8" width="16.85546875" customWidth="1"/>
    <col min="9" max="9" width="2.7109375" customWidth="1"/>
    <col min="10" max="10" width="26.140625" customWidth="1"/>
    <col min="11" max="11" width="1.5703125" customWidth="1"/>
    <col min="12" max="12" width="18.7109375" customWidth="1"/>
    <col min="13" max="13" width="2" customWidth="1"/>
  </cols>
  <sheetData>
    <row r="1" spans="1:13" x14ac:dyDescent="0.25">
      <c r="A1" s="2" t="s">
        <v>22</v>
      </c>
      <c r="B1" s="2"/>
      <c r="C1" s="2"/>
      <c r="D1" s="2"/>
      <c r="E1" s="2"/>
      <c r="F1" s="2"/>
      <c r="G1" s="2"/>
      <c r="H1" s="2"/>
      <c r="J1" t="s">
        <v>19</v>
      </c>
    </row>
    <row r="2" spans="1:13" x14ac:dyDescent="0.25">
      <c r="A2" t="s">
        <v>11</v>
      </c>
      <c r="B2" t="s">
        <v>15</v>
      </c>
      <c r="C2" t="s">
        <v>12</v>
      </c>
      <c r="D2" t="s">
        <v>13</v>
      </c>
      <c r="E2" t="s">
        <v>14</v>
      </c>
      <c r="G2" s="1" t="s">
        <v>18</v>
      </c>
      <c r="H2" t="s">
        <v>17</v>
      </c>
      <c r="J2" t="str">
        <f>_xlfn.CONCAT("const uin32_t ",A1,"[] = {")</f>
        <v>const uin32_t CounterMelody[] = {</v>
      </c>
    </row>
    <row r="3" spans="1:13" x14ac:dyDescent="0.25">
      <c r="A3" t="s">
        <v>23</v>
      </c>
      <c r="B3">
        <f>VLOOKUP(A3,'Note Lookup Table'!$A$2:$B$9,2,FALSE)</f>
        <v>1</v>
      </c>
      <c r="C3">
        <v>1</v>
      </c>
      <c r="D3">
        <v>1</v>
      </c>
      <c r="E3">
        <f>IF(D3,C3,C3*0.9)</f>
        <v>1</v>
      </c>
      <c r="G3" s="1">
        <f>Constants!$B$1/B3</f>
        <v>80000000</v>
      </c>
      <c r="H3">
        <f>E3*Constants!$B$3</f>
        <v>40000000</v>
      </c>
      <c r="J3" t="str">
        <f>_xlfn.CONCAT("{",TRUNC(G3),", ",H3,"}")</f>
        <v>{80000000, 40000000}</v>
      </c>
      <c r="K3" t="s">
        <v>20</v>
      </c>
      <c r="L3" t="str">
        <f>IF(D3,"", _xlfn.CONCAT("{", "80000000", ", ",  (C3-E3)*Constants!$B$3, "}") )</f>
        <v/>
      </c>
      <c r="M3" t="str">
        <f>IF(D3,"",", ")</f>
        <v/>
      </c>
    </row>
    <row r="4" spans="1:13" x14ac:dyDescent="0.25">
      <c r="A4" t="s">
        <v>8</v>
      </c>
      <c r="B4">
        <f>VLOOKUP(A4,'Note Lookup Table'!$A$2:$B$9,2,FALSE)</f>
        <v>440</v>
      </c>
      <c r="C4">
        <v>0.5</v>
      </c>
      <c r="E4">
        <f>IF(D4,C4,C4*0.9)</f>
        <v>0.45</v>
      </c>
      <c r="G4" s="1">
        <f>Constants!$B$1/B4</f>
        <v>181818.18181818182</v>
      </c>
      <c r="H4">
        <f>E4*Constants!$B$3</f>
        <v>18000000</v>
      </c>
      <c r="J4" t="str">
        <f t="shared" ref="J4:J34" si="0">_xlfn.CONCAT("{",TRUNC(G4),", ",H4,"}")</f>
        <v>{181818, 18000000}</v>
      </c>
      <c r="K4" t="s">
        <v>20</v>
      </c>
      <c r="L4" t="str">
        <f>IF(D4,"", _xlfn.CONCAT("{", "80000000", ", ",  (C4-E4)*Constants!$B$3, "}") )</f>
        <v>{80000000, 2000000}</v>
      </c>
      <c r="M4" t="str">
        <f t="shared" ref="M4:M34" si="1">IF(D4,"",", ")</f>
        <v xml:space="preserve">, </v>
      </c>
    </row>
    <row r="5" spans="1:13" x14ac:dyDescent="0.25">
      <c r="A5" t="s">
        <v>9</v>
      </c>
      <c r="B5">
        <f>VLOOKUP(A5,'Note Lookup Table'!$A$2:$B$9,2,FALSE)</f>
        <v>493.88</v>
      </c>
      <c r="C5">
        <v>0.5</v>
      </c>
      <c r="E5">
        <f>IF(D5,C5,C5*0.9)</f>
        <v>0.45</v>
      </c>
      <c r="G5" s="1">
        <f>Constants!$B$1/B5</f>
        <v>161982.66785453956</v>
      </c>
      <c r="H5">
        <f>E5*Constants!$B$3</f>
        <v>18000000</v>
      </c>
      <c r="J5" t="str">
        <f t="shared" si="0"/>
        <v>{161982, 18000000}</v>
      </c>
      <c r="K5" t="s">
        <v>20</v>
      </c>
      <c r="L5" t="str">
        <f>IF(D5,"", _xlfn.CONCAT("{", "80000000", ", ",  (C5-E5)*Constants!$B$3, "}") )</f>
        <v>{80000000, 2000000}</v>
      </c>
      <c r="M5" t="str">
        <f t="shared" si="1"/>
        <v xml:space="preserve">, </v>
      </c>
    </row>
    <row r="6" spans="1:13" x14ac:dyDescent="0.25">
      <c r="A6" t="s">
        <v>4</v>
      </c>
      <c r="B6">
        <f>VLOOKUP(A6,'Note Lookup Table'!$A$2:$B$9,2,FALSE)</f>
        <v>392</v>
      </c>
      <c r="C6">
        <v>1</v>
      </c>
      <c r="D6">
        <v>1</v>
      </c>
      <c r="E6">
        <f>IF(D6,C6,C6*0.9)</f>
        <v>1</v>
      </c>
      <c r="G6" s="1">
        <f>Constants!$B$1/B6</f>
        <v>204081.63265306121</v>
      </c>
      <c r="H6">
        <f>E6*Constants!$B$3</f>
        <v>40000000</v>
      </c>
      <c r="J6" t="str">
        <f t="shared" si="0"/>
        <v>{204081, 40000000}</v>
      </c>
      <c r="K6" t="s">
        <v>20</v>
      </c>
      <c r="L6" t="str">
        <f>IF(D6,"", _xlfn.CONCAT("{", "80000000", ", ",  (C6-E6)*Constants!$B$3, "}") )</f>
        <v/>
      </c>
      <c r="M6" t="str">
        <f t="shared" si="1"/>
        <v/>
      </c>
    </row>
    <row r="7" spans="1:13" x14ac:dyDescent="0.25">
      <c r="A7" t="s">
        <v>4</v>
      </c>
      <c r="B7">
        <f>VLOOKUP(A7,'Note Lookup Table'!$A$2:$B$9,2,FALSE)</f>
        <v>392</v>
      </c>
      <c r="C7">
        <v>0.5</v>
      </c>
      <c r="E7">
        <f>IF(D7,C7,C7*0.9)</f>
        <v>0.45</v>
      </c>
      <c r="G7" s="1">
        <f>Constants!$B$1/B7</f>
        <v>204081.63265306121</v>
      </c>
      <c r="H7">
        <f>E7*Constants!$B$3</f>
        <v>18000000</v>
      </c>
      <c r="J7" t="str">
        <f t="shared" si="0"/>
        <v>{204081, 18000000}</v>
      </c>
      <c r="K7" t="s">
        <v>20</v>
      </c>
      <c r="L7" t="str">
        <f>IF(D7,"", _xlfn.CONCAT("{", "80000000", ", ",  (C7-E7)*Constants!$B$3, "}") )</f>
        <v>{80000000, 2000000}</v>
      </c>
      <c r="M7" t="str">
        <f t="shared" si="1"/>
        <v xml:space="preserve">, </v>
      </c>
    </row>
    <row r="8" spans="1:13" x14ac:dyDescent="0.25">
      <c r="A8" t="s">
        <v>9</v>
      </c>
      <c r="B8">
        <f>VLOOKUP(A8,'Note Lookup Table'!$A$2:$B$9,2,FALSE)</f>
        <v>493.88</v>
      </c>
      <c r="C8">
        <v>0.5</v>
      </c>
      <c r="E8">
        <f>IF(D8,C8,C8*0.9)</f>
        <v>0.45</v>
      </c>
      <c r="G8" s="1">
        <f>Constants!$B$1/B8</f>
        <v>161982.66785453956</v>
      </c>
      <c r="H8">
        <f>E8*Constants!$B$3</f>
        <v>18000000</v>
      </c>
      <c r="J8" t="str">
        <f t="shared" si="0"/>
        <v>{161982, 18000000}</v>
      </c>
      <c r="K8" t="s">
        <v>20</v>
      </c>
      <c r="L8" t="str">
        <f>IF(D8,"", _xlfn.CONCAT("{", "80000000", ", ",  (C8-E8)*Constants!$B$3, "}") )</f>
        <v>{80000000, 2000000}</v>
      </c>
      <c r="M8" t="str">
        <f t="shared" si="1"/>
        <v xml:space="preserve">, </v>
      </c>
    </row>
    <row r="9" spans="1:13" x14ac:dyDescent="0.25">
      <c r="A9" t="s">
        <v>8</v>
      </c>
      <c r="B9">
        <f>VLOOKUP(A9,'Note Lookup Table'!$A$2:$B$9,2,FALSE)</f>
        <v>440</v>
      </c>
      <c r="C9">
        <v>2</v>
      </c>
      <c r="E9">
        <f>IF(D9,C9,C9*0.9)</f>
        <v>1.8</v>
      </c>
      <c r="G9" s="1">
        <f>Constants!$B$1/B9</f>
        <v>181818.18181818182</v>
      </c>
      <c r="H9">
        <f>E9*Constants!$B$3</f>
        <v>72000000</v>
      </c>
      <c r="J9" t="str">
        <f t="shared" si="0"/>
        <v>{181818, 72000000}</v>
      </c>
      <c r="K9" t="s">
        <v>20</v>
      </c>
      <c r="L9" t="str">
        <f>IF(D9,"", _xlfn.CONCAT("{", "80000000", ", ",  (C9-E9)*Constants!$B$3, "}") )</f>
        <v>{80000000, 8000000}</v>
      </c>
      <c r="M9" t="str">
        <f t="shared" si="1"/>
        <v xml:space="preserve">, </v>
      </c>
    </row>
    <row r="10" spans="1:13" x14ac:dyDescent="0.25">
      <c r="A10" t="s">
        <v>23</v>
      </c>
      <c r="B10">
        <f>VLOOKUP(A10,'Note Lookup Table'!$A$2:$B$9,2,FALSE)</f>
        <v>1</v>
      </c>
      <c r="C10">
        <v>1</v>
      </c>
      <c r="D10">
        <v>1</v>
      </c>
      <c r="E10">
        <f>IF(D10,C10,C10*0.9)</f>
        <v>1</v>
      </c>
      <c r="G10" s="1">
        <f>Constants!$B$1/B10</f>
        <v>80000000</v>
      </c>
      <c r="H10">
        <f>E10*Constants!$B$3</f>
        <v>40000000</v>
      </c>
      <c r="J10" t="str">
        <f t="shared" si="0"/>
        <v>{80000000, 40000000}</v>
      </c>
      <c r="K10" t="s">
        <v>20</v>
      </c>
      <c r="L10" t="str">
        <f>IF(D10,"", _xlfn.CONCAT("{", "80000000", ", ",  (C10-E10)*Constants!$B$3, "}") )</f>
        <v/>
      </c>
      <c r="M10" t="str">
        <f t="shared" si="1"/>
        <v/>
      </c>
    </row>
    <row r="11" spans="1:13" x14ac:dyDescent="0.25">
      <c r="A11" t="s">
        <v>8</v>
      </c>
      <c r="B11">
        <f>VLOOKUP(A11,'Note Lookup Table'!$A$2:$B$9,2,FALSE)</f>
        <v>440</v>
      </c>
      <c r="C11">
        <v>0.33</v>
      </c>
      <c r="D11">
        <v>1</v>
      </c>
      <c r="E11">
        <f>IF(D11,C11,C11*0.9)</f>
        <v>0.33</v>
      </c>
      <c r="G11" s="1">
        <f>Constants!$B$1/B11</f>
        <v>181818.18181818182</v>
      </c>
      <c r="H11">
        <f>E11*Constants!$B$3</f>
        <v>13200000</v>
      </c>
      <c r="J11" t="str">
        <f t="shared" si="0"/>
        <v>{181818, 13200000}</v>
      </c>
      <c r="K11" t="s">
        <v>20</v>
      </c>
      <c r="L11" t="str">
        <f>IF(D11,"", _xlfn.CONCAT("{", "80000000", ", ",  (C11-E11)*Constants!$B$3, "}") )</f>
        <v/>
      </c>
      <c r="M11" t="str">
        <f t="shared" si="1"/>
        <v/>
      </c>
    </row>
    <row r="12" spans="1:13" x14ac:dyDescent="0.25">
      <c r="A12" t="s">
        <v>9</v>
      </c>
      <c r="B12">
        <f>VLOOKUP(A12,'Note Lookup Table'!$A$2:$B$9,2,FALSE)</f>
        <v>493.88</v>
      </c>
      <c r="C12">
        <v>0.33</v>
      </c>
      <c r="D12">
        <v>1</v>
      </c>
      <c r="E12">
        <f>IF(D12,C12,C12*0.9)</f>
        <v>0.33</v>
      </c>
      <c r="G12" s="1">
        <f>Constants!$B$1/B12</f>
        <v>161982.66785453956</v>
      </c>
      <c r="H12">
        <f>E12*Constants!$B$3</f>
        <v>13200000</v>
      </c>
      <c r="J12" t="str">
        <f t="shared" si="0"/>
        <v>{161982, 13200000}</v>
      </c>
      <c r="K12" t="s">
        <v>20</v>
      </c>
      <c r="L12" t="str">
        <f>IF(D12,"", _xlfn.CONCAT("{", "80000000", ", ",  (C12-E12)*Constants!$B$3, "}") )</f>
        <v/>
      </c>
      <c r="M12" t="str">
        <f t="shared" si="1"/>
        <v/>
      </c>
    </row>
    <row r="13" spans="1:13" x14ac:dyDescent="0.25">
      <c r="A13" t="s">
        <v>4</v>
      </c>
      <c r="B13">
        <f>VLOOKUP(A13,'Note Lookup Table'!$A$2:$B$9,2,FALSE)</f>
        <v>392</v>
      </c>
      <c r="C13">
        <v>0.33</v>
      </c>
      <c r="E13">
        <f>IF(D13,C13,C13*0.9)</f>
        <v>0.29700000000000004</v>
      </c>
      <c r="G13" s="1">
        <f>Constants!$B$1/B13</f>
        <v>204081.63265306121</v>
      </c>
      <c r="H13">
        <f>E13*Constants!$B$3</f>
        <v>11880000.000000002</v>
      </c>
      <c r="J13" t="str">
        <f t="shared" si="0"/>
        <v>{204081, 11880000}</v>
      </c>
      <c r="K13" t="s">
        <v>20</v>
      </c>
      <c r="L13" t="str">
        <f>IF(D13,"", _xlfn.CONCAT("{", "80000000", ", ",  (C13-E13)*Constants!$B$3, "}") )</f>
        <v>{80000000, 1320000}</v>
      </c>
      <c r="M13" t="str">
        <f t="shared" si="1"/>
        <v xml:space="preserve">, </v>
      </c>
    </row>
    <row r="14" spans="1:13" x14ac:dyDescent="0.25">
      <c r="A14" t="s">
        <v>8</v>
      </c>
      <c r="B14">
        <f>VLOOKUP(A14,'Note Lookup Table'!$A$2:$B$9,2,FALSE)</f>
        <v>440</v>
      </c>
      <c r="C14">
        <v>0.5</v>
      </c>
      <c r="E14">
        <f>IF(D14,C14,C14*0.9)</f>
        <v>0.45</v>
      </c>
      <c r="G14" s="1">
        <f>Constants!$B$1/B14</f>
        <v>181818.18181818182</v>
      </c>
      <c r="H14">
        <f>E14*Constants!$B$3</f>
        <v>18000000</v>
      </c>
      <c r="J14" t="str">
        <f t="shared" si="0"/>
        <v>{181818, 18000000}</v>
      </c>
      <c r="K14" t="s">
        <v>20</v>
      </c>
      <c r="L14" t="str">
        <f>IF(D14,"", _xlfn.CONCAT("{", "80000000", ", ",  (C14-E14)*Constants!$B$3, "}") )</f>
        <v>{80000000, 2000000}</v>
      </c>
      <c r="M14" t="str">
        <f t="shared" si="1"/>
        <v xml:space="preserve">, </v>
      </c>
    </row>
    <row r="15" spans="1:13" x14ac:dyDescent="0.25">
      <c r="A15" t="s">
        <v>9</v>
      </c>
      <c r="B15">
        <f>VLOOKUP(A15,'Note Lookup Table'!$A$2:$B$9,2,FALSE)</f>
        <v>493.88</v>
      </c>
      <c r="C15">
        <v>0.5</v>
      </c>
      <c r="E15">
        <f>IF(D15,C15,C15*0.9)</f>
        <v>0.45</v>
      </c>
      <c r="G15" s="1">
        <f>Constants!$B$1/B15</f>
        <v>161982.66785453956</v>
      </c>
      <c r="H15">
        <f>E15*Constants!$B$3</f>
        <v>18000000</v>
      </c>
      <c r="J15" t="str">
        <f t="shared" si="0"/>
        <v>{161982, 18000000}</v>
      </c>
      <c r="K15" t="s">
        <v>20</v>
      </c>
      <c r="L15" t="str">
        <f>IF(D15,"", _xlfn.CONCAT("{", "80000000", ", ",  (C15-E15)*Constants!$B$3, "}") )</f>
        <v>{80000000, 2000000}</v>
      </c>
      <c r="M15" t="str">
        <f t="shared" si="1"/>
        <v xml:space="preserve">, </v>
      </c>
    </row>
    <row r="16" spans="1:13" x14ac:dyDescent="0.25">
      <c r="A16" t="s">
        <v>10</v>
      </c>
      <c r="B16">
        <f>VLOOKUP(A16,'Note Lookup Table'!$A$2:$B$9,2,FALSE)</f>
        <v>261.63</v>
      </c>
      <c r="C16">
        <v>1</v>
      </c>
      <c r="E16">
        <f>IF(D16,C16,C16*0.9)</f>
        <v>0.9</v>
      </c>
      <c r="G16" s="1">
        <f>Constants!$B$1/B16</f>
        <v>305775.33157512516</v>
      </c>
      <c r="H16">
        <f>E16*Constants!$B$3</f>
        <v>36000000</v>
      </c>
      <c r="J16" t="str">
        <f t="shared" si="0"/>
        <v>{305775, 36000000}</v>
      </c>
      <c r="K16" t="s">
        <v>20</v>
      </c>
      <c r="L16" t="str">
        <f>IF(D16,"", _xlfn.CONCAT("{", "80000000", ", ",  (C16-E16)*Constants!$B$3, "}") )</f>
        <v>{80000000, 4000000}</v>
      </c>
      <c r="M16" t="str">
        <f t="shared" si="1"/>
        <v xml:space="preserve">, </v>
      </c>
    </row>
    <row r="17" spans="1:13" x14ac:dyDescent="0.25">
      <c r="A17" t="s">
        <v>9</v>
      </c>
      <c r="B17">
        <f>VLOOKUP(A17,'Note Lookup Table'!$A$2:$B$9,2,FALSE)</f>
        <v>493.88</v>
      </c>
      <c r="C17">
        <v>1</v>
      </c>
      <c r="E17">
        <f>IF(D17,C17,C17*0.9)</f>
        <v>0.9</v>
      </c>
      <c r="G17" s="1">
        <f>Constants!$B$1/B17</f>
        <v>161982.66785453956</v>
      </c>
      <c r="H17">
        <f>E17*Constants!$B$3</f>
        <v>36000000</v>
      </c>
      <c r="J17" t="str">
        <f t="shared" si="0"/>
        <v>{161982, 36000000}</v>
      </c>
      <c r="K17" t="s">
        <v>20</v>
      </c>
      <c r="L17" t="str">
        <f>IF(D17,"", _xlfn.CONCAT("{", "80000000", ", ",  (C17-E17)*Constants!$B$3, "}") )</f>
        <v>{80000000, 4000000}</v>
      </c>
      <c r="M17" t="str">
        <f t="shared" si="1"/>
        <v xml:space="preserve">, </v>
      </c>
    </row>
    <row r="18" spans="1:13" x14ac:dyDescent="0.25">
      <c r="A18" t="s">
        <v>8</v>
      </c>
      <c r="B18">
        <f>VLOOKUP(A18,'Note Lookup Table'!$A$2:$B$9,2,FALSE)</f>
        <v>440</v>
      </c>
      <c r="C18">
        <v>1</v>
      </c>
      <c r="E18">
        <f>IF(D18,C18,C18*0.9)</f>
        <v>0.9</v>
      </c>
      <c r="G18" s="1">
        <f>Constants!$B$1/B18</f>
        <v>181818.18181818182</v>
      </c>
      <c r="H18">
        <f>E18*Constants!$B$3</f>
        <v>36000000</v>
      </c>
      <c r="J18" t="str">
        <f t="shared" si="0"/>
        <v>{181818, 36000000}</v>
      </c>
      <c r="K18" t="s">
        <v>20</v>
      </c>
      <c r="L18" t="str">
        <f>IF(D18,"", _xlfn.CONCAT("{", "80000000", ", ",  (C18-E18)*Constants!$B$3, "}") )</f>
        <v>{80000000, 4000000}</v>
      </c>
      <c r="M18" t="str">
        <f t="shared" si="1"/>
        <v xml:space="preserve">, </v>
      </c>
    </row>
    <row r="19" spans="1:13" x14ac:dyDescent="0.25">
      <c r="A19" t="s">
        <v>23</v>
      </c>
      <c r="B19">
        <f>VLOOKUP(A19,'Note Lookup Table'!$A$2:$B$9,2,FALSE)</f>
        <v>1</v>
      </c>
      <c r="C19">
        <v>1</v>
      </c>
      <c r="D19">
        <v>1</v>
      </c>
      <c r="E19">
        <f>IF(D19,C19,C19*0.9)</f>
        <v>1</v>
      </c>
      <c r="G19" s="1">
        <f>Constants!$B$1/B19</f>
        <v>80000000</v>
      </c>
      <c r="H19">
        <f>E19*Constants!$B$3</f>
        <v>40000000</v>
      </c>
      <c r="J19" t="str">
        <f t="shared" si="0"/>
        <v>{80000000, 40000000}</v>
      </c>
      <c r="K19" t="s">
        <v>20</v>
      </c>
      <c r="L19" t="str">
        <f>IF(D19,"", _xlfn.CONCAT("{", "80000000", ", ",  (C19-E19)*Constants!$B$3, "}") )</f>
        <v/>
      </c>
      <c r="M19" t="str">
        <f t="shared" si="1"/>
        <v/>
      </c>
    </row>
    <row r="20" spans="1:13" x14ac:dyDescent="0.25">
      <c r="A20" t="s">
        <v>8</v>
      </c>
      <c r="B20">
        <f>VLOOKUP(A20,'Note Lookup Table'!$A$2:$B$9,2,FALSE)</f>
        <v>440</v>
      </c>
      <c r="C20">
        <v>0.5</v>
      </c>
      <c r="E20">
        <f>IF(D20,C20,C20*0.9)</f>
        <v>0.45</v>
      </c>
      <c r="G20" s="1">
        <f>Constants!$B$1/B20</f>
        <v>181818.18181818182</v>
      </c>
      <c r="H20">
        <f>E20*Constants!$B$3</f>
        <v>18000000</v>
      </c>
      <c r="J20" t="str">
        <f t="shared" si="0"/>
        <v>{181818, 18000000}</v>
      </c>
      <c r="K20" t="s">
        <v>20</v>
      </c>
      <c r="L20" t="str">
        <f>IF(D20,"", _xlfn.CONCAT("{", "80000000", ", ",  (C20-E20)*Constants!$B$3, "}") )</f>
        <v>{80000000, 2000000}</v>
      </c>
      <c r="M20" t="str">
        <f t="shared" si="1"/>
        <v xml:space="preserve">, </v>
      </c>
    </row>
    <row r="21" spans="1:13" x14ac:dyDescent="0.25">
      <c r="A21" t="s">
        <v>9</v>
      </c>
      <c r="B21">
        <f>VLOOKUP(A21,'Note Lookup Table'!$A$2:$B$9,2,FALSE)</f>
        <v>493.88</v>
      </c>
      <c r="C21">
        <v>0.5</v>
      </c>
      <c r="E21">
        <f>IF(D21,C21,C21*0.9)</f>
        <v>0.45</v>
      </c>
      <c r="G21" s="1">
        <f>Constants!$B$1/B21</f>
        <v>161982.66785453956</v>
      </c>
      <c r="H21">
        <f>E21*Constants!$B$3</f>
        <v>18000000</v>
      </c>
      <c r="J21" t="str">
        <f t="shared" si="0"/>
        <v>{161982, 18000000}</v>
      </c>
      <c r="K21" t="s">
        <v>20</v>
      </c>
      <c r="L21" t="str">
        <f>IF(D21,"", _xlfn.CONCAT("{", "80000000", ", ",  (C21-E21)*Constants!$B$3, "}") )</f>
        <v>{80000000, 2000000}</v>
      </c>
      <c r="M21" t="str">
        <f t="shared" si="1"/>
        <v xml:space="preserve">, </v>
      </c>
    </row>
    <row r="22" spans="1:13" x14ac:dyDescent="0.25">
      <c r="A22" t="s">
        <v>4</v>
      </c>
      <c r="B22">
        <f>VLOOKUP(A22,'Note Lookup Table'!$A$2:$B$9,2,FALSE)</f>
        <v>392</v>
      </c>
      <c r="C22">
        <v>1</v>
      </c>
      <c r="D22">
        <v>1</v>
      </c>
      <c r="E22">
        <f>IF(D22,C22,C22*0.9)</f>
        <v>1</v>
      </c>
      <c r="G22" s="1">
        <f>Constants!$B$1/B22</f>
        <v>204081.63265306121</v>
      </c>
      <c r="H22">
        <f>E22*Constants!$B$3</f>
        <v>40000000</v>
      </c>
      <c r="J22" t="str">
        <f t="shared" si="0"/>
        <v>{204081, 40000000}</v>
      </c>
      <c r="K22" t="s">
        <v>20</v>
      </c>
      <c r="L22" t="str">
        <f>IF(D22,"", _xlfn.CONCAT("{", "80000000", ", ",  (C22-E22)*Constants!$B$3, "}") )</f>
        <v/>
      </c>
      <c r="M22" t="str">
        <f t="shared" si="1"/>
        <v/>
      </c>
    </row>
    <row r="23" spans="1:13" x14ac:dyDescent="0.25">
      <c r="A23" t="s">
        <v>4</v>
      </c>
      <c r="B23">
        <f>VLOOKUP(A23,'Note Lookup Table'!$A$2:$B$9,2,FALSE)</f>
        <v>392</v>
      </c>
      <c r="C23">
        <v>0.5</v>
      </c>
      <c r="E23">
        <f>IF(D23,C23,C23*0.9)</f>
        <v>0.45</v>
      </c>
      <c r="G23" s="1">
        <f>Constants!$B$1/B23</f>
        <v>204081.63265306121</v>
      </c>
      <c r="H23">
        <f>E23*Constants!$B$3</f>
        <v>18000000</v>
      </c>
      <c r="J23" t="str">
        <f t="shared" si="0"/>
        <v>{204081, 18000000}</v>
      </c>
      <c r="K23" t="s">
        <v>20</v>
      </c>
      <c r="L23" t="str">
        <f>IF(D23,"", _xlfn.CONCAT("{", "80000000", ", ",  (C23-E23)*Constants!$B$3, "}") )</f>
        <v>{80000000, 2000000}</v>
      </c>
      <c r="M23" t="str">
        <f t="shared" si="1"/>
        <v xml:space="preserve">, </v>
      </c>
    </row>
    <row r="24" spans="1:13" x14ac:dyDescent="0.25">
      <c r="A24" t="s">
        <v>9</v>
      </c>
      <c r="B24">
        <f>VLOOKUP(A24,'Note Lookup Table'!$A$2:$B$9,2,FALSE)</f>
        <v>493.88</v>
      </c>
      <c r="C24">
        <v>0.5</v>
      </c>
      <c r="E24">
        <f>IF(D24,C24,C24*0.9)</f>
        <v>0.45</v>
      </c>
      <c r="G24" s="1">
        <f>Constants!$B$1/B24</f>
        <v>161982.66785453956</v>
      </c>
      <c r="H24">
        <f>E24*Constants!$B$3</f>
        <v>18000000</v>
      </c>
      <c r="J24" t="str">
        <f t="shared" si="0"/>
        <v>{161982, 18000000}</v>
      </c>
      <c r="K24" t="s">
        <v>20</v>
      </c>
      <c r="L24" t="str">
        <f>IF(D24,"", _xlfn.CONCAT("{", "80000000", ", ",  (C24-E24)*Constants!$B$3, "}") )</f>
        <v>{80000000, 2000000}</v>
      </c>
      <c r="M24" t="str">
        <f t="shared" si="1"/>
        <v xml:space="preserve">, </v>
      </c>
    </row>
    <row r="25" spans="1:13" x14ac:dyDescent="0.25">
      <c r="A25" t="s">
        <v>8</v>
      </c>
      <c r="B25">
        <f>VLOOKUP(A25,'Note Lookup Table'!$A$2:$B$9,2,FALSE)</f>
        <v>440</v>
      </c>
      <c r="C25">
        <v>2</v>
      </c>
      <c r="E25">
        <f>IF(D25,C25,C25*0.9)</f>
        <v>1.8</v>
      </c>
      <c r="G25" s="1">
        <f>Constants!$B$1/B25</f>
        <v>181818.18181818182</v>
      </c>
      <c r="H25">
        <f>E25*Constants!$B$3</f>
        <v>72000000</v>
      </c>
      <c r="J25" t="str">
        <f t="shared" si="0"/>
        <v>{181818, 72000000}</v>
      </c>
      <c r="K25" t="s">
        <v>20</v>
      </c>
      <c r="L25" t="str">
        <f>IF(D25,"", _xlfn.CONCAT("{", "80000000", ", ",  (C25-E25)*Constants!$B$3, "}") )</f>
        <v>{80000000, 8000000}</v>
      </c>
      <c r="M25" t="str">
        <f t="shared" si="1"/>
        <v xml:space="preserve">, </v>
      </c>
    </row>
    <row r="26" spans="1:13" x14ac:dyDescent="0.25">
      <c r="A26" t="s">
        <v>23</v>
      </c>
      <c r="B26">
        <f>VLOOKUP(A26,'Note Lookup Table'!$A$2:$B$9,2,FALSE)</f>
        <v>1</v>
      </c>
      <c r="C26">
        <v>1</v>
      </c>
      <c r="D26">
        <v>1</v>
      </c>
      <c r="E26">
        <f>IF(D26,C26,C26*0.9)</f>
        <v>1</v>
      </c>
      <c r="G26" s="1">
        <f>Constants!$B$1/B26</f>
        <v>80000000</v>
      </c>
      <c r="H26">
        <f>E26*Constants!$B$3</f>
        <v>40000000</v>
      </c>
      <c r="J26" t="str">
        <f t="shared" si="0"/>
        <v>{80000000, 40000000}</v>
      </c>
      <c r="K26" t="s">
        <v>20</v>
      </c>
      <c r="L26" t="str">
        <f>IF(D26,"", _xlfn.CONCAT("{", "80000000", ", ",  (C26-E26)*Constants!$B$3, "}") )</f>
        <v/>
      </c>
      <c r="M26" t="str">
        <f t="shared" si="1"/>
        <v/>
      </c>
    </row>
    <row r="27" spans="1:13" x14ac:dyDescent="0.25">
      <c r="A27" t="s">
        <v>8</v>
      </c>
      <c r="B27">
        <f>VLOOKUP(A27,'Note Lookup Table'!$A$2:$B$9,2,FALSE)</f>
        <v>440</v>
      </c>
      <c r="C27">
        <v>0.33</v>
      </c>
      <c r="D27">
        <v>1</v>
      </c>
      <c r="E27">
        <f>IF(D27,C27,C27*0.9)</f>
        <v>0.33</v>
      </c>
      <c r="G27" s="1">
        <f>Constants!$B$1/B27</f>
        <v>181818.18181818182</v>
      </c>
      <c r="H27">
        <f>E27*Constants!$B$3</f>
        <v>13200000</v>
      </c>
      <c r="J27" t="str">
        <f t="shared" si="0"/>
        <v>{181818, 13200000}</v>
      </c>
      <c r="K27" t="s">
        <v>20</v>
      </c>
      <c r="L27" t="str">
        <f>IF(D27,"", _xlfn.CONCAT("{", "80000000", ", ",  (C27-E27)*Constants!$B$3, "}") )</f>
        <v/>
      </c>
      <c r="M27" t="str">
        <f t="shared" si="1"/>
        <v/>
      </c>
    </row>
    <row r="28" spans="1:13" x14ac:dyDescent="0.25">
      <c r="A28" t="s">
        <v>9</v>
      </c>
      <c r="B28">
        <f>VLOOKUP(A28,'Note Lookup Table'!$A$2:$B$9,2,FALSE)</f>
        <v>493.88</v>
      </c>
      <c r="C28">
        <v>0.33</v>
      </c>
      <c r="D28">
        <v>1</v>
      </c>
      <c r="E28">
        <f>IF(D28,C28,C28*0.9)</f>
        <v>0.33</v>
      </c>
      <c r="G28" s="1">
        <f>Constants!$B$1/B28</f>
        <v>161982.66785453956</v>
      </c>
      <c r="H28">
        <f>E28*Constants!$B$3</f>
        <v>13200000</v>
      </c>
      <c r="J28" t="str">
        <f t="shared" si="0"/>
        <v>{161982, 13200000}</v>
      </c>
      <c r="K28" t="s">
        <v>20</v>
      </c>
      <c r="L28" t="str">
        <f>IF(D28,"", _xlfn.CONCAT("{", "80000000", ", ",  (C28-E28)*Constants!$B$3, "}") )</f>
        <v/>
      </c>
      <c r="M28" t="str">
        <f t="shared" si="1"/>
        <v/>
      </c>
    </row>
    <row r="29" spans="1:13" x14ac:dyDescent="0.25">
      <c r="A29" t="s">
        <v>4</v>
      </c>
      <c r="B29">
        <f>VLOOKUP(A29,'Note Lookup Table'!$A$2:$B$9,2,FALSE)</f>
        <v>392</v>
      </c>
      <c r="C29">
        <v>0.33</v>
      </c>
      <c r="E29">
        <f>IF(D29,C29,C29*0.9)</f>
        <v>0.29700000000000004</v>
      </c>
      <c r="G29" s="1">
        <f>Constants!$B$1/B29</f>
        <v>204081.63265306121</v>
      </c>
      <c r="H29">
        <f>E29*Constants!$B$3</f>
        <v>11880000.000000002</v>
      </c>
      <c r="J29" t="str">
        <f t="shared" si="0"/>
        <v>{204081, 11880000}</v>
      </c>
      <c r="K29" t="s">
        <v>20</v>
      </c>
      <c r="L29" t="str">
        <f>IF(D29,"", _xlfn.CONCAT("{", "80000000", ", ",  (C29-E29)*Constants!$B$3, "}") )</f>
        <v>{80000000, 1320000}</v>
      </c>
      <c r="M29" t="str">
        <f t="shared" si="1"/>
        <v xml:space="preserve">, </v>
      </c>
    </row>
    <row r="30" spans="1:13" x14ac:dyDescent="0.25">
      <c r="A30" t="s">
        <v>8</v>
      </c>
      <c r="B30">
        <f>VLOOKUP(A30,'Note Lookup Table'!$A$2:$B$9,2,FALSE)</f>
        <v>440</v>
      </c>
      <c r="C30">
        <v>0.5</v>
      </c>
      <c r="E30">
        <f>IF(D30,C30,C30*0.9)</f>
        <v>0.45</v>
      </c>
      <c r="G30" s="1">
        <f>Constants!$B$1/B30</f>
        <v>181818.18181818182</v>
      </c>
      <c r="H30">
        <f>E30*Constants!$B$3</f>
        <v>18000000</v>
      </c>
      <c r="J30" t="str">
        <f t="shared" si="0"/>
        <v>{181818, 18000000}</v>
      </c>
      <c r="K30" t="s">
        <v>20</v>
      </c>
      <c r="L30" t="str">
        <f>IF(D30,"", _xlfn.CONCAT("{", "80000000", ", ",  (C30-E30)*Constants!$B$3, "}") )</f>
        <v>{80000000, 2000000}</v>
      </c>
      <c r="M30" t="str">
        <f t="shared" si="1"/>
        <v xml:space="preserve">, </v>
      </c>
    </row>
    <row r="31" spans="1:13" x14ac:dyDescent="0.25">
      <c r="A31" t="s">
        <v>9</v>
      </c>
      <c r="B31">
        <f>VLOOKUP(A31,'Note Lookup Table'!$A$2:$B$9,2,FALSE)</f>
        <v>493.88</v>
      </c>
      <c r="C31">
        <v>0.5</v>
      </c>
      <c r="E31">
        <f>IF(D31,C31,C31*0.9)</f>
        <v>0.45</v>
      </c>
      <c r="G31" s="1">
        <f>Constants!$B$1/B31</f>
        <v>161982.66785453956</v>
      </c>
      <c r="H31">
        <f>E31*Constants!$B$3</f>
        <v>18000000</v>
      </c>
      <c r="J31" t="str">
        <f t="shared" si="0"/>
        <v>{161982, 18000000}</v>
      </c>
      <c r="K31" t="s">
        <v>20</v>
      </c>
      <c r="L31" t="str">
        <f>IF(D31,"", _xlfn.CONCAT("{", "80000000", ", ",  (C31-E31)*Constants!$B$3, "}") )</f>
        <v>{80000000, 2000000}</v>
      </c>
      <c r="M31" t="str">
        <f t="shared" si="1"/>
        <v xml:space="preserve">, </v>
      </c>
    </row>
    <row r="32" spans="1:13" x14ac:dyDescent="0.25">
      <c r="A32" t="s">
        <v>10</v>
      </c>
      <c r="B32">
        <f>VLOOKUP(A32,'Note Lookup Table'!$A$2:$B$9,2,FALSE)</f>
        <v>261.63</v>
      </c>
      <c r="C32">
        <v>1</v>
      </c>
      <c r="E32">
        <f>IF(D32,C32,C32*0.9)</f>
        <v>0.9</v>
      </c>
      <c r="G32" s="1">
        <f>Constants!$B$1/B32</f>
        <v>305775.33157512516</v>
      </c>
      <c r="H32">
        <f>E32*Constants!$B$3</f>
        <v>36000000</v>
      </c>
      <c r="J32" t="str">
        <f t="shared" si="0"/>
        <v>{305775, 36000000}</v>
      </c>
      <c r="K32" t="s">
        <v>20</v>
      </c>
      <c r="L32" t="str">
        <f>IF(D32,"", _xlfn.CONCAT("{", "80000000", ", ",  (C32-E32)*Constants!$B$3, "}") )</f>
        <v>{80000000, 4000000}</v>
      </c>
      <c r="M32" t="str">
        <f t="shared" si="1"/>
        <v xml:space="preserve">, </v>
      </c>
    </row>
    <row r="33" spans="1:13" x14ac:dyDescent="0.25">
      <c r="A33" t="s">
        <v>9</v>
      </c>
      <c r="B33">
        <f>VLOOKUP(A33,'Note Lookup Table'!$A$2:$B$9,2,FALSE)</f>
        <v>493.88</v>
      </c>
      <c r="C33">
        <v>1</v>
      </c>
      <c r="E33">
        <f>IF(D33,C33,C33*0.9)</f>
        <v>0.9</v>
      </c>
      <c r="G33" s="1">
        <f>Constants!$B$1/B33</f>
        <v>161982.66785453956</v>
      </c>
      <c r="H33">
        <f>E33*Constants!$B$3</f>
        <v>36000000</v>
      </c>
      <c r="J33" t="str">
        <f t="shared" si="0"/>
        <v>{161982, 36000000}</v>
      </c>
      <c r="K33" t="s">
        <v>20</v>
      </c>
      <c r="L33" t="str">
        <f>IF(D33,"", _xlfn.CONCAT("{", "80000000", ", ",  (C33-E33)*Constants!$B$3, "}") )</f>
        <v>{80000000, 4000000}</v>
      </c>
      <c r="M33" t="str">
        <f t="shared" si="1"/>
        <v xml:space="preserve">, </v>
      </c>
    </row>
    <row r="34" spans="1:13" x14ac:dyDescent="0.25">
      <c r="A34" t="s">
        <v>8</v>
      </c>
      <c r="B34">
        <f>VLOOKUP(A34,'Note Lookup Table'!$A$2:$B$9,2,FALSE)</f>
        <v>440</v>
      </c>
      <c r="C34">
        <v>1</v>
      </c>
      <c r="E34">
        <f>IF(D34,C34,C34*0.9)</f>
        <v>0.9</v>
      </c>
      <c r="G34" s="1">
        <f>Constants!$B$1/B34</f>
        <v>181818.18181818182</v>
      </c>
      <c r="H34">
        <f>E34*Constants!$B$3</f>
        <v>36000000</v>
      </c>
      <c r="J34" t="str">
        <f t="shared" si="0"/>
        <v>{181818, 36000000}</v>
      </c>
      <c r="K34" t="s">
        <v>20</v>
      </c>
      <c r="L34" t="str">
        <f>IF(D34,"", _xlfn.CONCAT("{", "80000000", ", ",  (C34-E34)*Constants!$B$3, "}") )</f>
        <v>{80000000, 4000000}</v>
      </c>
    </row>
    <row r="35" spans="1:13" x14ac:dyDescent="0.25">
      <c r="G35" s="1"/>
      <c r="J35" t="s">
        <v>24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16</v>
      </c>
      <c r="B1" t="s">
        <v>15</v>
      </c>
    </row>
    <row r="2" spans="1:2" x14ac:dyDescent="0.25">
      <c r="A2" t="s">
        <v>10</v>
      </c>
      <c r="B2">
        <v>261.63</v>
      </c>
    </row>
    <row r="3" spans="1:2" x14ac:dyDescent="0.25">
      <c r="A3" t="s">
        <v>5</v>
      </c>
      <c r="B3">
        <v>293.66000000000003</v>
      </c>
    </row>
    <row r="4" spans="1:2" x14ac:dyDescent="0.25">
      <c r="A4" t="s">
        <v>6</v>
      </c>
      <c r="B4">
        <v>329.63</v>
      </c>
    </row>
    <row r="5" spans="1:2" x14ac:dyDescent="0.25">
      <c r="A5" t="s">
        <v>7</v>
      </c>
      <c r="B5">
        <v>349.23</v>
      </c>
    </row>
    <row r="6" spans="1:2" x14ac:dyDescent="0.25">
      <c r="A6" t="s">
        <v>4</v>
      </c>
      <c r="B6">
        <v>392</v>
      </c>
    </row>
    <row r="7" spans="1:2" x14ac:dyDescent="0.25">
      <c r="A7" t="s">
        <v>8</v>
      </c>
      <c r="B7">
        <v>440</v>
      </c>
    </row>
    <row r="8" spans="1:2" x14ac:dyDescent="0.25">
      <c r="A8" t="s">
        <v>9</v>
      </c>
      <c r="B8">
        <v>493.88</v>
      </c>
    </row>
    <row r="9" spans="1:2" x14ac:dyDescent="0.25">
      <c r="A9" t="s">
        <v>23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Melody</vt:lpstr>
      <vt:lpstr>Stoccato3</vt:lpstr>
      <vt:lpstr>Stoccato2</vt:lpstr>
      <vt:lpstr>Stoccato1</vt:lpstr>
      <vt:lpstr>Allegro</vt:lpstr>
      <vt:lpstr>Counter Melody</vt:lpstr>
      <vt:lpstr>Note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Lynch</dc:creator>
  <cp:lastModifiedBy>Andrew Lynch</cp:lastModifiedBy>
  <dcterms:created xsi:type="dcterms:W3CDTF">2017-02-21T18:23:26Z</dcterms:created>
  <dcterms:modified xsi:type="dcterms:W3CDTF">2017-02-21T20:45:44Z</dcterms:modified>
</cp:coreProperties>
</file>