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Lenovo\Desktop\lyndon\"/>
    </mc:Choice>
  </mc:AlternateContent>
  <xr:revisionPtr revIDLastSave="0" documentId="13_ncr:1_{136610BF-7F7C-42BB-959B-8B16BB3842E1}" xr6:coauthVersionLast="47" xr6:coauthVersionMax="47" xr10:uidLastSave="{00000000-0000-0000-0000-000000000000}"/>
  <bookViews>
    <workbookView xWindow="-120" yWindow="-120" windowWidth="20730" windowHeight="11040" firstSheet="2" activeTab="3" xr2:uid="{3C1EECD2-C862-495E-B4A8-B6B54B2BD527}"/>
  </bookViews>
  <sheets>
    <sheet name="Raw Data" sheetId="2" r:id="rId1"/>
    <sheet name="Clean Table Data" sheetId="5" r:id="rId2"/>
    <sheet name="TableDataForAnalysis" sheetId="9" r:id="rId3"/>
    <sheet name="Analysis" sheetId="8" r:id="rId4"/>
    <sheet name="Charts" sheetId="13" r:id="rId5"/>
    <sheet name="Conclusion" sheetId="10" r:id="rId6"/>
  </sheets>
  <definedNames>
    <definedName name="ExternalData_1" localSheetId="0" hidden="1">'Raw Data'!$A$1:$S$119</definedName>
    <definedName name="_xlnm.Print_Area" localSheetId="3">Analysis!$A$1:$X$65</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6" i="8" l="1"/>
  <c r="T7" i="8"/>
  <c r="T8" i="8"/>
  <c r="T9" i="8"/>
  <c r="T10" i="8"/>
  <c r="T11" i="8"/>
  <c r="T12" i="8"/>
  <c r="T13" i="8"/>
  <c r="T14" i="8"/>
  <c r="T5" i="8"/>
  <c r="S5" i="8" s="1" a="1"/>
  <c r="S5" i="8" s="1"/>
  <c r="S6" i="8" l="1" a="1"/>
  <c r="S6" i="8" s="1"/>
  <c r="S7" i="8" s="1" a="1"/>
  <c r="S7" i="8" s="1"/>
  <c r="S8" i="8" l="1" a="1"/>
  <c r="S8" i="8" s="1"/>
  <c r="S9" i="8" s="1" a="1"/>
  <c r="S9" i="8" s="1"/>
  <c r="S10" i="8" l="1" a="1"/>
  <c r="S10" i="8" s="1"/>
  <c r="S11" i="8" s="1" a="1"/>
  <c r="S11" i="8" s="1"/>
  <c r="S12" i="8" l="1" a="1"/>
  <c r="S12" i="8" s="1"/>
  <c r="S13" i="8" s="1" a="1"/>
  <c r="S13" i="8" s="1"/>
  <c r="S14" i="8" s="1" a="1"/>
  <c r="S14" i="8" s="1"/>
  <c r="F8" i="8" l="1"/>
  <c r="J19" i="8" l="1"/>
  <c r="K19" i="8" s="1"/>
  <c r="J20" i="8"/>
  <c r="K20" i="8" s="1"/>
  <c r="J21" i="8"/>
  <c r="K21" i="8" s="1"/>
  <c r="J10" i="8"/>
  <c r="J11" i="8"/>
  <c r="J12" i="8"/>
  <c r="J13" i="8"/>
  <c r="J14" i="8"/>
  <c r="J15" i="8"/>
  <c r="J16" i="8"/>
  <c r="J17" i="8"/>
  <c r="J18" i="8"/>
  <c r="J9" i="8"/>
  <c r="K9" i="8" s="1"/>
  <c r="F7" i="8"/>
  <c r="C10" i="8"/>
  <c r="C9" i="8"/>
  <c r="C7" i="8"/>
  <c r="C8" i="8"/>
  <c r="L48" i="8"/>
  <c r="L49" i="8"/>
  <c r="L50" i="8"/>
  <c r="L51" i="8"/>
  <c r="L52" i="8"/>
  <c r="L53" i="8"/>
  <c r="L54" i="8"/>
  <c r="L55" i="8"/>
  <c r="L56" i="8"/>
  <c r="L47" i="8"/>
  <c r="K47" i="8" s="1" a="1"/>
  <c r="K47" i="8" s="1"/>
  <c r="M47" i="8" s="1"/>
  <c r="U34" i="8"/>
  <c r="U35" i="8"/>
  <c r="U36" i="8"/>
  <c r="U37" i="8"/>
  <c r="U38" i="8"/>
  <c r="U39" i="8"/>
  <c r="U40" i="8"/>
  <c r="U41" i="8"/>
  <c r="U42" i="8"/>
  <c r="U33" i="8"/>
  <c r="T33" i="8" s="1" a="1"/>
  <c r="T33" i="8" s="1"/>
  <c r="U20" i="8"/>
  <c r="U21" i="8"/>
  <c r="U22" i="8"/>
  <c r="U23" i="8"/>
  <c r="U24" i="8"/>
  <c r="U25" i="8"/>
  <c r="U26" i="8"/>
  <c r="U27" i="8"/>
  <c r="U28" i="8"/>
  <c r="U19" i="8"/>
  <c r="T19" i="8" s="1" a="1"/>
  <c r="T19" i="8" s="1"/>
  <c r="D41" i="8"/>
  <c r="D42" i="8"/>
  <c r="D43" i="8"/>
  <c r="D44" i="8"/>
  <c r="D45" i="8"/>
  <c r="D46" i="8"/>
  <c r="D47" i="8"/>
  <c r="D48" i="8"/>
  <c r="D49" i="8"/>
  <c r="D50" i="8"/>
  <c r="D51" i="8"/>
  <c r="D52" i="8"/>
  <c r="D53" i="8"/>
  <c r="D40" i="8"/>
  <c r="C40" i="8" s="1" a="1"/>
  <c r="C40" i="8" s="1"/>
  <c r="E40" i="8" s="1"/>
  <c r="X6" i="8"/>
  <c r="X7" i="8"/>
  <c r="X8" i="8"/>
  <c r="X9" i="8"/>
  <c r="X10" i="8"/>
  <c r="X11" i="8"/>
  <c r="X12" i="8"/>
  <c r="X13" i="8"/>
  <c r="X14" i="8"/>
  <c r="X5" i="8"/>
  <c r="W5" i="8" s="1" a="1"/>
  <c r="W5" i="8" s="1"/>
  <c r="I9" i="8" l="1" a="1"/>
  <c r="I9" i="8" s="1"/>
  <c r="I10" i="8" s="1" a="1"/>
  <c r="I10" i="8" s="1"/>
  <c r="T34" i="8" a="1"/>
  <c r="T34" i="8" s="1"/>
  <c r="T35" i="8" s="1" a="1"/>
  <c r="T35" i="8" s="1"/>
  <c r="K48" i="8" a="1"/>
  <c r="K48" i="8" s="1"/>
  <c r="K49" i="8" s="1" a="1"/>
  <c r="K49" i="8" s="1"/>
  <c r="N47" i="8"/>
  <c r="O47" i="8" s="1"/>
  <c r="W6" i="8" a="1"/>
  <c r="W6" i="8" s="1"/>
  <c r="W7" i="8" s="1" a="1"/>
  <c r="W7" i="8" s="1"/>
  <c r="W8" i="8" s="1" a="1"/>
  <c r="W8" i="8" s="1"/>
  <c r="T20" i="8" a="1"/>
  <c r="T20" i="8" s="1"/>
  <c r="T21" i="8" s="1" a="1"/>
  <c r="T21" i="8" s="1"/>
  <c r="T22" i="8" s="1" a="1"/>
  <c r="T22" i="8" s="1"/>
  <c r="C41" i="8" a="1"/>
  <c r="C41" i="8" s="1"/>
  <c r="L35" i="8"/>
  <c r="L36" i="8"/>
  <c r="L37" i="8"/>
  <c r="L38" i="8"/>
  <c r="L39" i="8"/>
  <c r="L40" i="8"/>
  <c r="L41" i="8"/>
  <c r="L42" i="8"/>
  <c r="L34" i="8"/>
  <c r="L33" i="8"/>
  <c r="K33" i="8" s="1" a="1"/>
  <c r="K33" i="8" s="1"/>
  <c r="M33" i="8" s="1"/>
  <c r="N33" i="8" s="1"/>
  <c r="K10" i="8"/>
  <c r="K12" i="8"/>
  <c r="K16" i="8"/>
  <c r="K18" i="8"/>
  <c r="F15" i="8"/>
  <c r="F18" i="8"/>
  <c r="F17" i="8"/>
  <c r="F14" i="8"/>
  <c r="M9" i="8" l="1"/>
  <c r="I11" i="8" a="1"/>
  <c r="I11" i="8" s="1"/>
  <c r="N11" i="8" s="1"/>
  <c r="F19" i="8"/>
  <c r="F20" i="8"/>
  <c r="M48" i="8"/>
  <c r="N48" i="8"/>
  <c r="M49" i="8"/>
  <c r="N49" i="8"/>
  <c r="K50" i="8" a="1"/>
  <c r="K50" i="8" s="1"/>
  <c r="T36" i="8" a="1"/>
  <c r="T36" i="8" s="1"/>
  <c r="T37" i="8" s="1" a="1"/>
  <c r="T37" i="8" s="1"/>
  <c r="C42" i="8" a="1"/>
  <c r="C42" i="8" s="1"/>
  <c r="E41" i="8"/>
  <c r="T23" i="8" a="1"/>
  <c r="T23" i="8" s="1"/>
  <c r="W9" i="8" a="1"/>
  <c r="W9" i="8" s="1"/>
  <c r="K34" i="8" a="1"/>
  <c r="K34" i="8" s="1"/>
  <c r="M34" i="8" s="1"/>
  <c r="N34" i="8" s="1"/>
  <c r="K14" i="8"/>
  <c r="M10" i="8"/>
  <c r="K13" i="8"/>
  <c r="K17" i="8"/>
  <c r="N9" i="8"/>
  <c r="K15" i="8"/>
  <c r="K11" i="8"/>
  <c r="O9" i="8"/>
  <c r="L9" i="8"/>
  <c r="F16" i="8"/>
  <c r="L11" i="8" l="1"/>
  <c r="M11" i="8"/>
  <c r="I12" i="8" a="1"/>
  <c r="I12" i="8" s="1"/>
  <c r="M12" i="8" s="1"/>
  <c r="O11" i="8"/>
  <c r="C17" i="8"/>
  <c r="O49" i="8"/>
  <c r="K51" i="8" a="1"/>
  <c r="K51" i="8" s="1"/>
  <c r="K52" i="8" s="1" a="1"/>
  <c r="K52" i="8" s="1"/>
  <c r="N50" i="8"/>
  <c r="M50" i="8"/>
  <c r="O48" i="8"/>
  <c r="T38" i="8" a="1"/>
  <c r="T38" i="8" s="1"/>
  <c r="C43" i="8" a="1"/>
  <c r="C43" i="8" s="1"/>
  <c r="E42" i="8"/>
  <c r="T24" i="8" a="1"/>
  <c r="T24" i="8" s="1"/>
  <c r="W10" i="8" a="1"/>
  <c r="W10" i="8" s="1"/>
  <c r="W11" i="8" s="1" a="1"/>
  <c r="W11" i="8" s="1"/>
  <c r="K35" i="8" a="1"/>
  <c r="K35" i="8" s="1"/>
  <c r="L10" i="8"/>
  <c r="N10" i="8"/>
  <c r="O10" i="8"/>
  <c r="P11" i="8"/>
  <c r="P9" i="8"/>
  <c r="O12" i="8" l="1"/>
  <c r="N12" i="8"/>
  <c r="I13" i="8" a="1"/>
  <c r="I13" i="8" s="1"/>
  <c r="L12" i="8"/>
  <c r="O50" i="8"/>
  <c r="K53" i="8" a="1"/>
  <c r="K53" i="8" s="1"/>
  <c r="K54" i="8" s="1" a="1"/>
  <c r="K54" i="8" s="1"/>
  <c r="M52" i="8"/>
  <c r="N52" i="8"/>
  <c r="N51" i="8"/>
  <c r="M51" i="8"/>
  <c r="T39" i="8" a="1"/>
  <c r="T39" i="8" s="1"/>
  <c r="T40" i="8" s="1" a="1"/>
  <c r="T40" i="8" s="1"/>
  <c r="E43" i="8"/>
  <c r="C44" i="8" a="1"/>
  <c r="C44" i="8" s="1"/>
  <c r="T25" i="8" a="1"/>
  <c r="T25" i="8" s="1"/>
  <c r="P10" i="8"/>
  <c r="W12" i="8" a="1"/>
  <c r="W12" i="8" s="1"/>
  <c r="W13" i="8" s="1" a="1"/>
  <c r="W13" i="8" s="1"/>
  <c r="W14" i="8" s="1" a="1"/>
  <c r="W14" i="8" s="1"/>
  <c r="K36" i="8" a="1"/>
  <c r="K36" i="8" s="1"/>
  <c r="M36" i="8" s="1"/>
  <c r="N36" i="8" s="1"/>
  <c r="M35" i="8"/>
  <c r="N35" i="8" s="1"/>
  <c r="O51" i="8" l="1"/>
  <c r="P12" i="8"/>
  <c r="M13" i="8"/>
  <c r="L13" i="8"/>
  <c r="O13" i="8"/>
  <c r="I14" i="8" a="1"/>
  <c r="I14" i="8" s="1"/>
  <c r="N13" i="8"/>
  <c r="O52" i="8"/>
  <c r="K55" i="8" a="1"/>
  <c r="K55" i="8" s="1"/>
  <c r="K56" i="8" s="1" a="1"/>
  <c r="K56" i="8" s="1"/>
  <c r="N54" i="8"/>
  <c r="M54" i="8"/>
  <c r="M53" i="8"/>
  <c r="N53" i="8"/>
  <c r="T41" i="8" a="1"/>
  <c r="T41" i="8" s="1"/>
  <c r="T42" i="8" s="1" a="1"/>
  <c r="T42" i="8" s="1"/>
  <c r="C45" i="8" a="1"/>
  <c r="C45" i="8" s="1"/>
  <c r="E44" i="8"/>
  <c r="T26" i="8" a="1"/>
  <c r="T26" i="8" s="1"/>
  <c r="T27" i="8" s="1" a="1"/>
  <c r="T27" i="8" s="1"/>
  <c r="K37" i="8" a="1"/>
  <c r="K37" i="8" s="1"/>
  <c r="M37" i="8" s="1"/>
  <c r="N37" i="8" s="1"/>
  <c r="P13" i="8" l="1"/>
  <c r="M14" i="8"/>
  <c r="L14" i="8"/>
  <c r="N14" i="8"/>
  <c r="O14" i="8"/>
  <c r="I15" i="8" a="1"/>
  <c r="I15" i="8" s="1"/>
  <c r="O54" i="8"/>
  <c r="O53" i="8"/>
  <c r="M56" i="8"/>
  <c r="N56" i="8"/>
  <c r="N55" i="8"/>
  <c r="M55" i="8"/>
  <c r="C46" i="8" a="1"/>
  <c r="C46" i="8" s="1"/>
  <c r="E45" i="8"/>
  <c r="T28" i="8" a="1"/>
  <c r="T28" i="8" s="1"/>
  <c r="K38" i="8" a="1"/>
  <c r="K38" i="8" s="1"/>
  <c r="M38" i="8" s="1"/>
  <c r="N38" i="8" s="1"/>
  <c r="P14" i="8" l="1"/>
  <c r="N15" i="8"/>
  <c r="M15" i="8"/>
  <c r="O15" i="8"/>
  <c r="L15" i="8"/>
  <c r="I16" i="8" a="1"/>
  <c r="I16" i="8" s="1"/>
  <c r="O55" i="8"/>
  <c r="O56" i="8"/>
  <c r="E46" i="8"/>
  <c r="C47" i="8" a="1"/>
  <c r="C47" i="8" s="1"/>
  <c r="E47" i="8" s="1"/>
  <c r="K39" i="8" a="1"/>
  <c r="K39" i="8" s="1"/>
  <c r="L16" i="8" l="1"/>
  <c r="M16" i="8"/>
  <c r="N16" i="8"/>
  <c r="O16" i="8"/>
  <c r="P15" i="8"/>
  <c r="I17" i="8" a="1"/>
  <c r="I17" i="8" s="1"/>
  <c r="C48" i="8" a="1"/>
  <c r="C48" i="8" s="1"/>
  <c r="K40" i="8" a="1"/>
  <c r="K40" i="8" s="1"/>
  <c r="M39" i="8"/>
  <c r="N39" i="8" s="1"/>
  <c r="P16" i="8" l="1"/>
  <c r="M17" i="8"/>
  <c r="L17" i="8"/>
  <c r="N17" i="8"/>
  <c r="O17" i="8"/>
  <c r="I18" i="8" a="1"/>
  <c r="I18" i="8" s="1"/>
  <c r="C49" i="8" a="1"/>
  <c r="C49" i="8" s="1"/>
  <c r="E49" i="8" s="1"/>
  <c r="E48" i="8"/>
  <c r="K41" i="8" a="1"/>
  <c r="K41" i="8" s="1"/>
  <c r="M41" i="8" s="1"/>
  <c r="N41" i="8" s="1"/>
  <c r="M40" i="8"/>
  <c r="N40" i="8" s="1"/>
  <c r="P17" i="8" l="1"/>
  <c r="M18" i="8"/>
  <c r="N18" i="8"/>
  <c r="L18" i="8"/>
  <c r="O18" i="8"/>
  <c r="I19" i="8" a="1"/>
  <c r="I19" i="8" s="1"/>
  <c r="C50" i="8" a="1"/>
  <c r="C50" i="8" s="1"/>
  <c r="K42" i="8" a="1"/>
  <c r="K42" i="8" s="1"/>
  <c r="M42" i="8" s="1"/>
  <c r="N42" i="8" s="1"/>
  <c r="P18" i="8" l="1"/>
  <c r="I20" i="8" a="1"/>
  <c r="I20" i="8" s="1"/>
  <c r="N19" i="8"/>
  <c r="L19" i="8"/>
  <c r="O19" i="8"/>
  <c r="M19" i="8"/>
  <c r="C51" i="8" a="1"/>
  <c r="C51" i="8" s="1"/>
  <c r="E50" i="8"/>
  <c r="P19" i="8" l="1"/>
  <c r="I21" i="8" a="1"/>
  <c r="I21" i="8" s="1"/>
  <c r="N20" i="8"/>
  <c r="L20" i="8"/>
  <c r="O20" i="8"/>
  <c r="M20" i="8"/>
  <c r="C52" i="8" a="1"/>
  <c r="C52" i="8" s="1"/>
  <c r="E51" i="8"/>
  <c r="P20" i="8" l="1"/>
  <c r="O21" i="8"/>
  <c r="M21" i="8"/>
  <c r="N21" i="8"/>
  <c r="L21" i="8"/>
  <c r="C53" i="8" a="1"/>
  <c r="C53" i="8" s="1"/>
  <c r="E53" i="8" s="1"/>
  <c r="E52" i="8"/>
  <c r="P21" i="8" l="1"/>
  <c r="J25" i="8"/>
  <c r="J26" i="8"/>
  <c r="J22" i="8"/>
  <c r="I22" i="8" s="1" a="1"/>
  <c r="I22" i="8" s="1"/>
  <c r="J28" i="8"/>
  <c r="J24" i="8"/>
  <c r="K24" i="8" s="1"/>
  <c r="J27" i="8"/>
  <c r="K27" i="8" s="1"/>
  <c r="J23" i="8"/>
  <c r="M22" i="8" l="1"/>
  <c r="N22" i="8"/>
  <c r="O22" i="8"/>
  <c r="L22" i="8"/>
  <c r="I23" i="8" a="1"/>
  <c r="I23" i="8" s="1"/>
  <c r="K25" i="8"/>
  <c r="K28" i="8"/>
  <c r="K22" i="8"/>
  <c r="K23" i="8"/>
  <c r="K26" i="8"/>
  <c r="P22" i="8" l="1"/>
  <c r="I24" i="8" a="1"/>
  <c r="I24" i="8" s="1"/>
  <c r="L23" i="8"/>
  <c r="N23" i="8"/>
  <c r="M23" i="8"/>
  <c r="O23" i="8"/>
  <c r="P23" i="8" l="1"/>
  <c r="M24" i="8"/>
  <c r="L24" i="8"/>
  <c r="N24" i="8"/>
  <c r="O24" i="8"/>
  <c r="I25" i="8" a="1"/>
  <c r="I25" i="8" s="1"/>
  <c r="O25" i="8" l="1"/>
  <c r="N25" i="8"/>
  <c r="L25" i="8"/>
  <c r="M25" i="8"/>
  <c r="P24" i="8"/>
  <c r="I26" i="8" a="1"/>
  <c r="I26" i="8" s="1"/>
  <c r="P25" i="8" l="1"/>
  <c r="L26" i="8"/>
  <c r="M26" i="8"/>
  <c r="N26" i="8"/>
  <c r="O26" i="8"/>
  <c r="I27" i="8" a="1"/>
  <c r="I27" i="8" s="1"/>
  <c r="P26" i="8" l="1"/>
  <c r="L27" i="8"/>
  <c r="M27" i="8"/>
  <c r="N27" i="8"/>
  <c r="O27" i="8"/>
  <c r="I28" i="8" a="1"/>
  <c r="I28" i="8" s="1"/>
  <c r="O28" i="8" l="1"/>
  <c r="L28" i="8"/>
  <c r="N28" i="8"/>
  <c r="M28" i="8"/>
  <c r="P27" i="8"/>
  <c r="P28" i="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E8347C6-474C-4772-AF95-B5A4D85E2F1C}" keepAlive="1" name="Query - Table 0" description="Connection to the 'Table 0' query in the workbook." type="5" refreshedVersion="8" background="1" saveData="1">
    <dbPr connection="Provider=Microsoft.Mashup.OleDb.1;Data Source=$Workbook$;Location=&quot;Table 0&quot;;Extended Properties=&quot;&quot;" command="SELECT * FROM [Table 0]"/>
  </connection>
  <connection id="2" xr16:uid="{89BD90DC-3A6F-48DC-9F88-D627AB272491}" keepAlive="1" name="Query - Table 0 (2)" description="Connection to the 'Table 0 (2)' query in the workbook." type="5" refreshedVersion="8" background="1" saveData="1">
    <dbPr connection="Provider=Microsoft.Mashup.OleDb.1;Data Source=$Workbook$;Location=&quot;Table 0 (2)&quot;;Extended Properties=&quot;&quot;" command="SELECT * FROM [Table 0 (2)]"/>
  </connection>
  <connection id="3" xr16:uid="{66D3029A-2FC6-4FA6-ABE6-12593055F316}" keepAlive="1" name="Query - Table 0 (3)" description="Connection to the 'Table 0 (3)' query in the workbook." type="5" refreshedVersion="8" background="1" saveData="1">
    <dbPr connection="Provider=Microsoft.Mashup.OleDb.1;Data Source=$Workbook$;Location=&quot;Table 0 (3)&quot;;Extended Properties=&quot;&quot;" command="SELECT * FROM [Table 0 (3)]"/>
  </connection>
  <connection id="4" xr16:uid="{083A7391-0ED7-4372-A768-C86982088E81}" keepAlive="1" name="Query - Table 0 (4)" description="Connection to the 'Table 0 (4)' query in the workbook." type="5" refreshedVersion="8" background="1" saveData="1">
    <dbPr connection="Provider=Microsoft.Mashup.OleDb.1;Data Source=$Workbook$;Location=&quot;Table 0 (4)&quot;;Extended Properties=&quot;&quot;" command="SELECT * FROM [Table 0 (4)]"/>
  </connection>
</connections>
</file>

<file path=xl/sharedStrings.xml><?xml version="1.0" encoding="utf-8"?>
<sst xmlns="http://schemas.openxmlformats.org/spreadsheetml/2006/main" count="2490" uniqueCount="495">
  <si>
    <t>Column1</t>
  </si>
  <si>
    <t>Hero</t>
  </si>
  <si>
    <t>Picks ∑</t>
  </si>
  <si>
    <t>Picks W</t>
  </si>
  <si>
    <t>Picks L</t>
  </si>
  <si>
    <t>Picks WR</t>
  </si>
  <si>
    <t>Picks %T</t>
  </si>
  <si>
    <t>Radiant Side ∑</t>
  </si>
  <si>
    <t>Radiant Side W</t>
  </si>
  <si>
    <t>Radiant Side L</t>
  </si>
  <si>
    <t>Radiant Side WR</t>
  </si>
  <si>
    <t>Dire Side ∑</t>
  </si>
  <si>
    <t>Dire Side W</t>
  </si>
  <si>
    <t>Dire Side L</t>
  </si>
  <si>
    <t>Dire Side WR</t>
  </si>
  <si>
    <t>Bans ∑</t>
  </si>
  <si>
    <t>Bans %T</t>
  </si>
  <si>
    <t>Picks &amp; Bans ∑</t>
  </si>
  <si>
    <t>Picks &amp; Bans %T</t>
  </si>
  <si>
    <t>Picks</t>
  </si>
  <si>
    <t>Radiant Side</t>
  </si>
  <si>
    <t>Dire Side</t>
  </si>
  <si>
    <t>Bans</t>
  </si>
  <si>
    <t>Picks &amp; Bans</t>
  </si>
  <si>
    <t>∑</t>
  </si>
  <si>
    <t>W</t>
  </si>
  <si>
    <t>L</t>
  </si>
  <si>
    <t>WR</t>
  </si>
  <si>
    <t>%T</t>
  </si>
  <si>
    <t>Crystal Maiden</t>
  </si>
  <si>
    <t>93</t>
  </si>
  <si>
    <t>47</t>
  </si>
  <si>
    <t>46</t>
  </si>
  <si>
    <t>50.54%</t>
  </si>
  <si>
    <t>48.69%</t>
  </si>
  <si>
    <t>40</t>
  </si>
  <si>
    <t>23</t>
  </si>
  <si>
    <t>17</t>
  </si>
  <si>
    <t>57.50%</t>
  </si>
  <si>
    <t>53</t>
  </si>
  <si>
    <t>24</t>
  </si>
  <si>
    <t>29</t>
  </si>
  <si>
    <t>45.28%</t>
  </si>
  <si>
    <t>15.18%</t>
  </si>
  <si>
    <t>122</t>
  </si>
  <si>
    <t>63.87%</t>
  </si>
  <si>
    <t>Keeper of the Light</t>
  </si>
  <si>
    <t>81</t>
  </si>
  <si>
    <t>48</t>
  </si>
  <si>
    <t>33</t>
  </si>
  <si>
    <t>59.26%</t>
  </si>
  <si>
    <t>42.41%</t>
  </si>
  <si>
    <t>37</t>
  </si>
  <si>
    <t>26</t>
  </si>
  <si>
    <t>11</t>
  </si>
  <si>
    <t>70.27%</t>
  </si>
  <si>
    <t>44</t>
  </si>
  <si>
    <t>22</t>
  </si>
  <si>
    <t>50.00%</t>
  </si>
  <si>
    <t>23.04%</t>
  </si>
  <si>
    <t>125</t>
  </si>
  <si>
    <t>65.45%</t>
  </si>
  <si>
    <t>Underlord</t>
  </si>
  <si>
    <t>74</t>
  </si>
  <si>
    <t>30</t>
  </si>
  <si>
    <t>59.46%</t>
  </si>
  <si>
    <t>38.74%</t>
  </si>
  <si>
    <t>34</t>
  </si>
  <si>
    <t>67.65%</t>
  </si>
  <si>
    <t>21</t>
  </si>
  <si>
    <t>19</t>
  </si>
  <si>
    <t>52.50%</t>
  </si>
  <si>
    <t>90</t>
  </si>
  <si>
    <t>47.12%</t>
  </si>
  <si>
    <t>164</t>
  </si>
  <si>
    <t>85.86%</t>
  </si>
  <si>
    <t>Rubick</t>
  </si>
  <si>
    <t>35</t>
  </si>
  <si>
    <t>39</t>
  </si>
  <si>
    <t>47.30%</t>
  </si>
  <si>
    <t>36</t>
  </si>
  <si>
    <t>20</t>
  </si>
  <si>
    <t>16</t>
  </si>
  <si>
    <t>55.56%</t>
  </si>
  <si>
    <t>38</t>
  </si>
  <si>
    <t>15</t>
  </si>
  <si>
    <t>39.47%</t>
  </si>
  <si>
    <t>56</t>
  </si>
  <si>
    <t>29.32%</t>
  </si>
  <si>
    <t>130</t>
  </si>
  <si>
    <t>68.06%</t>
  </si>
  <si>
    <t>Doom</t>
  </si>
  <si>
    <t>73</t>
  </si>
  <si>
    <t>52.05%</t>
  </si>
  <si>
    <t>38.22%</t>
  </si>
  <si>
    <t>18</t>
  </si>
  <si>
    <t>45.45%</t>
  </si>
  <si>
    <t>94</t>
  </si>
  <si>
    <t>49.21%</t>
  </si>
  <si>
    <t>167</t>
  </si>
  <si>
    <t>87.43%</t>
  </si>
  <si>
    <t>Alchemist</t>
  </si>
  <si>
    <t>63</t>
  </si>
  <si>
    <t>41</t>
  </si>
  <si>
    <t>65.08%</t>
  </si>
  <si>
    <t>32.98%</t>
  </si>
  <si>
    <t>10</t>
  </si>
  <si>
    <t>69.70%</t>
  </si>
  <si>
    <t>12</t>
  </si>
  <si>
    <t>60.00%</t>
  </si>
  <si>
    <t>87</t>
  </si>
  <si>
    <t>45.55%</t>
  </si>
  <si>
    <t>150</t>
  </si>
  <si>
    <t>78.53%</t>
  </si>
  <si>
    <t>Storm Spirit</t>
  </si>
  <si>
    <t>53.97%</t>
  </si>
  <si>
    <t>31</t>
  </si>
  <si>
    <t>14</t>
  </si>
  <si>
    <t>54.84%</t>
  </si>
  <si>
    <t>32</t>
  </si>
  <si>
    <t>53.13%</t>
  </si>
  <si>
    <t>86</t>
  </si>
  <si>
    <t>45.03%</t>
  </si>
  <si>
    <t>149</t>
  </si>
  <si>
    <t>78.01%</t>
  </si>
  <si>
    <t>Disruptor</t>
  </si>
  <si>
    <t>57</t>
  </si>
  <si>
    <t>27</t>
  </si>
  <si>
    <t>47.37%</t>
  </si>
  <si>
    <t>29.84%</t>
  </si>
  <si>
    <t>25</t>
  </si>
  <si>
    <t>56.00%</t>
  </si>
  <si>
    <t>13</t>
  </si>
  <si>
    <t>40.63%</t>
  </si>
  <si>
    <t>51</t>
  </si>
  <si>
    <t>26.70%</t>
  </si>
  <si>
    <t>108</t>
  </si>
  <si>
    <t>56.54%</t>
  </si>
  <si>
    <t>Enchantress</t>
  </si>
  <si>
    <t>37.50%</t>
  </si>
  <si>
    <t>25.13%</t>
  </si>
  <si>
    <t>44.44%</t>
  </si>
  <si>
    <t>6</t>
  </si>
  <si>
    <t>28.57%</t>
  </si>
  <si>
    <t>138</t>
  </si>
  <si>
    <t>72.25%</t>
  </si>
  <si>
    <t>Beastmaster</t>
  </si>
  <si>
    <t>28</t>
  </si>
  <si>
    <t>68.29%</t>
  </si>
  <si>
    <t>21.47%</t>
  </si>
  <si>
    <t>5</t>
  </si>
  <si>
    <t>72.22%</t>
  </si>
  <si>
    <t>8</t>
  </si>
  <si>
    <t>65.22%</t>
  </si>
  <si>
    <t>95</t>
  </si>
  <si>
    <t>49.74%</t>
  </si>
  <si>
    <t>136</t>
  </si>
  <si>
    <t>71.20%</t>
  </si>
  <si>
    <t>Void Spirit</t>
  </si>
  <si>
    <t>55.00%</t>
  </si>
  <si>
    <t>20.94%</t>
  </si>
  <si>
    <t>7</t>
  </si>
  <si>
    <t>66.67%</t>
  </si>
  <si>
    <t>42.11%</t>
  </si>
  <si>
    <t>13.09%</t>
  </si>
  <si>
    <t>65</t>
  </si>
  <si>
    <t>34.03%</t>
  </si>
  <si>
    <t>Terrorblade</t>
  </si>
  <si>
    <t>61.54%</t>
  </si>
  <si>
    <t>20.42%</t>
  </si>
  <si>
    <t>63.64%</t>
  </si>
  <si>
    <t>58.82%</t>
  </si>
  <si>
    <t>80</t>
  </si>
  <si>
    <t>41.88%</t>
  </si>
  <si>
    <t>119</t>
  </si>
  <si>
    <t>62.30%</t>
  </si>
  <si>
    <t>Pangolier</t>
  </si>
  <si>
    <t>64.86%</t>
  </si>
  <si>
    <t>19.37%</t>
  </si>
  <si>
    <t>4</t>
  </si>
  <si>
    <t>78.95%</t>
  </si>
  <si>
    <t>9</t>
  </si>
  <si>
    <t>76</t>
  </si>
  <si>
    <t>39.79%</t>
  </si>
  <si>
    <t>113</t>
  </si>
  <si>
    <t>59.16%</t>
  </si>
  <si>
    <t>Ember Spirit</t>
  </si>
  <si>
    <t>56.76%</t>
  </si>
  <si>
    <t>62.50%</t>
  </si>
  <si>
    <t>46.15%</t>
  </si>
  <si>
    <t>102</t>
  </si>
  <si>
    <t>53.40%</t>
  </si>
  <si>
    <t>Skywrath Mage</t>
  </si>
  <si>
    <t>48.65%</t>
  </si>
  <si>
    <t>56.52%</t>
  </si>
  <si>
    <t>35.71%</t>
  </si>
  <si>
    <t>10.99%</t>
  </si>
  <si>
    <t>58</t>
  </si>
  <si>
    <t>30.37%</t>
  </si>
  <si>
    <t>Monkey King</t>
  </si>
  <si>
    <t>40.54%</t>
  </si>
  <si>
    <t>38.46%</t>
  </si>
  <si>
    <t>41.67%</t>
  </si>
  <si>
    <t>117</t>
  </si>
  <si>
    <t>61.26%</t>
  </si>
  <si>
    <t>Slark</t>
  </si>
  <si>
    <t>47.06%</t>
  </si>
  <si>
    <t>17.80%</t>
  </si>
  <si>
    <t>40.00%</t>
  </si>
  <si>
    <t>52.63%</t>
  </si>
  <si>
    <t>101</t>
  </si>
  <si>
    <t>52.88%</t>
  </si>
  <si>
    <t>135</t>
  </si>
  <si>
    <t>70.68%</t>
  </si>
  <si>
    <t>Bounty Hunter</t>
  </si>
  <si>
    <t>16.75%</t>
  </si>
  <si>
    <t>53.33%</t>
  </si>
  <si>
    <t>52.94%</t>
  </si>
  <si>
    <t>72</t>
  </si>
  <si>
    <t>37.70%</t>
  </si>
  <si>
    <t>Bloodseeker</t>
  </si>
  <si>
    <t>46.88%</t>
  </si>
  <si>
    <t>31.25%</t>
  </si>
  <si>
    <t>104</t>
  </si>
  <si>
    <t>54.45%</t>
  </si>
  <si>
    <t>Pugna</t>
  </si>
  <si>
    <t>16.23%</t>
  </si>
  <si>
    <t>43.75%</t>
  </si>
  <si>
    <t>18.32%</t>
  </si>
  <si>
    <t>66</t>
  </si>
  <si>
    <t>34.55%</t>
  </si>
  <si>
    <t>Mirana</t>
  </si>
  <si>
    <t>15.71%</t>
  </si>
  <si>
    <t>54.55%</t>
  </si>
  <si>
    <t>7.85%</t>
  </si>
  <si>
    <t>45</t>
  </si>
  <si>
    <t>23.56%</t>
  </si>
  <si>
    <t>Techies</t>
  </si>
  <si>
    <t>8.38%</t>
  </si>
  <si>
    <t>24.08%</t>
  </si>
  <si>
    <t>Muerta</t>
  </si>
  <si>
    <t>31.03%</t>
  </si>
  <si>
    <t>46.67%</t>
  </si>
  <si>
    <t>2</t>
  </si>
  <si>
    <t>14.29%</t>
  </si>
  <si>
    <t>Io</t>
  </si>
  <si>
    <t>46.43%</t>
  </si>
  <si>
    <t>14.66%</t>
  </si>
  <si>
    <t>36.36%</t>
  </si>
  <si>
    <t>60</t>
  </si>
  <si>
    <t>31.41%</t>
  </si>
  <si>
    <t>88</t>
  </si>
  <si>
    <t>46.07%</t>
  </si>
  <si>
    <t>Chen</t>
  </si>
  <si>
    <t>53.85%</t>
  </si>
  <si>
    <t>13.61%</t>
  </si>
  <si>
    <t>112</t>
  </si>
  <si>
    <t>58.64%</t>
  </si>
  <si>
    <t>Ursa</t>
  </si>
  <si>
    <t>36.00%</t>
  </si>
  <si>
    <t>30.77%</t>
  </si>
  <si>
    <t>61</t>
  </si>
  <si>
    <t>31.94%</t>
  </si>
  <si>
    <t>Medusa</t>
  </si>
  <si>
    <t>75.00%</t>
  </si>
  <si>
    <t>12.57%</t>
  </si>
  <si>
    <t>1</t>
  </si>
  <si>
    <t>92.31%</t>
  </si>
  <si>
    <t>84</t>
  </si>
  <si>
    <t>43.98%</t>
  </si>
  <si>
    <t>Dark Seer</t>
  </si>
  <si>
    <t>54.17%</t>
  </si>
  <si>
    <t>56.25%</t>
  </si>
  <si>
    <t>89</t>
  </si>
  <si>
    <t>46.60%</t>
  </si>
  <si>
    <t>Phantom Lancer</t>
  </si>
  <si>
    <t>52.17%</t>
  </si>
  <si>
    <t>12.04%</t>
  </si>
  <si>
    <t>57.14%</t>
  </si>
  <si>
    <t>Tiny</t>
  </si>
  <si>
    <t>40.91%</t>
  </si>
  <si>
    <t>11.52%</t>
  </si>
  <si>
    <t>22.22%</t>
  </si>
  <si>
    <t>19.90%</t>
  </si>
  <si>
    <t>Sven</t>
  </si>
  <si>
    <t>45.00%</t>
  </si>
  <si>
    <t>10.47%</t>
  </si>
  <si>
    <t>43</t>
  </si>
  <si>
    <t>22.51%</t>
  </si>
  <si>
    <t>Phoenix</t>
  </si>
  <si>
    <t>3</t>
  </si>
  <si>
    <t>8.90%</t>
  </si>
  <si>
    <t>Naga Siren</t>
  </si>
  <si>
    <t>63.16%</t>
  </si>
  <si>
    <t>9.95%</t>
  </si>
  <si>
    <t>87.50%</t>
  </si>
  <si>
    <t>62</t>
  </si>
  <si>
    <t>32.46%</t>
  </si>
  <si>
    <t>Dragon Knight</t>
  </si>
  <si>
    <t>42.86%</t>
  </si>
  <si>
    <t>Nyx Assassin</t>
  </si>
  <si>
    <t>21.05%</t>
  </si>
  <si>
    <t>0</t>
  </si>
  <si>
    <t>0.00%</t>
  </si>
  <si>
    <t>Silencer</t>
  </si>
  <si>
    <t>61.11%</t>
  </si>
  <si>
    <t>9.42%</t>
  </si>
  <si>
    <t>71.43%</t>
  </si>
  <si>
    <t>5.76%</t>
  </si>
  <si>
    <t>Brewmaster</t>
  </si>
  <si>
    <t>Clockwerk</t>
  </si>
  <si>
    <t>80.00%</t>
  </si>
  <si>
    <t>7.33%</t>
  </si>
  <si>
    <t>Venomancer</t>
  </si>
  <si>
    <t>Batrider</t>
  </si>
  <si>
    <t>33.33%</t>
  </si>
  <si>
    <t>67</t>
  </si>
  <si>
    <t>35.08%</t>
  </si>
  <si>
    <t>Timbersaw</t>
  </si>
  <si>
    <t>27.75%</t>
  </si>
  <si>
    <t>Leshrac</t>
  </si>
  <si>
    <t>Magnus</t>
  </si>
  <si>
    <t>2.62%</t>
  </si>
  <si>
    <t>Kunkka</t>
  </si>
  <si>
    <t>20.00%</t>
  </si>
  <si>
    <t>Riki</t>
  </si>
  <si>
    <t>Queen of Pain</t>
  </si>
  <si>
    <t>6.28%</t>
  </si>
  <si>
    <t>Lich</t>
  </si>
  <si>
    <t>69.23%</t>
  </si>
  <si>
    <t>6.81%</t>
  </si>
  <si>
    <t>70.00%</t>
  </si>
  <si>
    <t>1.05%</t>
  </si>
  <si>
    <t>Luna</t>
  </si>
  <si>
    <t>Windranger</t>
  </si>
  <si>
    <t>30.00%</t>
  </si>
  <si>
    <t>100.00%</t>
  </si>
  <si>
    <t>Oracle</t>
  </si>
  <si>
    <t>4.19%</t>
  </si>
  <si>
    <t>Snapfire</t>
  </si>
  <si>
    <t>58.33%</t>
  </si>
  <si>
    <t>0.52%</t>
  </si>
  <si>
    <t>Templar Assassin</t>
  </si>
  <si>
    <t>Pudge</t>
  </si>
  <si>
    <t>25.00%</t>
  </si>
  <si>
    <t>1.57%</t>
  </si>
  <si>
    <t>Undying</t>
  </si>
  <si>
    <t>16.67%</t>
  </si>
  <si>
    <t>Legion Commander</t>
  </si>
  <si>
    <t>5.24%</t>
  </si>
  <si>
    <t>18.85%</t>
  </si>
  <si>
    <t>Anti-Mage</t>
  </si>
  <si>
    <t>Troll Warlord</t>
  </si>
  <si>
    <t>Wraith King</t>
  </si>
  <si>
    <t>4.71%</t>
  </si>
  <si>
    <t>Ancient Apparition</t>
  </si>
  <si>
    <t>Primal Beast</t>
  </si>
  <si>
    <t>Shadow Fiend</t>
  </si>
  <si>
    <t>17.28%</t>
  </si>
  <si>
    <t>Tusk</t>
  </si>
  <si>
    <t>Faceless Void</t>
  </si>
  <si>
    <t>Death Prophet</t>
  </si>
  <si>
    <t>12.50%</t>
  </si>
  <si>
    <t>Morphling</t>
  </si>
  <si>
    <t>Axe</t>
  </si>
  <si>
    <t>3.66%</t>
  </si>
  <si>
    <t>Puck</t>
  </si>
  <si>
    <t>54</t>
  </si>
  <si>
    <t>28.27%</t>
  </si>
  <si>
    <t>Tidehunter</t>
  </si>
  <si>
    <t>Viper</t>
  </si>
  <si>
    <t>3.14%</t>
  </si>
  <si>
    <t>Jakiro</t>
  </si>
  <si>
    <t>Ogre Magi</t>
  </si>
  <si>
    <t>Earth Spirit</t>
  </si>
  <si>
    <t>Centaur Warrunner</t>
  </si>
  <si>
    <t>Slardar</t>
  </si>
  <si>
    <t>Dark Willow</t>
  </si>
  <si>
    <t>Elder Titan</t>
  </si>
  <si>
    <t>Mars</t>
  </si>
  <si>
    <t>-</t>
  </si>
  <si>
    <t>Omniknight</t>
  </si>
  <si>
    <t>Lifestealer</t>
  </si>
  <si>
    <t>Sand King</t>
  </si>
  <si>
    <t>Hoodwink</t>
  </si>
  <si>
    <t>2.09%</t>
  </si>
  <si>
    <t>Lone Druid</t>
  </si>
  <si>
    <t>Grimstroke</t>
  </si>
  <si>
    <t>Shadow Demon</t>
  </si>
  <si>
    <t>Tinker</t>
  </si>
  <si>
    <t>Earthshaker</t>
  </si>
  <si>
    <t>Invoker</t>
  </si>
  <si>
    <t>Lion</t>
  </si>
  <si>
    <t>Dawnbreaker</t>
  </si>
  <si>
    <t>Necrophos</t>
  </si>
  <si>
    <t>Weaver</t>
  </si>
  <si>
    <t>Broodmother</t>
  </si>
  <si>
    <t>Drow Ranger</t>
  </si>
  <si>
    <t>Night Stalker</t>
  </si>
  <si>
    <t>Phantom Assassin</t>
  </si>
  <si>
    <t>Bristleback</t>
  </si>
  <si>
    <t>Vengeful Spirit</t>
  </si>
  <si>
    <t>Witch Doctor</t>
  </si>
  <si>
    <t>Enigma</t>
  </si>
  <si>
    <t>Marci</t>
  </si>
  <si>
    <t>Visage</t>
  </si>
  <si>
    <t>Meepo</t>
  </si>
  <si>
    <t>Spirit Breaker</t>
  </si>
  <si>
    <t>Abaddon</t>
  </si>
  <si>
    <t>Arc Warden</t>
  </si>
  <si>
    <t>Chaos Knight</t>
  </si>
  <si>
    <t>Dazzle</t>
  </si>
  <si>
    <t>Juggernaut</t>
  </si>
  <si>
    <t>Lycan</t>
  </si>
  <si>
    <t>Shadow Shaman</t>
  </si>
  <si>
    <t>Huskar</t>
  </si>
  <si>
    <t>Outworld Destroyer</t>
  </si>
  <si>
    <t>Sniper</t>
  </si>
  <si>
    <t>Spectre</t>
  </si>
  <si>
    <t>Zeus</t>
  </si>
  <si>
    <t>191 games played</t>
  </si>
  <si>
    <t>105W - 86L (54.97%)</t>
  </si>
  <si>
    <t>86W - 105L (45.03%)</t>
  </si>
  <si>
    <t>Number of Picks</t>
  </si>
  <si>
    <t>Number of Picks by Win</t>
  </si>
  <si>
    <t>Number of Picks by Lose</t>
  </si>
  <si>
    <t>Picks by Winning Rate</t>
  </si>
  <si>
    <t>No. of Picks on Radiant Side</t>
  </si>
  <si>
    <t>Radiant Side Win</t>
  </si>
  <si>
    <t>Radiant Side Lose</t>
  </si>
  <si>
    <t>Radiant Side Winrate</t>
  </si>
  <si>
    <t>No. of Picks on Diret Side</t>
  </si>
  <si>
    <t>Dire Side Win</t>
  </si>
  <si>
    <t>Dire Side Lose</t>
  </si>
  <si>
    <t>Dire Side Winrate</t>
  </si>
  <si>
    <t>Number of Bans</t>
  </si>
  <si>
    <t>Number of Picks and Bans</t>
  </si>
  <si>
    <t>Heroes</t>
  </si>
  <si>
    <t>Select A Hero -&gt;</t>
  </si>
  <si>
    <t>Statistics of Hero</t>
  </si>
  <si>
    <t>No. Of Wins</t>
  </si>
  <si>
    <t>No. Of Picks</t>
  </si>
  <si>
    <t>No. Of Lose</t>
  </si>
  <si>
    <t>No. Of Bans</t>
  </si>
  <si>
    <t>No. Of Picks &amp; Bans</t>
  </si>
  <si>
    <t>Rank</t>
  </si>
  <si>
    <t>Dynamic Hero Selection using Drop Down List and V-Lookup</t>
  </si>
  <si>
    <t>Games Played:</t>
  </si>
  <si>
    <t>Percentage</t>
  </si>
  <si>
    <t>Winrate</t>
  </si>
  <si>
    <t>Top 10 Heroes By Picks</t>
  </si>
  <si>
    <t>Heroes with zero or least picks</t>
  </si>
  <si>
    <t>Top 10 Heroes By most losses</t>
  </si>
  <si>
    <t>Losses</t>
  </si>
  <si>
    <t>Wins</t>
  </si>
  <si>
    <t>ESL One Berlin Major 2023 Heroes Stats Analysis</t>
  </si>
  <si>
    <t>https://liquipedia.net/dota2/ESL_One/Berlin_Major/2023/Statistics</t>
  </si>
  <si>
    <t>Below is the link of the data</t>
  </si>
  <si>
    <t>Drop Down</t>
  </si>
  <si>
    <t>Heroes that are not included in the data list due to unpicked and unbanned</t>
  </si>
  <si>
    <t>Bane</t>
  </si>
  <si>
    <t>Clinkz</t>
  </si>
  <si>
    <t>Gyro</t>
  </si>
  <si>
    <t>Lina</t>
  </si>
  <si>
    <t>Nature's Prophet</t>
  </si>
  <si>
    <t>Razor</t>
  </si>
  <si>
    <t>Treant</t>
  </si>
  <si>
    <t>Warlock</t>
  </si>
  <si>
    <t>Winter Wyvern</t>
  </si>
  <si>
    <t>No. of Picks on Dire Side</t>
  </si>
  <si>
    <t>Top 10 Heroes with most wins on Radiant side</t>
  </si>
  <si>
    <t>Wins on Radiant Side</t>
  </si>
  <si>
    <t>Top 10 Heroes with most wins on Dire side</t>
  </si>
  <si>
    <t>Wins on Dire Side</t>
  </si>
  <si>
    <t>Conclusion:</t>
  </si>
  <si>
    <t>Below is the link for 7.33 patch of Dota 2</t>
  </si>
  <si>
    <t>https://www.dota2.com/patches/7.33</t>
  </si>
  <si>
    <t>Top 10 Heroes By Bans</t>
  </si>
  <si>
    <t>Win</t>
  </si>
  <si>
    <t>Lose</t>
  </si>
  <si>
    <t>Ban</t>
  </si>
  <si>
    <t>Pick</t>
  </si>
  <si>
    <t>Win rate</t>
  </si>
  <si>
    <t>Average on specific stats on all Heroes:</t>
  </si>
  <si>
    <t>Top 20 Heroes By Picks And Bans</t>
  </si>
  <si>
    <t xml:space="preserve">      Based on my data analysis the most effective heroes during the Dota 2 Berlin Major Tournament are Beastmaster, Alchemist, Underlord and Keeper of the Light. They are often picked with high win rate (above 58% win rate). Due to the reason of patch 7.33 that changes most of the dota mechanics like map, new neutral and ancient creeps' camps, changes on the heroes skills and attributes and changes of the features of items. Underlord's Fiend's Gate has a huge impact to this new map due to map expansion, Beastmaster's Hawk is a great scout for this map and also his overpowered Aghanim's Scepter Upgrade, Alchemist's Greevil's Gold is now an innate ability and Keeper of the Light's skills are great for supporting core heroes that grants mana to the team, healing the team during spiritual form and recalling teammates during the teamfight, KOTL is also good during the laning stage. Other heroes with extremely high win rate based on the top 20 heroes that often picked and banned are Terrorblade and Pangolier. Heroes with high number of picks and bans and with above average win rate (below 58% win rate) are Ember Spirit, Dark Seer, Phantom Lancer Storm Spirit, Doom, Crystal Maiden, Slark and Rubick are also good in this patch. Enchantress is the worst hero with high number of picks and bans due to 37.50% win rate, the average win rate of all heroes is 42.09%. Other effective heroes that have an impact for this patch are Storm Spirit, Phantom Lancer and Chen based on high number of bans and average win rate. Monkey king is rank 10 on the top most banned heroes but his win rate which is 40.54% is below the average of win rate of all heroes.</t>
  </si>
  <si>
    <t>Hero Status</t>
  </si>
  <si>
    <t>Win Rate</t>
  </si>
  <si>
    <t>Lose Rate</t>
  </si>
  <si>
    <t>Note: Heroes with No. Of Picks &amp; Bans less than or equal to 10(25% of average of "picks &amp; bans") should be consider "Bad or Situational Pick/Ban" statuses due to poor recognition during the drafting of heroes. The statuses of heroes are based on No. of Picks &amp; Bans and Win Rate.</t>
  </si>
  <si>
    <t>Radiant Wins</t>
  </si>
  <si>
    <t>Dire Wins</t>
  </si>
  <si>
    <t>Top 10 Heroes by most wins</t>
  </si>
  <si>
    <t>P&amp;B</t>
  </si>
  <si>
    <t>"P&amp;B" means No. Of Picks and Bans.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</si>
</sst>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2" x14ac:knownFonts="1">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1"/>
      <color theme="0"/>
      <name val="Calibri"/>
      <family val="2"/>
      <scheme val="minor"/>
    </font>
    <font>
      <i/>
      <sz val="11"/>
      <color theme="1"/>
      <name val="Calibri"/>
      <family val="2"/>
      <scheme val="minor"/>
    </font>
    <font>
      <b/>
      <sz val="11"/>
      <color theme="0"/>
      <name val="Arial"/>
      <family val="2"/>
    </font>
    <font>
      <b/>
      <sz val="12"/>
      <color theme="0"/>
      <name val="Calibri"/>
      <family val="2"/>
      <scheme val="minor"/>
    </font>
    <font>
      <sz val="11"/>
      <color rgb="FF000118"/>
      <name val="Calibri"/>
      <family val="2"/>
      <scheme val="minor"/>
    </font>
    <font>
      <u/>
      <sz val="11"/>
      <color theme="10"/>
      <name val="Calibri"/>
      <family val="2"/>
      <scheme val="minor"/>
    </font>
    <font>
      <b/>
      <sz val="12"/>
      <name val="Calibri"/>
      <family val="2"/>
      <scheme val="minor"/>
    </font>
    <font>
      <i/>
      <u/>
      <sz val="11"/>
      <color theme="1"/>
      <name val="Calibri"/>
      <family val="2"/>
      <scheme val="minor"/>
    </font>
  </fonts>
  <fills count="10">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9"/>
        <bgColor indexed="64"/>
      </patternFill>
    </fill>
    <fill>
      <patternFill patternType="solid">
        <fgColor theme="2"/>
        <bgColor indexed="64"/>
      </patternFill>
    </fill>
    <fill>
      <patternFill patternType="solid">
        <fgColor theme="4"/>
        <bgColor indexed="64"/>
      </patternFill>
    </fill>
    <fill>
      <patternFill patternType="solid">
        <fgColor theme="7" tint="0.59999389629810485"/>
        <bgColor indexed="64"/>
      </patternFill>
    </fill>
    <fill>
      <patternFill patternType="solid">
        <fgColor theme="0"/>
        <bgColor indexed="64"/>
      </patternFill>
    </fill>
    <fill>
      <patternFill patternType="solid">
        <fgColor theme="5" tint="0.59999389629810485"/>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thin">
        <color indexed="64"/>
      </left>
      <right/>
      <top style="thin">
        <color indexed="64"/>
      </top>
      <bottom style="thin">
        <color rgb="FF000000"/>
      </bottom>
      <diagonal/>
    </border>
    <border>
      <left style="thin">
        <color indexed="64"/>
      </left>
      <right/>
      <top style="thin">
        <color rgb="FF000000"/>
      </top>
      <bottom/>
      <diagonal/>
    </border>
    <border>
      <left style="thin">
        <color rgb="FF000000"/>
      </left>
      <right/>
      <top style="thin">
        <color indexed="64"/>
      </top>
      <bottom/>
      <diagonal/>
    </border>
    <border>
      <left style="thin">
        <color rgb="FF000000"/>
      </left>
      <right/>
      <top style="thin">
        <color indexed="64"/>
      </top>
      <bottom style="thin">
        <color rgb="FF000000"/>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
    <xf numFmtId="0" fontId="0" fillId="0" borderId="0"/>
    <xf numFmtId="9" fontId="1" fillId="0" borderId="0" applyFont="0" applyFill="0" applyBorder="0" applyAlignment="0" applyProtection="0"/>
    <xf numFmtId="0" fontId="9" fillId="0" borderId="0" applyNumberFormat="0" applyFill="0" applyBorder="0" applyAlignment="0" applyProtection="0"/>
    <xf numFmtId="44" fontId="1" fillId="0" borderId="0" applyFont="0" applyFill="0" applyBorder="0" applyAlignment="0" applyProtection="0"/>
  </cellStyleXfs>
  <cellXfs count="146">
    <xf numFmtId="0" fontId="0" fillId="0" borderId="0" xfId="0"/>
    <xf numFmtId="0" fontId="2" fillId="0" borderId="4" xfId="0" applyFont="1" applyBorder="1"/>
    <xf numFmtId="0" fontId="2" fillId="0" borderId="5" xfId="0" applyFont="1" applyBorder="1"/>
    <xf numFmtId="0" fontId="2" fillId="0" borderId="6" xfId="0" applyFont="1" applyBorder="1"/>
    <xf numFmtId="0" fontId="3" fillId="0" borderId="2" xfId="0" applyFont="1" applyBorder="1"/>
    <xf numFmtId="0" fontId="3" fillId="0" borderId="1" xfId="0" applyFont="1" applyBorder="1"/>
    <xf numFmtId="10" fontId="3" fillId="0" borderId="1" xfId="1" applyNumberFormat="1" applyFont="1" applyFill="1" applyBorder="1"/>
    <xf numFmtId="10" fontId="3" fillId="0" borderId="3" xfId="1" applyNumberFormat="1" applyFont="1" applyFill="1" applyBorder="1"/>
    <xf numFmtId="0" fontId="3" fillId="0" borderId="7" xfId="0" applyFont="1" applyBorder="1"/>
    <xf numFmtId="0" fontId="3" fillId="0" borderId="8" xfId="0" applyFont="1" applyBorder="1"/>
    <xf numFmtId="10" fontId="3" fillId="0" borderId="8" xfId="1" applyNumberFormat="1" applyFont="1" applyFill="1" applyBorder="1"/>
    <xf numFmtId="10" fontId="3" fillId="0" borderId="9" xfId="1" applyNumberFormat="1" applyFont="1" applyFill="1" applyBorder="1"/>
    <xf numFmtId="0" fontId="0" fillId="5" borderId="11" xfId="0" applyFill="1" applyBorder="1"/>
    <xf numFmtId="0" fontId="6" fillId="4" borderId="12" xfId="0" applyFont="1" applyFill="1" applyBorder="1" applyAlignment="1">
      <alignment horizontal="center" vertical="center"/>
    </xf>
    <xf numFmtId="0" fontId="0" fillId="0" borderId="15" xfId="0" applyBorder="1"/>
    <xf numFmtId="0" fontId="0" fillId="0" borderId="16" xfId="0" applyBorder="1"/>
    <xf numFmtId="0" fontId="0" fillId="0" borderId="17" xfId="0" applyBorder="1"/>
    <xf numFmtId="0" fontId="0" fillId="0" borderId="20" xfId="0" applyBorder="1"/>
    <xf numFmtId="0" fontId="0" fillId="0" borderId="1" xfId="0" applyBorder="1"/>
    <xf numFmtId="0" fontId="0" fillId="0" borderId="19" xfId="0" applyBorder="1"/>
    <xf numFmtId="0" fontId="5" fillId="0" borderId="16" xfId="0" applyFont="1" applyBorder="1"/>
    <xf numFmtId="10" fontId="0" fillId="0" borderId="1" xfId="1" applyNumberFormat="1" applyFont="1" applyBorder="1"/>
    <xf numFmtId="0" fontId="4" fillId="4" borderId="1" xfId="0" applyFont="1" applyFill="1" applyBorder="1" applyAlignment="1">
      <alignment horizontal="center"/>
    </xf>
    <xf numFmtId="0" fontId="2" fillId="2" borderId="10" xfId="0" applyFont="1" applyFill="1" applyBorder="1"/>
    <xf numFmtId="0" fontId="2" fillId="2" borderId="22" xfId="0" applyFont="1" applyFill="1" applyBorder="1"/>
    <xf numFmtId="0" fontId="3" fillId="3" borderId="23" xfId="0" applyFont="1" applyFill="1" applyBorder="1"/>
    <xf numFmtId="0" fontId="3" fillId="3" borderId="9" xfId="0" applyFont="1" applyFill="1" applyBorder="1"/>
    <xf numFmtId="10" fontId="3" fillId="3" borderId="9" xfId="1" applyNumberFormat="1" applyFont="1" applyFill="1" applyBorder="1"/>
    <xf numFmtId="0" fontId="3" fillId="0" borderId="23" xfId="0" applyFont="1" applyBorder="1"/>
    <xf numFmtId="0" fontId="3" fillId="0" borderId="9" xfId="0" applyFont="1" applyBorder="1"/>
    <xf numFmtId="10" fontId="3" fillId="0" borderId="9" xfId="1" applyNumberFormat="1" applyFont="1" applyBorder="1"/>
    <xf numFmtId="0" fontId="3" fillId="3" borderId="24" xfId="0" applyFont="1" applyFill="1" applyBorder="1"/>
    <xf numFmtId="0" fontId="3" fillId="3" borderId="21" xfId="0" applyFont="1" applyFill="1" applyBorder="1"/>
    <xf numFmtId="10" fontId="3" fillId="3" borderId="21" xfId="1" applyNumberFormat="1" applyFont="1" applyFill="1" applyBorder="1"/>
    <xf numFmtId="0" fontId="4" fillId="4" borderId="25" xfId="0" applyFont="1" applyFill="1" applyBorder="1" applyAlignment="1">
      <alignment horizontal="center"/>
    </xf>
    <xf numFmtId="0" fontId="8" fillId="0" borderId="1" xfId="0" applyFont="1" applyBorder="1"/>
    <xf numFmtId="0" fontId="4" fillId="4" borderId="5" xfId="0" applyFont="1" applyFill="1" applyBorder="1" applyAlignment="1">
      <alignment horizontal="center"/>
    </xf>
    <xf numFmtId="0" fontId="6" fillId="4" borderId="15" xfId="0" applyFont="1" applyFill="1" applyBorder="1" applyAlignment="1">
      <alignment horizontal="center"/>
    </xf>
    <xf numFmtId="0" fontId="6" fillId="4" borderId="26" xfId="0" applyFont="1" applyFill="1" applyBorder="1" applyAlignment="1">
      <alignment horizontal="center"/>
    </xf>
    <xf numFmtId="0" fontId="0" fillId="0" borderId="29" xfId="0" applyBorder="1"/>
    <xf numFmtId="0" fontId="0" fillId="0" borderId="30" xfId="0" applyBorder="1"/>
    <xf numFmtId="9" fontId="0" fillId="0" borderId="30" xfId="1" applyFont="1" applyBorder="1"/>
    <xf numFmtId="0" fontId="0" fillId="0" borderId="31" xfId="0" applyBorder="1"/>
    <xf numFmtId="9" fontId="0" fillId="0" borderId="32" xfId="1" applyFont="1" applyBorder="1"/>
    <xf numFmtId="0" fontId="4" fillId="4" borderId="1" xfId="0" applyFont="1" applyFill="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28" xfId="0" applyBorder="1" applyAlignment="1">
      <alignment horizontal="center"/>
    </xf>
    <xf numFmtId="0" fontId="7" fillId="6" borderId="13" xfId="0" applyFont="1" applyFill="1" applyBorder="1" applyAlignment="1">
      <alignment horizontal="center"/>
    </xf>
    <xf numFmtId="0" fontId="7" fillId="6" borderId="18" xfId="0" applyFont="1" applyFill="1" applyBorder="1" applyAlignment="1">
      <alignment horizontal="center"/>
    </xf>
    <xf numFmtId="0" fontId="7" fillId="6" borderId="14" xfId="0" applyFont="1" applyFill="1" applyBorder="1" applyAlignment="1">
      <alignment horizontal="center"/>
    </xf>
    <xf numFmtId="0" fontId="6" fillId="4" borderId="15" xfId="0" applyFont="1" applyFill="1" applyBorder="1" applyAlignment="1">
      <alignment horizontal="center"/>
    </xf>
    <xf numFmtId="0" fontId="6" fillId="4" borderId="26" xfId="0" applyFont="1" applyFill="1" applyBorder="1" applyAlignment="1">
      <alignment horizontal="center"/>
    </xf>
    <xf numFmtId="0" fontId="0" fillId="0" borderId="18" xfId="0" applyBorder="1" applyAlignment="1">
      <alignment horizontal="center"/>
    </xf>
    <xf numFmtId="0" fontId="0" fillId="0" borderId="14" xfId="0" applyBorder="1" applyAlignment="1">
      <alignment horizontal="center"/>
    </xf>
    <xf numFmtId="0" fontId="9" fillId="0" borderId="13" xfId="2" applyBorder="1" applyAlignment="1">
      <alignment horizontal="center"/>
    </xf>
    <xf numFmtId="0" fontId="0" fillId="9" borderId="13" xfId="0" applyFill="1" applyBorder="1" applyAlignment="1">
      <alignment horizontal="center"/>
    </xf>
    <xf numFmtId="0" fontId="0" fillId="9" borderId="18" xfId="0" applyFill="1" applyBorder="1" applyAlignment="1">
      <alignment horizontal="center"/>
    </xf>
    <xf numFmtId="0" fontId="0" fillId="9" borderId="14" xfId="0" applyFill="1" applyBorder="1" applyAlignment="1">
      <alignment horizontal="center"/>
    </xf>
    <xf numFmtId="0" fontId="11" fillId="9" borderId="11" xfId="0" applyFont="1" applyFill="1" applyBorder="1"/>
    <xf numFmtId="0" fontId="9" fillId="8" borderId="0" xfId="2" applyFill="1" applyBorder="1" applyAlignment="1">
      <alignment horizontal="center"/>
    </xf>
    <xf numFmtId="0" fontId="0" fillId="8" borderId="0" xfId="0" applyFill="1" applyBorder="1" applyAlignment="1">
      <alignment horizontal="center"/>
    </xf>
    <xf numFmtId="0" fontId="4" fillId="4" borderId="3" xfId="0" applyFont="1" applyFill="1" applyBorder="1" applyAlignment="1">
      <alignment horizontal="center"/>
    </xf>
    <xf numFmtId="0" fontId="7" fillId="4" borderId="3" xfId="0" applyFont="1" applyFill="1" applyBorder="1" applyAlignment="1">
      <alignment horizontal="center"/>
    </xf>
    <xf numFmtId="0" fontId="7" fillId="4" borderId="28" xfId="0" applyFont="1" applyFill="1" applyBorder="1" applyAlignment="1">
      <alignment horizontal="center"/>
    </xf>
    <xf numFmtId="0" fontId="7" fillId="4" borderId="2" xfId="0" applyFont="1" applyFill="1" applyBorder="1" applyAlignment="1">
      <alignment horizontal="center"/>
    </xf>
    <xf numFmtId="0" fontId="0" fillId="8" borderId="1" xfId="0" applyFill="1" applyBorder="1"/>
    <xf numFmtId="1" fontId="0" fillId="8" borderId="3" xfId="0" applyNumberFormat="1" applyFill="1" applyBorder="1"/>
    <xf numFmtId="0" fontId="0" fillId="8" borderId="2" xfId="0" applyFill="1" applyBorder="1"/>
    <xf numFmtId="0" fontId="0" fillId="0" borderId="0" xfId="0" applyBorder="1"/>
    <xf numFmtId="10" fontId="0" fillId="0" borderId="0" xfId="1" applyNumberFormat="1" applyFont="1" applyBorder="1"/>
    <xf numFmtId="0" fontId="8" fillId="0" borderId="0" xfId="0" applyFont="1" applyBorder="1"/>
    <xf numFmtId="0" fontId="0" fillId="9" borderId="1" xfId="0" applyFill="1" applyBorder="1" applyAlignment="1">
      <alignment horizontal="left" vertical="top" wrapText="1"/>
    </xf>
    <xf numFmtId="0" fontId="7" fillId="4" borderId="34" xfId="0" applyFont="1" applyFill="1" applyBorder="1" applyAlignment="1">
      <alignment horizontal="center"/>
    </xf>
    <xf numFmtId="0" fontId="7" fillId="4" borderId="35" xfId="0" applyFont="1" applyFill="1" applyBorder="1" applyAlignment="1">
      <alignment horizontal="center"/>
    </xf>
    <xf numFmtId="0" fontId="7" fillId="4" borderId="36" xfId="0" applyFont="1" applyFill="1"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0" fillId="0" borderId="40" xfId="0" applyBorder="1" applyAlignment="1">
      <alignment horizontal="center"/>
    </xf>
    <xf numFmtId="0" fontId="7" fillId="4" borderId="41" xfId="0" applyFont="1" applyFill="1" applyBorder="1" applyAlignment="1">
      <alignment horizontal="center"/>
    </xf>
    <xf numFmtId="0" fontId="7" fillId="4" borderId="42" xfId="0" applyFont="1" applyFill="1" applyBorder="1" applyAlignment="1">
      <alignment horizontal="center"/>
    </xf>
    <xf numFmtId="0" fontId="7" fillId="4" borderId="43" xfId="0" applyFont="1" applyFill="1" applyBorder="1" applyAlignment="1">
      <alignment horizontal="center"/>
    </xf>
    <xf numFmtId="0" fontId="6" fillId="6" borderId="15" xfId="0" applyFont="1" applyFill="1" applyBorder="1" applyAlignment="1">
      <alignment horizontal="center" wrapText="1"/>
    </xf>
    <xf numFmtId="0" fontId="6" fillId="6" borderId="19" xfId="0" applyFont="1" applyFill="1" applyBorder="1" applyAlignment="1">
      <alignment horizontal="center" wrapText="1"/>
    </xf>
    <xf numFmtId="0" fontId="6" fillId="6" borderId="26" xfId="0" applyFont="1" applyFill="1" applyBorder="1" applyAlignment="1">
      <alignment horizontal="center" wrapText="1"/>
    </xf>
    <xf numFmtId="0" fontId="6" fillId="6" borderId="16" xfId="0" applyFont="1" applyFill="1" applyBorder="1" applyAlignment="1">
      <alignment horizontal="center" wrapText="1"/>
    </xf>
    <xf numFmtId="0" fontId="6" fillId="6" borderId="0" xfId="0" applyFont="1" applyFill="1" applyBorder="1" applyAlignment="1">
      <alignment horizontal="center" wrapText="1"/>
    </xf>
    <xf numFmtId="0" fontId="6" fillId="6" borderId="33" xfId="0" applyFont="1" applyFill="1" applyBorder="1" applyAlignment="1">
      <alignment horizontal="center" wrapText="1"/>
    </xf>
    <xf numFmtId="0" fontId="5" fillId="0" borderId="16" xfId="0" applyFont="1" applyBorder="1" applyAlignment="1"/>
    <xf numFmtId="0" fontId="0" fillId="0" borderId="29" xfId="0" applyBorder="1" applyAlignment="1"/>
    <xf numFmtId="0" fontId="0" fillId="0" borderId="30" xfId="0" applyBorder="1" applyAlignment="1"/>
    <xf numFmtId="0" fontId="6" fillId="6" borderId="17" xfId="0" applyFont="1" applyFill="1" applyBorder="1" applyAlignment="1">
      <alignment horizontal="center" wrapText="1"/>
    </xf>
    <xf numFmtId="0" fontId="6" fillId="6" borderId="20" xfId="0" applyFont="1" applyFill="1" applyBorder="1" applyAlignment="1">
      <alignment horizontal="center" wrapText="1"/>
    </xf>
    <xf numFmtId="0" fontId="6" fillId="6" borderId="27" xfId="0" applyFont="1" applyFill="1" applyBorder="1" applyAlignment="1">
      <alignment horizontal="center" wrapText="1"/>
    </xf>
    <xf numFmtId="0" fontId="0" fillId="0" borderId="17" xfId="0" applyBorder="1" applyAlignment="1">
      <alignment horizontal="center"/>
    </xf>
    <xf numFmtId="0" fontId="0" fillId="0" borderId="27" xfId="0" applyBorder="1" applyAlignment="1">
      <alignment horizontal="center"/>
    </xf>
    <xf numFmtId="0" fontId="7" fillId="4" borderId="44" xfId="0" applyFont="1" applyFill="1" applyBorder="1" applyAlignment="1">
      <alignment horizontal="center"/>
    </xf>
    <xf numFmtId="0" fontId="0" fillId="0" borderId="0" xfId="0" applyBorder="1" applyAlignment="1"/>
    <xf numFmtId="0" fontId="10" fillId="8" borderId="28" xfId="0" applyFont="1" applyFill="1" applyBorder="1" applyAlignment="1">
      <alignment horizontal="center"/>
    </xf>
    <xf numFmtId="0" fontId="7" fillId="6" borderId="41" xfId="0" applyFont="1" applyFill="1" applyBorder="1" applyAlignment="1">
      <alignment horizontal="center"/>
    </xf>
    <xf numFmtId="0" fontId="7" fillId="6" borderId="42" xfId="0" applyFont="1" applyFill="1" applyBorder="1" applyAlignment="1">
      <alignment horizontal="center"/>
    </xf>
    <xf numFmtId="0" fontId="7" fillId="6" borderId="43" xfId="0" applyFont="1" applyFill="1" applyBorder="1" applyAlignment="1">
      <alignment horizontal="center"/>
    </xf>
    <xf numFmtId="0" fontId="10" fillId="8" borderId="45" xfId="0" applyFont="1" applyFill="1" applyBorder="1" applyAlignment="1">
      <alignment horizontal="center"/>
    </xf>
    <xf numFmtId="0" fontId="10" fillId="8" borderId="37" xfId="0" applyFont="1" applyFill="1" applyBorder="1" applyAlignment="1">
      <alignment horizontal="center"/>
    </xf>
    <xf numFmtId="0" fontId="9" fillId="8" borderId="46" xfId="2" applyFill="1" applyBorder="1" applyAlignment="1">
      <alignment horizontal="center"/>
    </xf>
    <xf numFmtId="0" fontId="9" fillId="8" borderId="39" xfId="2" applyFill="1" applyBorder="1" applyAlignment="1">
      <alignment horizontal="center"/>
    </xf>
    <xf numFmtId="0" fontId="9" fillId="8" borderId="40" xfId="2" applyFill="1" applyBorder="1" applyAlignment="1">
      <alignment horizontal="center"/>
    </xf>
    <xf numFmtId="0" fontId="0" fillId="8" borderId="29" xfId="0" applyFill="1" applyBorder="1"/>
    <xf numFmtId="10" fontId="0" fillId="8" borderId="30" xfId="0" applyNumberFormat="1" applyFill="1" applyBorder="1"/>
    <xf numFmtId="1" fontId="0" fillId="8" borderId="30" xfId="0" applyNumberFormat="1" applyFill="1" applyBorder="1"/>
    <xf numFmtId="0" fontId="0" fillId="8" borderId="30" xfId="0" applyFill="1" applyBorder="1"/>
    <xf numFmtId="0" fontId="0" fillId="8" borderId="31" xfId="0" applyFill="1" applyBorder="1"/>
    <xf numFmtId="1" fontId="0" fillId="8" borderId="38" xfId="0" applyNumberFormat="1" applyFill="1" applyBorder="1"/>
    <xf numFmtId="0" fontId="0" fillId="8" borderId="47" xfId="0" applyFill="1" applyBorder="1"/>
    <xf numFmtId="0" fontId="0" fillId="8" borderId="48" xfId="0" applyFill="1" applyBorder="1"/>
    <xf numFmtId="0" fontId="0" fillId="8" borderId="32" xfId="0" applyFill="1" applyBorder="1"/>
    <xf numFmtId="10" fontId="0" fillId="0" borderId="30" xfId="1" applyNumberFormat="1" applyFont="1" applyBorder="1"/>
    <xf numFmtId="0" fontId="0" fillId="0" borderId="29" xfId="0" applyFill="1" applyBorder="1"/>
    <xf numFmtId="0" fontId="0" fillId="0" borderId="47" xfId="0" applyBorder="1"/>
    <xf numFmtId="10" fontId="0" fillId="0" borderId="47" xfId="1" applyNumberFormat="1" applyFont="1" applyBorder="1"/>
    <xf numFmtId="10" fontId="0" fillId="0" borderId="32" xfId="1" applyNumberFormat="1" applyFont="1" applyBorder="1"/>
    <xf numFmtId="0" fontId="4" fillId="4" borderId="29" xfId="0" applyFont="1" applyFill="1" applyBorder="1" applyAlignment="1">
      <alignment horizontal="center"/>
    </xf>
    <xf numFmtId="0" fontId="4" fillId="4" borderId="30" xfId="0" applyFont="1" applyFill="1" applyBorder="1" applyAlignment="1">
      <alignment horizontal="center"/>
    </xf>
    <xf numFmtId="0" fontId="4" fillId="4" borderId="41" xfId="0" applyFont="1" applyFill="1" applyBorder="1" applyAlignment="1">
      <alignment horizontal="center"/>
    </xf>
    <xf numFmtId="0" fontId="4" fillId="4" borderId="42" xfId="0" applyFont="1" applyFill="1" applyBorder="1" applyAlignment="1">
      <alignment horizontal="center"/>
    </xf>
    <xf numFmtId="0" fontId="4" fillId="4" borderId="43" xfId="0" applyFont="1" applyFill="1" applyBorder="1" applyAlignment="1">
      <alignment horizontal="center"/>
    </xf>
    <xf numFmtId="0" fontId="8" fillId="0" borderId="47" xfId="0" applyFont="1" applyBorder="1"/>
    <xf numFmtId="0" fontId="0" fillId="7" borderId="34" xfId="0" applyFill="1" applyBorder="1"/>
    <xf numFmtId="0" fontId="0" fillId="7" borderId="36" xfId="0" applyFill="1" applyBorder="1"/>
    <xf numFmtId="0" fontId="0" fillId="7" borderId="29" xfId="0" applyFill="1" applyBorder="1"/>
    <xf numFmtId="0" fontId="0" fillId="7" borderId="30" xfId="0" applyFill="1" applyBorder="1"/>
    <xf numFmtId="0" fontId="0" fillId="7" borderId="31" xfId="0" applyFill="1" applyBorder="1"/>
    <xf numFmtId="0" fontId="0" fillId="7" borderId="32" xfId="0" applyFill="1" applyBorder="1"/>
    <xf numFmtId="0" fontId="0" fillId="7" borderId="49" xfId="0" applyFill="1" applyBorder="1" applyAlignment="1">
      <alignment horizontal="center"/>
    </xf>
    <xf numFmtId="0" fontId="0" fillId="7" borderId="50" xfId="0" applyFill="1" applyBorder="1" applyAlignment="1">
      <alignment horizontal="center"/>
    </xf>
    <xf numFmtId="0" fontId="0" fillId="7" borderId="51" xfId="0" applyFill="1" applyBorder="1" applyAlignment="1">
      <alignment horizontal="center"/>
    </xf>
    <xf numFmtId="0" fontId="0" fillId="0" borderId="32" xfId="0" applyBorder="1"/>
    <xf numFmtId="0" fontId="0" fillId="0" borderId="30" xfId="3" applyNumberFormat="1" applyFont="1" applyBorder="1"/>
    <xf numFmtId="0" fontId="0" fillId="0" borderId="32" xfId="3" applyNumberFormat="1" applyFont="1" applyBorder="1"/>
    <xf numFmtId="0" fontId="4" fillId="4" borderId="37" xfId="0" applyFont="1" applyFill="1" applyBorder="1" applyAlignment="1">
      <alignment horizontal="center"/>
    </xf>
    <xf numFmtId="0" fontId="0" fillId="0" borderId="30" xfId="0" applyBorder="1" applyAlignment="1">
      <alignment horizontal="center"/>
    </xf>
    <xf numFmtId="0" fontId="4" fillId="4" borderId="30" xfId="0" applyFont="1" applyFill="1" applyBorder="1" applyAlignment="1">
      <alignment horizontal="center"/>
    </xf>
    <xf numFmtId="0" fontId="4" fillId="4" borderId="34" xfId="0" applyFont="1" applyFill="1" applyBorder="1" applyAlignment="1">
      <alignment horizontal="center"/>
    </xf>
    <xf numFmtId="0" fontId="4" fillId="4" borderId="35" xfId="0" applyFont="1" applyFill="1" applyBorder="1" applyAlignment="1">
      <alignment horizontal="center"/>
    </xf>
    <xf numFmtId="0" fontId="4" fillId="4" borderId="36" xfId="0" applyFont="1" applyFill="1" applyBorder="1" applyAlignment="1">
      <alignment horizontal="center"/>
    </xf>
  </cellXfs>
  <cellStyles count="4">
    <cellStyle name="Currency" xfId="3" builtinId="4"/>
    <cellStyle name="Hyperlink" xfId="2" builtinId="8"/>
    <cellStyle name="Normal" xfId="0" builtinId="0"/>
    <cellStyle name="Percent" xfId="1" builtinId="5"/>
  </cellStyles>
  <dxfs count="44">
    <dxf>
      <font>
        <color rgb="FF9C0006"/>
      </font>
      <fill>
        <patternFill>
          <bgColor rgb="FFFFC7CE"/>
        </patternFill>
      </fill>
    </dxf>
    <dxf>
      <font>
        <color rgb="FF9C0006"/>
      </font>
      <fill>
        <patternFill>
          <bgColor rgb="FFFFC7CE"/>
        </patternFill>
      </fill>
    </dxf>
    <dxf>
      <fill>
        <patternFill>
          <bgColor theme="9" tint="0.39994506668294322"/>
        </patternFill>
      </fill>
    </dxf>
    <dxf>
      <font>
        <b val="0"/>
        <i val="0"/>
        <strike val="0"/>
        <condense val="0"/>
        <extend val="0"/>
        <outline val="0"/>
        <shadow val="0"/>
        <u val="none"/>
        <vertAlign val="baseline"/>
        <sz val="11"/>
        <color auto="1"/>
        <name val="Calibri"/>
        <family val="2"/>
        <scheme val="minor"/>
      </font>
      <numFmt numFmtId="14" formatCode="0.00%"/>
      <fill>
        <patternFill patternType="none">
          <fgColor indexed="64"/>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14" formatCode="0.00%"/>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14" formatCode="0.00%"/>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14" formatCode="0.00%"/>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14" formatCode="0.00%"/>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14" formatCode="0.00%"/>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microsoft.com/office/2017/10/relationships/person" Target="persons/person0.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none" spc="50" normalizeH="0" baseline="0">
                <a:solidFill>
                  <a:schemeClr val="tx1">
                    <a:lumMod val="65000"/>
                    <a:lumOff val="35000"/>
                  </a:schemeClr>
                </a:solidFill>
                <a:latin typeface="+mj-lt"/>
                <a:ea typeface="Calibri" panose="020F0502020204030204" pitchFamily="34" charset="0"/>
                <a:cs typeface="Calibri" panose="020F0502020204030204" pitchFamily="34" charset="0"/>
              </a:defRPr>
            </a:pPr>
            <a:r>
              <a:rPr lang="en-US" sz="1800" b="1">
                <a:latin typeface="+mj-lt"/>
                <a:ea typeface="Calibri" panose="020F0502020204030204" pitchFamily="34" charset="0"/>
                <a:cs typeface="Calibri" panose="020F0502020204030204" pitchFamily="34" charset="0"/>
              </a:rPr>
              <a:t>Most Picks&amp;Bans</a:t>
            </a:r>
          </a:p>
        </c:rich>
      </c:tx>
      <c:overlay val="0"/>
      <c:spPr>
        <a:noFill/>
        <a:ln>
          <a:noFill/>
        </a:ln>
        <a:effectLst/>
      </c:spPr>
      <c:txPr>
        <a:bodyPr rot="0" spcFirstLastPara="1" vertOverflow="ellipsis" vert="horz" wrap="square" anchor="ctr" anchorCtr="1"/>
        <a:lstStyle/>
        <a:p>
          <a:pPr>
            <a:defRPr sz="1800" b="1" i="0" u="none" strike="noStrike" kern="1200" cap="none" spc="50" normalizeH="0" baseline="0">
              <a:solidFill>
                <a:schemeClr val="tx1">
                  <a:lumMod val="65000"/>
                  <a:lumOff val="35000"/>
                </a:schemeClr>
              </a:solidFill>
              <a:latin typeface="+mj-lt"/>
              <a:ea typeface="Calibri" panose="020F0502020204030204" pitchFamily="34" charset="0"/>
              <a:cs typeface="Calibri" panose="020F0502020204030204" pitchFamily="34" charset="0"/>
            </a:defRPr>
          </a:pPr>
          <a:endParaRPr lang="en-US"/>
        </a:p>
      </c:txPr>
    </c:title>
    <c:autoTitleDeleted val="0"/>
    <c:plotArea>
      <c:layout>
        <c:manualLayout>
          <c:layoutTarget val="inner"/>
          <c:xMode val="edge"/>
          <c:yMode val="edge"/>
          <c:x val="6.9287513924147462E-2"/>
          <c:y val="0.11709576622762422"/>
          <c:w val="0.90399724624585864"/>
          <c:h val="0.59615546336452052"/>
        </c:manualLayout>
      </c:layout>
      <c:barChart>
        <c:barDir val="col"/>
        <c:grouping val="clustered"/>
        <c:varyColors val="0"/>
        <c:ser>
          <c:idx val="0"/>
          <c:order val="0"/>
          <c:tx>
            <c:strRef>
              <c:f>Analysis!$J$8</c:f>
              <c:strCache>
                <c:ptCount val="1"/>
                <c:pt idx="0">
                  <c:v>P&amp;B</c:v>
                </c:pt>
              </c:strCache>
            </c:strRef>
          </c:tx>
          <c:spPr>
            <a:solidFill>
              <a:schemeClr val="accent1">
                <a:alpha val="70000"/>
              </a:schemeClr>
            </a:solidFill>
            <a:ln>
              <a:solidFill>
                <a:schemeClr val="tx1">
                  <a:lumMod val="65000"/>
                  <a:lumOff val="35000"/>
                </a:schemeClr>
              </a:solid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Analysis!$I$9:$I$28</c:f>
              <c:strCache>
                <c:ptCount val="20"/>
                <c:pt idx="0">
                  <c:v>Doom</c:v>
                </c:pt>
                <c:pt idx="1">
                  <c:v>Underlord</c:v>
                </c:pt>
                <c:pt idx="2">
                  <c:v>Alchemist</c:v>
                </c:pt>
                <c:pt idx="3">
                  <c:v>Storm Spirit</c:v>
                </c:pt>
                <c:pt idx="4">
                  <c:v>Enchantress</c:v>
                </c:pt>
                <c:pt idx="5">
                  <c:v>Beastmaster</c:v>
                </c:pt>
                <c:pt idx="6">
                  <c:v>Slark</c:v>
                </c:pt>
                <c:pt idx="7">
                  <c:v>Rubick</c:v>
                </c:pt>
                <c:pt idx="8">
                  <c:v>Keeper of the Light</c:v>
                </c:pt>
                <c:pt idx="9">
                  <c:v>Crystal Maiden</c:v>
                </c:pt>
                <c:pt idx="10">
                  <c:v>Terrorblade</c:v>
                </c:pt>
                <c:pt idx="11">
                  <c:v>Monkey King</c:v>
                </c:pt>
                <c:pt idx="12">
                  <c:v>Pangolier</c:v>
                </c:pt>
                <c:pt idx="13">
                  <c:v>Chen</c:v>
                </c:pt>
                <c:pt idx="14">
                  <c:v>Phantom Lancer</c:v>
                </c:pt>
                <c:pt idx="15">
                  <c:v>Disruptor</c:v>
                </c:pt>
                <c:pt idx="16">
                  <c:v>Bloodseeker</c:v>
                </c:pt>
                <c:pt idx="17">
                  <c:v>Ember Spirit</c:v>
                </c:pt>
                <c:pt idx="18">
                  <c:v>Dark Seer</c:v>
                </c:pt>
                <c:pt idx="19">
                  <c:v>Io</c:v>
                </c:pt>
              </c:strCache>
            </c:strRef>
          </c:cat>
          <c:val>
            <c:numRef>
              <c:f>Analysis!$J$9:$J$28</c:f>
              <c:numCache>
                <c:formatCode>General</c:formatCode>
                <c:ptCount val="20"/>
                <c:pt idx="0">
                  <c:v>167</c:v>
                </c:pt>
                <c:pt idx="1">
                  <c:v>164</c:v>
                </c:pt>
                <c:pt idx="2">
                  <c:v>150</c:v>
                </c:pt>
                <c:pt idx="3">
                  <c:v>149</c:v>
                </c:pt>
                <c:pt idx="4">
                  <c:v>138</c:v>
                </c:pt>
                <c:pt idx="5">
                  <c:v>136</c:v>
                </c:pt>
                <c:pt idx="6">
                  <c:v>135</c:v>
                </c:pt>
                <c:pt idx="7">
                  <c:v>130</c:v>
                </c:pt>
                <c:pt idx="8">
                  <c:v>125</c:v>
                </c:pt>
                <c:pt idx="9">
                  <c:v>122</c:v>
                </c:pt>
                <c:pt idx="10">
                  <c:v>119</c:v>
                </c:pt>
                <c:pt idx="11">
                  <c:v>117</c:v>
                </c:pt>
                <c:pt idx="12">
                  <c:v>113</c:v>
                </c:pt>
                <c:pt idx="13">
                  <c:v>112</c:v>
                </c:pt>
                <c:pt idx="14">
                  <c:v>112</c:v>
                </c:pt>
                <c:pt idx="15">
                  <c:v>108</c:v>
                </c:pt>
                <c:pt idx="16">
                  <c:v>104</c:v>
                </c:pt>
                <c:pt idx="17">
                  <c:v>102</c:v>
                </c:pt>
                <c:pt idx="18">
                  <c:v>89</c:v>
                </c:pt>
                <c:pt idx="19">
                  <c:v>88</c:v>
                </c:pt>
              </c:numCache>
            </c:numRef>
          </c:val>
          <c:extLst>
            <c:ext xmlns:c16="http://schemas.microsoft.com/office/drawing/2014/chart" uri="{C3380CC4-5D6E-409C-BE32-E72D297353CC}">
              <c16:uniqueId val="{00000000-8B20-40C6-8CB4-8DEA73C2A76A}"/>
            </c:ext>
          </c:extLst>
        </c:ser>
        <c:dLbls>
          <c:dLblPos val="inEnd"/>
          <c:showLegendKey val="0"/>
          <c:showVal val="1"/>
          <c:showCatName val="0"/>
          <c:showSerName val="0"/>
          <c:showPercent val="0"/>
          <c:showBubbleSize val="0"/>
        </c:dLbls>
        <c:gapWidth val="141"/>
        <c:overlap val="40"/>
        <c:axId val="2083576736"/>
        <c:axId val="2083569536"/>
      </c:barChart>
      <c:catAx>
        <c:axId val="208357673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5400000" spcFirstLastPara="1" vertOverflow="ellipsis" vert="horz" wrap="square" anchor="ctr" anchorCtr="1"/>
          <a:lstStyle/>
          <a:p>
            <a:pPr>
              <a:defRPr sz="1200" b="0" i="0" u="none" strike="noStrike" kern="1200" cap="none" spc="20" normalizeH="0" baseline="0">
                <a:solidFill>
                  <a:schemeClr val="tx1">
                    <a:lumMod val="65000"/>
                    <a:lumOff val="35000"/>
                  </a:schemeClr>
                </a:solidFill>
                <a:latin typeface="+mn-lt"/>
                <a:ea typeface="+mn-ea"/>
                <a:cs typeface="+mn-cs"/>
              </a:defRPr>
            </a:pPr>
            <a:endParaRPr lang="en-US"/>
          </a:p>
        </c:txPr>
        <c:crossAx val="2083569536"/>
        <c:crosses val="autoZero"/>
        <c:auto val="1"/>
        <c:lblAlgn val="ctr"/>
        <c:lblOffset val="100"/>
        <c:noMultiLvlLbl val="0"/>
      </c:catAx>
      <c:valAx>
        <c:axId val="2083569536"/>
        <c:scaling>
          <c:orientation val="minMax"/>
        </c:scaling>
        <c:delete val="0"/>
        <c:axPos val="l"/>
        <c:majorGridlines>
          <c:spPr>
            <a:ln w="9525" cap="flat" cmpd="sng" algn="ctr">
              <a:solidFill>
                <a:schemeClr val="tx1">
                  <a:lumMod val="65000"/>
                  <a:lumOff val="35000"/>
                  <a:alpha val="63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2083576736"/>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cap="none" spc="50" normalizeH="0" baseline="0">
                <a:solidFill>
                  <a:schemeClr val="tx1">
                    <a:lumMod val="65000"/>
                    <a:lumOff val="35000"/>
                  </a:schemeClr>
                </a:solidFill>
                <a:latin typeface="+mj-lt"/>
                <a:ea typeface="+mj-ea"/>
                <a:cs typeface="+mj-cs"/>
              </a:defRPr>
            </a:pPr>
            <a:r>
              <a:rPr lang="en-PH"/>
              <a:t>Most Ban Heroes</a:t>
            </a:r>
          </a:p>
        </c:rich>
      </c:tx>
      <c:overlay val="0"/>
      <c:spPr>
        <a:noFill/>
        <a:ln>
          <a:noFill/>
        </a:ln>
        <a:effectLst/>
      </c:spPr>
      <c:txPr>
        <a:bodyPr rot="0" spcFirstLastPara="1" vertOverflow="ellipsis" vert="horz" wrap="square" anchor="ctr" anchorCtr="1"/>
        <a:lstStyle/>
        <a:p>
          <a:pPr>
            <a:defRPr sz="132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alpha val="70000"/>
              </a:schemeClr>
            </a:solidFill>
            <a:ln>
              <a:solidFill>
                <a:schemeClr val="tx1">
                  <a:lumMod val="65000"/>
                  <a:lumOff val="35000"/>
                </a:schemeClr>
              </a:solid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Analysis!$K$47:$K$56</c:f>
              <c:strCache>
                <c:ptCount val="10"/>
                <c:pt idx="0">
                  <c:v>Slark</c:v>
                </c:pt>
                <c:pt idx="1">
                  <c:v>Beastmaster</c:v>
                </c:pt>
                <c:pt idx="2">
                  <c:v>Doom</c:v>
                </c:pt>
                <c:pt idx="3">
                  <c:v>Enchantress</c:v>
                </c:pt>
                <c:pt idx="4">
                  <c:v>Underlord</c:v>
                </c:pt>
                <c:pt idx="5">
                  <c:v>Phantom Lancer</c:v>
                </c:pt>
                <c:pt idx="6">
                  <c:v>Alchemist</c:v>
                </c:pt>
                <c:pt idx="7">
                  <c:v>Chen</c:v>
                </c:pt>
                <c:pt idx="8">
                  <c:v>Storm Spirit</c:v>
                </c:pt>
                <c:pt idx="9">
                  <c:v>Monkey King</c:v>
                </c:pt>
              </c:strCache>
            </c:strRef>
          </c:cat>
          <c:val>
            <c:numRef>
              <c:f>Analysis!$L$47:$L$56</c:f>
              <c:numCache>
                <c:formatCode>General</c:formatCode>
                <c:ptCount val="10"/>
                <c:pt idx="0">
                  <c:v>101</c:v>
                </c:pt>
                <c:pt idx="1">
                  <c:v>95</c:v>
                </c:pt>
                <c:pt idx="2">
                  <c:v>94</c:v>
                </c:pt>
                <c:pt idx="3">
                  <c:v>90</c:v>
                </c:pt>
                <c:pt idx="4">
                  <c:v>90</c:v>
                </c:pt>
                <c:pt idx="5">
                  <c:v>89</c:v>
                </c:pt>
                <c:pt idx="6">
                  <c:v>87</c:v>
                </c:pt>
                <c:pt idx="7">
                  <c:v>86</c:v>
                </c:pt>
                <c:pt idx="8">
                  <c:v>86</c:v>
                </c:pt>
                <c:pt idx="9">
                  <c:v>80</c:v>
                </c:pt>
              </c:numCache>
            </c:numRef>
          </c:val>
          <c:extLst>
            <c:ext xmlns:c16="http://schemas.microsoft.com/office/drawing/2014/chart" uri="{C3380CC4-5D6E-409C-BE32-E72D297353CC}">
              <c16:uniqueId val="{00000000-44B6-4397-B27A-9BE381905F15}"/>
            </c:ext>
          </c:extLst>
        </c:ser>
        <c:dLbls>
          <c:dLblPos val="outEnd"/>
          <c:showLegendKey val="0"/>
          <c:showVal val="1"/>
          <c:showCatName val="0"/>
          <c:showSerName val="0"/>
          <c:showPercent val="0"/>
          <c:showBubbleSize val="0"/>
        </c:dLbls>
        <c:gapWidth val="80"/>
        <c:overlap val="25"/>
        <c:axId val="2083598816"/>
        <c:axId val="2083598336"/>
      </c:barChart>
      <c:catAx>
        <c:axId val="2083598816"/>
        <c:scaling>
          <c:orientation val="minMax"/>
        </c:scaling>
        <c:delete val="0"/>
        <c:axPos val="b"/>
        <c:numFmt formatCode="General" sourceLinked="1"/>
        <c:majorTickMark val="out"/>
        <c:minorTickMark val="none"/>
        <c:tickLblPos val="nextTo"/>
        <c:spPr>
          <a:noFill/>
          <a:ln w="15875" cap="flat" cmpd="sng" algn="ctr">
            <a:solidFill>
              <a:schemeClr val="tx1">
                <a:lumMod val="25000"/>
                <a:lumOff val="75000"/>
              </a:schemeClr>
            </a:solidFill>
            <a:round/>
          </a:ln>
          <a:effectLst/>
        </c:spPr>
        <c:txPr>
          <a:bodyPr rot="-3120000" spcFirstLastPara="1" vertOverflow="ellipsis" vert="horz" wrap="square" anchor="ctr" anchorCtr="1"/>
          <a:lstStyle/>
          <a:p>
            <a:pPr>
              <a:defRPr sz="1100" b="0" i="0" u="none" strike="noStrike" kern="1200" cap="none" spc="20" normalizeH="0" baseline="0">
                <a:solidFill>
                  <a:schemeClr val="tx1">
                    <a:lumMod val="65000"/>
                    <a:lumOff val="35000"/>
                  </a:schemeClr>
                </a:solidFill>
                <a:latin typeface="+mn-lt"/>
                <a:ea typeface="+mn-ea"/>
                <a:cs typeface="+mn-cs"/>
              </a:defRPr>
            </a:pPr>
            <a:endParaRPr lang="en-US"/>
          </a:p>
        </c:txPr>
        <c:crossAx val="2083598336"/>
        <c:crosses val="autoZero"/>
        <c:auto val="0"/>
        <c:lblAlgn val="ctr"/>
        <c:lblOffset val="100"/>
        <c:noMultiLvlLbl val="0"/>
      </c:catAx>
      <c:valAx>
        <c:axId val="2083598336"/>
        <c:scaling>
          <c:orientation val="minMax"/>
        </c:scaling>
        <c:delete val="0"/>
        <c:axPos val="l"/>
        <c:majorGridlines>
          <c:spPr>
            <a:ln w="9525" cap="flat" cmpd="sng" algn="ctr">
              <a:solidFill>
                <a:schemeClr val="tx1">
                  <a:lumMod val="65000"/>
                  <a:lumOff val="35000"/>
                  <a:alpha val="57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spc="20" baseline="0">
                <a:solidFill>
                  <a:schemeClr val="tx1">
                    <a:lumMod val="65000"/>
                    <a:lumOff val="35000"/>
                  </a:schemeClr>
                </a:solidFill>
                <a:latin typeface="+mn-lt"/>
                <a:ea typeface="+mn-ea"/>
                <a:cs typeface="+mn-cs"/>
              </a:defRPr>
            </a:pPr>
            <a:endParaRPr lang="en-US"/>
          </a:p>
        </c:txPr>
        <c:crossAx val="2083598816"/>
        <c:crosses val="autoZero"/>
        <c:crossBetween val="between"/>
      </c:valAx>
      <c:spPr>
        <a:noFill/>
        <a:ln>
          <a:solidFill>
            <a:schemeClr val="tx1">
              <a:lumMod val="65000"/>
              <a:lumOff val="35000"/>
            </a:schemeClr>
          </a:solidFill>
        </a:ln>
        <a:effectLst/>
      </c:spPr>
    </c:plotArea>
    <c:plotVisOnly val="1"/>
    <c:dispBlanksAs val="gap"/>
    <c:showDLblsOverMax val="0"/>
  </c:chart>
  <c:spPr>
    <a:solidFill>
      <a:schemeClr val="lt1"/>
    </a:solidFill>
    <a:ln w="9525" cap="flat" cmpd="sng" algn="ctr">
      <a:solidFill>
        <a:schemeClr val="tx1"/>
      </a:solidFill>
      <a:round/>
    </a:ln>
    <a:effectLst/>
  </c:spPr>
  <c:txPr>
    <a:bodyPr rot="0" vert="horz"/>
    <a:lstStyle/>
    <a:p>
      <a:pPr>
        <a:defRPr sz="1100" baseline="0"/>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j-lt"/>
                <a:ea typeface="+mn-ea"/>
                <a:cs typeface="+mn-cs"/>
              </a:defRPr>
            </a:pPr>
            <a:r>
              <a:rPr lang="en-PH">
                <a:latin typeface="+mj-lt"/>
              </a:rPr>
              <a:t>Dire and Radiant win percentage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j-lt"/>
              <a:ea typeface="+mn-ea"/>
              <a:cs typeface="+mn-cs"/>
            </a:defRPr>
          </a:pPr>
          <a:endParaRPr lang="en-US"/>
        </a:p>
      </c:txPr>
    </c:title>
    <c:autoTitleDeleted val="0"/>
    <c:plotArea>
      <c:layout/>
      <c:pieChart>
        <c:varyColors val="1"/>
        <c:ser>
          <c:idx val="0"/>
          <c:order val="0"/>
          <c:spPr>
            <a:effectLst>
              <a:outerShdw blurRad="50800" dist="50800" dir="5400000" algn="ctr" rotWithShape="0">
                <a:srgbClr val="000000"/>
              </a:outerShdw>
              <a:softEdge rad="0"/>
            </a:effectLst>
          </c:spPr>
          <c:dPt>
            <c:idx val="0"/>
            <c:bubble3D val="0"/>
            <c:spPr>
              <a:solidFill>
                <a:schemeClr val="accent1"/>
              </a:solidFill>
              <a:ln>
                <a:noFill/>
              </a:ln>
              <a:effectLst>
                <a:outerShdw blurRad="50800" dist="50800" dir="5400000" algn="ctr" rotWithShape="0">
                  <a:srgbClr val="000000"/>
                </a:outerShdw>
                <a:softEdge rad="0"/>
              </a:effectLst>
            </c:spPr>
            <c:extLst>
              <c:ext xmlns:c16="http://schemas.microsoft.com/office/drawing/2014/chart" uri="{C3380CC4-5D6E-409C-BE32-E72D297353CC}">
                <c16:uniqueId val="{00000001-0FC2-419D-8071-0C5E81372002}"/>
              </c:ext>
            </c:extLst>
          </c:dPt>
          <c:dPt>
            <c:idx val="1"/>
            <c:bubble3D val="0"/>
            <c:spPr>
              <a:solidFill>
                <a:schemeClr val="accent2"/>
              </a:solidFill>
              <a:ln>
                <a:noFill/>
              </a:ln>
              <a:effectLst>
                <a:outerShdw blurRad="50800" dist="50800" dir="5400000" algn="ctr" rotWithShape="0">
                  <a:srgbClr val="000000"/>
                </a:outerShdw>
                <a:softEdge rad="0"/>
              </a:effectLst>
            </c:spPr>
            <c:extLst>
              <c:ext xmlns:c16="http://schemas.microsoft.com/office/drawing/2014/chart" uri="{C3380CC4-5D6E-409C-BE32-E72D297353CC}">
                <c16:uniqueId val="{00000003-0FC2-419D-8071-0C5E81372002}"/>
              </c:ext>
            </c:extLst>
          </c:dPt>
          <c:dLbls>
            <c:dLbl>
              <c:idx val="0"/>
              <c:layout>
                <c:manualLayout>
                  <c:x val="-0.16225965720901844"/>
                  <c:y val="-2.994734553886285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FC2-419D-8071-0C5E81372002}"/>
                </c:ext>
              </c:extLst>
            </c:dLbl>
            <c:dLbl>
              <c:idx val="1"/>
              <c:layout>
                <c:manualLayout>
                  <c:x val="0.16728142962440412"/>
                  <c:y val="2.994702349322899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FC2-419D-8071-0C5E81372002}"/>
                </c:ext>
              </c:extLst>
            </c:dLbl>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Analysis!$H$4:$H$5</c:f>
              <c:strCache>
                <c:ptCount val="2"/>
                <c:pt idx="0">
                  <c:v>Radiant Wins</c:v>
                </c:pt>
                <c:pt idx="1">
                  <c:v>Dire Wins</c:v>
                </c:pt>
              </c:strCache>
            </c:strRef>
          </c:cat>
          <c:val>
            <c:numRef>
              <c:f>Analysis!$I$4:$I$5</c:f>
              <c:numCache>
                <c:formatCode>General</c:formatCode>
                <c:ptCount val="2"/>
                <c:pt idx="0">
                  <c:v>105</c:v>
                </c:pt>
                <c:pt idx="1">
                  <c:v>86</c:v>
                </c:pt>
              </c:numCache>
            </c:numRef>
          </c:val>
          <c:extLst>
            <c:ext xmlns:c16="http://schemas.microsoft.com/office/drawing/2014/chart" uri="{C3380CC4-5D6E-409C-BE32-E72D297353CC}">
              <c16:uniqueId val="{00000004-0FC2-419D-8071-0C5E8137200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none" spc="50" normalizeH="0" baseline="0">
                <a:solidFill>
                  <a:schemeClr val="tx1">
                    <a:lumMod val="65000"/>
                    <a:lumOff val="35000"/>
                  </a:schemeClr>
                </a:solidFill>
                <a:latin typeface="+mj-lt"/>
                <a:ea typeface="+mj-ea"/>
                <a:cs typeface="+mj-cs"/>
              </a:defRPr>
            </a:pPr>
            <a:r>
              <a:rPr lang="en-PH" sz="1800" b="1"/>
              <a:t>Most Win Heroes</a:t>
            </a:r>
          </a:p>
        </c:rich>
      </c:tx>
      <c:overlay val="0"/>
      <c:spPr>
        <a:noFill/>
        <a:ln>
          <a:noFill/>
        </a:ln>
        <a:effectLst/>
      </c:spPr>
      <c:txPr>
        <a:bodyPr rot="0" spcFirstLastPara="1" vertOverflow="ellipsis" vert="horz" wrap="square" anchor="ctr" anchorCtr="1"/>
        <a:lstStyle/>
        <a:p>
          <a:pPr>
            <a:defRPr sz="1800" b="1"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alpha val="70000"/>
              </a:schemeClr>
            </a:solidFill>
            <a:ln>
              <a:solidFill>
                <a:schemeClr val="tx1">
                  <a:lumMod val="65000"/>
                  <a:lumOff val="35000"/>
                </a:schemeClr>
              </a:solid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Analysis!$S$5:$S$14</c:f>
              <c:strCache>
                <c:ptCount val="10"/>
                <c:pt idx="0">
                  <c:v>Keeper of the Light</c:v>
                </c:pt>
                <c:pt idx="1">
                  <c:v>Crystal Maiden</c:v>
                </c:pt>
                <c:pt idx="2">
                  <c:v>Underlord</c:v>
                </c:pt>
                <c:pt idx="3">
                  <c:v>Alchemist</c:v>
                </c:pt>
                <c:pt idx="4">
                  <c:v>Doom</c:v>
                </c:pt>
                <c:pt idx="5">
                  <c:v>Rubick</c:v>
                </c:pt>
                <c:pt idx="6">
                  <c:v>Storm Spirit</c:v>
                </c:pt>
                <c:pt idx="7">
                  <c:v>Beastmaster</c:v>
                </c:pt>
                <c:pt idx="8">
                  <c:v>Disruptor</c:v>
                </c:pt>
                <c:pt idx="9">
                  <c:v>Pangolier</c:v>
                </c:pt>
              </c:strCache>
            </c:strRef>
          </c:cat>
          <c:val>
            <c:numRef>
              <c:f>Analysis!$T$5:$T$14</c:f>
              <c:numCache>
                <c:formatCode>General</c:formatCode>
                <c:ptCount val="10"/>
                <c:pt idx="0">
                  <c:v>48</c:v>
                </c:pt>
                <c:pt idx="1">
                  <c:v>47</c:v>
                </c:pt>
                <c:pt idx="2">
                  <c:v>44</c:v>
                </c:pt>
                <c:pt idx="3">
                  <c:v>41</c:v>
                </c:pt>
                <c:pt idx="4">
                  <c:v>38</c:v>
                </c:pt>
                <c:pt idx="5">
                  <c:v>35</c:v>
                </c:pt>
                <c:pt idx="6">
                  <c:v>34</c:v>
                </c:pt>
                <c:pt idx="7">
                  <c:v>28</c:v>
                </c:pt>
                <c:pt idx="8">
                  <c:v>27</c:v>
                </c:pt>
                <c:pt idx="9">
                  <c:v>24</c:v>
                </c:pt>
              </c:numCache>
            </c:numRef>
          </c:val>
          <c:extLst>
            <c:ext xmlns:c16="http://schemas.microsoft.com/office/drawing/2014/chart" uri="{C3380CC4-5D6E-409C-BE32-E72D297353CC}">
              <c16:uniqueId val="{00000000-54A9-481F-8C0C-9B3A54560A55}"/>
            </c:ext>
          </c:extLst>
        </c:ser>
        <c:dLbls>
          <c:dLblPos val="outEnd"/>
          <c:showLegendKey val="0"/>
          <c:showVal val="1"/>
          <c:showCatName val="0"/>
          <c:showSerName val="0"/>
          <c:showPercent val="0"/>
          <c:showBubbleSize val="0"/>
        </c:dLbls>
        <c:gapWidth val="80"/>
        <c:overlap val="25"/>
        <c:axId val="1263927440"/>
        <c:axId val="1263936560"/>
      </c:barChart>
      <c:catAx>
        <c:axId val="1263927440"/>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3360000" spcFirstLastPara="1" vertOverflow="ellipsis" vert="horz" wrap="square" anchor="ctr" anchorCtr="1"/>
          <a:lstStyle/>
          <a:p>
            <a:pPr>
              <a:defRPr sz="1100" b="0" i="0" u="none" strike="noStrike" kern="1200" cap="none" spc="20" normalizeH="0" baseline="0">
                <a:solidFill>
                  <a:schemeClr val="tx1">
                    <a:lumMod val="65000"/>
                    <a:lumOff val="35000"/>
                  </a:schemeClr>
                </a:solidFill>
                <a:latin typeface="+mn-lt"/>
                <a:ea typeface="+mn-ea"/>
                <a:cs typeface="+mn-cs"/>
              </a:defRPr>
            </a:pPr>
            <a:endParaRPr lang="en-US"/>
          </a:p>
        </c:txPr>
        <c:crossAx val="1263936560"/>
        <c:crosses val="autoZero"/>
        <c:auto val="1"/>
        <c:lblAlgn val="ctr"/>
        <c:lblOffset val="100"/>
        <c:noMultiLvlLbl val="0"/>
      </c:catAx>
      <c:valAx>
        <c:axId val="1263936560"/>
        <c:scaling>
          <c:orientation val="minMax"/>
        </c:scaling>
        <c:delete val="0"/>
        <c:axPos val="l"/>
        <c:majorGridlines>
          <c:spPr>
            <a:ln w="9525" cap="flat" cmpd="sng" algn="ctr">
              <a:solidFill>
                <a:schemeClr val="tx1">
                  <a:lumMod val="65000"/>
                  <a:lumOff val="35000"/>
                  <a:alpha val="78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263927440"/>
        <c:crosses val="autoZero"/>
        <c:crossBetween val="between"/>
      </c:valAx>
      <c:spPr>
        <a:noFill/>
        <a:ln>
          <a:solidFill>
            <a:schemeClr val="tx1">
              <a:lumMod val="65000"/>
              <a:lumOff val="35000"/>
            </a:schemeClr>
          </a:solidFill>
        </a:ln>
        <a:effectLst/>
      </c:spPr>
    </c:plotArea>
    <c:plotVisOnly val="1"/>
    <c:dispBlanksAs val="gap"/>
    <c:showDLblsOverMax val="0"/>
  </c:chart>
  <c:spPr>
    <a:solidFill>
      <a:schemeClr val="lt1"/>
    </a:solidFill>
    <a:ln w="9525" cap="flat" cmpd="sng" algn="ctr">
      <a:solidFill>
        <a:schemeClr val="tx1">
          <a:lumMod val="65000"/>
          <a:lumOff val="35000"/>
        </a:schemeClr>
      </a:solidFill>
      <a:round/>
    </a:ln>
    <a:effectLst/>
  </c:spPr>
  <c:txPr>
    <a:bodyPr/>
    <a:lstStyle/>
    <a:p>
      <a:pPr>
        <a:defRPr sz="90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none" spc="50" normalizeH="0" baseline="0">
                <a:solidFill>
                  <a:schemeClr val="tx1">
                    <a:lumMod val="65000"/>
                    <a:lumOff val="35000"/>
                  </a:schemeClr>
                </a:solidFill>
                <a:latin typeface="+mj-lt"/>
                <a:ea typeface="+mj-ea"/>
                <a:cs typeface="+mj-cs"/>
              </a:defRPr>
            </a:pPr>
            <a:r>
              <a:rPr lang="en-PH" sz="1800" b="1"/>
              <a:t>Most Pick Heroes</a:t>
            </a:r>
          </a:p>
        </c:rich>
      </c:tx>
      <c:overlay val="0"/>
      <c:spPr>
        <a:noFill/>
        <a:ln>
          <a:noFill/>
        </a:ln>
        <a:effectLst/>
      </c:spPr>
      <c:txPr>
        <a:bodyPr rot="0" spcFirstLastPara="1" vertOverflow="ellipsis" vert="horz" wrap="square" anchor="ctr" anchorCtr="1"/>
        <a:lstStyle/>
        <a:p>
          <a:pPr>
            <a:defRPr sz="1800" b="1"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alpha val="70000"/>
              </a:schemeClr>
            </a:solidFill>
            <a:ln>
              <a:solidFill>
                <a:schemeClr val="tx1">
                  <a:lumMod val="65000"/>
                  <a:lumOff val="35000"/>
                </a:schemeClr>
              </a:solidFill>
            </a:ln>
            <a:effectLst>
              <a:softEdge rad="0"/>
            </a:effectLst>
          </c:spPr>
          <c:invertIfNegative val="0"/>
          <c:dLbls>
            <c:dLbl>
              <c:idx val="0"/>
              <c:layout>
                <c:manualLayout>
                  <c:x val="0"/>
                  <c:y val="1.510859391097491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975-4B31-8A16-22850D466AE9}"/>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Analysis!$K$33:$K$42</c:f>
              <c:strCache>
                <c:ptCount val="10"/>
                <c:pt idx="0">
                  <c:v>Crystal Maiden</c:v>
                </c:pt>
                <c:pt idx="1">
                  <c:v>Keeper of the Light</c:v>
                </c:pt>
                <c:pt idx="2">
                  <c:v>Rubick</c:v>
                </c:pt>
                <c:pt idx="3">
                  <c:v>Underlord</c:v>
                </c:pt>
                <c:pt idx="4">
                  <c:v>Doom</c:v>
                </c:pt>
                <c:pt idx="5">
                  <c:v>Alchemist</c:v>
                </c:pt>
                <c:pt idx="6">
                  <c:v>Storm Spirit</c:v>
                </c:pt>
                <c:pt idx="7">
                  <c:v>Disruptor</c:v>
                </c:pt>
                <c:pt idx="8">
                  <c:v>Enchantress</c:v>
                </c:pt>
                <c:pt idx="9">
                  <c:v>Beastmaster</c:v>
                </c:pt>
              </c:strCache>
            </c:strRef>
          </c:cat>
          <c:val>
            <c:numRef>
              <c:f>Analysis!$L$33:$L$42</c:f>
              <c:numCache>
                <c:formatCode>General</c:formatCode>
                <c:ptCount val="10"/>
                <c:pt idx="0">
                  <c:v>93</c:v>
                </c:pt>
                <c:pt idx="1">
                  <c:v>81</c:v>
                </c:pt>
                <c:pt idx="2">
                  <c:v>74</c:v>
                </c:pt>
                <c:pt idx="3">
                  <c:v>74</c:v>
                </c:pt>
                <c:pt idx="4">
                  <c:v>73</c:v>
                </c:pt>
                <c:pt idx="5">
                  <c:v>63</c:v>
                </c:pt>
                <c:pt idx="6">
                  <c:v>63</c:v>
                </c:pt>
                <c:pt idx="7">
                  <c:v>57</c:v>
                </c:pt>
                <c:pt idx="8">
                  <c:v>48</c:v>
                </c:pt>
                <c:pt idx="9">
                  <c:v>41</c:v>
                </c:pt>
              </c:numCache>
            </c:numRef>
          </c:val>
          <c:extLst>
            <c:ext xmlns:c16="http://schemas.microsoft.com/office/drawing/2014/chart" uri="{C3380CC4-5D6E-409C-BE32-E72D297353CC}">
              <c16:uniqueId val="{00000000-D975-4B31-8A16-22850D466AE9}"/>
            </c:ext>
          </c:extLst>
        </c:ser>
        <c:dLbls>
          <c:dLblPos val="outEnd"/>
          <c:showLegendKey val="0"/>
          <c:showVal val="1"/>
          <c:showCatName val="0"/>
          <c:showSerName val="0"/>
          <c:showPercent val="0"/>
          <c:showBubbleSize val="0"/>
        </c:dLbls>
        <c:gapWidth val="80"/>
        <c:overlap val="25"/>
        <c:axId val="1931772320"/>
        <c:axId val="1931789120"/>
      </c:barChart>
      <c:catAx>
        <c:axId val="1931772320"/>
        <c:scaling>
          <c:orientation val="minMax"/>
        </c:scaling>
        <c:delete val="0"/>
        <c:axPos val="b"/>
        <c:majorGridlines>
          <c:spPr>
            <a:ln w="9525" cap="flat" cmpd="sng" algn="ctr">
              <a:noFill/>
              <a:round/>
            </a:ln>
            <a:effectLst/>
          </c:spPr>
        </c:majorGridlines>
        <c:minorGridlines>
          <c:spPr>
            <a:ln>
              <a:noFill/>
            </a:ln>
            <a:effectLst/>
          </c:spPr>
        </c:minorGridlines>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cap="none" spc="20" normalizeH="0" baseline="0">
                <a:solidFill>
                  <a:schemeClr val="tx1">
                    <a:lumMod val="65000"/>
                    <a:lumOff val="35000"/>
                  </a:schemeClr>
                </a:solidFill>
                <a:latin typeface="+mn-lt"/>
                <a:ea typeface="+mn-ea"/>
                <a:cs typeface="+mn-cs"/>
              </a:defRPr>
            </a:pPr>
            <a:endParaRPr lang="en-US"/>
          </a:p>
        </c:txPr>
        <c:crossAx val="1931789120"/>
        <c:crosses val="autoZero"/>
        <c:auto val="1"/>
        <c:lblAlgn val="ctr"/>
        <c:lblOffset val="100"/>
        <c:noMultiLvlLbl val="0"/>
      </c:catAx>
      <c:valAx>
        <c:axId val="1931789120"/>
        <c:scaling>
          <c:orientation val="minMax"/>
        </c:scaling>
        <c:delete val="0"/>
        <c:axPos val="l"/>
        <c:majorGridlines>
          <c:spPr>
            <a:ln w="9525" cap="flat" cmpd="sng" algn="ctr">
              <a:solidFill>
                <a:schemeClr val="tx1">
                  <a:lumMod val="65000"/>
                  <a:lumOff val="35000"/>
                  <a:alpha val="62000"/>
                </a:schemeClr>
              </a:solidFill>
              <a:round/>
            </a:ln>
            <a:effectLst/>
          </c:spPr>
        </c:majorGridlines>
        <c:minorGridlines>
          <c:spPr>
            <a:ln>
              <a:solidFill>
                <a:schemeClr val="tx1">
                  <a:lumMod val="5000"/>
                  <a:lumOff val="95000"/>
                </a:schemeClr>
              </a:solidFill>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931772320"/>
        <c:crosses val="autoZero"/>
        <c:crossBetween val="between"/>
      </c:valAx>
      <c:spPr>
        <a:noFill/>
        <a:ln w="12700" cap="flat">
          <a:solidFill>
            <a:schemeClr val="tx1">
              <a:lumMod val="65000"/>
              <a:lumOff val="35000"/>
            </a:schemeClr>
          </a:solidFill>
          <a:round/>
        </a:ln>
        <a:effectLst/>
      </c:spPr>
    </c:plotArea>
    <c:plotVisOnly val="1"/>
    <c:dispBlanksAs val="gap"/>
    <c:showDLblsOverMax val="0"/>
  </c:chart>
  <c:spPr>
    <a:solidFill>
      <a:schemeClr val="lt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none" spc="50" normalizeH="0" baseline="0">
                <a:solidFill>
                  <a:schemeClr val="tx1">
                    <a:lumMod val="65000"/>
                    <a:lumOff val="35000"/>
                  </a:schemeClr>
                </a:solidFill>
                <a:latin typeface="+mj-lt"/>
                <a:ea typeface="+mj-ea"/>
                <a:cs typeface="+mj-cs"/>
              </a:defRPr>
            </a:pPr>
            <a:r>
              <a:rPr lang="en-US" sz="1800" b="1"/>
              <a:t>Most</a:t>
            </a:r>
            <a:r>
              <a:rPr lang="en-US" sz="1800" b="1" baseline="0"/>
              <a:t> Losses Heroes</a:t>
            </a:r>
            <a:endParaRPr lang="en-US" sz="1800" b="1"/>
          </a:p>
        </c:rich>
      </c:tx>
      <c:overlay val="0"/>
      <c:spPr>
        <a:noFill/>
        <a:ln>
          <a:noFill/>
        </a:ln>
        <a:effectLst/>
      </c:spPr>
      <c:txPr>
        <a:bodyPr rot="0" spcFirstLastPara="1" vertOverflow="ellipsis" vert="horz" wrap="square" anchor="ctr" anchorCtr="1"/>
        <a:lstStyle/>
        <a:p>
          <a:pPr>
            <a:defRPr sz="1800" b="1"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Analysis!$X$4</c:f>
              <c:strCache>
                <c:ptCount val="1"/>
                <c:pt idx="0">
                  <c:v>Losses</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Analysis!$W$5:$W$14</c:f>
              <c:strCache>
                <c:ptCount val="10"/>
                <c:pt idx="0">
                  <c:v>Crystal Maiden</c:v>
                </c:pt>
                <c:pt idx="1">
                  <c:v>Rubick</c:v>
                </c:pt>
                <c:pt idx="2">
                  <c:v>Doom</c:v>
                </c:pt>
                <c:pt idx="3">
                  <c:v>Keeper of the Light</c:v>
                </c:pt>
                <c:pt idx="4">
                  <c:v>Disruptor</c:v>
                </c:pt>
                <c:pt idx="5">
                  <c:v>Enchantress</c:v>
                </c:pt>
                <c:pt idx="6">
                  <c:v>Underlord</c:v>
                </c:pt>
                <c:pt idx="7">
                  <c:v>Storm Spirit</c:v>
                </c:pt>
                <c:pt idx="8">
                  <c:v>Alchemist</c:v>
                </c:pt>
                <c:pt idx="9">
                  <c:v>Monkey King</c:v>
                </c:pt>
              </c:strCache>
            </c:strRef>
          </c:cat>
          <c:val>
            <c:numRef>
              <c:f>Analysis!$X$5:$X$14</c:f>
              <c:numCache>
                <c:formatCode>General</c:formatCode>
                <c:ptCount val="10"/>
                <c:pt idx="0">
                  <c:v>46</c:v>
                </c:pt>
                <c:pt idx="1">
                  <c:v>39</c:v>
                </c:pt>
                <c:pt idx="2">
                  <c:v>35</c:v>
                </c:pt>
                <c:pt idx="3">
                  <c:v>33</c:v>
                </c:pt>
                <c:pt idx="4">
                  <c:v>30</c:v>
                </c:pt>
                <c:pt idx="5">
                  <c:v>30</c:v>
                </c:pt>
                <c:pt idx="6">
                  <c:v>30</c:v>
                </c:pt>
                <c:pt idx="7">
                  <c:v>29</c:v>
                </c:pt>
                <c:pt idx="8">
                  <c:v>22</c:v>
                </c:pt>
                <c:pt idx="9">
                  <c:v>22</c:v>
                </c:pt>
              </c:numCache>
            </c:numRef>
          </c:val>
          <c:extLst>
            <c:ext xmlns:c16="http://schemas.microsoft.com/office/drawing/2014/chart" uri="{C3380CC4-5D6E-409C-BE32-E72D297353CC}">
              <c16:uniqueId val="{00000000-12B9-49C6-BFBF-1F97B5827006}"/>
            </c:ext>
          </c:extLst>
        </c:ser>
        <c:dLbls>
          <c:dLblPos val="outEnd"/>
          <c:showLegendKey val="0"/>
          <c:showVal val="1"/>
          <c:showCatName val="0"/>
          <c:showSerName val="0"/>
          <c:showPercent val="0"/>
          <c:showBubbleSize val="0"/>
        </c:dLbls>
        <c:gapWidth val="80"/>
        <c:overlap val="25"/>
        <c:axId val="1263882320"/>
        <c:axId val="1263902960"/>
      </c:barChart>
      <c:catAx>
        <c:axId val="1263882320"/>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cap="none" spc="20" normalizeH="0" baseline="0">
                <a:solidFill>
                  <a:schemeClr val="tx1">
                    <a:lumMod val="65000"/>
                    <a:lumOff val="35000"/>
                  </a:schemeClr>
                </a:solidFill>
                <a:latin typeface="+mn-lt"/>
                <a:ea typeface="+mn-ea"/>
                <a:cs typeface="+mn-cs"/>
              </a:defRPr>
            </a:pPr>
            <a:endParaRPr lang="en-US"/>
          </a:p>
        </c:txPr>
        <c:crossAx val="1263902960"/>
        <c:crosses val="autoZero"/>
        <c:auto val="1"/>
        <c:lblAlgn val="ctr"/>
        <c:lblOffset val="100"/>
        <c:noMultiLvlLbl val="0"/>
      </c:catAx>
      <c:valAx>
        <c:axId val="1263902960"/>
        <c:scaling>
          <c:orientation val="minMax"/>
        </c:scaling>
        <c:delete val="0"/>
        <c:axPos val="l"/>
        <c:majorGridlines>
          <c:spPr>
            <a:ln w="9525" cap="flat" cmpd="sng" algn="ctr">
              <a:solidFill>
                <a:schemeClr val="tx1">
                  <a:lumMod val="65000"/>
                  <a:lumOff val="3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263882320"/>
        <c:crosses val="autoZero"/>
        <c:crossBetween val="between"/>
      </c:valAx>
      <c:spPr>
        <a:noFill/>
        <a:ln w="12700">
          <a:solidFill>
            <a:schemeClr val="tx1"/>
          </a:solidFill>
        </a:ln>
        <a:effectLst/>
      </c:spPr>
    </c:plotArea>
    <c:plotVisOnly val="1"/>
    <c:dispBlanksAs val="gap"/>
    <c:showDLblsOverMax val="0"/>
  </c:chart>
  <c:spPr>
    <a:solidFill>
      <a:schemeClr val="lt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123823</xdr:rowOff>
    </xdr:from>
    <xdr:to>
      <xdr:col>8</xdr:col>
      <xdr:colOff>514350</xdr:colOff>
      <xdr:row>24</xdr:row>
      <xdr:rowOff>51485</xdr:rowOff>
    </xdr:to>
    <xdr:graphicFrame macro="">
      <xdr:nvGraphicFramePr>
        <xdr:cNvPr id="2" name="Chart 1">
          <a:extLst>
            <a:ext uri="{FF2B5EF4-FFF2-40B4-BE49-F238E27FC236}">
              <a16:creationId xmlns:a16="http://schemas.microsoft.com/office/drawing/2014/main" id="{8C05D829-0858-41BA-9EA6-4600D08CF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100012</xdr:colOff>
      <xdr:row>0</xdr:row>
      <xdr:rowOff>171449</xdr:rowOff>
    </xdr:from>
    <xdr:to>
      <xdr:col>17</xdr:col>
      <xdr:colOff>495300</xdr:colOff>
      <xdr:row>24</xdr:row>
      <xdr:rowOff>77229</xdr:rowOff>
    </xdr:to>
    <xdr:graphicFrame macro="">
      <xdr:nvGraphicFramePr>
        <xdr:cNvPr id="3" name="Chart 2">
          <a:extLst>
            <a:ext uri="{FF2B5EF4-FFF2-40B4-BE49-F238E27FC236}">
              <a16:creationId xmlns:a16="http://schemas.microsoft.com/office/drawing/2014/main" id="{CFAC9123-8FEC-4C7C-98E4-C00F214884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157611</xdr:colOff>
      <xdr:row>25</xdr:row>
      <xdr:rowOff>102971</xdr:rowOff>
    </xdr:from>
    <xdr:to>
      <xdr:col>17</xdr:col>
      <xdr:colOff>357637</xdr:colOff>
      <xdr:row>46</xdr:row>
      <xdr:rowOff>77228</xdr:rowOff>
    </xdr:to>
    <xdr:graphicFrame macro="">
      <xdr:nvGraphicFramePr>
        <xdr:cNvPr id="4" name="Chart 3">
          <a:extLst>
            <a:ext uri="{FF2B5EF4-FFF2-40B4-BE49-F238E27FC236}">
              <a16:creationId xmlns:a16="http://schemas.microsoft.com/office/drawing/2014/main" id="{D98F035A-F1CA-42E2-A962-33F7ED2D84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226218</xdr:colOff>
      <xdr:row>1</xdr:row>
      <xdr:rowOff>11905</xdr:rowOff>
    </xdr:from>
    <xdr:to>
      <xdr:col>26</xdr:col>
      <xdr:colOff>392906</xdr:colOff>
      <xdr:row>24</xdr:row>
      <xdr:rowOff>35719</xdr:rowOff>
    </xdr:to>
    <xdr:graphicFrame macro="">
      <xdr:nvGraphicFramePr>
        <xdr:cNvPr id="7" name="Chart 6">
          <a:extLst>
            <a:ext uri="{FF2B5EF4-FFF2-40B4-BE49-F238E27FC236}">
              <a16:creationId xmlns:a16="http://schemas.microsoft.com/office/drawing/2014/main" id="{7FDD73EB-F3AA-40EB-92C6-F09ECDCEC4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87527</xdr:colOff>
      <xdr:row>25</xdr:row>
      <xdr:rowOff>25743</xdr:rowOff>
    </xdr:from>
    <xdr:to>
      <xdr:col>8</xdr:col>
      <xdr:colOff>385183</xdr:colOff>
      <xdr:row>46</xdr:row>
      <xdr:rowOff>67576</xdr:rowOff>
    </xdr:to>
    <xdr:graphicFrame macro="">
      <xdr:nvGraphicFramePr>
        <xdr:cNvPr id="8" name="Chart 7">
          <a:extLst>
            <a:ext uri="{FF2B5EF4-FFF2-40B4-BE49-F238E27FC236}">
              <a16:creationId xmlns:a16="http://schemas.microsoft.com/office/drawing/2014/main" id="{0835CE9D-B766-4513-BE04-6AFBCBF88E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180203</xdr:colOff>
      <xdr:row>24</xdr:row>
      <xdr:rowOff>154781</xdr:rowOff>
    </xdr:from>
    <xdr:to>
      <xdr:col>26</xdr:col>
      <xdr:colOff>411892</xdr:colOff>
      <xdr:row>46</xdr:row>
      <xdr:rowOff>124733</xdr:rowOff>
    </xdr:to>
    <xdr:graphicFrame macro="">
      <xdr:nvGraphicFramePr>
        <xdr:cNvPr id="9" name="Chart 8">
          <a:extLst>
            <a:ext uri="{FF2B5EF4-FFF2-40B4-BE49-F238E27FC236}">
              <a16:creationId xmlns:a16="http://schemas.microsoft.com/office/drawing/2014/main" id="{E0D4FC55-CA93-4294-B464-7A183A8A51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BA8361C-BEC8-4BE2-9A5F-D49A663E2201}" autoFormatId="16" applyNumberFormats="0" applyBorderFormats="0" applyFontFormats="0" applyPatternFormats="0" applyAlignmentFormats="0" applyWidthHeightFormats="0">
  <queryTableRefresh nextId="21">
    <queryTableFields count="19">
      <queryTableField id="1" name="Column1" tableColumnId="1"/>
      <queryTableField id="2" name="Hero" tableColumnId="2"/>
      <queryTableField id="3" name="Picks ∑" tableColumnId="3"/>
      <queryTableField id="4" name="Picks W" tableColumnId="4"/>
      <queryTableField id="5" name="Picks L" tableColumnId="5"/>
      <queryTableField id="6" name="Picks WR" tableColumnId="6"/>
      <queryTableField id="7" name="Picks %T" tableColumnId="7"/>
      <queryTableField id="8" name="Radiant Side ∑" tableColumnId="8"/>
      <queryTableField id="9" name="Radiant Side W" tableColumnId="9"/>
      <queryTableField id="10" name="Radiant Side L" tableColumnId="10"/>
      <queryTableField id="11" name="Radiant Side WR" tableColumnId="11"/>
      <queryTableField id="12" name="Dire Side ∑" tableColumnId="12"/>
      <queryTableField id="13" name="Dire Side W" tableColumnId="13"/>
      <queryTableField id="14" name="Dire Side L" tableColumnId="14"/>
      <queryTableField id="15" name="Dire Side WR" tableColumnId="15"/>
      <queryTableField id="16" name="Bans ∑" tableColumnId="16"/>
      <queryTableField id="17" name="Bans %T" tableColumnId="17"/>
      <queryTableField id="18" name="Picks &amp; Bans ∑" tableColumnId="18"/>
      <queryTableField id="19" name="Picks &amp; Bans %T" tableColumnId="19"/>
    </queryTableFields>
    <queryTableDeletedFields count="1">
      <deletedField name="Detail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301D07-C818-49ED-8AB3-B80B59D6BFCC}" name="Table_Table_0" displayName="Table_Table_0" ref="A1:S119" tableType="queryTable" totalsRowShown="0">
  <autoFilter ref="A1:S119" xr:uid="{43301D07-C818-49ED-8AB3-B80B59D6BFCC}"/>
  <tableColumns count="19">
    <tableColumn id="1" xr3:uid="{9D5A309F-91EE-4E59-8201-0771F13CD5E1}" uniqueName="1" name="Column1" queryTableFieldId="1"/>
    <tableColumn id="2" xr3:uid="{CCD7A820-78EA-42E5-B8F9-60010EE4C4BC}" uniqueName="2" name="Hero" queryTableFieldId="2" dataDxfId="43"/>
    <tableColumn id="3" xr3:uid="{25CC9A5C-7F64-4AE1-BEC0-8829DC32F292}" uniqueName="3" name="Picks ∑" queryTableFieldId="3" dataDxfId="42"/>
    <tableColumn id="4" xr3:uid="{708DE72A-9CC2-4841-8B4D-0A44D113AD6B}" uniqueName="4" name="Picks W" queryTableFieldId="4" dataDxfId="41"/>
    <tableColumn id="5" xr3:uid="{05AF0A12-D296-4353-BC16-9C6FC0527893}" uniqueName="5" name="Picks L" queryTableFieldId="5" dataDxfId="40"/>
    <tableColumn id="6" xr3:uid="{87EFED3A-3044-4EED-85B4-B61A3CA602C0}" uniqueName="6" name="Picks WR" queryTableFieldId="6" dataDxfId="39"/>
    <tableColumn id="7" xr3:uid="{BA00D9F4-D482-46EE-8627-6BFF4AD3D1F7}" uniqueName="7" name="Picks %T" queryTableFieldId="7" dataDxfId="38"/>
    <tableColumn id="8" xr3:uid="{C7251A3C-2BE1-4700-9043-F3DAFC1801D7}" uniqueName="8" name="Radiant Side ∑" queryTableFieldId="8" dataDxfId="37"/>
    <tableColumn id="9" xr3:uid="{3A1EB903-93B0-431B-B0BC-BB06EDB83B44}" uniqueName="9" name="Radiant Side W" queryTableFieldId="9" dataDxfId="36"/>
    <tableColumn id="10" xr3:uid="{9991FCC0-694D-4364-9DD7-EAF063F933C9}" uniqueName="10" name="Radiant Side L" queryTableFieldId="10" dataDxfId="35"/>
    <tableColumn id="11" xr3:uid="{03503FF0-D833-469B-A139-AEA6083168B4}" uniqueName="11" name="Radiant Side WR" queryTableFieldId="11" dataDxfId="34"/>
    <tableColumn id="12" xr3:uid="{FEBACF42-7073-4301-8CE1-374FFC997F0B}" uniqueName="12" name="Dire Side ∑" queryTableFieldId="12" dataDxfId="33"/>
    <tableColumn id="13" xr3:uid="{1EB27A74-5B8A-4999-9808-57E68F5DA1FE}" uniqueName="13" name="Dire Side W" queryTableFieldId="13" dataDxfId="32"/>
    <tableColumn id="14" xr3:uid="{B34F56E4-124A-47E2-9861-F5279C388C9A}" uniqueName="14" name="Dire Side L" queryTableFieldId="14" dataDxfId="31"/>
    <tableColumn id="15" xr3:uid="{6D8EC5F9-F510-4573-A266-3553706F0607}" uniqueName="15" name="Dire Side WR" queryTableFieldId="15" dataDxfId="30"/>
    <tableColumn id="16" xr3:uid="{BC9D4E30-FCAC-4499-8929-18B86567E70F}" uniqueName="16" name="Bans ∑" queryTableFieldId="16" dataDxfId="29"/>
    <tableColumn id="17" xr3:uid="{189219FD-216C-4EE7-9ECB-8FD017D70E57}" uniqueName="17" name="Bans %T" queryTableFieldId="17" dataDxfId="28"/>
    <tableColumn id="18" xr3:uid="{263D8B89-AA7C-43D7-9AB8-9E5BDE2E7607}" uniqueName="18" name="Picks &amp; Bans ∑" queryTableFieldId="18" dataDxfId="27"/>
    <tableColumn id="19" xr3:uid="{2D849064-003B-4A5C-85A1-B07E0225C6A7}" uniqueName="19" name="Picks &amp; Bans %T" queryTableFieldId="19" dataDxfId="2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5CB4A74-78B4-4E0D-B268-96428DD809A3}" name="Table7" displayName="Table7" ref="A1:R116" totalsRowShown="0" headerRowDxfId="25" dataDxfId="24" headerRowBorderDxfId="22" tableBorderDxfId="23" totalsRowBorderDxfId="21" dataCellStyle="Percent">
  <autoFilter ref="A1:R116" xr:uid="{75CB4A74-78B4-4E0D-B268-96428DD809A3}"/>
  <sortState xmlns:xlrd2="http://schemas.microsoft.com/office/spreadsheetml/2017/richdata2" ref="A2:R116">
    <sortCondition descending="1" ref="E1:E116"/>
  </sortState>
  <tableColumns count="18">
    <tableColumn id="1" xr3:uid="{A4C96441-C8AC-47A6-852D-9428C63F9E7E}" name="Heroes" dataDxfId="20"/>
    <tableColumn id="2" xr3:uid="{1364BBBD-3E8C-4E14-977D-36071EFAB4CE}" name="Number of Picks" dataDxfId="19"/>
    <tableColumn id="3" xr3:uid="{F7884270-7B7B-47C0-BB21-37EC8AB2B6D1}" name="Number of Picks by Win" dataDxfId="18"/>
    <tableColumn id="4" xr3:uid="{BCA9C32D-57A9-4C7F-AD37-EFAF30076DC1}" name="Number of Picks by Lose" dataDxfId="17"/>
    <tableColumn id="5" xr3:uid="{F7D16D12-8151-4E24-A3B7-E3163237EC4E}" name="Picks by Winning Rate" dataDxfId="16" dataCellStyle="Percent"/>
    <tableColumn id="6" xr3:uid="{E994DB5A-6740-4C28-9085-EBA7C0ABEACD}" name="Picks %T" dataDxfId="15" dataCellStyle="Percent"/>
    <tableColumn id="7" xr3:uid="{C1FA4B8E-5C82-45E5-AB51-3CB865180A32}" name="No. of Picks on Radiant Side" dataDxfId="14"/>
    <tableColumn id="8" xr3:uid="{F336937E-9982-4083-9338-CBE04C60810A}" name="Radiant Side Win" dataDxfId="13"/>
    <tableColumn id="9" xr3:uid="{E3C34817-D8AA-4817-AAE0-444CB30608EF}" name="Radiant Side Lose" dataDxfId="12"/>
    <tableColumn id="10" xr3:uid="{74499081-85DA-47B0-9DCE-F134D423A53C}" name="Radiant Side Winrate" dataDxfId="11" dataCellStyle="Percent"/>
    <tableColumn id="11" xr3:uid="{3BCE8E9B-DA59-41C8-9C33-E75F2C69D569}" name="No. of Picks on Diret Side" dataDxfId="10"/>
    <tableColumn id="12" xr3:uid="{01383329-6F7F-4D2C-913A-1144D3C5A00B}" name="Dire Side Win" dataDxfId="9"/>
    <tableColumn id="13" xr3:uid="{EE024A65-D5EB-4258-BA84-1B6EC8EB0882}" name="Dire Side Lose" dataDxfId="8"/>
    <tableColumn id="14" xr3:uid="{AB0784BE-A1A0-4B72-BC3A-F9D5323449B1}" name="Dire Side Winrate" dataDxfId="7" dataCellStyle="Percent"/>
    <tableColumn id="15" xr3:uid="{9D0F75CA-B539-45F1-AC2B-D77D22ACE72D}" name="Number of Bans" dataDxfId="6"/>
    <tableColumn id="16" xr3:uid="{8DEBD856-B563-4B85-A38A-5ED30E7457F1}" name="Bans %T" dataDxfId="5" dataCellStyle="Percent"/>
    <tableColumn id="17" xr3:uid="{DDA2A4B2-A07D-4AC3-BA36-09C21642ADE2}" name="Number of Picks and Bans" dataDxfId="4"/>
    <tableColumn id="18" xr3:uid="{D7EF6C11-5A4A-4C04-8A4E-A4E3C8CC2498}" name="Picks &amp; Bans %T" dataDxfId="3" dataCellStyle="Percent"/>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iquipedia.net/dota2/ESL_One/Berlin_Major/2023/Statistics"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dota2.com/patches/7.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1CD12-C444-40FA-9969-330689432A9B}">
  <dimension ref="A1:S119"/>
  <sheetViews>
    <sheetView topLeftCell="C100" workbookViewId="0">
      <selection activeCell="H4" sqref="H4:H118"/>
    </sheetView>
  </sheetViews>
  <sheetFormatPr defaultRowHeight="15" x14ac:dyDescent="0.25"/>
  <cols>
    <col min="1" max="1" width="11.140625" bestFit="1" customWidth="1"/>
    <col min="2" max="2" width="18.85546875" bestFit="1" customWidth="1"/>
    <col min="3" max="7" width="16.7109375" bestFit="1" customWidth="1"/>
    <col min="8" max="15" width="18.5703125" bestFit="1" customWidth="1"/>
    <col min="16" max="16" width="9" bestFit="1" customWidth="1"/>
    <col min="17" max="17" width="10.42578125" bestFit="1" customWidth="1"/>
    <col min="18" max="18" width="16" bestFit="1" customWidth="1"/>
    <col min="19" max="19" width="17.425781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C2" t="s">
        <v>19</v>
      </c>
      <c r="D2" t="s">
        <v>19</v>
      </c>
      <c r="E2" t="s">
        <v>19</v>
      </c>
      <c r="F2" t="s">
        <v>19</v>
      </c>
      <c r="G2" t="s">
        <v>19</v>
      </c>
      <c r="H2" t="s">
        <v>20</v>
      </c>
      <c r="I2" t="s">
        <v>20</v>
      </c>
      <c r="J2" t="s">
        <v>20</v>
      </c>
      <c r="K2" t="s">
        <v>20</v>
      </c>
      <c r="L2" t="s">
        <v>21</v>
      </c>
      <c r="M2" t="s">
        <v>21</v>
      </c>
      <c r="N2" t="s">
        <v>21</v>
      </c>
      <c r="O2" t="s">
        <v>21</v>
      </c>
      <c r="P2" t="s">
        <v>22</v>
      </c>
      <c r="Q2" t="s">
        <v>22</v>
      </c>
      <c r="R2" t="s">
        <v>23</v>
      </c>
      <c r="S2" t="s">
        <v>23</v>
      </c>
    </row>
    <row r="3" spans="1:19" x14ac:dyDescent="0.25">
      <c r="B3" t="s">
        <v>1</v>
      </c>
      <c r="C3" t="s">
        <v>24</v>
      </c>
      <c r="D3" t="s">
        <v>25</v>
      </c>
      <c r="E3" t="s">
        <v>26</v>
      </c>
      <c r="F3" t="s">
        <v>27</v>
      </c>
      <c r="G3" t="s">
        <v>28</v>
      </c>
      <c r="H3" t="s">
        <v>24</v>
      </c>
      <c r="I3" t="s">
        <v>25</v>
      </c>
      <c r="J3" t="s">
        <v>26</v>
      </c>
      <c r="K3" t="s">
        <v>27</v>
      </c>
      <c r="L3" t="s">
        <v>24</v>
      </c>
      <c r="M3" t="s">
        <v>25</v>
      </c>
      <c r="N3" t="s">
        <v>26</v>
      </c>
      <c r="O3" t="s">
        <v>27</v>
      </c>
      <c r="P3" t="s">
        <v>24</v>
      </c>
      <c r="Q3" t="s">
        <v>28</v>
      </c>
      <c r="R3" t="s">
        <v>24</v>
      </c>
      <c r="S3" t="s">
        <v>28</v>
      </c>
    </row>
    <row r="4" spans="1:19" x14ac:dyDescent="0.25">
      <c r="A4">
        <v>1</v>
      </c>
      <c r="B4" t="s">
        <v>29</v>
      </c>
      <c r="C4" t="s">
        <v>30</v>
      </c>
      <c r="D4" t="s">
        <v>31</v>
      </c>
      <c r="E4" t="s">
        <v>32</v>
      </c>
      <c r="F4" t="s">
        <v>33</v>
      </c>
      <c r="G4" t="s">
        <v>34</v>
      </c>
      <c r="H4" t="s">
        <v>35</v>
      </c>
      <c r="I4" t="s">
        <v>36</v>
      </c>
      <c r="J4" t="s">
        <v>37</v>
      </c>
      <c r="K4" t="s">
        <v>38</v>
      </c>
      <c r="L4" t="s">
        <v>39</v>
      </c>
      <c r="M4" t="s">
        <v>40</v>
      </c>
      <c r="N4" t="s">
        <v>41</v>
      </c>
      <c r="O4" t="s">
        <v>42</v>
      </c>
      <c r="P4" t="s">
        <v>41</v>
      </c>
      <c r="Q4" t="s">
        <v>43</v>
      </c>
      <c r="R4" t="s">
        <v>44</v>
      </c>
      <c r="S4" t="s">
        <v>45</v>
      </c>
    </row>
    <row r="5" spans="1:19" x14ac:dyDescent="0.25">
      <c r="A5">
        <v>2</v>
      </c>
      <c r="B5" t="s">
        <v>46</v>
      </c>
      <c r="C5" t="s">
        <v>47</v>
      </c>
      <c r="D5" t="s">
        <v>48</v>
      </c>
      <c r="E5" t="s">
        <v>49</v>
      </c>
      <c r="F5" t="s">
        <v>50</v>
      </c>
      <c r="G5" t="s">
        <v>51</v>
      </c>
      <c r="H5" t="s">
        <v>52</v>
      </c>
      <c r="I5" t="s">
        <v>53</v>
      </c>
      <c r="J5" t="s">
        <v>54</v>
      </c>
      <c r="K5" t="s">
        <v>55</v>
      </c>
      <c r="L5" t="s">
        <v>56</v>
      </c>
      <c r="M5" t="s">
        <v>57</v>
      </c>
      <c r="N5" t="s">
        <v>57</v>
      </c>
      <c r="O5" t="s">
        <v>58</v>
      </c>
      <c r="P5" t="s">
        <v>56</v>
      </c>
      <c r="Q5" t="s">
        <v>59</v>
      </c>
      <c r="R5" t="s">
        <v>60</v>
      </c>
      <c r="S5" t="s">
        <v>61</v>
      </c>
    </row>
    <row r="6" spans="1:19" x14ac:dyDescent="0.25">
      <c r="A6">
        <v>3</v>
      </c>
      <c r="B6" t="s">
        <v>62</v>
      </c>
      <c r="C6" t="s">
        <v>63</v>
      </c>
      <c r="D6" t="s">
        <v>56</v>
      </c>
      <c r="E6" t="s">
        <v>64</v>
      </c>
      <c r="F6" t="s">
        <v>65</v>
      </c>
      <c r="G6" t="s">
        <v>66</v>
      </c>
      <c r="H6" t="s">
        <v>67</v>
      </c>
      <c r="I6" t="s">
        <v>36</v>
      </c>
      <c r="J6" t="s">
        <v>54</v>
      </c>
      <c r="K6" t="s">
        <v>68</v>
      </c>
      <c r="L6" t="s">
        <v>35</v>
      </c>
      <c r="M6" t="s">
        <v>69</v>
      </c>
      <c r="N6" t="s">
        <v>70</v>
      </c>
      <c r="O6" t="s">
        <v>71</v>
      </c>
      <c r="P6" t="s">
        <v>72</v>
      </c>
      <c r="Q6" t="s">
        <v>73</v>
      </c>
      <c r="R6" t="s">
        <v>74</v>
      </c>
      <c r="S6" t="s">
        <v>75</v>
      </c>
    </row>
    <row r="7" spans="1:19" x14ac:dyDescent="0.25">
      <c r="A7">
        <v>4</v>
      </c>
      <c r="B7" t="s">
        <v>76</v>
      </c>
      <c r="C7" t="s">
        <v>63</v>
      </c>
      <c r="D7" t="s">
        <v>77</v>
      </c>
      <c r="E7" t="s">
        <v>78</v>
      </c>
      <c r="F7" t="s">
        <v>79</v>
      </c>
      <c r="G7" t="s">
        <v>66</v>
      </c>
      <c r="H7" t="s">
        <v>80</v>
      </c>
      <c r="I7" t="s">
        <v>81</v>
      </c>
      <c r="J7" t="s">
        <v>82</v>
      </c>
      <c r="K7" t="s">
        <v>83</v>
      </c>
      <c r="L7" t="s">
        <v>84</v>
      </c>
      <c r="M7" t="s">
        <v>85</v>
      </c>
      <c r="N7" t="s">
        <v>36</v>
      </c>
      <c r="O7" t="s">
        <v>86</v>
      </c>
      <c r="P7" t="s">
        <v>87</v>
      </c>
      <c r="Q7" t="s">
        <v>88</v>
      </c>
      <c r="R7" t="s">
        <v>89</v>
      </c>
      <c r="S7" t="s">
        <v>90</v>
      </c>
    </row>
    <row r="8" spans="1:19" x14ac:dyDescent="0.25">
      <c r="A8">
        <v>5</v>
      </c>
      <c r="B8" t="s">
        <v>91</v>
      </c>
      <c r="C8" t="s">
        <v>92</v>
      </c>
      <c r="D8" t="s">
        <v>84</v>
      </c>
      <c r="E8" t="s">
        <v>77</v>
      </c>
      <c r="F8" t="s">
        <v>93</v>
      </c>
      <c r="G8" t="s">
        <v>94</v>
      </c>
      <c r="H8" t="s">
        <v>35</v>
      </c>
      <c r="I8" t="s">
        <v>36</v>
      </c>
      <c r="J8" t="s">
        <v>37</v>
      </c>
      <c r="K8" t="s">
        <v>38</v>
      </c>
      <c r="L8" t="s">
        <v>49</v>
      </c>
      <c r="M8" t="s">
        <v>85</v>
      </c>
      <c r="N8" t="s">
        <v>95</v>
      </c>
      <c r="O8" t="s">
        <v>96</v>
      </c>
      <c r="P8" t="s">
        <v>97</v>
      </c>
      <c r="Q8" t="s">
        <v>98</v>
      </c>
      <c r="R8" t="s">
        <v>99</v>
      </c>
      <c r="S8" t="s">
        <v>100</v>
      </c>
    </row>
    <row r="9" spans="1:19" x14ac:dyDescent="0.25">
      <c r="A9">
        <v>6</v>
      </c>
      <c r="B9" t="s">
        <v>101</v>
      </c>
      <c r="C9" t="s">
        <v>102</v>
      </c>
      <c r="D9" t="s">
        <v>103</v>
      </c>
      <c r="E9" t="s">
        <v>57</v>
      </c>
      <c r="F9" t="s">
        <v>104</v>
      </c>
      <c r="G9" t="s">
        <v>105</v>
      </c>
      <c r="H9" t="s">
        <v>49</v>
      </c>
      <c r="I9" t="s">
        <v>36</v>
      </c>
      <c r="J9" t="s">
        <v>106</v>
      </c>
      <c r="K9" t="s">
        <v>107</v>
      </c>
      <c r="L9" t="s">
        <v>64</v>
      </c>
      <c r="M9" t="s">
        <v>95</v>
      </c>
      <c r="N9" t="s">
        <v>108</v>
      </c>
      <c r="O9" t="s">
        <v>109</v>
      </c>
      <c r="P9" t="s">
        <v>110</v>
      </c>
      <c r="Q9" t="s">
        <v>111</v>
      </c>
      <c r="R9" t="s">
        <v>112</v>
      </c>
      <c r="S9" t="s">
        <v>113</v>
      </c>
    </row>
    <row r="10" spans="1:19" x14ac:dyDescent="0.25">
      <c r="A10">
        <v>7</v>
      </c>
      <c r="B10" t="s">
        <v>114</v>
      </c>
      <c r="C10" t="s">
        <v>102</v>
      </c>
      <c r="D10" t="s">
        <v>67</v>
      </c>
      <c r="E10" t="s">
        <v>41</v>
      </c>
      <c r="F10" t="s">
        <v>115</v>
      </c>
      <c r="G10" t="s">
        <v>105</v>
      </c>
      <c r="H10" t="s">
        <v>116</v>
      </c>
      <c r="I10" t="s">
        <v>37</v>
      </c>
      <c r="J10" t="s">
        <v>117</v>
      </c>
      <c r="K10" t="s">
        <v>118</v>
      </c>
      <c r="L10" t="s">
        <v>119</v>
      </c>
      <c r="M10" t="s">
        <v>37</v>
      </c>
      <c r="N10" t="s">
        <v>85</v>
      </c>
      <c r="O10" t="s">
        <v>120</v>
      </c>
      <c r="P10" t="s">
        <v>121</v>
      </c>
      <c r="Q10" t="s">
        <v>122</v>
      </c>
      <c r="R10" t="s">
        <v>123</v>
      </c>
      <c r="S10" t="s">
        <v>124</v>
      </c>
    </row>
    <row r="11" spans="1:19" x14ac:dyDescent="0.25">
      <c r="A11">
        <v>8</v>
      </c>
      <c r="B11" t="s">
        <v>125</v>
      </c>
      <c r="C11" t="s">
        <v>126</v>
      </c>
      <c r="D11" t="s">
        <v>127</v>
      </c>
      <c r="E11" t="s">
        <v>64</v>
      </c>
      <c r="F11" t="s">
        <v>128</v>
      </c>
      <c r="G11" t="s">
        <v>129</v>
      </c>
      <c r="H11" t="s">
        <v>130</v>
      </c>
      <c r="I11" t="s">
        <v>117</v>
      </c>
      <c r="J11" t="s">
        <v>54</v>
      </c>
      <c r="K11" t="s">
        <v>131</v>
      </c>
      <c r="L11" t="s">
        <v>119</v>
      </c>
      <c r="M11" t="s">
        <v>132</v>
      </c>
      <c r="N11" t="s">
        <v>70</v>
      </c>
      <c r="O11" t="s">
        <v>133</v>
      </c>
      <c r="P11" t="s">
        <v>134</v>
      </c>
      <c r="Q11" t="s">
        <v>135</v>
      </c>
      <c r="R11" t="s">
        <v>136</v>
      </c>
      <c r="S11" t="s">
        <v>137</v>
      </c>
    </row>
    <row r="12" spans="1:19" x14ac:dyDescent="0.25">
      <c r="A12">
        <v>9</v>
      </c>
      <c r="B12" t="s">
        <v>138</v>
      </c>
      <c r="C12" t="s">
        <v>48</v>
      </c>
      <c r="D12" t="s">
        <v>95</v>
      </c>
      <c r="E12" t="s">
        <v>64</v>
      </c>
      <c r="F12" t="s">
        <v>139</v>
      </c>
      <c r="G12" t="s">
        <v>140</v>
      </c>
      <c r="H12" t="s">
        <v>127</v>
      </c>
      <c r="I12" t="s">
        <v>108</v>
      </c>
      <c r="J12" t="s">
        <v>85</v>
      </c>
      <c r="K12" t="s">
        <v>141</v>
      </c>
      <c r="L12" t="s">
        <v>69</v>
      </c>
      <c r="M12" t="s">
        <v>142</v>
      </c>
      <c r="N12" t="s">
        <v>85</v>
      </c>
      <c r="O12" t="s">
        <v>143</v>
      </c>
      <c r="P12" t="s">
        <v>72</v>
      </c>
      <c r="Q12" t="s">
        <v>73</v>
      </c>
      <c r="R12" t="s">
        <v>144</v>
      </c>
      <c r="S12" t="s">
        <v>145</v>
      </c>
    </row>
    <row r="13" spans="1:19" x14ac:dyDescent="0.25">
      <c r="A13">
        <v>10</v>
      </c>
      <c r="B13" t="s">
        <v>146</v>
      </c>
      <c r="C13" t="s">
        <v>103</v>
      </c>
      <c r="D13" t="s">
        <v>147</v>
      </c>
      <c r="E13" t="s">
        <v>132</v>
      </c>
      <c r="F13" t="s">
        <v>148</v>
      </c>
      <c r="G13" t="s">
        <v>149</v>
      </c>
      <c r="H13" t="s">
        <v>95</v>
      </c>
      <c r="I13" t="s">
        <v>132</v>
      </c>
      <c r="J13" t="s">
        <v>150</v>
      </c>
      <c r="K13" t="s">
        <v>151</v>
      </c>
      <c r="L13" t="s">
        <v>36</v>
      </c>
      <c r="M13" t="s">
        <v>85</v>
      </c>
      <c r="N13" t="s">
        <v>152</v>
      </c>
      <c r="O13" t="s">
        <v>153</v>
      </c>
      <c r="P13" t="s">
        <v>154</v>
      </c>
      <c r="Q13" t="s">
        <v>155</v>
      </c>
      <c r="R13" t="s">
        <v>156</v>
      </c>
      <c r="S13" t="s">
        <v>157</v>
      </c>
    </row>
    <row r="14" spans="1:19" x14ac:dyDescent="0.25">
      <c r="A14">
        <v>11</v>
      </c>
      <c r="B14" t="s">
        <v>158</v>
      </c>
      <c r="C14" t="s">
        <v>35</v>
      </c>
      <c r="D14" t="s">
        <v>57</v>
      </c>
      <c r="E14" t="s">
        <v>95</v>
      </c>
      <c r="F14" t="s">
        <v>159</v>
      </c>
      <c r="G14" t="s">
        <v>160</v>
      </c>
      <c r="H14" t="s">
        <v>69</v>
      </c>
      <c r="I14" t="s">
        <v>117</v>
      </c>
      <c r="J14" t="s">
        <v>161</v>
      </c>
      <c r="K14" t="s">
        <v>162</v>
      </c>
      <c r="L14" t="s">
        <v>70</v>
      </c>
      <c r="M14" t="s">
        <v>152</v>
      </c>
      <c r="N14" t="s">
        <v>54</v>
      </c>
      <c r="O14" t="s">
        <v>163</v>
      </c>
      <c r="P14" t="s">
        <v>130</v>
      </c>
      <c r="Q14" t="s">
        <v>164</v>
      </c>
      <c r="R14" t="s">
        <v>165</v>
      </c>
      <c r="S14" t="s">
        <v>166</v>
      </c>
    </row>
    <row r="15" spans="1:19" x14ac:dyDescent="0.25">
      <c r="A15">
        <v>12</v>
      </c>
      <c r="B15" t="s">
        <v>167</v>
      </c>
      <c r="C15" t="s">
        <v>78</v>
      </c>
      <c r="D15" t="s">
        <v>40</v>
      </c>
      <c r="E15" t="s">
        <v>85</v>
      </c>
      <c r="F15" t="s">
        <v>168</v>
      </c>
      <c r="G15" t="s">
        <v>169</v>
      </c>
      <c r="H15" t="s">
        <v>57</v>
      </c>
      <c r="I15" t="s">
        <v>117</v>
      </c>
      <c r="J15" t="s">
        <v>152</v>
      </c>
      <c r="K15" t="s">
        <v>170</v>
      </c>
      <c r="L15" t="s">
        <v>37</v>
      </c>
      <c r="M15" t="s">
        <v>106</v>
      </c>
      <c r="N15" t="s">
        <v>161</v>
      </c>
      <c r="O15" t="s">
        <v>171</v>
      </c>
      <c r="P15" t="s">
        <v>172</v>
      </c>
      <c r="Q15" t="s">
        <v>173</v>
      </c>
      <c r="R15" t="s">
        <v>174</v>
      </c>
      <c r="S15" t="s">
        <v>175</v>
      </c>
    </row>
    <row r="16" spans="1:19" x14ac:dyDescent="0.25">
      <c r="A16">
        <v>13</v>
      </c>
      <c r="B16" t="s">
        <v>176</v>
      </c>
      <c r="C16" t="s">
        <v>52</v>
      </c>
      <c r="D16" t="s">
        <v>40</v>
      </c>
      <c r="E16" t="s">
        <v>132</v>
      </c>
      <c r="F16" t="s">
        <v>177</v>
      </c>
      <c r="G16" t="s">
        <v>178</v>
      </c>
      <c r="H16" t="s">
        <v>70</v>
      </c>
      <c r="I16" t="s">
        <v>85</v>
      </c>
      <c r="J16" t="s">
        <v>179</v>
      </c>
      <c r="K16" t="s">
        <v>180</v>
      </c>
      <c r="L16" t="s">
        <v>95</v>
      </c>
      <c r="M16" t="s">
        <v>181</v>
      </c>
      <c r="N16" t="s">
        <v>181</v>
      </c>
      <c r="O16" t="s">
        <v>58</v>
      </c>
      <c r="P16" t="s">
        <v>182</v>
      </c>
      <c r="Q16" t="s">
        <v>183</v>
      </c>
      <c r="R16" t="s">
        <v>184</v>
      </c>
      <c r="S16" t="s">
        <v>185</v>
      </c>
    </row>
    <row r="17" spans="1:19" x14ac:dyDescent="0.25">
      <c r="A17">
        <v>14</v>
      </c>
      <c r="B17" t="s">
        <v>186</v>
      </c>
      <c r="C17" t="s">
        <v>52</v>
      </c>
      <c r="D17" t="s">
        <v>69</v>
      </c>
      <c r="E17" t="s">
        <v>82</v>
      </c>
      <c r="F17" t="s">
        <v>187</v>
      </c>
      <c r="G17" t="s">
        <v>178</v>
      </c>
      <c r="H17" t="s">
        <v>40</v>
      </c>
      <c r="I17" t="s">
        <v>85</v>
      </c>
      <c r="J17" t="s">
        <v>181</v>
      </c>
      <c r="K17" t="s">
        <v>188</v>
      </c>
      <c r="L17" t="s">
        <v>132</v>
      </c>
      <c r="M17" t="s">
        <v>142</v>
      </c>
      <c r="N17" t="s">
        <v>161</v>
      </c>
      <c r="O17" t="s">
        <v>189</v>
      </c>
      <c r="P17" t="s">
        <v>165</v>
      </c>
      <c r="Q17" t="s">
        <v>166</v>
      </c>
      <c r="R17" t="s">
        <v>190</v>
      </c>
      <c r="S17" t="s">
        <v>191</v>
      </c>
    </row>
    <row r="18" spans="1:19" x14ac:dyDescent="0.25">
      <c r="A18">
        <v>15</v>
      </c>
      <c r="B18" t="s">
        <v>192</v>
      </c>
      <c r="C18" t="s">
        <v>52</v>
      </c>
      <c r="D18" t="s">
        <v>95</v>
      </c>
      <c r="E18" t="s">
        <v>70</v>
      </c>
      <c r="F18" t="s">
        <v>193</v>
      </c>
      <c r="G18" t="s">
        <v>178</v>
      </c>
      <c r="H18" t="s">
        <v>36</v>
      </c>
      <c r="I18" t="s">
        <v>132</v>
      </c>
      <c r="J18" t="s">
        <v>106</v>
      </c>
      <c r="K18" t="s">
        <v>194</v>
      </c>
      <c r="L18" t="s">
        <v>117</v>
      </c>
      <c r="M18" t="s">
        <v>150</v>
      </c>
      <c r="N18" t="s">
        <v>181</v>
      </c>
      <c r="O18" t="s">
        <v>195</v>
      </c>
      <c r="P18" t="s">
        <v>69</v>
      </c>
      <c r="Q18" t="s">
        <v>196</v>
      </c>
      <c r="R18" t="s">
        <v>197</v>
      </c>
      <c r="S18" t="s">
        <v>198</v>
      </c>
    </row>
    <row r="19" spans="1:19" x14ac:dyDescent="0.25">
      <c r="A19">
        <v>16</v>
      </c>
      <c r="B19" t="s">
        <v>199</v>
      </c>
      <c r="C19" t="s">
        <v>52</v>
      </c>
      <c r="D19" t="s">
        <v>85</v>
      </c>
      <c r="E19" t="s">
        <v>57</v>
      </c>
      <c r="F19" t="s">
        <v>200</v>
      </c>
      <c r="G19" t="s">
        <v>178</v>
      </c>
      <c r="H19" t="s">
        <v>132</v>
      </c>
      <c r="I19" t="s">
        <v>150</v>
      </c>
      <c r="J19" t="s">
        <v>152</v>
      </c>
      <c r="K19" t="s">
        <v>201</v>
      </c>
      <c r="L19" t="s">
        <v>40</v>
      </c>
      <c r="M19" t="s">
        <v>106</v>
      </c>
      <c r="N19" t="s">
        <v>117</v>
      </c>
      <c r="O19" t="s">
        <v>202</v>
      </c>
      <c r="P19" t="s">
        <v>172</v>
      </c>
      <c r="Q19" t="s">
        <v>173</v>
      </c>
      <c r="R19" t="s">
        <v>203</v>
      </c>
      <c r="S19" t="s">
        <v>204</v>
      </c>
    </row>
    <row r="20" spans="1:19" x14ac:dyDescent="0.25">
      <c r="A20">
        <v>17</v>
      </c>
      <c r="B20" t="s">
        <v>205</v>
      </c>
      <c r="C20" t="s">
        <v>67</v>
      </c>
      <c r="D20" t="s">
        <v>82</v>
      </c>
      <c r="E20" t="s">
        <v>95</v>
      </c>
      <c r="F20" t="s">
        <v>206</v>
      </c>
      <c r="G20" t="s">
        <v>207</v>
      </c>
      <c r="H20" t="s">
        <v>85</v>
      </c>
      <c r="I20" t="s">
        <v>142</v>
      </c>
      <c r="J20" t="s">
        <v>181</v>
      </c>
      <c r="K20" t="s">
        <v>208</v>
      </c>
      <c r="L20" t="s">
        <v>70</v>
      </c>
      <c r="M20" t="s">
        <v>106</v>
      </c>
      <c r="N20" t="s">
        <v>181</v>
      </c>
      <c r="O20" t="s">
        <v>209</v>
      </c>
      <c r="P20" t="s">
        <v>210</v>
      </c>
      <c r="Q20" t="s">
        <v>211</v>
      </c>
      <c r="R20" t="s">
        <v>212</v>
      </c>
      <c r="S20" t="s">
        <v>213</v>
      </c>
    </row>
    <row r="21" spans="1:19" x14ac:dyDescent="0.25">
      <c r="A21">
        <v>18</v>
      </c>
      <c r="B21" t="s">
        <v>214</v>
      </c>
      <c r="C21" t="s">
        <v>119</v>
      </c>
      <c r="D21" t="s">
        <v>37</v>
      </c>
      <c r="E21" t="s">
        <v>85</v>
      </c>
      <c r="F21" t="s">
        <v>120</v>
      </c>
      <c r="G21" t="s">
        <v>215</v>
      </c>
      <c r="H21" t="s">
        <v>85</v>
      </c>
      <c r="I21" t="s">
        <v>152</v>
      </c>
      <c r="J21" t="s">
        <v>161</v>
      </c>
      <c r="K21" t="s">
        <v>216</v>
      </c>
      <c r="L21" t="s">
        <v>37</v>
      </c>
      <c r="M21" t="s">
        <v>181</v>
      </c>
      <c r="N21" t="s">
        <v>152</v>
      </c>
      <c r="O21" t="s">
        <v>217</v>
      </c>
      <c r="P21" t="s">
        <v>35</v>
      </c>
      <c r="Q21" t="s">
        <v>160</v>
      </c>
      <c r="R21" t="s">
        <v>218</v>
      </c>
      <c r="S21" t="s">
        <v>219</v>
      </c>
    </row>
    <row r="22" spans="1:19" x14ac:dyDescent="0.25">
      <c r="A22">
        <v>19</v>
      </c>
      <c r="B22" t="s">
        <v>220</v>
      </c>
      <c r="C22" t="s">
        <v>119</v>
      </c>
      <c r="D22" t="s">
        <v>85</v>
      </c>
      <c r="E22" t="s">
        <v>37</v>
      </c>
      <c r="F22" t="s">
        <v>221</v>
      </c>
      <c r="G22" t="s">
        <v>215</v>
      </c>
      <c r="H22" t="s">
        <v>82</v>
      </c>
      <c r="I22" t="s">
        <v>106</v>
      </c>
      <c r="J22" t="s">
        <v>142</v>
      </c>
      <c r="K22" t="s">
        <v>188</v>
      </c>
      <c r="L22" t="s">
        <v>82</v>
      </c>
      <c r="M22" t="s">
        <v>150</v>
      </c>
      <c r="N22" t="s">
        <v>54</v>
      </c>
      <c r="O22" t="s">
        <v>222</v>
      </c>
      <c r="P22" t="s">
        <v>218</v>
      </c>
      <c r="Q22" t="s">
        <v>219</v>
      </c>
      <c r="R22" t="s">
        <v>223</v>
      </c>
      <c r="S22" t="s">
        <v>224</v>
      </c>
    </row>
    <row r="23" spans="1:19" x14ac:dyDescent="0.25">
      <c r="A23">
        <v>20</v>
      </c>
      <c r="B23" t="s">
        <v>225</v>
      </c>
      <c r="C23" t="s">
        <v>116</v>
      </c>
      <c r="D23" t="s">
        <v>37</v>
      </c>
      <c r="E23" t="s">
        <v>117</v>
      </c>
      <c r="F23" t="s">
        <v>118</v>
      </c>
      <c r="G23" t="s">
        <v>226</v>
      </c>
      <c r="H23" t="s">
        <v>82</v>
      </c>
      <c r="I23" t="s">
        <v>161</v>
      </c>
      <c r="J23" t="s">
        <v>181</v>
      </c>
      <c r="K23" t="s">
        <v>227</v>
      </c>
      <c r="L23" t="s">
        <v>85</v>
      </c>
      <c r="M23" t="s">
        <v>106</v>
      </c>
      <c r="N23" t="s">
        <v>150</v>
      </c>
      <c r="O23" t="s">
        <v>162</v>
      </c>
      <c r="P23" t="s">
        <v>77</v>
      </c>
      <c r="Q23" t="s">
        <v>228</v>
      </c>
      <c r="R23" t="s">
        <v>229</v>
      </c>
      <c r="S23" t="s">
        <v>230</v>
      </c>
    </row>
    <row r="24" spans="1:19" x14ac:dyDescent="0.25">
      <c r="A24">
        <v>21</v>
      </c>
      <c r="B24" t="s">
        <v>231</v>
      </c>
      <c r="C24" t="s">
        <v>64</v>
      </c>
      <c r="D24" t="s">
        <v>82</v>
      </c>
      <c r="E24" t="s">
        <v>117</v>
      </c>
      <c r="F24" t="s">
        <v>216</v>
      </c>
      <c r="G24" t="s">
        <v>232</v>
      </c>
      <c r="H24" t="s">
        <v>54</v>
      </c>
      <c r="I24" t="s">
        <v>142</v>
      </c>
      <c r="J24" t="s">
        <v>150</v>
      </c>
      <c r="K24" t="s">
        <v>233</v>
      </c>
      <c r="L24" t="s">
        <v>70</v>
      </c>
      <c r="M24" t="s">
        <v>106</v>
      </c>
      <c r="N24" t="s">
        <v>181</v>
      </c>
      <c r="O24" t="s">
        <v>209</v>
      </c>
      <c r="P24" t="s">
        <v>85</v>
      </c>
      <c r="Q24" t="s">
        <v>234</v>
      </c>
      <c r="R24" t="s">
        <v>235</v>
      </c>
      <c r="S24" t="s">
        <v>236</v>
      </c>
    </row>
    <row r="25" spans="1:19" x14ac:dyDescent="0.25">
      <c r="A25">
        <v>22</v>
      </c>
      <c r="B25" t="s">
        <v>237</v>
      </c>
      <c r="C25" t="s">
        <v>64</v>
      </c>
      <c r="D25" t="s">
        <v>85</v>
      </c>
      <c r="E25" t="s">
        <v>85</v>
      </c>
      <c r="F25" t="s">
        <v>58</v>
      </c>
      <c r="G25" t="s">
        <v>232</v>
      </c>
      <c r="H25" t="s">
        <v>85</v>
      </c>
      <c r="I25" t="s">
        <v>181</v>
      </c>
      <c r="J25" t="s">
        <v>142</v>
      </c>
      <c r="K25" t="s">
        <v>109</v>
      </c>
      <c r="L25" t="s">
        <v>85</v>
      </c>
      <c r="M25" t="s">
        <v>142</v>
      </c>
      <c r="N25" t="s">
        <v>181</v>
      </c>
      <c r="O25" t="s">
        <v>208</v>
      </c>
      <c r="P25" t="s">
        <v>82</v>
      </c>
      <c r="Q25" t="s">
        <v>238</v>
      </c>
      <c r="R25" t="s">
        <v>32</v>
      </c>
      <c r="S25" t="s">
        <v>239</v>
      </c>
    </row>
    <row r="26" spans="1:19" x14ac:dyDescent="0.25">
      <c r="A26">
        <v>23</v>
      </c>
      <c r="B26" t="s">
        <v>240</v>
      </c>
      <c r="C26" t="s">
        <v>41</v>
      </c>
      <c r="D26" t="s">
        <v>181</v>
      </c>
      <c r="E26" t="s">
        <v>81</v>
      </c>
      <c r="F26" t="s">
        <v>241</v>
      </c>
      <c r="G26" t="s">
        <v>43</v>
      </c>
      <c r="H26" t="s">
        <v>85</v>
      </c>
      <c r="I26" t="s">
        <v>161</v>
      </c>
      <c r="J26" t="s">
        <v>152</v>
      </c>
      <c r="K26" t="s">
        <v>242</v>
      </c>
      <c r="L26" t="s">
        <v>117</v>
      </c>
      <c r="M26" t="s">
        <v>243</v>
      </c>
      <c r="N26" t="s">
        <v>108</v>
      </c>
      <c r="O26" t="s">
        <v>244</v>
      </c>
      <c r="P26" t="s">
        <v>67</v>
      </c>
      <c r="Q26" t="s">
        <v>207</v>
      </c>
      <c r="R26" t="s">
        <v>102</v>
      </c>
      <c r="S26" t="s">
        <v>105</v>
      </c>
    </row>
    <row r="27" spans="1:19" x14ac:dyDescent="0.25">
      <c r="A27">
        <v>24</v>
      </c>
      <c r="B27" t="s">
        <v>245</v>
      </c>
      <c r="C27" t="s">
        <v>147</v>
      </c>
      <c r="D27" t="s">
        <v>132</v>
      </c>
      <c r="E27" t="s">
        <v>85</v>
      </c>
      <c r="F27" t="s">
        <v>246</v>
      </c>
      <c r="G27" t="s">
        <v>247</v>
      </c>
      <c r="H27" t="s">
        <v>37</v>
      </c>
      <c r="I27" t="s">
        <v>181</v>
      </c>
      <c r="J27" t="s">
        <v>152</v>
      </c>
      <c r="K27" t="s">
        <v>217</v>
      </c>
      <c r="L27" t="s">
        <v>54</v>
      </c>
      <c r="M27" t="s">
        <v>179</v>
      </c>
      <c r="N27" t="s">
        <v>161</v>
      </c>
      <c r="O27" t="s">
        <v>248</v>
      </c>
      <c r="P27" t="s">
        <v>249</v>
      </c>
      <c r="Q27" t="s">
        <v>250</v>
      </c>
      <c r="R27" t="s">
        <v>251</v>
      </c>
      <c r="S27" t="s">
        <v>252</v>
      </c>
    </row>
    <row r="28" spans="1:19" x14ac:dyDescent="0.25">
      <c r="A28">
        <v>25</v>
      </c>
      <c r="B28" t="s">
        <v>253</v>
      </c>
      <c r="C28" t="s">
        <v>53</v>
      </c>
      <c r="D28" t="s">
        <v>117</v>
      </c>
      <c r="E28" t="s">
        <v>108</v>
      </c>
      <c r="F28" t="s">
        <v>254</v>
      </c>
      <c r="G28" t="s">
        <v>255</v>
      </c>
      <c r="H28" t="s">
        <v>132</v>
      </c>
      <c r="I28" t="s">
        <v>161</v>
      </c>
      <c r="J28" t="s">
        <v>142</v>
      </c>
      <c r="K28" t="s">
        <v>254</v>
      </c>
      <c r="L28" t="s">
        <v>132</v>
      </c>
      <c r="M28" t="s">
        <v>161</v>
      </c>
      <c r="N28" t="s">
        <v>142</v>
      </c>
      <c r="O28" t="s">
        <v>254</v>
      </c>
      <c r="P28" t="s">
        <v>121</v>
      </c>
      <c r="Q28" t="s">
        <v>122</v>
      </c>
      <c r="R28" t="s">
        <v>256</v>
      </c>
      <c r="S28" t="s">
        <v>257</v>
      </c>
    </row>
    <row r="29" spans="1:19" x14ac:dyDescent="0.25">
      <c r="A29">
        <v>26</v>
      </c>
      <c r="B29" t="s">
        <v>258</v>
      </c>
      <c r="C29" t="s">
        <v>130</v>
      </c>
      <c r="D29" t="s">
        <v>181</v>
      </c>
      <c r="E29" t="s">
        <v>82</v>
      </c>
      <c r="F29" t="s">
        <v>259</v>
      </c>
      <c r="G29" t="s">
        <v>164</v>
      </c>
      <c r="H29" t="s">
        <v>108</v>
      </c>
      <c r="I29" t="s">
        <v>150</v>
      </c>
      <c r="J29" t="s">
        <v>161</v>
      </c>
      <c r="K29" t="s">
        <v>202</v>
      </c>
      <c r="L29" t="s">
        <v>132</v>
      </c>
      <c r="M29" t="s">
        <v>179</v>
      </c>
      <c r="N29" t="s">
        <v>181</v>
      </c>
      <c r="O29" t="s">
        <v>260</v>
      </c>
      <c r="P29" t="s">
        <v>261</v>
      </c>
      <c r="Q29" t="s">
        <v>262</v>
      </c>
      <c r="R29" t="s">
        <v>121</v>
      </c>
      <c r="S29" t="s">
        <v>122</v>
      </c>
    </row>
    <row r="30" spans="1:19" x14ac:dyDescent="0.25">
      <c r="A30">
        <v>27</v>
      </c>
      <c r="B30" t="s">
        <v>263</v>
      </c>
      <c r="C30" t="s">
        <v>40</v>
      </c>
      <c r="D30" t="s">
        <v>95</v>
      </c>
      <c r="E30" t="s">
        <v>142</v>
      </c>
      <c r="F30" t="s">
        <v>264</v>
      </c>
      <c r="G30" t="s">
        <v>265</v>
      </c>
      <c r="H30" t="s">
        <v>132</v>
      </c>
      <c r="I30" t="s">
        <v>108</v>
      </c>
      <c r="J30" t="s">
        <v>266</v>
      </c>
      <c r="K30" t="s">
        <v>267</v>
      </c>
      <c r="L30" t="s">
        <v>54</v>
      </c>
      <c r="M30" t="s">
        <v>142</v>
      </c>
      <c r="N30" t="s">
        <v>150</v>
      </c>
      <c r="O30" t="s">
        <v>233</v>
      </c>
      <c r="P30" t="s">
        <v>249</v>
      </c>
      <c r="Q30" t="s">
        <v>250</v>
      </c>
      <c r="R30" t="s">
        <v>268</v>
      </c>
      <c r="S30" t="s">
        <v>269</v>
      </c>
    </row>
    <row r="31" spans="1:19" x14ac:dyDescent="0.25">
      <c r="A31">
        <v>28</v>
      </c>
      <c r="B31" t="s">
        <v>270</v>
      </c>
      <c r="C31" t="s">
        <v>40</v>
      </c>
      <c r="D31" t="s">
        <v>132</v>
      </c>
      <c r="E31" t="s">
        <v>54</v>
      </c>
      <c r="F31" t="s">
        <v>271</v>
      </c>
      <c r="G31" t="s">
        <v>265</v>
      </c>
      <c r="H31" t="s">
        <v>82</v>
      </c>
      <c r="I31" t="s">
        <v>181</v>
      </c>
      <c r="J31" t="s">
        <v>161</v>
      </c>
      <c r="K31" t="s">
        <v>272</v>
      </c>
      <c r="L31" t="s">
        <v>152</v>
      </c>
      <c r="M31" t="s">
        <v>179</v>
      </c>
      <c r="N31" t="s">
        <v>179</v>
      </c>
      <c r="O31" t="s">
        <v>58</v>
      </c>
      <c r="P31" t="s">
        <v>165</v>
      </c>
      <c r="Q31" t="s">
        <v>166</v>
      </c>
      <c r="R31" t="s">
        <v>273</v>
      </c>
      <c r="S31" t="s">
        <v>274</v>
      </c>
    </row>
    <row r="32" spans="1:19" x14ac:dyDescent="0.25">
      <c r="A32">
        <v>29</v>
      </c>
      <c r="B32" t="s">
        <v>275</v>
      </c>
      <c r="C32" t="s">
        <v>36</v>
      </c>
      <c r="D32" t="s">
        <v>108</v>
      </c>
      <c r="E32" t="s">
        <v>54</v>
      </c>
      <c r="F32" t="s">
        <v>276</v>
      </c>
      <c r="G32" t="s">
        <v>277</v>
      </c>
      <c r="H32" t="s">
        <v>181</v>
      </c>
      <c r="I32" t="s">
        <v>179</v>
      </c>
      <c r="J32" t="s">
        <v>150</v>
      </c>
      <c r="K32" t="s">
        <v>141</v>
      </c>
      <c r="L32" t="s">
        <v>117</v>
      </c>
      <c r="M32" t="s">
        <v>152</v>
      </c>
      <c r="N32" t="s">
        <v>142</v>
      </c>
      <c r="O32" t="s">
        <v>278</v>
      </c>
      <c r="P32" t="s">
        <v>273</v>
      </c>
      <c r="Q32" t="s">
        <v>274</v>
      </c>
      <c r="R32" t="s">
        <v>256</v>
      </c>
      <c r="S32" t="s">
        <v>257</v>
      </c>
    </row>
    <row r="33" spans="1:19" x14ac:dyDescent="0.25">
      <c r="A33">
        <v>30</v>
      </c>
      <c r="B33" t="s">
        <v>279</v>
      </c>
      <c r="C33" t="s">
        <v>57</v>
      </c>
      <c r="D33" t="s">
        <v>181</v>
      </c>
      <c r="E33" t="s">
        <v>132</v>
      </c>
      <c r="F33" t="s">
        <v>280</v>
      </c>
      <c r="G33" t="s">
        <v>281</v>
      </c>
      <c r="H33" t="s">
        <v>132</v>
      </c>
      <c r="I33" t="s">
        <v>161</v>
      </c>
      <c r="J33" t="s">
        <v>142</v>
      </c>
      <c r="K33" t="s">
        <v>254</v>
      </c>
      <c r="L33" t="s">
        <v>181</v>
      </c>
      <c r="M33" t="s">
        <v>243</v>
      </c>
      <c r="N33" t="s">
        <v>161</v>
      </c>
      <c r="O33" t="s">
        <v>282</v>
      </c>
      <c r="P33" t="s">
        <v>82</v>
      </c>
      <c r="Q33" t="s">
        <v>238</v>
      </c>
      <c r="R33" t="s">
        <v>84</v>
      </c>
      <c r="S33" t="s">
        <v>283</v>
      </c>
    </row>
    <row r="34" spans="1:19" x14ac:dyDescent="0.25">
      <c r="A34">
        <v>31</v>
      </c>
      <c r="B34" t="s">
        <v>284</v>
      </c>
      <c r="C34" t="s">
        <v>81</v>
      </c>
      <c r="D34" t="s">
        <v>181</v>
      </c>
      <c r="E34" t="s">
        <v>54</v>
      </c>
      <c r="F34" t="s">
        <v>285</v>
      </c>
      <c r="G34" t="s">
        <v>286</v>
      </c>
      <c r="H34" t="s">
        <v>152</v>
      </c>
      <c r="I34" t="s">
        <v>179</v>
      </c>
      <c r="J34" t="s">
        <v>179</v>
      </c>
      <c r="K34" t="s">
        <v>58</v>
      </c>
      <c r="L34" t="s">
        <v>108</v>
      </c>
      <c r="M34" t="s">
        <v>150</v>
      </c>
      <c r="N34" t="s">
        <v>161</v>
      </c>
      <c r="O34" t="s">
        <v>202</v>
      </c>
      <c r="P34" t="s">
        <v>36</v>
      </c>
      <c r="Q34" t="s">
        <v>277</v>
      </c>
      <c r="R34" t="s">
        <v>287</v>
      </c>
      <c r="S34" t="s">
        <v>288</v>
      </c>
    </row>
    <row r="35" spans="1:19" x14ac:dyDescent="0.25">
      <c r="A35">
        <v>32</v>
      </c>
      <c r="B35" t="s">
        <v>289</v>
      </c>
      <c r="C35" t="s">
        <v>81</v>
      </c>
      <c r="D35" t="s">
        <v>152</v>
      </c>
      <c r="E35" t="s">
        <v>108</v>
      </c>
      <c r="F35" t="s">
        <v>208</v>
      </c>
      <c r="G35" t="s">
        <v>286</v>
      </c>
      <c r="H35" t="s">
        <v>152</v>
      </c>
      <c r="I35" t="s">
        <v>290</v>
      </c>
      <c r="J35" t="s">
        <v>150</v>
      </c>
      <c r="K35" t="s">
        <v>139</v>
      </c>
      <c r="L35" t="s">
        <v>108</v>
      </c>
      <c r="M35" t="s">
        <v>150</v>
      </c>
      <c r="N35" t="s">
        <v>161</v>
      </c>
      <c r="O35" t="s">
        <v>202</v>
      </c>
      <c r="P35" t="s">
        <v>37</v>
      </c>
      <c r="Q35" t="s">
        <v>291</v>
      </c>
      <c r="R35" t="s">
        <v>52</v>
      </c>
      <c r="S35" t="s">
        <v>178</v>
      </c>
    </row>
    <row r="36" spans="1:19" x14ac:dyDescent="0.25">
      <c r="A36">
        <v>33</v>
      </c>
      <c r="B36" t="s">
        <v>292</v>
      </c>
      <c r="C36" t="s">
        <v>70</v>
      </c>
      <c r="D36" t="s">
        <v>108</v>
      </c>
      <c r="E36" t="s">
        <v>161</v>
      </c>
      <c r="F36" t="s">
        <v>293</v>
      </c>
      <c r="G36" t="s">
        <v>294</v>
      </c>
      <c r="H36" t="s">
        <v>152</v>
      </c>
      <c r="I36" t="s">
        <v>161</v>
      </c>
      <c r="J36" t="s">
        <v>266</v>
      </c>
      <c r="K36" t="s">
        <v>295</v>
      </c>
      <c r="L36" t="s">
        <v>54</v>
      </c>
      <c r="M36" t="s">
        <v>150</v>
      </c>
      <c r="N36" t="s">
        <v>142</v>
      </c>
      <c r="O36" t="s">
        <v>96</v>
      </c>
      <c r="P36" t="s">
        <v>296</v>
      </c>
      <c r="Q36" t="s">
        <v>297</v>
      </c>
      <c r="R36" t="s">
        <v>47</v>
      </c>
      <c r="S36" t="s">
        <v>51</v>
      </c>
    </row>
    <row r="37" spans="1:19" x14ac:dyDescent="0.25">
      <c r="A37">
        <v>34</v>
      </c>
      <c r="B37" t="s">
        <v>298</v>
      </c>
      <c r="C37" t="s">
        <v>70</v>
      </c>
      <c r="D37" t="s">
        <v>181</v>
      </c>
      <c r="E37" t="s">
        <v>106</v>
      </c>
      <c r="F37" t="s">
        <v>128</v>
      </c>
      <c r="G37" t="s">
        <v>294</v>
      </c>
      <c r="H37" t="s">
        <v>161</v>
      </c>
      <c r="I37" t="s">
        <v>290</v>
      </c>
      <c r="J37" t="s">
        <v>179</v>
      </c>
      <c r="K37" t="s">
        <v>299</v>
      </c>
      <c r="L37" t="s">
        <v>108</v>
      </c>
      <c r="M37" t="s">
        <v>142</v>
      </c>
      <c r="N37" t="s">
        <v>142</v>
      </c>
      <c r="O37" t="s">
        <v>58</v>
      </c>
      <c r="P37" t="s">
        <v>130</v>
      </c>
      <c r="Q37" t="s">
        <v>164</v>
      </c>
      <c r="R37" t="s">
        <v>56</v>
      </c>
      <c r="S37" t="s">
        <v>59</v>
      </c>
    </row>
    <row r="38" spans="1:19" x14ac:dyDescent="0.25">
      <c r="A38">
        <v>35</v>
      </c>
      <c r="B38" t="s">
        <v>300</v>
      </c>
      <c r="C38" t="s">
        <v>70</v>
      </c>
      <c r="D38" t="s">
        <v>179</v>
      </c>
      <c r="E38" t="s">
        <v>85</v>
      </c>
      <c r="F38" t="s">
        <v>301</v>
      </c>
      <c r="G38" t="s">
        <v>294</v>
      </c>
      <c r="H38" t="s">
        <v>54</v>
      </c>
      <c r="I38" t="s">
        <v>179</v>
      </c>
      <c r="J38" t="s">
        <v>161</v>
      </c>
      <c r="K38" t="s">
        <v>248</v>
      </c>
      <c r="L38" t="s">
        <v>152</v>
      </c>
      <c r="M38" t="s">
        <v>302</v>
      </c>
      <c r="N38" t="s">
        <v>152</v>
      </c>
      <c r="O38" t="s">
        <v>303</v>
      </c>
      <c r="P38" t="s">
        <v>82</v>
      </c>
      <c r="Q38" t="s">
        <v>238</v>
      </c>
      <c r="R38" t="s">
        <v>77</v>
      </c>
      <c r="S38" t="s">
        <v>228</v>
      </c>
    </row>
    <row r="39" spans="1:19" x14ac:dyDescent="0.25">
      <c r="A39">
        <v>36</v>
      </c>
      <c r="B39" t="s">
        <v>304</v>
      </c>
      <c r="C39" t="s">
        <v>95</v>
      </c>
      <c r="D39" t="s">
        <v>54</v>
      </c>
      <c r="E39" t="s">
        <v>161</v>
      </c>
      <c r="F39" t="s">
        <v>305</v>
      </c>
      <c r="G39" t="s">
        <v>306</v>
      </c>
      <c r="H39" t="s">
        <v>161</v>
      </c>
      <c r="I39" t="s">
        <v>150</v>
      </c>
      <c r="J39" t="s">
        <v>243</v>
      </c>
      <c r="K39" t="s">
        <v>307</v>
      </c>
      <c r="L39" t="s">
        <v>54</v>
      </c>
      <c r="M39" t="s">
        <v>142</v>
      </c>
      <c r="N39" t="s">
        <v>150</v>
      </c>
      <c r="O39" t="s">
        <v>233</v>
      </c>
      <c r="P39" t="s">
        <v>54</v>
      </c>
      <c r="Q39" t="s">
        <v>308</v>
      </c>
      <c r="R39" t="s">
        <v>41</v>
      </c>
      <c r="S39" t="s">
        <v>43</v>
      </c>
    </row>
    <row r="40" spans="1:19" x14ac:dyDescent="0.25">
      <c r="A40">
        <v>37</v>
      </c>
      <c r="B40" t="s">
        <v>309</v>
      </c>
      <c r="C40" t="s">
        <v>37</v>
      </c>
      <c r="D40" t="s">
        <v>152</v>
      </c>
      <c r="E40" t="s">
        <v>181</v>
      </c>
      <c r="F40" t="s">
        <v>206</v>
      </c>
      <c r="G40" t="s">
        <v>291</v>
      </c>
      <c r="H40" t="s">
        <v>181</v>
      </c>
      <c r="I40" t="s">
        <v>179</v>
      </c>
      <c r="J40" t="s">
        <v>150</v>
      </c>
      <c r="K40" t="s">
        <v>141</v>
      </c>
      <c r="L40" t="s">
        <v>152</v>
      </c>
      <c r="M40" t="s">
        <v>179</v>
      </c>
      <c r="N40" t="s">
        <v>179</v>
      </c>
      <c r="O40" t="s">
        <v>58</v>
      </c>
      <c r="P40" t="s">
        <v>53</v>
      </c>
      <c r="Q40" t="s">
        <v>255</v>
      </c>
      <c r="R40" t="s">
        <v>287</v>
      </c>
      <c r="S40" t="s">
        <v>288</v>
      </c>
    </row>
    <row r="41" spans="1:19" x14ac:dyDescent="0.25">
      <c r="A41">
        <v>38</v>
      </c>
      <c r="B41" t="s">
        <v>310</v>
      </c>
      <c r="C41" t="s">
        <v>82</v>
      </c>
      <c r="D41" t="s">
        <v>181</v>
      </c>
      <c r="E41" t="s">
        <v>161</v>
      </c>
      <c r="F41" t="s">
        <v>272</v>
      </c>
      <c r="G41" t="s">
        <v>238</v>
      </c>
      <c r="H41" t="s">
        <v>150</v>
      </c>
      <c r="I41" t="s">
        <v>179</v>
      </c>
      <c r="J41" t="s">
        <v>266</v>
      </c>
      <c r="K41" t="s">
        <v>311</v>
      </c>
      <c r="L41" t="s">
        <v>54</v>
      </c>
      <c r="M41" t="s">
        <v>150</v>
      </c>
      <c r="N41" t="s">
        <v>142</v>
      </c>
      <c r="O41" t="s">
        <v>96</v>
      </c>
      <c r="P41" t="s">
        <v>117</v>
      </c>
      <c r="Q41" t="s">
        <v>312</v>
      </c>
      <c r="R41" t="s">
        <v>64</v>
      </c>
      <c r="S41" t="s">
        <v>232</v>
      </c>
    </row>
    <row r="42" spans="1:19" x14ac:dyDescent="0.25">
      <c r="A42">
        <v>39</v>
      </c>
      <c r="B42" t="s">
        <v>313</v>
      </c>
      <c r="C42" t="s">
        <v>82</v>
      </c>
      <c r="D42" t="s">
        <v>181</v>
      </c>
      <c r="E42" t="s">
        <v>161</v>
      </c>
      <c r="F42" t="s">
        <v>272</v>
      </c>
      <c r="G42" t="s">
        <v>238</v>
      </c>
      <c r="H42" t="s">
        <v>54</v>
      </c>
      <c r="I42" t="s">
        <v>150</v>
      </c>
      <c r="J42" t="s">
        <v>142</v>
      </c>
      <c r="K42" t="s">
        <v>96</v>
      </c>
      <c r="L42" t="s">
        <v>150</v>
      </c>
      <c r="M42" t="s">
        <v>179</v>
      </c>
      <c r="N42" t="s">
        <v>266</v>
      </c>
      <c r="O42" t="s">
        <v>311</v>
      </c>
      <c r="P42" t="s">
        <v>82</v>
      </c>
      <c r="Q42" t="s">
        <v>238</v>
      </c>
      <c r="R42" t="s">
        <v>119</v>
      </c>
      <c r="S42" t="s">
        <v>215</v>
      </c>
    </row>
    <row r="43" spans="1:19" x14ac:dyDescent="0.25">
      <c r="A43">
        <v>40</v>
      </c>
      <c r="B43" t="s">
        <v>314</v>
      </c>
      <c r="C43" t="s">
        <v>82</v>
      </c>
      <c r="D43" t="s">
        <v>150</v>
      </c>
      <c r="E43" t="s">
        <v>54</v>
      </c>
      <c r="F43" t="s">
        <v>222</v>
      </c>
      <c r="G43" t="s">
        <v>238</v>
      </c>
      <c r="H43" t="s">
        <v>161</v>
      </c>
      <c r="I43" t="s">
        <v>243</v>
      </c>
      <c r="J43" t="s">
        <v>150</v>
      </c>
      <c r="K43" t="s">
        <v>143</v>
      </c>
      <c r="L43" t="s">
        <v>181</v>
      </c>
      <c r="M43" t="s">
        <v>290</v>
      </c>
      <c r="N43" t="s">
        <v>142</v>
      </c>
      <c r="O43" t="s">
        <v>315</v>
      </c>
      <c r="P43" t="s">
        <v>134</v>
      </c>
      <c r="Q43" t="s">
        <v>135</v>
      </c>
      <c r="R43" t="s">
        <v>316</v>
      </c>
      <c r="S43" t="s">
        <v>317</v>
      </c>
    </row>
    <row r="44" spans="1:19" x14ac:dyDescent="0.25">
      <c r="A44">
        <v>41</v>
      </c>
      <c r="B44" t="s">
        <v>318</v>
      </c>
      <c r="C44" t="s">
        <v>82</v>
      </c>
      <c r="D44" t="s">
        <v>150</v>
      </c>
      <c r="E44" t="s">
        <v>54</v>
      </c>
      <c r="F44" t="s">
        <v>222</v>
      </c>
      <c r="G44" t="s">
        <v>238</v>
      </c>
      <c r="H44" t="s">
        <v>161</v>
      </c>
      <c r="I44" t="s">
        <v>266</v>
      </c>
      <c r="J44" t="s">
        <v>142</v>
      </c>
      <c r="K44" t="s">
        <v>244</v>
      </c>
      <c r="L44" t="s">
        <v>181</v>
      </c>
      <c r="M44" t="s">
        <v>179</v>
      </c>
      <c r="N44" t="s">
        <v>150</v>
      </c>
      <c r="O44" t="s">
        <v>141</v>
      </c>
      <c r="P44" t="s">
        <v>52</v>
      </c>
      <c r="Q44" t="s">
        <v>178</v>
      </c>
      <c r="R44" t="s">
        <v>39</v>
      </c>
      <c r="S44" t="s">
        <v>319</v>
      </c>
    </row>
    <row r="45" spans="1:19" x14ac:dyDescent="0.25">
      <c r="A45">
        <v>42</v>
      </c>
      <c r="B45" t="s">
        <v>320</v>
      </c>
      <c r="C45" t="s">
        <v>85</v>
      </c>
      <c r="D45" t="s">
        <v>152</v>
      </c>
      <c r="E45" t="s">
        <v>161</v>
      </c>
      <c r="F45" t="s">
        <v>216</v>
      </c>
      <c r="G45" t="s">
        <v>234</v>
      </c>
      <c r="H45" t="s">
        <v>161</v>
      </c>
      <c r="I45" t="s">
        <v>290</v>
      </c>
      <c r="J45" t="s">
        <v>179</v>
      </c>
      <c r="K45" t="s">
        <v>299</v>
      </c>
      <c r="L45" t="s">
        <v>152</v>
      </c>
      <c r="M45" t="s">
        <v>150</v>
      </c>
      <c r="N45" t="s">
        <v>290</v>
      </c>
      <c r="O45" t="s">
        <v>188</v>
      </c>
      <c r="P45" t="s">
        <v>36</v>
      </c>
      <c r="Q45" t="s">
        <v>277</v>
      </c>
      <c r="R45" t="s">
        <v>84</v>
      </c>
      <c r="S45" t="s">
        <v>283</v>
      </c>
    </row>
    <row r="46" spans="1:19" x14ac:dyDescent="0.25">
      <c r="A46">
        <v>43</v>
      </c>
      <c r="B46" t="s">
        <v>321</v>
      </c>
      <c r="C46" t="s">
        <v>85</v>
      </c>
      <c r="D46" t="s">
        <v>142</v>
      </c>
      <c r="E46" t="s">
        <v>181</v>
      </c>
      <c r="F46" t="s">
        <v>208</v>
      </c>
      <c r="G46" t="s">
        <v>234</v>
      </c>
      <c r="H46" t="s">
        <v>152</v>
      </c>
      <c r="I46" t="s">
        <v>179</v>
      </c>
      <c r="J46" t="s">
        <v>179</v>
      </c>
      <c r="K46" t="s">
        <v>58</v>
      </c>
      <c r="L46" t="s">
        <v>161</v>
      </c>
      <c r="M46" t="s">
        <v>243</v>
      </c>
      <c r="N46" t="s">
        <v>150</v>
      </c>
      <c r="O46" t="s">
        <v>143</v>
      </c>
      <c r="P46" t="s">
        <v>150</v>
      </c>
      <c r="Q46" t="s">
        <v>322</v>
      </c>
      <c r="R46" t="s">
        <v>81</v>
      </c>
      <c r="S46" t="s">
        <v>286</v>
      </c>
    </row>
    <row r="47" spans="1:19" x14ac:dyDescent="0.25">
      <c r="A47">
        <v>44</v>
      </c>
      <c r="B47" t="s">
        <v>323</v>
      </c>
      <c r="C47" t="s">
        <v>85</v>
      </c>
      <c r="D47" t="s">
        <v>150</v>
      </c>
      <c r="E47" t="s">
        <v>106</v>
      </c>
      <c r="F47" t="s">
        <v>315</v>
      </c>
      <c r="G47" t="s">
        <v>234</v>
      </c>
      <c r="H47" t="s">
        <v>150</v>
      </c>
      <c r="I47" t="s">
        <v>266</v>
      </c>
      <c r="J47" t="s">
        <v>179</v>
      </c>
      <c r="K47" t="s">
        <v>324</v>
      </c>
      <c r="L47" t="s">
        <v>106</v>
      </c>
      <c r="M47" t="s">
        <v>179</v>
      </c>
      <c r="N47" t="s">
        <v>142</v>
      </c>
      <c r="O47" t="s">
        <v>208</v>
      </c>
      <c r="P47" t="s">
        <v>82</v>
      </c>
      <c r="Q47" t="s">
        <v>238</v>
      </c>
      <c r="R47" t="s">
        <v>116</v>
      </c>
      <c r="S47" t="s">
        <v>226</v>
      </c>
    </row>
    <row r="48" spans="1:19" x14ac:dyDescent="0.25">
      <c r="A48">
        <v>45</v>
      </c>
      <c r="B48" t="s">
        <v>325</v>
      </c>
      <c r="C48" t="s">
        <v>117</v>
      </c>
      <c r="D48" t="s">
        <v>152</v>
      </c>
      <c r="E48" t="s">
        <v>142</v>
      </c>
      <c r="F48" t="s">
        <v>278</v>
      </c>
      <c r="G48" t="s">
        <v>312</v>
      </c>
      <c r="H48" t="s">
        <v>181</v>
      </c>
      <c r="I48" t="s">
        <v>142</v>
      </c>
      <c r="J48" t="s">
        <v>290</v>
      </c>
      <c r="K48" t="s">
        <v>162</v>
      </c>
      <c r="L48" t="s">
        <v>150</v>
      </c>
      <c r="M48" t="s">
        <v>243</v>
      </c>
      <c r="N48" t="s">
        <v>290</v>
      </c>
      <c r="O48" t="s">
        <v>208</v>
      </c>
      <c r="P48" t="s">
        <v>40</v>
      </c>
      <c r="Q48" t="s">
        <v>265</v>
      </c>
      <c r="R48" t="s">
        <v>84</v>
      </c>
      <c r="S48" t="s">
        <v>283</v>
      </c>
    </row>
    <row r="49" spans="1:19" x14ac:dyDescent="0.25">
      <c r="A49">
        <v>46</v>
      </c>
      <c r="B49" t="s">
        <v>326</v>
      </c>
      <c r="C49" t="s">
        <v>117</v>
      </c>
      <c r="D49" t="s">
        <v>142</v>
      </c>
      <c r="E49" t="s">
        <v>152</v>
      </c>
      <c r="F49" t="s">
        <v>299</v>
      </c>
      <c r="G49" t="s">
        <v>312</v>
      </c>
      <c r="H49" t="s">
        <v>150</v>
      </c>
      <c r="I49" t="s">
        <v>243</v>
      </c>
      <c r="J49" t="s">
        <v>290</v>
      </c>
      <c r="K49" t="s">
        <v>208</v>
      </c>
      <c r="L49" t="s">
        <v>181</v>
      </c>
      <c r="M49" t="s">
        <v>179</v>
      </c>
      <c r="N49" t="s">
        <v>150</v>
      </c>
      <c r="O49" t="s">
        <v>141</v>
      </c>
      <c r="P49" t="s">
        <v>108</v>
      </c>
      <c r="Q49" t="s">
        <v>327</v>
      </c>
      <c r="R49" t="s">
        <v>53</v>
      </c>
      <c r="S49" t="s">
        <v>255</v>
      </c>
    </row>
    <row r="50" spans="1:19" x14ac:dyDescent="0.25">
      <c r="A50">
        <v>47</v>
      </c>
      <c r="B50" t="s">
        <v>328</v>
      </c>
      <c r="C50" t="s">
        <v>132</v>
      </c>
      <c r="D50" t="s">
        <v>181</v>
      </c>
      <c r="E50" t="s">
        <v>179</v>
      </c>
      <c r="F50" t="s">
        <v>329</v>
      </c>
      <c r="G50" t="s">
        <v>330</v>
      </c>
      <c r="H50" t="s">
        <v>106</v>
      </c>
      <c r="I50" t="s">
        <v>161</v>
      </c>
      <c r="J50" t="s">
        <v>290</v>
      </c>
      <c r="K50" t="s">
        <v>331</v>
      </c>
      <c r="L50" t="s">
        <v>290</v>
      </c>
      <c r="M50" t="s">
        <v>243</v>
      </c>
      <c r="N50" t="s">
        <v>266</v>
      </c>
      <c r="O50" t="s">
        <v>162</v>
      </c>
      <c r="P50" t="s">
        <v>243</v>
      </c>
      <c r="Q50" t="s">
        <v>332</v>
      </c>
      <c r="R50" t="s">
        <v>85</v>
      </c>
      <c r="S50" t="s">
        <v>234</v>
      </c>
    </row>
    <row r="51" spans="1:19" x14ac:dyDescent="0.25">
      <c r="A51">
        <v>48</v>
      </c>
      <c r="B51" t="s">
        <v>333</v>
      </c>
      <c r="C51" t="s">
        <v>132</v>
      </c>
      <c r="D51" t="s">
        <v>142</v>
      </c>
      <c r="E51" t="s">
        <v>161</v>
      </c>
      <c r="F51" t="s">
        <v>189</v>
      </c>
      <c r="G51" t="s">
        <v>330</v>
      </c>
      <c r="H51" t="s">
        <v>152</v>
      </c>
      <c r="I51" t="s">
        <v>179</v>
      </c>
      <c r="J51" t="s">
        <v>179</v>
      </c>
      <c r="K51" t="s">
        <v>58</v>
      </c>
      <c r="L51" t="s">
        <v>150</v>
      </c>
      <c r="M51" t="s">
        <v>243</v>
      </c>
      <c r="N51" t="s">
        <v>290</v>
      </c>
      <c r="O51" t="s">
        <v>208</v>
      </c>
      <c r="P51" t="s">
        <v>243</v>
      </c>
      <c r="Q51" t="s">
        <v>332</v>
      </c>
      <c r="R51" t="s">
        <v>85</v>
      </c>
      <c r="S51" t="s">
        <v>234</v>
      </c>
    </row>
    <row r="52" spans="1:19" x14ac:dyDescent="0.25">
      <c r="A52">
        <v>49</v>
      </c>
      <c r="B52" t="s">
        <v>334</v>
      </c>
      <c r="C52" t="s">
        <v>132</v>
      </c>
      <c r="D52" t="s">
        <v>142</v>
      </c>
      <c r="E52" t="s">
        <v>161</v>
      </c>
      <c r="F52" t="s">
        <v>189</v>
      </c>
      <c r="G52" t="s">
        <v>330</v>
      </c>
      <c r="H52" t="s">
        <v>106</v>
      </c>
      <c r="I52" t="s">
        <v>290</v>
      </c>
      <c r="J52" t="s">
        <v>161</v>
      </c>
      <c r="K52" t="s">
        <v>335</v>
      </c>
      <c r="L52" t="s">
        <v>290</v>
      </c>
      <c r="M52" t="s">
        <v>290</v>
      </c>
      <c r="N52" t="s">
        <v>302</v>
      </c>
      <c r="O52" t="s">
        <v>336</v>
      </c>
      <c r="P52" t="s">
        <v>243</v>
      </c>
      <c r="Q52" t="s">
        <v>332</v>
      </c>
      <c r="R52" t="s">
        <v>85</v>
      </c>
      <c r="S52" t="s">
        <v>234</v>
      </c>
    </row>
    <row r="53" spans="1:19" x14ac:dyDescent="0.25">
      <c r="A53">
        <v>50</v>
      </c>
      <c r="B53" t="s">
        <v>337</v>
      </c>
      <c r="C53" t="s">
        <v>108</v>
      </c>
      <c r="D53" t="s">
        <v>152</v>
      </c>
      <c r="E53" t="s">
        <v>179</v>
      </c>
      <c r="F53" t="s">
        <v>162</v>
      </c>
      <c r="G53" t="s">
        <v>327</v>
      </c>
      <c r="H53" t="s">
        <v>181</v>
      </c>
      <c r="I53" t="s">
        <v>150</v>
      </c>
      <c r="J53" t="s">
        <v>179</v>
      </c>
      <c r="K53" t="s">
        <v>83</v>
      </c>
      <c r="L53" t="s">
        <v>290</v>
      </c>
      <c r="M53" t="s">
        <v>290</v>
      </c>
      <c r="N53" t="s">
        <v>302</v>
      </c>
      <c r="O53" t="s">
        <v>336</v>
      </c>
      <c r="P53" t="s">
        <v>152</v>
      </c>
      <c r="Q53" t="s">
        <v>338</v>
      </c>
      <c r="R53" t="s">
        <v>81</v>
      </c>
      <c r="S53" t="s">
        <v>286</v>
      </c>
    </row>
    <row r="54" spans="1:19" x14ac:dyDescent="0.25">
      <c r="A54">
        <v>51</v>
      </c>
      <c r="B54" t="s">
        <v>339</v>
      </c>
      <c r="C54" t="s">
        <v>108</v>
      </c>
      <c r="D54" t="s">
        <v>161</v>
      </c>
      <c r="E54" t="s">
        <v>150</v>
      </c>
      <c r="F54" t="s">
        <v>340</v>
      </c>
      <c r="G54" t="s">
        <v>327</v>
      </c>
      <c r="H54" t="s">
        <v>152</v>
      </c>
      <c r="I54" t="s">
        <v>179</v>
      </c>
      <c r="J54" t="s">
        <v>179</v>
      </c>
      <c r="K54" t="s">
        <v>58</v>
      </c>
      <c r="L54" t="s">
        <v>179</v>
      </c>
      <c r="M54" t="s">
        <v>290</v>
      </c>
      <c r="N54" t="s">
        <v>266</v>
      </c>
      <c r="O54" t="s">
        <v>264</v>
      </c>
      <c r="P54" t="s">
        <v>266</v>
      </c>
      <c r="Q54" t="s">
        <v>341</v>
      </c>
      <c r="R54" t="s">
        <v>132</v>
      </c>
      <c r="S54" t="s">
        <v>330</v>
      </c>
    </row>
    <row r="55" spans="1:19" x14ac:dyDescent="0.25">
      <c r="A55">
        <v>52</v>
      </c>
      <c r="B55" t="s">
        <v>342</v>
      </c>
      <c r="C55" t="s">
        <v>108</v>
      </c>
      <c r="D55" t="s">
        <v>142</v>
      </c>
      <c r="E55" t="s">
        <v>142</v>
      </c>
      <c r="F55" t="s">
        <v>58</v>
      </c>
      <c r="G55" t="s">
        <v>327</v>
      </c>
      <c r="H55" t="s">
        <v>161</v>
      </c>
      <c r="I55" t="s">
        <v>150</v>
      </c>
      <c r="J55" t="s">
        <v>243</v>
      </c>
      <c r="K55" t="s">
        <v>307</v>
      </c>
      <c r="L55" t="s">
        <v>150</v>
      </c>
      <c r="M55" t="s">
        <v>266</v>
      </c>
      <c r="N55" t="s">
        <v>179</v>
      </c>
      <c r="O55" t="s">
        <v>324</v>
      </c>
      <c r="P55" t="s">
        <v>82</v>
      </c>
      <c r="Q55" t="s">
        <v>238</v>
      </c>
      <c r="R55" t="s">
        <v>147</v>
      </c>
      <c r="S55" t="s">
        <v>247</v>
      </c>
    </row>
    <row r="56" spans="1:19" x14ac:dyDescent="0.25">
      <c r="A56">
        <v>53</v>
      </c>
      <c r="B56" t="s">
        <v>343</v>
      </c>
      <c r="C56" t="s">
        <v>54</v>
      </c>
      <c r="D56" t="s">
        <v>179</v>
      </c>
      <c r="E56" t="s">
        <v>161</v>
      </c>
      <c r="F56" t="s">
        <v>248</v>
      </c>
      <c r="G56" t="s">
        <v>308</v>
      </c>
      <c r="H56" t="s">
        <v>179</v>
      </c>
      <c r="I56" t="s">
        <v>266</v>
      </c>
      <c r="J56" t="s">
        <v>290</v>
      </c>
      <c r="K56" t="s">
        <v>344</v>
      </c>
      <c r="L56" t="s">
        <v>161</v>
      </c>
      <c r="M56" t="s">
        <v>290</v>
      </c>
      <c r="N56" t="s">
        <v>179</v>
      </c>
      <c r="O56" t="s">
        <v>299</v>
      </c>
      <c r="P56" t="s">
        <v>290</v>
      </c>
      <c r="Q56" t="s">
        <v>345</v>
      </c>
      <c r="R56" t="s">
        <v>117</v>
      </c>
      <c r="S56" t="s">
        <v>312</v>
      </c>
    </row>
    <row r="57" spans="1:19" x14ac:dyDescent="0.25">
      <c r="A57">
        <v>54</v>
      </c>
      <c r="B57" t="s">
        <v>346</v>
      </c>
      <c r="C57" t="s">
        <v>54</v>
      </c>
      <c r="D57" t="s">
        <v>179</v>
      </c>
      <c r="E57" t="s">
        <v>161</v>
      </c>
      <c r="F57" t="s">
        <v>248</v>
      </c>
      <c r="G57" t="s">
        <v>308</v>
      </c>
      <c r="H57" t="s">
        <v>142</v>
      </c>
      <c r="I57" t="s">
        <v>266</v>
      </c>
      <c r="J57" t="s">
        <v>150</v>
      </c>
      <c r="K57" t="s">
        <v>347</v>
      </c>
      <c r="L57" t="s">
        <v>150</v>
      </c>
      <c r="M57" t="s">
        <v>290</v>
      </c>
      <c r="N57" t="s">
        <v>243</v>
      </c>
      <c r="O57" t="s">
        <v>109</v>
      </c>
      <c r="P57" t="s">
        <v>81</v>
      </c>
      <c r="Q57" t="s">
        <v>286</v>
      </c>
      <c r="R57" t="s">
        <v>116</v>
      </c>
      <c r="S57" t="s">
        <v>226</v>
      </c>
    </row>
    <row r="58" spans="1:19" x14ac:dyDescent="0.25">
      <c r="A58">
        <v>55</v>
      </c>
      <c r="B58" t="s">
        <v>348</v>
      </c>
      <c r="C58" t="s">
        <v>106</v>
      </c>
      <c r="D58" t="s">
        <v>179</v>
      </c>
      <c r="E58" t="s">
        <v>142</v>
      </c>
      <c r="F58" t="s">
        <v>208</v>
      </c>
      <c r="G58" t="s">
        <v>349</v>
      </c>
      <c r="H58" t="s">
        <v>161</v>
      </c>
      <c r="I58" t="s">
        <v>290</v>
      </c>
      <c r="J58" t="s">
        <v>179</v>
      </c>
      <c r="K58" t="s">
        <v>299</v>
      </c>
      <c r="L58" t="s">
        <v>290</v>
      </c>
      <c r="M58" t="s">
        <v>266</v>
      </c>
      <c r="N58" t="s">
        <v>243</v>
      </c>
      <c r="O58" t="s">
        <v>315</v>
      </c>
      <c r="P58" t="s">
        <v>53</v>
      </c>
      <c r="Q58" t="s">
        <v>255</v>
      </c>
      <c r="R58" t="s">
        <v>80</v>
      </c>
      <c r="S58" t="s">
        <v>350</v>
      </c>
    </row>
    <row r="59" spans="1:19" x14ac:dyDescent="0.25">
      <c r="A59">
        <v>56</v>
      </c>
      <c r="B59" t="s">
        <v>351</v>
      </c>
      <c r="C59" t="s">
        <v>106</v>
      </c>
      <c r="D59" t="s">
        <v>290</v>
      </c>
      <c r="E59" t="s">
        <v>161</v>
      </c>
      <c r="F59" t="s">
        <v>335</v>
      </c>
      <c r="G59" t="s">
        <v>349</v>
      </c>
      <c r="H59" t="s">
        <v>161</v>
      </c>
      <c r="I59" t="s">
        <v>290</v>
      </c>
      <c r="J59" t="s">
        <v>179</v>
      </c>
      <c r="K59" t="s">
        <v>299</v>
      </c>
      <c r="L59" t="s">
        <v>290</v>
      </c>
      <c r="M59" t="s">
        <v>302</v>
      </c>
      <c r="N59" t="s">
        <v>290</v>
      </c>
      <c r="O59" t="s">
        <v>303</v>
      </c>
      <c r="P59" t="s">
        <v>134</v>
      </c>
      <c r="Q59" t="s">
        <v>135</v>
      </c>
      <c r="R59" t="s">
        <v>261</v>
      </c>
      <c r="S59" t="s">
        <v>262</v>
      </c>
    </row>
    <row r="60" spans="1:19" x14ac:dyDescent="0.25">
      <c r="A60">
        <v>57</v>
      </c>
      <c r="B60" t="s">
        <v>352</v>
      </c>
      <c r="C60" t="s">
        <v>106</v>
      </c>
      <c r="D60" t="s">
        <v>290</v>
      </c>
      <c r="E60" t="s">
        <v>161</v>
      </c>
      <c r="F60" t="s">
        <v>335</v>
      </c>
      <c r="G60" t="s">
        <v>349</v>
      </c>
      <c r="H60" t="s">
        <v>179</v>
      </c>
      <c r="I60" t="s">
        <v>266</v>
      </c>
      <c r="J60" t="s">
        <v>290</v>
      </c>
      <c r="K60" t="s">
        <v>344</v>
      </c>
      <c r="L60" t="s">
        <v>142</v>
      </c>
      <c r="M60" t="s">
        <v>243</v>
      </c>
      <c r="N60" t="s">
        <v>179</v>
      </c>
      <c r="O60" t="s">
        <v>315</v>
      </c>
      <c r="P60" t="s">
        <v>290</v>
      </c>
      <c r="Q60" t="s">
        <v>345</v>
      </c>
      <c r="R60" t="s">
        <v>132</v>
      </c>
      <c r="S60" t="s">
        <v>330</v>
      </c>
    </row>
    <row r="61" spans="1:19" x14ac:dyDescent="0.25">
      <c r="A61">
        <v>58</v>
      </c>
      <c r="B61" t="s">
        <v>353</v>
      </c>
      <c r="C61" t="s">
        <v>181</v>
      </c>
      <c r="D61" t="s">
        <v>142</v>
      </c>
      <c r="E61" t="s">
        <v>290</v>
      </c>
      <c r="F61" t="s">
        <v>162</v>
      </c>
      <c r="G61" t="s">
        <v>354</v>
      </c>
      <c r="H61" t="s">
        <v>179</v>
      </c>
      <c r="I61" t="s">
        <v>243</v>
      </c>
      <c r="J61" t="s">
        <v>243</v>
      </c>
      <c r="K61" t="s">
        <v>58</v>
      </c>
      <c r="L61" t="s">
        <v>150</v>
      </c>
      <c r="M61" t="s">
        <v>179</v>
      </c>
      <c r="N61" t="s">
        <v>266</v>
      </c>
      <c r="O61" t="s">
        <v>311</v>
      </c>
      <c r="P61" t="s">
        <v>150</v>
      </c>
      <c r="Q61" t="s">
        <v>322</v>
      </c>
      <c r="R61" t="s">
        <v>117</v>
      </c>
      <c r="S61" t="s">
        <v>312</v>
      </c>
    </row>
    <row r="62" spans="1:19" x14ac:dyDescent="0.25">
      <c r="A62">
        <v>59</v>
      </c>
      <c r="B62" t="s">
        <v>355</v>
      </c>
      <c r="C62" t="s">
        <v>181</v>
      </c>
      <c r="D62" t="s">
        <v>179</v>
      </c>
      <c r="E62" t="s">
        <v>150</v>
      </c>
      <c r="F62" t="s">
        <v>141</v>
      </c>
      <c r="G62" t="s">
        <v>354</v>
      </c>
      <c r="H62" t="s">
        <v>179</v>
      </c>
      <c r="I62" t="s">
        <v>243</v>
      </c>
      <c r="J62" t="s">
        <v>243</v>
      </c>
      <c r="K62" t="s">
        <v>58</v>
      </c>
      <c r="L62" t="s">
        <v>150</v>
      </c>
      <c r="M62" t="s">
        <v>243</v>
      </c>
      <c r="N62" t="s">
        <v>290</v>
      </c>
      <c r="O62" t="s">
        <v>208</v>
      </c>
      <c r="P62" t="s">
        <v>132</v>
      </c>
      <c r="Q62" t="s">
        <v>330</v>
      </c>
      <c r="R62" t="s">
        <v>57</v>
      </c>
      <c r="S62" t="s">
        <v>281</v>
      </c>
    </row>
    <row r="63" spans="1:19" x14ac:dyDescent="0.25">
      <c r="A63">
        <v>60</v>
      </c>
      <c r="B63" t="s">
        <v>356</v>
      </c>
      <c r="C63" t="s">
        <v>181</v>
      </c>
      <c r="D63" t="s">
        <v>290</v>
      </c>
      <c r="E63" t="s">
        <v>142</v>
      </c>
      <c r="F63" t="s">
        <v>315</v>
      </c>
      <c r="G63" t="s">
        <v>354</v>
      </c>
      <c r="H63" t="s">
        <v>266</v>
      </c>
      <c r="I63" t="s">
        <v>302</v>
      </c>
      <c r="J63" t="s">
        <v>266</v>
      </c>
      <c r="K63" t="s">
        <v>303</v>
      </c>
      <c r="L63" t="s">
        <v>152</v>
      </c>
      <c r="M63" t="s">
        <v>290</v>
      </c>
      <c r="N63" t="s">
        <v>150</v>
      </c>
      <c r="O63" t="s">
        <v>139</v>
      </c>
      <c r="P63" t="s">
        <v>119</v>
      </c>
      <c r="Q63" t="s">
        <v>215</v>
      </c>
      <c r="R63" t="s">
        <v>103</v>
      </c>
      <c r="S63" t="s">
        <v>149</v>
      </c>
    </row>
    <row r="64" spans="1:19" x14ac:dyDescent="0.25">
      <c r="A64">
        <v>61</v>
      </c>
      <c r="B64" t="s">
        <v>357</v>
      </c>
      <c r="C64" t="s">
        <v>181</v>
      </c>
      <c r="D64" t="s">
        <v>290</v>
      </c>
      <c r="E64" t="s">
        <v>142</v>
      </c>
      <c r="F64" t="s">
        <v>315</v>
      </c>
      <c r="G64" t="s">
        <v>354</v>
      </c>
      <c r="H64" t="s">
        <v>179</v>
      </c>
      <c r="I64" t="s">
        <v>243</v>
      </c>
      <c r="J64" t="s">
        <v>243</v>
      </c>
      <c r="K64" t="s">
        <v>58</v>
      </c>
      <c r="L64" t="s">
        <v>150</v>
      </c>
      <c r="M64" t="s">
        <v>266</v>
      </c>
      <c r="N64" t="s">
        <v>179</v>
      </c>
      <c r="O64" t="s">
        <v>324</v>
      </c>
      <c r="P64" t="s">
        <v>40</v>
      </c>
      <c r="Q64" t="s">
        <v>265</v>
      </c>
      <c r="R64" t="s">
        <v>49</v>
      </c>
      <c r="S64" t="s">
        <v>358</v>
      </c>
    </row>
    <row r="65" spans="1:19" x14ac:dyDescent="0.25">
      <c r="A65">
        <v>62</v>
      </c>
      <c r="B65" t="s">
        <v>359</v>
      </c>
      <c r="C65" t="s">
        <v>181</v>
      </c>
      <c r="D65" t="s">
        <v>290</v>
      </c>
      <c r="E65" t="s">
        <v>142</v>
      </c>
      <c r="F65" t="s">
        <v>315</v>
      </c>
      <c r="G65" t="s">
        <v>354</v>
      </c>
      <c r="H65" t="s">
        <v>150</v>
      </c>
      <c r="I65" t="s">
        <v>290</v>
      </c>
      <c r="J65" t="s">
        <v>243</v>
      </c>
      <c r="K65" t="s">
        <v>109</v>
      </c>
      <c r="L65" t="s">
        <v>179</v>
      </c>
      <c r="M65" t="s">
        <v>302</v>
      </c>
      <c r="N65" t="s">
        <v>179</v>
      </c>
      <c r="O65" t="s">
        <v>303</v>
      </c>
      <c r="P65" t="s">
        <v>243</v>
      </c>
      <c r="Q65" t="s">
        <v>332</v>
      </c>
      <c r="R65" t="s">
        <v>54</v>
      </c>
      <c r="S65" t="s">
        <v>308</v>
      </c>
    </row>
    <row r="66" spans="1:19" x14ac:dyDescent="0.25">
      <c r="A66">
        <v>63</v>
      </c>
      <c r="B66" t="s">
        <v>360</v>
      </c>
      <c r="C66" t="s">
        <v>152</v>
      </c>
      <c r="D66" t="s">
        <v>150</v>
      </c>
      <c r="E66" t="s">
        <v>290</v>
      </c>
      <c r="F66" t="s">
        <v>188</v>
      </c>
      <c r="G66" t="s">
        <v>338</v>
      </c>
      <c r="H66" t="s">
        <v>179</v>
      </c>
      <c r="I66" t="s">
        <v>290</v>
      </c>
      <c r="J66" t="s">
        <v>266</v>
      </c>
      <c r="K66" t="s">
        <v>264</v>
      </c>
      <c r="L66" t="s">
        <v>179</v>
      </c>
      <c r="M66" t="s">
        <v>243</v>
      </c>
      <c r="N66" t="s">
        <v>243</v>
      </c>
      <c r="O66" t="s">
        <v>58</v>
      </c>
      <c r="P66" t="s">
        <v>82</v>
      </c>
      <c r="Q66" t="s">
        <v>238</v>
      </c>
      <c r="R66" t="s">
        <v>40</v>
      </c>
      <c r="S66" t="s">
        <v>265</v>
      </c>
    </row>
    <row r="67" spans="1:19" x14ac:dyDescent="0.25">
      <c r="A67">
        <v>64</v>
      </c>
      <c r="B67" t="s">
        <v>361</v>
      </c>
      <c r="C67" t="s">
        <v>152</v>
      </c>
      <c r="D67" t="s">
        <v>266</v>
      </c>
      <c r="E67" t="s">
        <v>161</v>
      </c>
      <c r="F67" t="s">
        <v>362</v>
      </c>
      <c r="G67" t="s">
        <v>338</v>
      </c>
      <c r="H67" t="s">
        <v>266</v>
      </c>
      <c r="I67" t="s">
        <v>302</v>
      </c>
      <c r="J67" t="s">
        <v>266</v>
      </c>
      <c r="K67" t="s">
        <v>303</v>
      </c>
      <c r="L67" t="s">
        <v>161</v>
      </c>
      <c r="M67" t="s">
        <v>266</v>
      </c>
      <c r="N67" t="s">
        <v>142</v>
      </c>
      <c r="O67" t="s">
        <v>244</v>
      </c>
      <c r="P67" t="s">
        <v>54</v>
      </c>
      <c r="Q67" t="s">
        <v>308</v>
      </c>
      <c r="R67" t="s">
        <v>70</v>
      </c>
      <c r="S67" t="s">
        <v>294</v>
      </c>
    </row>
    <row r="68" spans="1:19" x14ac:dyDescent="0.25">
      <c r="A68">
        <v>65</v>
      </c>
      <c r="B68" t="s">
        <v>363</v>
      </c>
      <c r="C68" t="s">
        <v>152</v>
      </c>
      <c r="D68" t="s">
        <v>302</v>
      </c>
      <c r="E68" t="s">
        <v>152</v>
      </c>
      <c r="F68" t="s">
        <v>303</v>
      </c>
      <c r="G68" t="s">
        <v>338</v>
      </c>
      <c r="H68" t="s">
        <v>142</v>
      </c>
      <c r="I68" t="s">
        <v>302</v>
      </c>
      <c r="J68" t="s">
        <v>142</v>
      </c>
      <c r="K68" t="s">
        <v>303</v>
      </c>
      <c r="L68" t="s">
        <v>243</v>
      </c>
      <c r="M68" t="s">
        <v>302</v>
      </c>
      <c r="N68" t="s">
        <v>243</v>
      </c>
      <c r="O68" t="s">
        <v>303</v>
      </c>
      <c r="P68" t="s">
        <v>181</v>
      </c>
      <c r="Q68" t="s">
        <v>354</v>
      </c>
      <c r="R68" t="s">
        <v>37</v>
      </c>
      <c r="S68" t="s">
        <v>291</v>
      </c>
    </row>
    <row r="69" spans="1:19" x14ac:dyDescent="0.25">
      <c r="A69">
        <v>66</v>
      </c>
      <c r="B69" t="s">
        <v>364</v>
      </c>
      <c r="C69" t="s">
        <v>161</v>
      </c>
      <c r="D69" t="s">
        <v>179</v>
      </c>
      <c r="E69" t="s">
        <v>290</v>
      </c>
      <c r="F69" t="s">
        <v>278</v>
      </c>
      <c r="G69" t="s">
        <v>365</v>
      </c>
      <c r="H69" t="s">
        <v>290</v>
      </c>
      <c r="I69" t="s">
        <v>243</v>
      </c>
      <c r="J69" t="s">
        <v>266</v>
      </c>
      <c r="K69" t="s">
        <v>162</v>
      </c>
      <c r="L69" t="s">
        <v>179</v>
      </c>
      <c r="M69" t="s">
        <v>243</v>
      </c>
      <c r="N69" t="s">
        <v>243</v>
      </c>
      <c r="O69" t="s">
        <v>58</v>
      </c>
      <c r="P69" t="s">
        <v>181</v>
      </c>
      <c r="Q69" t="s">
        <v>354</v>
      </c>
      <c r="R69" t="s">
        <v>82</v>
      </c>
      <c r="S69" t="s">
        <v>238</v>
      </c>
    </row>
    <row r="70" spans="1:19" x14ac:dyDescent="0.25">
      <c r="A70">
        <v>67</v>
      </c>
      <c r="B70" t="s">
        <v>366</v>
      </c>
      <c r="C70" t="s">
        <v>161</v>
      </c>
      <c r="D70" t="s">
        <v>179</v>
      </c>
      <c r="E70" t="s">
        <v>290</v>
      </c>
      <c r="F70" t="s">
        <v>278</v>
      </c>
      <c r="G70" t="s">
        <v>365</v>
      </c>
      <c r="H70" t="s">
        <v>290</v>
      </c>
      <c r="I70" t="s">
        <v>243</v>
      </c>
      <c r="J70" t="s">
        <v>266</v>
      </c>
      <c r="K70" t="s">
        <v>162</v>
      </c>
      <c r="L70" t="s">
        <v>179</v>
      </c>
      <c r="M70" t="s">
        <v>243</v>
      </c>
      <c r="N70" t="s">
        <v>243</v>
      </c>
      <c r="O70" t="s">
        <v>58</v>
      </c>
      <c r="P70" t="s">
        <v>367</v>
      </c>
      <c r="Q70" t="s">
        <v>368</v>
      </c>
      <c r="R70" t="s">
        <v>261</v>
      </c>
      <c r="S70" t="s">
        <v>262</v>
      </c>
    </row>
    <row r="71" spans="1:19" x14ac:dyDescent="0.25">
      <c r="A71">
        <v>68</v>
      </c>
      <c r="B71" t="s">
        <v>369</v>
      </c>
      <c r="C71" t="s">
        <v>161</v>
      </c>
      <c r="D71" t="s">
        <v>290</v>
      </c>
      <c r="E71" t="s">
        <v>179</v>
      </c>
      <c r="F71" t="s">
        <v>299</v>
      </c>
      <c r="G71" t="s">
        <v>365</v>
      </c>
      <c r="H71" t="s">
        <v>266</v>
      </c>
      <c r="I71" t="s">
        <v>302</v>
      </c>
      <c r="J71" t="s">
        <v>266</v>
      </c>
      <c r="K71" t="s">
        <v>303</v>
      </c>
      <c r="L71" t="s">
        <v>142</v>
      </c>
      <c r="M71" t="s">
        <v>290</v>
      </c>
      <c r="N71" t="s">
        <v>290</v>
      </c>
      <c r="O71" t="s">
        <v>58</v>
      </c>
      <c r="P71" t="s">
        <v>37</v>
      </c>
      <c r="Q71" t="s">
        <v>291</v>
      </c>
      <c r="R71" t="s">
        <v>40</v>
      </c>
      <c r="S71" t="s">
        <v>265</v>
      </c>
    </row>
    <row r="72" spans="1:19" x14ac:dyDescent="0.25">
      <c r="A72">
        <v>69</v>
      </c>
      <c r="B72" t="s">
        <v>370</v>
      </c>
      <c r="C72" t="s">
        <v>142</v>
      </c>
      <c r="D72" t="s">
        <v>179</v>
      </c>
      <c r="E72" t="s">
        <v>243</v>
      </c>
      <c r="F72" t="s">
        <v>162</v>
      </c>
      <c r="G72" t="s">
        <v>371</v>
      </c>
      <c r="H72" t="s">
        <v>290</v>
      </c>
      <c r="I72" t="s">
        <v>266</v>
      </c>
      <c r="J72" t="s">
        <v>243</v>
      </c>
      <c r="K72" t="s">
        <v>315</v>
      </c>
      <c r="L72" t="s">
        <v>290</v>
      </c>
      <c r="M72" t="s">
        <v>290</v>
      </c>
      <c r="N72" t="s">
        <v>302</v>
      </c>
      <c r="O72" t="s">
        <v>336</v>
      </c>
      <c r="P72" t="s">
        <v>108</v>
      </c>
      <c r="Q72" t="s">
        <v>327</v>
      </c>
      <c r="R72" t="s">
        <v>95</v>
      </c>
      <c r="S72" t="s">
        <v>306</v>
      </c>
    </row>
    <row r="73" spans="1:19" x14ac:dyDescent="0.25">
      <c r="A73">
        <v>70</v>
      </c>
      <c r="B73" t="s">
        <v>372</v>
      </c>
      <c r="C73" t="s">
        <v>142</v>
      </c>
      <c r="D73" t="s">
        <v>290</v>
      </c>
      <c r="E73" t="s">
        <v>290</v>
      </c>
      <c r="F73" t="s">
        <v>58</v>
      </c>
      <c r="G73" t="s">
        <v>371</v>
      </c>
      <c r="H73" t="s">
        <v>150</v>
      </c>
      <c r="I73" t="s">
        <v>290</v>
      </c>
      <c r="J73" t="s">
        <v>243</v>
      </c>
      <c r="K73" t="s">
        <v>109</v>
      </c>
      <c r="L73" t="s">
        <v>266</v>
      </c>
      <c r="M73" t="s">
        <v>302</v>
      </c>
      <c r="N73" t="s">
        <v>266</v>
      </c>
      <c r="O73" t="s">
        <v>303</v>
      </c>
      <c r="P73" t="s">
        <v>266</v>
      </c>
      <c r="Q73" t="s">
        <v>341</v>
      </c>
      <c r="R73" t="s">
        <v>161</v>
      </c>
      <c r="S73" t="s">
        <v>365</v>
      </c>
    </row>
    <row r="74" spans="1:19" x14ac:dyDescent="0.25">
      <c r="A74">
        <v>71</v>
      </c>
      <c r="B74" t="s">
        <v>373</v>
      </c>
      <c r="C74" t="s">
        <v>142</v>
      </c>
      <c r="D74" t="s">
        <v>290</v>
      </c>
      <c r="E74" t="s">
        <v>290</v>
      </c>
      <c r="F74" t="s">
        <v>58</v>
      </c>
      <c r="G74" t="s">
        <v>371</v>
      </c>
      <c r="H74" t="s">
        <v>179</v>
      </c>
      <c r="I74" t="s">
        <v>290</v>
      </c>
      <c r="J74" t="s">
        <v>266</v>
      </c>
      <c r="K74" t="s">
        <v>264</v>
      </c>
      <c r="L74" t="s">
        <v>243</v>
      </c>
      <c r="M74" t="s">
        <v>302</v>
      </c>
      <c r="N74" t="s">
        <v>243</v>
      </c>
      <c r="O74" t="s">
        <v>303</v>
      </c>
      <c r="P74" t="s">
        <v>302</v>
      </c>
      <c r="Q74" t="s">
        <v>303</v>
      </c>
      <c r="R74" t="s">
        <v>142</v>
      </c>
      <c r="S74" t="s">
        <v>371</v>
      </c>
    </row>
    <row r="75" spans="1:19" x14ac:dyDescent="0.25">
      <c r="A75">
        <v>72</v>
      </c>
      <c r="B75" t="s">
        <v>374</v>
      </c>
      <c r="C75" t="s">
        <v>142</v>
      </c>
      <c r="D75" t="s">
        <v>243</v>
      </c>
      <c r="E75" t="s">
        <v>179</v>
      </c>
      <c r="F75" t="s">
        <v>315</v>
      </c>
      <c r="G75" t="s">
        <v>371</v>
      </c>
      <c r="H75" t="s">
        <v>179</v>
      </c>
      <c r="I75" t="s">
        <v>243</v>
      </c>
      <c r="J75" t="s">
        <v>243</v>
      </c>
      <c r="K75" t="s">
        <v>58</v>
      </c>
      <c r="L75" t="s">
        <v>243</v>
      </c>
      <c r="M75" t="s">
        <v>302</v>
      </c>
      <c r="N75" t="s">
        <v>243</v>
      </c>
      <c r="O75" t="s">
        <v>303</v>
      </c>
      <c r="P75" t="s">
        <v>150</v>
      </c>
      <c r="Q75" t="s">
        <v>322</v>
      </c>
      <c r="R75" t="s">
        <v>54</v>
      </c>
      <c r="S75" t="s">
        <v>308</v>
      </c>
    </row>
    <row r="76" spans="1:19" x14ac:dyDescent="0.25">
      <c r="A76">
        <v>73</v>
      </c>
      <c r="B76" t="s">
        <v>375</v>
      </c>
      <c r="C76" t="s">
        <v>142</v>
      </c>
      <c r="D76" t="s">
        <v>266</v>
      </c>
      <c r="E76" t="s">
        <v>150</v>
      </c>
      <c r="F76" t="s">
        <v>347</v>
      </c>
      <c r="G76" t="s">
        <v>371</v>
      </c>
      <c r="H76" t="s">
        <v>243</v>
      </c>
      <c r="I76" t="s">
        <v>266</v>
      </c>
      <c r="J76" t="s">
        <v>266</v>
      </c>
      <c r="K76" t="s">
        <v>58</v>
      </c>
      <c r="L76" t="s">
        <v>179</v>
      </c>
      <c r="M76" t="s">
        <v>302</v>
      </c>
      <c r="N76" t="s">
        <v>179</v>
      </c>
      <c r="O76" t="s">
        <v>303</v>
      </c>
      <c r="P76" t="s">
        <v>106</v>
      </c>
      <c r="Q76" t="s">
        <v>349</v>
      </c>
      <c r="R76" t="s">
        <v>82</v>
      </c>
      <c r="S76" t="s">
        <v>238</v>
      </c>
    </row>
    <row r="77" spans="1:19" x14ac:dyDescent="0.25">
      <c r="A77">
        <v>74</v>
      </c>
      <c r="B77" t="s">
        <v>376</v>
      </c>
      <c r="C77" t="s">
        <v>150</v>
      </c>
      <c r="D77" t="s">
        <v>179</v>
      </c>
      <c r="E77" t="s">
        <v>266</v>
      </c>
      <c r="F77" t="s">
        <v>311</v>
      </c>
      <c r="G77" t="s">
        <v>322</v>
      </c>
      <c r="H77" t="s">
        <v>243</v>
      </c>
      <c r="I77" t="s">
        <v>243</v>
      </c>
      <c r="J77" t="s">
        <v>302</v>
      </c>
      <c r="K77" t="s">
        <v>336</v>
      </c>
      <c r="L77" t="s">
        <v>290</v>
      </c>
      <c r="M77" t="s">
        <v>243</v>
      </c>
      <c r="N77" t="s">
        <v>266</v>
      </c>
      <c r="O77" t="s">
        <v>162</v>
      </c>
      <c r="P77" t="s">
        <v>290</v>
      </c>
      <c r="Q77" t="s">
        <v>345</v>
      </c>
      <c r="R77" t="s">
        <v>152</v>
      </c>
      <c r="S77" t="s">
        <v>338</v>
      </c>
    </row>
    <row r="78" spans="1:19" x14ac:dyDescent="0.25">
      <c r="A78">
        <v>75</v>
      </c>
      <c r="B78" t="s">
        <v>377</v>
      </c>
      <c r="C78" t="s">
        <v>150</v>
      </c>
      <c r="D78" t="s">
        <v>290</v>
      </c>
      <c r="E78" t="s">
        <v>243</v>
      </c>
      <c r="F78" t="s">
        <v>109</v>
      </c>
      <c r="G78" t="s">
        <v>322</v>
      </c>
      <c r="H78" t="s">
        <v>290</v>
      </c>
      <c r="I78" t="s">
        <v>243</v>
      </c>
      <c r="J78" t="s">
        <v>266</v>
      </c>
      <c r="K78" t="s">
        <v>162</v>
      </c>
      <c r="L78" t="s">
        <v>243</v>
      </c>
      <c r="M78" t="s">
        <v>266</v>
      </c>
      <c r="N78" t="s">
        <v>266</v>
      </c>
      <c r="O78" t="s">
        <v>58</v>
      </c>
      <c r="P78" t="s">
        <v>302</v>
      </c>
      <c r="Q78" t="s">
        <v>303</v>
      </c>
      <c r="R78" t="s">
        <v>150</v>
      </c>
      <c r="S78" t="s">
        <v>322</v>
      </c>
    </row>
    <row r="79" spans="1:19" x14ac:dyDescent="0.25">
      <c r="A79">
        <v>76</v>
      </c>
      <c r="B79" t="s">
        <v>378</v>
      </c>
      <c r="C79" t="s">
        <v>150</v>
      </c>
      <c r="D79" t="s">
        <v>290</v>
      </c>
      <c r="E79" t="s">
        <v>243</v>
      </c>
      <c r="F79" t="s">
        <v>109</v>
      </c>
      <c r="G79" t="s">
        <v>322</v>
      </c>
      <c r="H79" t="s">
        <v>290</v>
      </c>
      <c r="I79" t="s">
        <v>290</v>
      </c>
      <c r="J79" t="s">
        <v>302</v>
      </c>
      <c r="K79" t="s">
        <v>336</v>
      </c>
      <c r="L79" t="s">
        <v>243</v>
      </c>
      <c r="M79" t="s">
        <v>302</v>
      </c>
      <c r="N79" t="s">
        <v>243</v>
      </c>
      <c r="O79" t="s">
        <v>303</v>
      </c>
      <c r="P79" t="s">
        <v>266</v>
      </c>
      <c r="Q79" t="s">
        <v>341</v>
      </c>
      <c r="R79" t="s">
        <v>142</v>
      </c>
      <c r="S79" t="s">
        <v>371</v>
      </c>
    </row>
    <row r="80" spans="1:19" x14ac:dyDescent="0.25">
      <c r="A80">
        <v>77</v>
      </c>
      <c r="B80" t="s">
        <v>379</v>
      </c>
      <c r="C80" t="s">
        <v>150</v>
      </c>
      <c r="D80" t="s">
        <v>290</v>
      </c>
      <c r="E80" t="s">
        <v>243</v>
      </c>
      <c r="F80" t="s">
        <v>109</v>
      </c>
      <c r="G80" t="s">
        <v>322</v>
      </c>
      <c r="H80" t="s">
        <v>150</v>
      </c>
      <c r="I80" t="s">
        <v>290</v>
      </c>
      <c r="J80" t="s">
        <v>243</v>
      </c>
      <c r="K80" t="s">
        <v>109</v>
      </c>
      <c r="L80" t="s">
        <v>302</v>
      </c>
      <c r="M80" t="s">
        <v>302</v>
      </c>
      <c r="N80" t="s">
        <v>302</v>
      </c>
      <c r="O80" t="s">
        <v>380</v>
      </c>
      <c r="P80" t="s">
        <v>290</v>
      </c>
      <c r="Q80" t="s">
        <v>345</v>
      </c>
      <c r="R80" t="s">
        <v>152</v>
      </c>
      <c r="S80" t="s">
        <v>338</v>
      </c>
    </row>
    <row r="81" spans="1:19" x14ac:dyDescent="0.25">
      <c r="A81">
        <v>78</v>
      </c>
      <c r="B81" t="s">
        <v>381</v>
      </c>
      <c r="C81" t="s">
        <v>150</v>
      </c>
      <c r="D81" t="s">
        <v>243</v>
      </c>
      <c r="E81" t="s">
        <v>290</v>
      </c>
      <c r="F81" t="s">
        <v>208</v>
      </c>
      <c r="G81" t="s">
        <v>322</v>
      </c>
      <c r="H81" t="s">
        <v>243</v>
      </c>
      <c r="I81" t="s">
        <v>266</v>
      </c>
      <c r="J81" t="s">
        <v>266</v>
      </c>
      <c r="K81" t="s">
        <v>58</v>
      </c>
      <c r="L81" t="s">
        <v>290</v>
      </c>
      <c r="M81" t="s">
        <v>266</v>
      </c>
      <c r="N81" t="s">
        <v>243</v>
      </c>
      <c r="O81" t="s">
        <v>315</v>
      </c>
      <c r="P81" t="s">
        <v>290</v>
      </c>
      <c r="Q81" t="s">
        <v>345</v>
      </c>
      <c r="R81" t="s">
        <v>152</v>
      </c>
      <c r="S81" t="s">
        <v>338</v>
      </c>
    </row>
    <row r="82" spans="1:19" x14ac:dyDescent="0.25">
      <c r="A82">
        <v>79</v>
      </c>
      <c r="B82" t="s">
        <v>382</v>
      </c>
      <c r="C82" t="s">
        <v>150</v>
      </c>
      <c r="D82" t="s">
        <v>266</v>
      </c>
      <c r="E82" t="s">
        <v>179</v>
      </c>
      <c r="F82" t="s">
        <v>324</v>
      </c>
      <c r="G82" t="s">
        <v>322</v>
      </c>
      <c r="H82" t="s">
        <v>290</v>
      </c>
      <c r="I82" t="s">
        <v>302</v>
      </c>
      <c r="J82" t="s">
        <v>290</v>
      </c>
      <c r="K82" t="s">
        <v>303</v>
      </c>
      <c r="L82" t="s">
        <v>243</v>
      </c>
      <c r="M82" t="s">
        <v>266</v>
      </c>
      <c r="N82" t="s">
        <v>266</v>
      </c>
      <c r="O82" t="s">
        <v>58</v>
      </c>
      <c r="P82" t="s">
        <v>95</v>
      </c>
      <c r="Q82" t="s">
        <v>306</v>
      </c>
      <c r="R82" t="s">
        <v>36</v>
      </c>
      <c r="S82" t="s">
        <v>277</v>
      </c>
    </row>
    <row r="83" spans="1:19" x14ac:dyDescent="0.25">
      <c r="A83">
        <v>80</v>
      </c>
      <c r="B83" t="s">
        <v>383</v>
      </c>
      <c r="C83" t="s">
        <v>150</v>
      </c>
      <c r="D83" t="s">
        <v>266</v>
      </c>
      <c r="E83" t="s">
        <v>179</v>
      </c>
      <c r="F83" t="s">
        <v>324</v>
      </c>
      <c r="G83" t="s">
        <v>322</v>
      </c>
      <c r="H83" t="s">
        <v>290</v>
      </c>
      <c r="I83" t="s">
        <v>266</v>
      </c>
      <c r="J83" t="s">
        <v>243</v>
      </c>
      <c r="K83" t="s">
        <v>315</v>
      </c>
      <c r="L83" t="s">
        <v>243</v>
      </c>
      <c r="M83" t="s">
        <v>302</v>
      </c>
      <c r="N83" t="s">
        <v>243</v>
      </c>
      <c r="O83" t="s">
        <v>303</v>
      </c>
      <c r="P83" t="s">
        <v>243</v>
      </c>
      <c r="Q83" t="s">
        <v>332</v>
      </c>
      <c r="R83" t="s">
        <v>161</v>
      </c>
      <c r="S83" t="s">
        <v>365</v>
      </c>
    </row>
    <row r="84" spans="1:19" x14ac:dyDescent="0.25">
      <c r="A84">
        <v>81</v>
      </c>
      <c r="B84" t="s">
        <v>384</v>
      </c>
      <c r="C84" t="s">
        <v>179</v>
      </c>
      <c r="D84" t="s">
        <v>290</v>
      </c>
      <c r="E84" t="s">
        <v>266</v>
      </c>
      <c r="F84" t="s">
        <v>264</v>
      </c>
      <c r="G84" t="s">
        <v>385</v>
      </c>
      <c r="H84" t="s">
        <v>290</v>
      </c>
      <c r="I84" t="s">
        <v>290</v>
      </c>
      <c r="J84" t="s">
        <v>302</v>
      </c>
      <c r="K84" t="s">
        <v>336</v>
      </c>
      <c r="L84" t="s">
        <v>266</v>
      </c>
      <c r="M84" t="s">
        <v>302</v>
      </c>
      <c r="N84" t="s">
        <v>266</v>
      </c>
      <c r="O84" t="s">
        <v>303</v>
      </c>
      <c r="P84" t="s">
        <v>302</v>
      </c>
      <c r="Q84" t="s">
        <v>303</v>
      </c>
      <c r="R84" t="s">
        <v>179</v>
      </c>
      <c r="S84" t="s">
        <v>385</v>
      </c>
    </row>
    <row r="85" spans="1:19" x14ac:dyDescent="0.25">
      <c r="A85">
        <v>82</v>
      </c>
      <c r="B85" t="s">
        <v>386</v>
      </c>
      <c r="C85" t="s">
        <v>179</v>
      </c>
      <c r="D85" t="s">
        <v>290</v>
      </c>
      <c r="E85" t="s">
        <v>266</v>
      </c>
      <c r="F85" t="s">
        <v>264</v>
      </c>
      <c r="G85" t="s">
        <v>385</v>
      </c>
      <c r="H85" t="s">
        <v>266</v>
      </c>
      <c r="I85" t="s">
        <v>266</v>
      </c>
      <c r="J85" t="s">
        <v>302</v>
      </c>
      <c r="K85" t="s">
        <v>336</v>
      </c>
      <c r="L85" t="s">
        <v>290</v>
      </c>
      <c r="M85" t="s">
        <v>243</v>
      </c>
      <c r="N85" t="s">
        <v>266</v>
      </c>
      <c r="O85" t="s">
        <v>162</v>
      </c>
      <c r="P85" t="s">
        <v>161</v>
      </c>
      <c r="Q85" t="s">
        <v>365</v>
      </c>
      <c r="R85" t="s">
        <v>54</v>
      </c>
      <c r="S85" t="s">
        <v>308</v>
      </c>
    </row>
    <row r="86" spans="1:19" x14ac:dyDescent="0.25">
      <c r="A86">
        <v>83</v>
      </c>
      <c r="B86" t="s">
        <v>387</v>
      </c>
      <c r="C86" t="s">
        <v>179</v>
      </c>
      <c r="D86" t="s">
        <v>243</v>
      </c>
      <c r="E86" t="s">
        <v>243</v>
      </c>
      <c r="F86" t="s">
        <v>58</v>
      </c>
      <c r="G86" t="s">
        <v>385</v>
      </c>
      <c r="H86" t="s">
        <v>243</v>
      </c>
      <c r="I86" t="s">
        <v>243</v>
      </c>
      <c r="J86" t="s">
        <v>302</v>
      </c>
      <c r="K86" t="s">
        <v>336</v>
      </c>
      <c r="L86" t="s">
        <v>243</v>
      </c>
      <c r="M86" t="s">
        <v>302</v>
      </c>
      <c r="N86" t="s">
        <v>243</v>
      </c>
      <c r="O86" t="s">
        <v>303</v>
      </c>
      <c r="P86" t="s">
        <v>302</v>
      </c>
      <c r="Q86" t="s">
        <v>303</v>
      </c>
      <c r="R86" t="s">
        <v>179</v>
      </c>
      <c r="S86" t="s">
        <v>385</v>
      </c>
    </row>
    <row r="87" spans="1:19" x14ac:dyDescent="0.25">
      <c r="A87">
        <v>84</v>
      </c>
      <c r="B87" t="s">
        <v>388</v>
      </c>
      <c r="C87" t="s">
        <v>179</v>
      </c>
      <c r="D87" t="s">
        <v>243</v>
      </c>
      <c r="E87" t="s">
        <v>243</v>
      </c>
      <c r="F87" t="s">
        <v>58</v>
      </c>
      <c r="G87" t="s">
        <v>385</v>
      </c>
      <c r="H87" t="s">
        <v>243</v>
      </c>
      <c r="I87" t="s">
        <v>266</v>
      </c>
      <c r="J87" t="s">
        <v>266</v>
      </c>
      <c r="K87" t="s">
        <v>58</v>
      </c>
      <c r="L87" t="s">
        <v>243</v>
      </c>
      <c r="M87" t="s">
        <v>266</v>
      </c>
      <c r="N87" t="s">
        <v>266</v>
      </c>
      <c r="O87" t="s">
        <v>58</v>
      </c>
      <c r="P87" t="s">
        <v>290</v>
      </c>
      <c r="Q87" t="s">
        <v>345</v>
      </c>
      <c r="R87" t="s">
        <v>161</v>
      </c>
      <c r="S87" t="s">
        <v>365</v>
      </c>
    </row>
    <row r="88" spans="1:19" x14ac:dyDescent="0.25">
      <c r="A88">
        <v>85</v>
      </c>
      <c r="B88" t="s">
        <v>389</v>
      </c>
      <c r="C88" t="s">
        <v>179</v>
      </c>
      <c r="D88" t="s">
        <v>243</v>
      </c>
      <c r="E88" t="s">
        <v>243</v>
      </c>
      <c r="F88" t="s">
        <v>58</v>
      </c>
      <c r="G88" t="s">
        <v>385</v>
      </c>
      <c r="H88" t="s">
        <v>243</v>
      </c>
      <c r="I88" t="s">
        <v>302</v>
      </c>
      <c r="J88" t="s">
        <v>243</v>
      </c>
      <c r="K88" t="s">
        <v>303</v>
      </c>
      <c r="L88" t="s">
        <v>243</v>
      </c>
      <c r="M88" t="s">
        <v>243</v>
      </c>
      <c r="N88" t="s">
        <v>302</v>
      </c>
      <c r="O88" t="s">
        <v>336</v>
      </c>
      <c r="P88" t="s">
        <v>132</v>
      </c>
      <c r="Q88" t="s">
        <v>330</v>
      </c>
      <c r="R88" t="s">
        <v>37</v>
      </c>
      <c r="S88" t="s">
        <v>291</v>
      </c>
    </row>
    <row r="89" spans="1:19" x14ac:dyDescent="0.25">
      <c r="A89">
        <v>86</v>
      </c>
      <c r="B89" t="s">
        <v>390</v>
      </c>
      <c r="C89" t="s">
        <v>179</v>
      </c>
      <c r="D89" t="s">
        <v>266</v>
      </c>
      <c r="E89" t="s">
        <v>290</v>
      </c>
      <c r="F89" t="s">
        <v>344</v>
      </c>
      <c r="G89" t="s">
        <v>385</v>
      </c>
      <c r="H89" t="s">
        <v>290</v>
      </c>
      <c r="I89" t="s">
        <v>302</v>
      </c>
      <c r="J89" t="s">
        <v>290</v>
      </c>
      <c r="K89" t="s">
        <v>303</v>
      </c>
      <c r="L89" t="s">
        <v>266</v>
      </c>
      <c r="M89" t="s">
        <v>266</v>
      </c>
      <c r="N89" t="s">
        <v>302</v>
      </c>
      <c r="O89" t="s">
        <v>336</v>
      </c>
      <c r="P89" t="s">
        <v>266</v>
      </c>
      <c r="Q89" t="s">
        <v>341</v>
      </c>
      <c r="R89" t="s">
        <v>150</v>
      </c>
      <c r="S89" t="s">
        <v>322</v>
      </c>
    </row>
    <row r="90" spans="1:19" x14ac:dyDescent="0.25">
      <c r="A90">
        <v>87</v>
      </c>
      <c r="B90" t="s">
        <v>391</v>
      </c>
      <c r="C90" t="s">
        <v>179</v>
      </c>
      <c r="D90" t="s">
        <v>266</v>
      </c>
      <c r="E90" t="s">
        <v>290</v>
      </c>
      <c r="F90" t="s">
        <v>344</v>
      </c>
      <c r="G90" t="s">
        <v>385</v>
      </c>
      <c r="H90" t="s">
        <v>266</v>
      </c>
      <c r="I90" t="s">
        <v>302</v>
      </c>
      <c r="J90" t="s">
        <v>266</v>
      </c>
      <c r="K90" t="s">
        <v>303</v>
      </c>
      <c r="L90" t="s">
        <v>290</v>
      </c>
      <c r="M90" t="s">
        <v>266</v>
      </c>
      <c r="N90" t="s">
        <v>243</v>
      </c>
      <c r="O90" t="s">
        <v>315</v>
      </c>
      <c r="P90" t="s">
        <v>243</v>
      </c>
      <c r="Q90" t="s">
        <v>332</v>
      </c>
      <c r="R90" t="s">
        <v>142</v>
      </c>
      <c r="S90" t="s">
        <v>371</v>
      </c>
    </row>
    <row r="91" spans="1:19" x14ac:dyDescent="0.25">
      <c r="A91">
        <v>88</v>
      </c>
      <c r="B91" t="s">
        <v>392</v>
      </c>
      <c r="C91" t="s">
        <v>179</v>
      </c>
      <c r="D91" t="s">
        <v>266</v>
      </c>
      <c r="E91" t="s">
        <v>290</v>
      </c>
      <c r="F91" t="s">
        <v>344</v>
      </c>
      <c r="G91" t="s">
        <v>385</v>
      </c>
      <c r="H91" t="s">
        <v>266</v>
      </c>
      <c r="I91" t="s">
        <v>266</v>
      </c>
      <c r="J91" t="s">
        <v>302</v>
      </c>
      <c r="K91" t="s">
        <v>336</v>
      </c>
      <c r="L91" t="s">
        <v>290</v>
      </c>
      <c r="M91" t="s">
        <v>302</v>
      </c>
      <c r="N91" t="s">
        <v>290</v>
      </c>
      <c r="O91" t="s">
        <v>303</v>
      </c>
      <c r="P91" t="s">
        <v>266</v>
      </c>
      <c r="Q91" t="s">
        <v>341</v>
      </c>
      <c r="R91" t="s">
        <v>150</v>
      </c>
      <c r="S91" t="s">
        <v>322</v>
      </c>
    </row>
    <row r="92" spans="1:19" x14ac:dyDescent="0.25">
      <c r="A92">
        <v>89</v>
      </c>
      <c r="B92" t="s">
        <v>393</v>
      </c>
      <c r="C92" t="s">
        <v>290</v>
      </c>
      <c r="D92" t="s">
        <v>290</v>
      </c>
      <c r="E92" t="s">
        <v>302</v>
      </c>
      <c r="F92" t="s">
        <v>336</v>
      </c>
      <c r="G92" t="s">
        <v>345</v>
      </c>
      <c r="H92" t="s">
        <v>266</v>
      </c>
      <c r="I92" t="s">
        <v>266</v>
      </c>
      <c r="J92" t="s">
        <v>302</v>
      </c>
      <c r="K92" t="s">
        <v>336</v>
      </c>
      <c r="L92" t="s">
        <v>243</v>
      </c>
      <c r="M92" t="s">
        <v>243</v>
      </c>
      <c r="N92" t="s">
        <v>302</v>
      </c>
      <c r="O92" t="s">
        <v>336</v>
      </c>
      <c r="P92" t="s">
        <v>290</v>
      </c>
      <c r="Q92" t="s">
        <v>345</v>
      </c>
      <c r="R92" t="s">
        <v>142</v>
      </c>
      <c r="S92" t="s">
        <v>371</v>
      </c>
    </row>
    <row r="93" spans="1:19" x14ac:dyDescent="0.25">
      <c r="A93">
        <v>90</v>
      </c>
      <c r="B93" t="s">
        <v>394</v>
      </c>
      <c r="C93" t="s">
        <v>290</v>
      </c>
      <c r="D93" t="s">
        <v>243</v>
      </c>
      <c r="E93" t="s">
        <v>266</v>
      </c>
      <c r="F93" t="s">
        <v>162</v>
      </c>
      <c r="G93" t="s">
        <v>345</v>
      </c>
      <c r="H93" t="s">
        <v>243</v>
      </c>
      <c r="I93" t="s">
        <v>266</v>
      </c>
      <c r="J93" t="s">
        <v>266</v>
      </c>
      <c r="K93" t="s">
        <v>58</v>
      </c>
      <c r="L93" t="s">
        <v>266</v>
      </c>
      <c r="M93" t="s">
        <v>266</v>
      </c>
      <c r="N93" t="s">
        <v>302</v>
      </c>
      <c r="O93" t="s">
        <v>336</v>
      </c>
      <c r="P93" t="s">
        <v>243</v>
      </c>
      <c r="Q93" t="s">
        <v>332</v>
      </c>
      <c r="R93" t="s">
        <v>150</v>
      </c>
      <c r="S93" t="s">
        <v>322</v>
      </c>
    </row>
    <row r="94" spans="1:19" x14ac:dyDescent="0.25">
      <c r="A94">
        <v>91</v>
      </c>
      <c r="B94" t="s">
        <v>395</v>
      </c>
      <c r="C94" t="s">
        <v>290</v>
      </c>
      <c r="D94" t="s">
        <v>243</v>
      </c>
      <c r="E94" t="s">
        <v>266</v>
      </c>
      <c r="F94" t="s">
        <v>162</v>
      </c>
      <c r="G94" t="s">
        <v>345</v>
      </c>
      <c r="H94" t="s">
        <v>290</v>
      </c>
      <c r="I94" t="s">
        <v>243</v>
      </c>
      <c r="J94" t="s">
        <v>266</v>
      </c>
      <c r="K94" t="s">
        <v>162</v>
      </c>
      <c r="L94" t="s">
        <v>302</v>
      </c>
      <c r="M94" t="s">
        <v>302</v>
      </c>
      <c r="N94" t="s">
        <v>302</v>
      </c>
      <c r="O94" t="s">
        <v>380</v>
      </c>
      <c r="P94" t="s">
        <v>266</v>
      </c>
      <c r="Q94" t="s">
        <v>341</v>
      </c>
      <c r="R94" t="s">
        <v>179</v>
      </c>
      <c r="S94" t="s">
        <v>385</v>
      </c>
    </row>
    <row r="95" spans="1:19" x14ac:dyDescent="0.25">
      <c r="A95">
        <v>92</v>
      </c>
      <c r="B95" t="s">
        <v>396</v>
      </c>
      <c r="C95" t="s">
        <v>290</v>
      </c>
      <c r="D95" t="s">
        <v>266</v>
      </c>
      <c r="E95" t="s">
        <v>243</v>
      </c>
      <c r="F95" t="s">
        <v>315</v>
      </c>
      <c r="G95" t="s">
        <v>345</v>
      </c>
      <c r="H95" t="s">
        <v>243</v>
      </c>
      <c r="I95" t="s">
        <v>302</v>
      </c>
      <c r="J95" t="s">
        <v>243</v>
      </c>
      <c r="K95" t="s">
        <v>303</v>
      </c>
      <c r="L95" t="s">
        <v>266</v>
      </c>
      <c r="M95" t="s">
        <v>266</v>
      </c>
      <c r="N95" t="s">
        <v>302</v>
      </c>
      <c r="O95" t="s">
        <v>336</v>
      </c>
      <c r="P95" t="s">
        <v>243</v>
      </c>
      <c r="Q95" t="s">
        <v>332</v>
      </c>
      <c r="R95" t="s">
        <v>150</v>
      </c>
      <c r="S95" t="s">
        <v>322</v>
      </c>
    </row>
    <row r="96" spans="1:19" x14ac:dyDescent="0.25">
      <c r="A96">
        <v>93</v>
      </c>
      <c r="B96" t="s">
        <v>397</v>
      </c>
      <c r="C96" t="s">
        <v>290</v>
      </c>
      <c r="D96" t="s">
        <v>266</v>
      </c>
      <c r="E96" t="s">
        <v>243</v>
      </c>
      <c r="F96" t="s">
        <v>315</v>
      </c>
      <c r="G96" t="s">
        <v>345</v>
      </c>
      <c r="H96" t="s">
        <v>243</v>
      </c>
      <c r="I96" t="s">
        <v>266</v>
      </c>
      <c r="J96" t="s">
        <v>266</v>
      </c>
      <c r="K96" t="s">
        <v>58</v>
      </c>
      <c r="L96" t="s">
        <v>266</v>
      </c>
      <c r="M96" t="s">
        <v>302</v>
      </c>
      <c r="N96" t="s">
        <v>266</v>
      </c>
      <c r="O96" t="s">
        <v>303</v>
      </c>
      <c r="P96" t="s">
        <v>179</v>
      </c>
      <c r="Q96" t="s">
        <v>385</v>
      </c>
      <c r="R96" t="s">
        <v>161</v>
      </c>
      <c r="S96" t="s">
        <v>365</v>
      </c>
    </row>
    <row r="97" spans="1:19" x14ac:dyDescent="0.25">
      <c r="A97">
        <v>94</v>
      </c>
      <c r="B97" t="s">
        <v>398</v>
      </c>
      <c r="C97" t="s">
        <v>290</v>
      </c>
      <c r="D97" t="s">
        <v>266</v>
      </c>
      <c r="E97" t="s">
        <v>243</v>
      </c>
      <c r="F97" t="s">
        <v>315</v>
      </c>
      <c r="G97" t="s">
        <v>345</v>
      </c>
      <c r="H97" t="s">
        <v>243</v>
      </c>
      <c r="I97" t="s">
        <v>266</v>
      </c>
      <c r="J97" t="s">
        <v>266</v>
      </c>
      <c r="K97" t="s">
        <v>58</v>
      </c>
      <c r="L97" t="s">
        <v>266</v>
      </c>
      <c r="M97" t="s">
        <v>302</v>
      </c>
      <c r="N97" t="s">
        <v>266</v>
      </c>
      <c r="O97" t="s">
        <v>303</v>
      </c>
      <c r="P97" t="s">
        <v>152</v>
      </c>
      <c r="Q97" t="s">
        <v>338</v>
      </c>
      <c r="R97" t="s">
        <v>54</v>
      </c>
      <c r="S97" t="s">
        <v>308</v>
      </c>
    </row>
    <row r="98" spans="1:19" x14ac:dyDescent="0.25">
      <c r="A98">
        <v>95</v>
      </c>
      <c r="B98" t="s">
        <v>399</v>
      </c>
      <c r="C98" t="s">
        <v>290</v>
      </c>
      <c r="D98" t="s">
        <v>266</v>
      </c>
      <c r="E98" t="s">
        <v>243</v>
      </c>
      <c r="F98" t="s">
        <v>315</v>
      </c>
      <c r="G98" t="s">
        <v>345</v>
      </c>
      <c r="H98" t="s">
        <v>243</v>
      </c>
      <c r="I98" t="s">
        <v>266</v>
      </c>
      <c r="J98" t="s">
        <v>266</v>
      </c>
      <c r="K98" t="s">
        <v>58</v>
      </c>
      <c r="L98" t="s">
        <v>266</v>
      </c>
      <c r="M98" t="s">
        <v>302</v>
      </c>
      <c r="N98" t="s">
        <v>266</v>
      </c>
      <c r="O98" t="s">
        <v>303</v>
      </c>
      <c r="P98" t="s">
        <v>243</v>
      </c>
      <c r="Q98" t="s">
        <v>332</v>
      </c>
      <c r="R98" t="s">
        <v>150</v>
      </c>
      <c r="S98" t="s">
        <v>322</v>
      </c>
    </row>
    <row r="99" spans="1:19" x14ac:dyDescent="0.25">
      <c r="A99">
        <v>96</v>
      </c>
      <c r="B99" t="s">
        <v>400</v>
      </c>
      <c r="C99" t="s">
        <v>290</v>
      </c>
      <c r="D99" t="s">
        <v>302</v>
      </c>
      <c r="E99" t="s">
        <v>290</v>
      </c>
      <c r="F99" t="s">
        <v>303</v>
      </c>
      <c r="G99" t="s">
        <v>345</v>
      </c>
      <c r="H99" t="s">
        <v>243</v>
      </c>
      <c r="I99" t="s">
        <v>302</v>
      </c>
      <c r="J99" t="s">
        <v>243</v>
      </c>
      <c r="K99" t="s">
        <v>303</v>
      </c>
      <c r="L99" t="s">
        <v>266</v>
      </c>
      <c r="M99" t="s">
        <v>302</v>
      </c>
      <c r="N99" t="s">
        <v>266</v>
      </c>
      <c r="O99" t="s">
        <v>303</v>
      </c>
      <c r="P99" t="s">
        <v>150</v>
      </c>
      <c r="Q99" t="s">
        <v>322</v>
      </c>
      <c r="R99" t="s">
        <v>152</v>
      </c>
      <c r="S99" t="s">
        <v>338</v>
      </c>
    </row>
    <row r="100" spans="1:19" x14ac:dyDescent="0.25">
      <c r="A100">
        <v>97</v>
      </c>
      <c r="B100" t="s">
        <v>401</v>
      </c>
      <c r="C100" t="s">
        <v>243</v>
      </c>
      <c r="D100" t="s">
        <v>266</v>
      </c>
      <c r="E100" t="s">
        <v>266</v>
      </c>
      <c r="F100" t="s">
        <v>58</v>
      </c>
      <c r="G100" t="s">
        <v>332</v>
      </c>
      <c r="H100" t="s">
        <v>302</v>
      </c>
      <c r="I100" t="s">
        <v>302</v>
      </c>
      <c r="J100" t="s">
        <v>302</v>
      </c>
      <c r="K100" t="s">
        <v>380</v>
      </c>
      <c r="L100" t="s">
        <v>243</v>
      </c>
      <c r="M100" t="s">
        <v>266</v>
      </c>
      <c r="N100" t="s">
        <v>266</v>
      </c>
      <c r="O100" t="s">
        <v>58</v>
      </c>
      <c r="P100" t="s">
        <v>302</v>
      </c>
      <c r="Q100" t="s">
        <v>303</v>
      </c>
      <c r="R100" t="s">
        <v>243</v>
      </c>
      <c r="S100" t="s">
        <v>332</v>
      </c>
    </row>
    <row r="101" spans="1:19" x14ac:dyDescent="0.25">
      <c r="A101">
        <v>98</v>
      </c>
      <c r="B101" t="s">
        <v>402</v>
      </c>
      <c r="C101" t="s">
        <v>243</v>
      </c>
      <c r="D101" t="s">
        <v>266</v>
      </c>
      <c r="E101" t="s">
        <v>266</v>
      </c>
      <c r="F101" t="s">
        <v>58</v>
      </c>
      <c r="G101" t="s">
        <v>332</v>
      </c>
      <c r="H101" t="s">
        <v>243</v>
      </c>
      <c r="I101" t="s">
        <v>266</v>
      </c>
      <c r="J101" t="s">
        <v>266</v>
      </c>
      <c r="K101" t="s">
        <v>58</v>
      </c>
      <c r="L101" t="s">
        <v>302</v>
      </c>
      <c r="M101" t="s">
        <v>302</v>
      </c>
      <c r="N101" t="s">
        <v>302</v>
      </c>
      <c r="O101" t="s">
        <v>380</v>
      </c>
      <c r="P101" t="s">
        <v>302</v>
      </c>
      <c r="Q101" t="s">
        <v>303</v>
      </c>
      <c r="R101" t="s">
        <v>243</v>
      </c>
      <c r="S101" t="s">
        <v>332</v>
      </c>
    </row>
    <row r="102" spans="1:19" x14ac:dyDescent="0.25">
      <c r="A102">
        <v>99</v>
      </c>
      <c r="B102" t="s">
        <v>403</v>
      </c>
      <c r="C102" t="s">
        <v>243</v>
      </c>
      <c r="D102" t="s">
        <v>302</v>
      </c>
      <c r="E102" t="s">
        <v>243</v>
      </c>
      <c r="F102" t="s">
        <v>303</v>
      </c>
      <c r="G102" t="s">
        <v>332</v>
      </c>
      <c r="H102" t="s">
        <v>266</v>
      </c>
      <c r="I102" t="s">
        <v>302</v>
      </c>
      <c r="J102" t="s">
        <v>266</v>
      </c>
      <c r="K102" t="s">
        <v>303</v>
      </c>
      <c r="L102" t="s">
        <v>266</v>
      </c>
      <c r="M102" t="s">
        <v>302</v>
      </c>
      <c r="N102" t="s">
        <v>266</v>
      </c>
      <c r="O102" t="s">
        <v>303</v>
      </c>
      <c r="P102" t="s">
        <v>161</v>
      </c>
      <c r="Q102" t="s">
        <v>365</v>
      </c>
      <c r="R102" t="s">
        <v>181</v>
      </c>
      <c r="S102" t="s">
        <v>354</v>
      </c>
    </row>
    <row r="103" spans="1:19" x14ac:dyDescent="0.25">
      <c r="A103">
        <v>100</v>
      </c>
      <c r="B103" t="s">
        <v>404</v>
      </c>
      <c r="C103" t="s">
        <v>243</v>
      </c>
      <c r="D103" t="s">
        <v>302</v>
      </c>
      <c r="E103" t="s">
        <v>243</v>
      </c>
      <c r="F103" t="s">
        <v>303</v>
      </c>
      <c r="G103" t="s">
        <v>332</v>
      </c>
      <c r="H103" t="s">
        <v>302</v>
      </c>
      <c r="I103" t="s">
        <v>302</v>
      </c>
      <c r="J103" t="s">
        <v>302</v>
      </c>
      <c r="K103" t="s">
        <v>380</v>
      </c>
      <c r="L103" t="s">
        <v>243</v>
      </c>
      <c r="M103" t="s">
        <v>302</v>
      </c>
      <c r="N103" t="s">
        <v>243</v>
      </c>
      <c r="O103" t="s">
        <v>303</v>
      </c>
      <c r="P103" t="s">
        <v>290</v>
      </c>
      <c r="Q103" t="s">
        <v>345</v>
      </c>
      <c r="R103" t="s">
        <v>150</v>
      </c>
      <c r="S103" t="s">
        <v>322</v>
      </c>
    </row>
    <row r="104" spans="1:19" x14ac:dyDescent="0.25">
      <c r="A104">
        <v>101</v>
      </c>
      <c r="B104" t="s">
        <v>405</v>
      </c>
      <c r="C104" t="s">
        <v>243</v>
      </c>
      <c r="D104" t="s">
        <v>302</v>
      </c>
      <c r="E104" t="s">
        <v>243</v>
      </c>
      <c r="F104" t="s">
        <v>303</v>
      </c>
      <c r="G104" t="s">
        <v>332</v>
      </c>
      <c r="H104" t="s">
        <v>266</v>
      </c>
      <c r="I104" t="s">
        <v>302</v>
      </c>
      <c r="J104" t="s">
        <v>266</v>
      </c>
      <c r="K104" t="s">
        <v>303</v>
      </c>
      <c r="L104" t="s">
        <v>266</v>
      </c>
      <c r="M104" t="s">
        <v>302</v>
      </c>
      <c r="N104" t="s">
        <v>266</v>
      </c>
      <c r="O104" t="s">
        <v>303</v>
      </c>
      <c r="P104" t="s">
        <v>179</v>
      </c>
      <c r="Q104" t="s">
        <v>385</v>
      </c>
      <c r="R104" t="s">
        <v>142</v>
      </c>
      <c r="S104" t="s">
        <v>371</v>
      </c>
    </row>
    <row r="105" spans="1:19" x14ac:dyDescent="0.25">
      <c r="A105">
        <v>102</v>
      </c>
      <c r="B105" t="s">
        <v>406</v>
      </c>
      <c r="C105" t="s">
        <v>266</v>
      </c>
      <c r="D105" t="s">
        <v>266</v>
      </c>
      <c r="E105" t="s">
        <v>302</v>
      </c>
      <c r="F105" t="s">
        <v>336</v>
      </c>
      <c r="G105" t="s">
        <v>341</v>
      </c>
      <c r="H105" t="s">
        <v>302</v>
      </c>
      <c r="I105" t="s">
        <v>302</v>
      </c>
      <c r="J105" t="s">
        <v>302</v>
      </c>
      <c r="K105" t="s">
        <v>380</v>
      </c>
      <c r="L105" t="s">
        <v>266</v>
      </c>
      <c r="M105" t="s">
        <v>266</v>
      </c>
      <c r="N105" t="s">
        <v>302</v>
      </c>
      <c r="O105" t="s">
        <v>336</v>
      </c>
      <c r="P105" t="s">
        <v>266</v>
      </c>
      <c r="Q105" t="s">
        <v>341</v>
      </c>
      <c r="R105" t="s">
        <v>243</v>
      </c>
      <c r="S105" t="s">
        <v>332</v>
      </c>
    </row>
    <row r="106" spans="1:19" x14ac:dyDescent="0.25">
      <c r="A106">
        <v>103</v>
      </c>
      <c r="B106" t="s">
        <v>407</v>
      </c>
      <c r="C106" t="s">
        <v>266</v>
      </c>
      <c r="D106" t="s">
        <v>266</v>
      </c>
      <c r="E106" t="s">
        <v>302</v>
      </c>
      <c r="F106" t="s">
        <v>336</v>
      </c>
      <c r="G106" t="s">
        <v>341</v>
      </c>
      <c r="H106" t="s">
        <v>302</v>
      </c>
      <c r="I106" t="s">
        <v>302</v>
      </c>
      <c r="J106" t="s">
        <v>302</v>
      </c>
      <c r="K106" t="s">
        <v>380</v>
      </c>
      <c r="L106" t="s">
        <v>266</v>
      </c>
      <c r="M106" t="s">
        <v>266</v>
      </c>
      <c r="N106" t="s">
        <v>302</v>
      </c>
      <c r="O106" t="s">
        <v>336</v>
      </c>
      <c r="P106" t="s">
        <v>302</v>
      </c>
      <c r="Q106" t="s">
        <v>303</v>
      </c>
      <c r="R106" t="s">
        <v>266</v>
      </c>
      <c r="S106" t="s">
        <v>341</v>
      </c>
    </row>
    <row r="107" spans="1:19" x14ac:dyDescent="0.25">
      <c r="A107">
        <v>104</v>
      </c>
      <c r="B107" t="s">
        <v>408</v>
      </c>
      <c r="C107" t="s">
        <v>266</v>
      </c>
      <c r="D107" t="s">
        <v>302</v>
      </c>
      <c r="E107" t="s">
        <v>266</v>
      </c>
      <c r="F107" t="s">
        <v>303</v>
      </c>
      <c r="G107" t="s">
        <v>341</v>
      </c>
      <c r="H107" t="s">
        <v>266</v>
      </c>
      <c r="I107" t="s">
        <v>302</v>
      </c>
      <c r="J107" t="s">
        <v>266</v>
      </c>
      <c r="K107" t="s">
        <v>303</v>
      </c>
      <c r="L107" t="s">
        <v>302</v>
      </c>
      <c r="M107" t="s">
        <v>302</v>
      </c>
      <c r="N107" t="s">
        <v>302</v>
      </c>
      <c r="O107" t="s">
        <v>380</v>
      </c>
      <c r="P107" t="s">
        <v>266</v>
      </c>
      <c r="Q107" t="s">
        <v>341</v>
      </c>
      <c r="R107" t="s">
        <v>243</v>
      </c>
      <c r="S107" t="s">
        <v>332</v>
      </c>
    </row>
    <row r="108" spans="1:19" x14ac:dyDescent="0.25">
      <c r="A108">
        <v>105</v>
      </c>
      <c r="B108" t="s">
        <v>409</v>
      </c>
      <c r="C108" t="s">
        <v>266</v>
      </c>
      <c r="D108" t="s">
        <v>302</v>
      </c>
      <c r="E108" t="s">
        <v>266</v>
      </c>
      <c r="F108" t="s">
        <v>303</v>
      </c>
      <c r="G108" t="s">
        <v>341</v>
      </c>
      <c r="H108" t="s">
        <v>302</v>
      </c>
      <c r="I108" t="s">
        <v>302</v>
      </c>
      <c r="J108" t="s">
        <v>302</v>
      </c>
      <c r="K108" t="s">
        <v>380</v>
      </c>
      <c r="L108" t="s">
        <v>266</v>
      </c>
      <c r="M108" t="s">
        <v>302</v>
      </c>
      <c r="N108" t="s">
        <v>266</v>
      </c>
      <c r="O108" t="s">
        <v>303</v>
      </c>
      <c r="P108" t="s">
        <v>243</v>
      </c>
      <c r="Q108" t="s">
        <v>332</v>
      </c>
      <c r="R108" t="s">
        <v>290</v>
      </c>
      <c r="S108" t="s">
        <v>345</v>
      </c>
    </row>
    <row r="109" spans="1:19" x14ac:dyDescent="0.25">
      <c r="A109">
        <v>106</v>
      </c>
      <c r="B109" t="s">
        <v>410</v>
      </c>
      <c r="C109" t="s">
        <v>266</v>
      </c>
      <c r="D109" t="s">
        <v>302</v>
      </c>
      <c r="E109" t="s">
        <v>266</v>
      </c>
      <c r="F109" t="s">
        <v>303</v>
      </c>
      <c r="G109" t="s">
        <v>341</v>
      </c>
      <c r="H109" t="s">
        <v>266</v>
      </c>
      <c r="I109" t="s">
        <v>302</v>
      </c>
      <c r="J109" t="s">
        <v>266</v>
      </c>
      <c r="K109" t="s">
        <v>303</v>
      </c>
      <c r="L109" t="s">
        <v>302</v>
      </c>
      <c r="M109" t="s">
        <v>302</v>
      </c>
      <c r="N109" t="s">
        <v>302</v>
      </c>
      <c r="O109" t="s">
        <v>380</v>
      </c>
      <c r="P109" t="s">
        <v>243</v>
      </c>
      <c r="Q109" t="s">
        <v>332</v>
      </c>
      <c r="R109" t="s">
        <v>290</v>
      </c>
      <c r="S109" t="s">
        <v>345</v>
      </c>
    </row>
    <row r="110" spans="1:19" x14ac:dyDescent="0.25">
      <c r="A110">
        <v>107</v>
      </c>
      <c r="B110" t="s">
        <v>411</v>
      </c>
      <c r="C110" t="s">
        <v>266</v>
      </c>
      <c r="D110" t="s">
        <v>302</v>
      </c>
      <c r="E110" t="s">
        <v>266</v>
      </c>
      <c r="F110" t="s">
        <v>303</v>
      </c>
      <c r="G110" t="s">
        <v>341</v>
      </c>
      <c r="H110" t="s">
        <v>302</v>
      </c>
      <c r="I110" t="s">
        <v>302</v>
      </c>
      <c r="J110" t="s">
        <v>302</v>
      </c>
      <c r="K110" t="s">
        <v>380</v>
      </c>
      <c r="L110" t="s">
        <v>266</v>
      </c>
      <c r="M110" t="s">
        <v>302</v>
      </c>
      <c r="N110" t="s">
        <v>266</v>
      </c>
      <c r="O110" t="s">
        <v>303</v>
      </c>
      <c r="P110" t="s">
        <v>302</v>
      </c>
      <c r="Q110" t="s">
        <v>303</v>
      </c>
      <c r="R110" t="s">
        <v>266</v>
      </c>
      <c r="S110" t="s">
        <v>341</v>
      </c>
    </row>
    <row r="111" spans="1:19" x14ac:dyDescent="0.25">
      <c r="A111">
        <v>108</v>
      </c>
      <c r="B111" t="s">
        <v>412</v>
      </c>
      <c r="C111" t="s">
        <v>266</v>
      </c>
      <c r="D111" t="s">
        <v>302</v>
      </c>
      <c r="E111" t="s">
        <v>266</v>
      </c>
      <c r="F111" t="s">
        <v>303</v>
      </c>
      <c r="G111" t="s">
        <v>341</v>
      </c>
      <c r="H111" t="s">
        <v>302</v>
      </c>
      <c r="I111" t="s">
        <v>302</v>
      </c>
      <c r="J111" t="s">
        <v>302</v>
      </c>
      <c r="K111" t="s">
        <v>380</v>
      </c>
      <c r="L111" t="s">
        <v>266</v>
      </c>
      <c r="M111" t="s">
        <v>302</v>
      </c>
      <c r="N111" t="s">
        <v>266</v>
      </c>
      <c r="O111" t="s">
        <v>303</v>
      </c>
      <c r="P111" t="s">
        <v>302</v>
      </c>
      <c r="Q111" t="s">
        <v>303</v>
      </c>
      <c r="R111" t="s">
        <v>266</v>
      </c>
      <c r="S111" t="s">
        <v>341</v>
      </c>
    </row>
    <row r="112" spans="1:19" x14ac:dyDescent="0.25">
      <c r="A112">
        <v>109</v>
      </c>
      <c r="B112" t="s">
        <v>413</v>
      </c>
      <c r="C112" t="s">
        <v>266</v>
      </c>
      <c r="D112" t="s">
        <v>302</v>
      </c>
      <c r="E112" t="s">
        <v>266</v>
      </c>
      <c r="F112" t="s">
        <v>303</v>
      </c>
      <c r="G112" t="s">
        <v>341</v>
      </c>
      <c r="H112" t="s">
        <v>266</v>
      </c>
      <c r="I112" t="s">
        <v>302</v>
      </c>
      <c r="J112" t="s">
        <v>266</v>
      </c>
      <c r="K112" t="s">
        <v>303</v>
      </c>
      <c r="L112" t="s">
        <v>302</v>
      </c>
      <c r="M112" t="s">
        <v>302</v>
      </c>
      <c r="N112" t="s">
        <v>302</v>
      </c>
      <c r="O112" t="s">
        <v>380</v>
      </c>
      <c r="P112" t="s">
        <v>266</v>
      </c>
      <c r="Q112" t="s">
        <v>341</v>
      </c>
      <c r="R112" t="s">
        <v>243</v>
      </c>
      <c r="S112" t="s">
        <v>332</v>
      </c>
    </row>
    <row r="113" spans="1:19" x14ac:dyDescent="0.25">
      <c r="A113">
        <v>110</v>
      </c>
      <c r="B113" t="s">
        <v>414</v>
      </c>
      <c r="C113" t="s">
        <v>266</v>
      </c>
      <c r="D113" t="s">
        <v>302</v>
      </c>
      <c r="E113" t="s">
        <v>266</v>
      </c>
      <c r="F113" t="s">
        <v>303</v>
      </c>
      <c r="G113" t="s">
        <v>341</v>
      </c>
      <c r="H113" t="s">
        <v>266</v>
      </c>
      <c r="I113" t="s">
        <v>302</v>
      </c>
      <c r="J113" t="s">
        <v>266</v>
      </c>
      <c r="K113" t="s">
        <v>303</v>
      </c>
      <c r="L113" t="s">
        <v>302</v>
      </c>
      <c r="M113" t="s">
        <v>302</v>
      </c>
      <c r="N113" t="s">
        <v>302</v>
      </c>
      <c r="O113" t="s">
        <v>380</v>
      </c>
      <c r="P113" t="s">
        <v>302</v>
      </c>
      <c r="Q113" t="s">
        <v>303</v>
      </c>
      <c r="R113" t="s">
        <v>266</v>
      </c>
      <c r="S113" t="s">
        <v>341</v>
      </c>
    </row>
    <row r="114" spans="1:19" x14ac:dyDescent="0.25">
      <c r="A114">
        <v>111</v>
      </c>
      <c r="B114" t="s">
        <v>415</v>
      </c>
      <c r="C114" t="s">
        <v>302</v>
      </c>
      <c r="D114" t="s">
        <v>302</v>
      </c>
      <c r="E114" t="s">
        <v>302</v>
      </c>
      <c r="F114" t="s">
        <v>380</v>
      </c>
      <c r="G114" t="s">
        <v>303</v>
      </c>
      <c r="H114" t="s">
        <v>302</v>
      </c>
      <c r="I114" t="s">
        <v>302</v>
      </c>
      <c r="J114" t="s">
        <v>302</v>
      </c>
      <c r="K114" t="s">
        <v>380</v>
      </c>
      <c r="L114" t="s">
        <v>302</v>
      </c>
      <c r="M114" t="s">
        <v>302</v>
      </c>
      <c r="N114" t="s">
        <v>302</v>
      </c>
      <c r="O114" t="s">
        <v>380</v>
      </c>
      <c r="P114" t="s">
        <v>142</v>
      </c>
      <c r="Q114" t="s">
        <v>371</v>
      </c>
      <c r="R114" t="s">
        <v>142</v>
      </c>
      <c r="S114" t="s">
        <v>371</v>
      </c>
    </row>
    <row r="115" spans="1:19" x14ac:dyDescent="0.25">
      <c r="A115">
        <v>112</v>
      </c>
      <c r="B115" t="s">
        <v>416</v>
      </c>
      <c r="C115" t="s">
        <v>302</v>
      </c>
      <c r="D115" t="s">
        <v>302</v>
      </c>
      <c r="E115" t="s">
        <v>302</v>
      </c>
      <c r="F115" t="s">
        <v>380</v>
      </c>
      <c r="G115" t="s">
        <v>303</v>
      </c>
      <c r="H115" t="s">
        <v>302</v>
      </c>
      <c r="I115" t="s">
        <v>302</v>
      </c>
      <c r="J115" t="s">
        <v>302</v>
      </c>
      <c r="K115" t="s">
        <v>380</v>
      </c>
      <c r="L115" t="s">
        <v>302</v>
      </c>
      <c r="M115" t="s">
        <v>302</v>
      </c>
      <c r="N115" t="s">
        <v>302</v>
      </c>
      <c r="O115" t="s">
        <v>380</v>
      </c>
      <c r="P115" t="s">
        <v>150</v>
      </c>
      <c r="Q115" t="s">
        <v>322</v>
      </c>
      <c r="R115" t="s">
        <v>150</v>
      </c>
      <c r="S115" t="s">
        <v>322</v>
      </c>
    </row>
    <row r="116" spans="1:19" x14ac:dyDescent="0.25">
      <c r="A116">
        <v>113</v>
      </c>
      <c r="B116" t="s">
        <v>417</v>
      </c>
      <c r="C116" t="s">
        <v>302</v>
      </c>
      <c r="D116" t="s">
        <v>302</v>
      </c>
      <c r="E116" t="s">
        <v>302</v>
      </c>
      <c r="F116" t="s">
        <v>380</v>
      </c>
      <c r="G116" t="s">
        <v>303</v>
      </c>
      <c r="H116" t="s">
        <v>302</v>
      </c>
      <c r="I116" t="s">
        <v>302</v>
      </c>
      <c r="J116" t="s">
        <v>302</v>
      </c>
      <c r="K116" t="s">
        <v>380</v>
      </c>
      <c r="L116" t="s">
        <v>302</v>
      </c>
      <c r="M116" t="s">
        <v>302</v>
      </c>
      <c r="N116" t="s">
        <v>302</v>
      </c>
      <c r="O116" t="s">
        <v>380</v>
      </c>
      <c r="P116" t="s">
        <v>266</v>
      </c>
      <c r="Q116" t="s">
        <v>341</v>
      </c>
      <c r="R116" t="s">
        <v>266</v>
      </c>
      <c r="S116" t="s">
        <v>341</v>
      </c>
    </row>
    <row r="117" spans="1:19" x14ac:dyDescent="0.25">
      <c r="A117">
        <v>114</v>
      </c>
      <c r="B117" t="s">
        <v>418</v>
      </c>
      <c r="C117" t="s">
        <v>302</v>
      </c>
      <c r="D117" t="s">
        <v>302</v>
      </c>
      <c r="E117" t="s">
        <v>302</v>
      </c>
      <c r="F117" t="s">
        <v>380</v>
      </c>
      <c r="G117" t="s">
        <v>303</v>
      </c>
      <c r="H117" t="s">
        <v>302</v>
      </c>
      <c r="I117" t="s">
        <v>302</v>
      </c>
      <c r="J117" t="s">
        <v>302</v>
      </c>
      <c r="K117" t="s">
        <v>380</v>
      </c>
      <c r="L117" t="s">
        <v>302</v>
      </c>
      <c r="M117" t="s">
        <v>302</v>
      </c>
      <c r="N117" t="s">
        <v>302</v>
      </c>
      <c r="O117" t="s">
        <v>380</v>
      </c>
      <c r="P117" t="s">
        <v>266</v>
      </c>
      <c r="Q117" t="s">
        <v>341</v>
      </c>
      <c r="R117" t="s">
        <v>266</v>
      </c>
      <c r="S117" t="s">
        <v>341</v>
      </c>
    </row>
    <row r="118" spans="1:19" x14ac:dyDescent="0.25">
      <c r="A118">
        <v>115</v>
      </c>
      <c r="B118" t="s">
        <v>419</v>
      </c>
      <c r="C118" t="s">
        <v>302</v>
      </c>
      <c r="D118" t="s">
        <v>302</v>
      </c>
      <c r="E118" t="s">
        <v>302</v>
      </c>
      <c r="F118" t="s">
        <v>380</v>
      </c>
      <c r="G118" t="s">
        <v>303</v>
      </c>
      <c r="H118" t="s">
        <v>302</v>
      </c>
      <c r="I118" t="s">
        <v>302</v>
      </c>
      <c r="J118" t="s">
        <v>302</v>
      </c>
      <c r="K118" t="s">
        <v>380</v>
      </c>
      <c r="L118" t="s">
        <v>302</v>
      </c>
      <c r="M118" t="s">
        <v>302</v>
      </c>
      <c r="N118" t="s">
        <v>302</v>
      </c>
      <c r="O118" t="s">
        <v>380</v>
      </c>
      <c r="P118" t="s">
        <v>179</v>
      </c>
      <c r="Q118" t="s">
        <v>385</v>
      </c>
      <c r="R118" t="s">
        <v>179</v>
      </c>
      <c r="S118" t="s">
        <v>385</v>
      </c>
    </row>
    <row r="119" spans="1:19" x14ac:dyDescent="0.25">
      <c r="C119" t="s">
        <v>420</v>
      </c>
      <c r="D119" t="s">
        <v>420</v>
      </c>
      <c r="E119" t="s">
        <v>420</v>
      </c>
      <c r="F119" t="s">
        <v>420</v>
      </c>
      <c r="G119" t="s">
        <v>420</v>
      </c>
      <c r="H119" t="s">
        <v>421</v>
      </c>
      <c r="I119" t="s">
        <v>421</v>
      </c>
      <c r="J119" t="s">
        <v>421</v>
      </c>
      <c r="K119" t="s">
        <v>421</v>
      </c>
      <c r="L119" t="s">
        <v>422</v>
      </c>
      <c r="M119" t="s">
        <v>422</v>
      </c>
      <c r="N119" t="s">
        <v>422</v>
      </c>
      <c r="O119" t="s">
        <v>422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F0155-79C9-42EC-A83E-1D86C7698B5C}">
  <dimension ref="A1:R116"/>
  <sheetViews>
    <sheetView topLeftCell="H99" workbookViewId="0">
      <selection activeCell="L117" sqref="L117"/>
    </sheetView>
  </sheetViews>
  <sheetFormatPr defaultRowHeight="15" x14ac:dyDescent="0.25"/>
  <cols>
    <col min="1" max="1" width="18.85546875" bestFit="1" customWidth="1"/>
    <col min="2" max="2" width="17.5703125" customWidth="1"/>
    <col min="3" max="3" width="24.28515625" customWidth="1"/>
    <col min="4" max="4" width="24.5703125" customWidth="1"/>
    <col min="5" max="5" width="22.5703125" customWidth="1"/>
    <col min="6" max="6" width="10.5703125" customWidth="1"/>
    <col min="7" max="7" width="27.5703125" customWidth="1"/>
    <col min="8" max="8" width="18.28515625" customWidth="1"/>
    <col min="9" max="9" width="18.5703125" customWidth="1"/>
    <col min="10" max="10" width="21.85546875" customWidth="1"/>
    <col min="11" max="11" width="25.28515625" customWidth="1"/>
    <col min="12" max="12" width="15.28515625" customWidth="1"/>
    <col min="13" max="13" width="15.5703125" customWidth="1"/>
    <col min="14" max="14" width="18.85546875" customWidth="1"/>
    <col min="15" max="15" width="17.28515625" customWidth="1"/>
    <col min="16" max="16" width="10.28515625" customWidth="1"/>
    <col min="17" max="17" width="25.85546875" customWidth="1"/>
    <col min="18" max="18" width="17.140625" customWidth="1"/>
  </cols>
  <sheetData>
    <row r="1" spans="1:18" x14ac:dyDescent="0.25">
      <c r="A1" s="1" t="s">
        <v>437</v>
      </c>
      <c r="B1" s="2" t="s">
        <v>423</v>
      </c>
      <c r="C1" s="2" t="s">
        <v>424</v>
      </c>
      <c r="D1" s="2" t="s">
        <v>425</v>
      </c>
      <c r="E1" s="2" t="s">
        <v>426</v>
      </c>
      <c r="F1" s="2" t="s">
        <v>6</v>
      </c>
      <c r="G1" s="2" t="s">
        <v>427</v>
      </c>
      <c r="H1" s="2" t="s">
        <v>428</v>
      </c>
      <c r="I1" s="2" t="s">
        <v>429</v>
      </c>
      <c r="J1" s="2" t="s">
        <v>430</v>
      </c>
      <c r="K1" s="2" t="s">
        <v>431</v>
      </c>
      <c r="L1" s="2" t="s">
        <v>432</v>
      </c>
      <c r="M1" s="2" t="s">
        <v>433</v>
      </c>
      <c r="N1" s="2" t="s">
        <v>434</v>
      </c>
      <c r="O1" s="2" t="s">
        <v>435</v>
      </c>
      <c r="P1" s="2" t="s">
        <v>16</v>
      </c>
      <c r="Q1" s="2" t="s">
        <v>436</v>
      </c>
      <c r="R1" s="3" t="s">
        <v>18</v>
      </c>
    </row>
    <row r="2" spans="1:18" x14ac:dyDescent="0.25">
      <c r="A2" s="4" t="s">
        <v>393</v>
      </c>
      <c r="B2" s="5">
        <v>3</v>
      </c>
      <c r="C2" s="5">
        <v>3</v>
      </c>
      <c r="D2" s="5">
        <v>0</v>
      </c>
      <c r="E2" s="6">
        <v>1</v>
      </c>
      <c r="F2" s="6">
        <v>1.5699999999999999E-2</v>
      </c>
      <c r="G2" s="5">
        <v>1</v>
      </c>
      <c r="H2" s="5">
        <v>1</v>
      </c>
      <c r="I2" s="5">
        <v>0</v>
      </c>
      <c r="J2" s="6">
        <v>1</v>
      </c>
      <c r="K2" s="5">
        <v>2</v>
      </c>
      <c r="L2" s="5">
        <v>2</v>
      </c>
      <c r="M2" s="5">
        <v>0</v>
      </c>
      <c r="N2" s="6">
        <v>1</v>
      </c>
      <c r="O2" s="5">
        <v>3</v>
      </c>
      <c r="P2" s="6">
        <v>1.5699999999999999E-2</v>
      </c>
      <c r="Q2" s="5">
        <v>6</v>
      </c>
      <c r="R2" s="7">
        <v>3.1399999999999997E-2</v>
      </c>
    </row>
    <row r="3" spans="1:18" x14ac:dyDescent="0.25">
      <c r="A3" s="4" t="s">
        <v>406</v>
      </c>
      <c r="B3" s="5">
        <v>1</v>
      </c>
      <c r="C3" s="5">
        <v>1</v>
      </c>
      <c r="D3" s="5">
        <v>0</v>
      </c>
      <c r="E3" s="6">
        <v>1</v>
      </c>
      <c r="F3" s="6">
        <v>5.1999999999999998E-3</v>
      </c>
      <c r="G3" s="5">
        <v>0</v>
      </c>
      <c r="H3" s="5">
        <v>0</v>
      </c>
      <c r="I3" s="5">
        <v>0</v>
      </c>
      <c r="J3" s="6">
        <v>0</v>
      </c>
      <c r="K3" s="5">
        <v>1</v>
      </c>
      <c r="L3" s="5">
        <v>1</v>
      </c>
      <c r="M3" s="5">
        <v>0</v>
      </c>
      <c r="N3" s="6">
        <v>1</v>
      </c>
      <c r="O3" s="5">
        <v>1</v>
      </c>
      <c r="P3" s="6">
        <v>5.1999999999999998E-3</v>
      </c>
      <c r="Q3" s="5">
        <v>2</v>
      </c>
      <c r="R3" s="7">
        <v>1.0500000000000001E-2</v>
      </c>
    </row>
    <row r="4" spans="1:18" x14ac:dyDescent="0.25">
      <c r="A4" s="4" t="s">
        <v>407</v>
      </c>
      <c r="B4" s="5">
        <v>1</v>
      </c>
      <c r="C4" s="5">
        <v>1</v>
      </c>
      <c r="D4" s="5">
        <v>0</v>
      </c>
      <c r="E4" s="6">
        <v>1</v>
      </c>
      <c r="F4" s="6">
        <v>5.1999999999999998E-3</v>
      </c>
      <c r="G4" s="5">
        <v>0</v>
      </c>
      <c r="H4" s="5">
        <v>0</v>
      </c>
      <c r="I4" s="5">
        <v>0</v>
      </c>
      <c r="J4" s="6">
        <v>0</v>
      </c>
      <c r="K4" s="5">
        <v>1</v>
      </c>
      <c r="L4" s="5">
        <v>1</v>
      </c>
      <c r="M4" s="5">
        <v>0</v>
      </c>
      <c r="N4" s="6">
        <v>1</v>
      </c>
      <c r="O4" s="5">
        <v>0</v>
      </c>
      <c r="P4" s="6">
        <v>0</v>
      </c>
      <c r="Q4" s="5">
        <v>1</v>
      </c>
      <c r="R4" s="7">
        <v>5.1999999999999998E-3</v>
      </c>
    </row>
    <row r="5" spans="1:18" x14ac:dyDescent="0.25">
      <c r="A5" s="4" t="s">
        <v>376</v>
      </c>
      <c r="B5" s="5">
        <v>5</v>
      </c>
      <c r="C5" s="5">
        <v>4</v>
      </c>
      <c r="D5" s="5">
        <v>1</v>
      </c>
      <c r="E5" s="6">
        <v>0.8</v>
      </c>
      <c r="F5" s="6">
        <v>2.6200000000000001E-2</v>
      </c>
      <c r="G5" s="5">
        <v>2</v>
      </c>
      <c r="H5" s="5">
        <v>2</v>
      </c>
      <c r="I5" s="5">
        <v>0</v>
      </c>
      <c r="J5" s="6">
        <v>1</v>
      </c>
      <c r="K5" s="5">
        <v>3</v>
      </c>
      <c r="L5" s="5">
        <v>2</v>
      </c>
      <c r="M5" s="5">
        <v>1</v>
      </c>
      <c r="N5" s="6">
        <v>0.66669999999999996</v>
      </c>
      <c r="O5" s="5">
        <v>3</v>
      </c>
      <c r="P5" s="6">
        <v>1.5699999999999999E-2</v>
      </c>
      <c r="Q5" s="5">
        <v>8</v>
      </c>
      <c r="R5" s="7">
        <v>4.19E-2</v>
      </c>
    </row>
    <row r="6" spans="1:18" x14ac:dyDescent="0.25">
      <c r="A6" s="4" t="s">
        <v>263</v>
      </c>
      <c r="B6" s="5">
        <v>24</v>
      </c>
      <c r="C6" s="5">
        <v>18</v>
      </c>
      <c r="D6" s="5">
        <v>6</v>
      </c>
      <c r="E6" s="6">
        <v>0.75</v>
      </c>
      <c r="F6" s="6">
        <v>0.12570000000000001</v>
      </c>
      <c r="G6" s="5">
        <v>13</v>
      </c>
      <c r="H6" s="5">
        <v>12</v>
      </c>
      <c r="I6" s="5">
        <v>1</v>
      </c>
      <c r="J6" s="6">
        <v>0.92310000000000003</v>
      </c>
      <c r="K6" s="5">
        <v>11</v>
      </c>
      <c r="L6" s="5">
        <v>6</v>
      </c>
      <c r="M6" s="5">
        <v>5</v>
      </c>
      <c r="N6" s="6">
        <v>0.54549999999999998</v>
      </c>
      <c r="O6" s="5">
        <v>60</v>
      </c>
      <c r="P6" s="6">
        <v>0.31409999999999999</v>
      </c>
      <c r="Q6" s="5">
        <v>84</v>
      </c>
      <c r="R6" s="7">
        <v>0.43980000000000002</v>
      </c>
    </row>
    <row r="7" spans="1:18" x14ac:dyDescent="0.25">
      <c r="A7" s="4" t="s">
        <v>386</v>
      </c>
      <c r="B7" s="5">
        <v>4</v>
      </c>
      <c r="C7" s="5">
        <v>3</v>
      </c>
      <c r="D7" s="5">
        <v>1</v>
      </c>
      <c r="E7" s="6">
        <v>0.75</v>
      </c>
      <c r="F7" s="6">
        <v>2.0899999999999998E-2</v>
      </c>
      <c r="G7" s="5">
        <v>1</v>
      </c>
      <c r="H7" s="5">
        <v>1</v>
      </c>
      <c r="I7" s="5">
        <v>0</v>
      </c>
      <c r="J7" s="6">
        <v>1</v>
      </c>
      <c r="K7" s="5">
        <v>3</v>
      </c>
      <c r="L7" s="5">
        <v>2</v>
      </c>
      <c r="M7" s="5">
        <v>1</v>
      </c>
      <c r="N7" s="6">
        <v>0.66669999999999996</v>
      </c>
      <c r="O7" s="5">
        <v>7</v>
      </c>
      <c r="P7" s="6">
        <v>3.6600000000000001E-2</v>
      </c>
      <c r="Q7" s="5">
        <v>11</v>
      </c>
      <c r="R7" s="7">
        <v>5.7599999999999998E-2</v>
      </c>
    </row>
    <row r="8" spans="1:18" x14ac:dyDescent="0.25">
      <c r="A8" s="4" t="s">
        <v>384</v>
      </c>
      <c r="B8" s="5">
        <v>4</v>
      </c>
      <c r="C8" s="5">
        <v>3</v>
      </c>
      <c r="D8" s="5">
        <v>1</v>
      </c>
      <c r="E8" s="6">
        <v>0.75</v>
      </c>
      <c r="F8" s="6">
        <v>2.0899999999999998E-2</v>
      </c>
      <c r="G8" s="5">
        <v>3</v>
      </c>
      <c r="H8" s="5">
        <v>3</v>
      </c>
      <c r="I8" s="5">
        <v>0</v>
      </c>
      <c r="J8" s="6">
        <v>1</v>
      </c>
      <c r="K8" s="5">
        <v>1</v>
      </c>
      <c r="L8" s="5">
        <v>0</v>
      </c>
      <c r="M8" s="5">
        <v>1</v>
      </c>
      <c r="N8" s="6">
        <v>0</v>
      </c>
      <c r="O8" s="5">
        <v>0</v>
      </c>
      <c r="P8" s="6">
        <v>0</v>
      </c>
      <c r="Q8" s="5">
        <v>4</v>
      </c>
      <c r="R8" s="7">
        <v>2.0899999999999998E-2</v>
      </c>
    </row>
    <row r="9" spans="1:18" x14ac:dyDescent="0.25">
      <c r="A9" s="4" t="s">
        <v>328</v>
      </c>
      <c r="B9" s="5">
        <v>13</v>
      </c>
      <c r="C9" s="5">
        <v>9</v>
      </c>
      <c r="D9" s="5">
        <v>4</v>
      </c>
      <c r="E9" s="6">
        <v>0.69230000000000003</v>
      </c>
      <c r="F9" s="6">
        <v>6.8099999999999994E-2</v>
      </c>
      <c r="G9" s="5">
        <v>10</v>
      </c>
      <c r="H9" s="5">
        <v>7</v>
      </c>
      <c r="I9" s="5">
        <v>3</v>
      </c>
      <c r="J9" s="6">
        <v>0.7</v>
      </c>
      <c r="K9" s="5">
        <v>3</v>
      </c>
      <c r="L9" s="5">
        <v>2</v>
      </c>
      <c r="M9" s="5">
        <v>1</v>
      </c>
      <c r="N9" s="6">
        <v>0.66669999999999996</v>
      </c>
      <c r="O9" s="5">
        <v>2</v>
      </c>
      <c r="P9" s="6">
        <v>1.0500000000000001E-2</v>
      </c>
      <c r="Q9" s="5">
        <v>15</v>
      </c>
      <c r="R9" s="7">
        <v>7.85E-2</v>
      </c>
    </row>
    <row r="10" spans="1:18" x14ac:dyDescent="0.25">
      <c r="A10" s="4" t="s">
        <v>146</v>
      </c>
      <c r="B10" s="5">
        <v>41</v>
      </c>
      <c r="C10" s="5">
        <v>28</v>
      </c>
      <c r="D10" s="5">
        <v>13</v>
      </c>
      <c r="E10" s="6">
        <v>0.68290000000000006</v>
      </c>
      <c r="F10" s="6">
        <v>0.2147</v>
      </c>
      <c r="G10" s="5">
        <v>18</v>
      </c>
      <c r="H10" s="5">
        <v>13</v>
      </c>
      <c r="I10" s="5">
        <v>5</v>
      </c>
      <c r="J10" s="6">
        <v>0.72219999999999995</v>
      </c>
      <c r="K10" s="5">
        <v>23</v>
      </c>
      <c r="L10" s="5">
        <v>15</v>
      </c>
      <c r="M10" s="5">
        <v>8</v>
      </c>
      <c r="N10" s="6">
        <v>0.6522</v>
      </c>
      <c r="O10" s="5">
        <v>95</v>
      </c>
      <c r="P10" s="6">
        <v>0.49740000000000001</v>
      </c>
      <c r="Q10" s="5">
        <v>136</v>
      </c>
      <c r="R10" s="7">
        <v>0.71199999999999997</v>
      </c>
    </row>
    <row r="11" spans="1:18" x14ac:dyDescent="0.25">
      <c r="A11" s="4" t="s">
        <v>337</v>
      </c>
      <c r="B11" s="5">
        <v>12</v>
      </c>
      <c r="C11" s="5">
        <v>8</v>
      </c>
      <c r="D11" s="5">
        <v>4</v>
      </c>
      <c r="E11" s="6">
        <v>0.66670000000000007</v>
      </c>
      <c r="F11" s="6">
        <v>6.2799999999999995E-2</v>
      </c>
      <c r="G11" s="5">
        <v>9</v>
      </c>
      <c r="H11" s="5">
        <v>5</v>
      </c>
      <c r="I11" s="5">
        <v>4</v>
      </c>
      <c r="J11" s="6">
        <v>0.55559999999999998</v>
      </c>
      <c r="K11" s="5">
        <v>3</v>
      </c>
      <c r="L11" s="5">
        <v>3</v>
      </c>
      <c r="M11" s="5">
        <v>0</v>
      </c>
      <c r="N11" s="6">
        <v>1</v>
      </c>
      <c r="O11" s="5">
        <v>8</v>
      </c>
      <c r="P11" s="6">
        <v>4.19E-2</v>
      </c>
      <c r="Q11" s="5">
        <v>20</v>
      </c>
      <c r="R11" s="7">
        <v>0.1047</v>
      </c>
    </row>
    <row r="12" spans="1:18" x14ac:dyDescent="0.25">
      <c r="A12" s="4" t="s">
        <v>370</v>
      </c>
      <c r="B12" s="5">
        <v>6</v>
      </c>
      <c r="C12" s="5">
        <v>4</v>
      </c>
      <c r="D12" s="5">
        <v>2</v>
      </c>
      <c r="E12" s="6">
        <v>0.66670000000000007</v>
      </c>
      <c r="F12" s="6">
        <v>3.1399999999999997E-2</v>
      </c>
      <c r="G12" s="5">
        <v>3</v>
      </c>
      <c r="H12" s="5">
        <v>1</v>
      </c>
      <c r="I12" s="5">
        <v>2</v>
      </c>
      <c r="J12" s="6">
        <v>0.33329999999999999</v>
      </c>
      <c r="K12" s="5">
        <v>3</v>
      </c>
      <c r="L12" s="5">
        <v>3</v>
      </c>
      <c r="M12" s="5">
        <v>0</v>
      </c>
      <c r="N12" s="6">
        <v>1</v>
      </c>
      <c r="O12" s="5">
        <v>12</v>
      </c>
      <c r="P12" s="6">
        <v>6.2799999999999995E-2</v>
      </c>
      <c r="Q12" s="5">
        <v>18</v>
      </c>
      <c r="R12" s="7">
        <v>9.4200000000000006E-2</v>
      </c>
    </row>
    <row r="13" spans="1:18" x14ac:dyDescent="0.25">
      <c r="A13" s="4" t="s">
        <v>353</v>
      </c>
      <c r="B13" s="5">
        <v>9</v>
      </c>
      <c r="C13" s="5">
        <v>6</v>
      </c>
      <c r="D13" s="5">
        <v>3</v>
      </c>
      <c r="E13" s="6">
        <v>0.66670000000000007</v>
      </c>
      <c r="F13" s="6">
        <v>4.7100000000000003E-2</v>
      </c>
      <c r="G13" s="5">
        <v>4</v>
      </c>
      <c r="H13" s="5">
        <v>2</v>
      </c>
      <c r="I13" s="5">
        <v>2</v>
      </c>
      <c r="J13" s="6">
        <v>0.5</v>
      </c>
      <c r="K13" s="5">
        <v>5</v>
      </c>
      <c r="L13" s="5">
        <v>4</v>
      </c>
      <c r="M13" s="5">
        <v>1</v>
      </c>
      <c r="N13" s="6">
        <v>0.8</v>
      </c>
      <c r="O13" s="5">
        <v>5</v>
      </c>
      <c r="P13" s="6">
        <v>2.6200000000000001E-2</v>
      </c>
      <c r="Q13" s="5">
        <v>14</v>
      </c>
      <c r="R13" s="7">
        <v>7.3300000000000004E-2</v>
      </c>
    </row>
    <row r="14" spans="1:18" x14ac:dyDescent="0.25">
      <c r="A14" s="4" t="s">
        <v>394</v>
      </c>
      <c r="B14" s="5">
        <v>3</v>
      </c>
      <c r="C14" s="5">
        <v>2</v>
      </c>
      <c r="D14" s="5">
        <v>1</v>
      </c>
      <c r="E14" s="6">
        <v>0.66670000000000007</v>
      </c>
      <c r="F14" s="6">
        <v>1.5699999999999999E-2</v>
      </c>
      <c r="G14" s="5">
        <v>2</v>
      </c>
      <c r="H14" s="5">
        <v>1</v>
      </c>
      <c r="I14" s="5">
        <v>1</v>
      </c>
      <c r="J14" s="6">
        <v>0.5</v>
      </c>
      <c r="K14" s="5">
        <v>1</v>
      </c>
      <c r="L14" s="5">
        <v>1</v>
      </c>
      <c r="M14" s="5">
        <v>0</v>
      </c>
      <c r="N14" s="6">
        <v>1</v>
      </c>
      <c r="O14" s="5">
        <v>2</v>
      </c>
      <c r="P14" s="6">
        <v>1.0500000000000001E-2</v>
      </c>
      <c r="Q14" s="5">
        <v>5</v>
      </c>
      <c r="R14" s="7">
        <v>2.6200000000000001E-2</v>
      </c>
    </row>
    <row r="15" spans="1:18" x14ac:dyDescent="0.25">
      <c r="A15" s="4" t="s">
        <v>395</v>
      </c>
      <c r="B15" s="5">
        <v>3</v>
      </c>
      <c r="C15" s="5">
        <v>2</v>
      </c>
      <c r="D15" s="5">
        <v>1</v>
      </c>
      <c r="E15" s="6">
        <v>0.66670000000000007</v>
      </c>
      <c r="F15" s="6">
        <v>1.5699999999999999E-2</v>
      </c>
      <c r="G15" s="5">
        <v>3</v>
      </c>
      <c r="H15" s="5">
        <v>2</v>
      </c>
      <c r="I15" s="5">
        <v>1</v>
      </c>
      <c r="J15" s="6">
        <v>0.66669999999999996</v>
      </c>
      <c r="K15" s="5">
        <v>0</v>
      </c>
      <c r="L15" s="5">
        <v>0</v>
      </c>
      <c r="M15" s="5">
        <v>0</v>
      </c>
      <c r="N15" s="6">
        <v>0</v>
      </c>
      <c r="O15" s="5">
        <v>1</v>
      </c>
      <c r="P15" s="6">
        <v>5.1999999999999998E-3</v>
      </c>
      <c r="Q15" s="5">
        <v>4</v>
      </c>
      <c r="R15" s="7">
        <v>2.0899999999999998E-2</v>
      </c>
    </row>
    <row r="16" spans="1:18" x14ac:dyDescent="0.25">
      <c r="A16" s="4" t="s">
        <v>101</v>
      </c>
      <c r="B16" s="5">
        <v>63</v>
      </c>
      <c r="C16" s="5">
        <v>41</v>
      </c>
      <c r="D16" s="5">
        <v>22</v>
      </c>
      <c r="E16" s="6">
        <v>0.65079999999999993</v>
      </c>
      <c r="F16" s="6">
        <v>0.32979999999999998</v>
      </c>
      <c r="G16" s="5">
        <v>33</v>
      </c>
      <c r="H16" s="5">
        <v>23</v>
      </c>
      <c r="I16" s="5">
        <v>10</v>
      </c>
      <c r="J16" s="6">
        <v>0.69699999999999995</v>
      </c>
      <c r="K16" s="5">
        <v>30</v>
      </c>
      <c r="L16" s="5">
        <v>18</v>
      </c>
      <c r="M16" s="5">
        <v>12</v>
      </c>
      <c r="N16" s="6">
        <v>0.6</v>
      </c>
      <c r="O16" s="5">
        <v>87</v>
      </c>
      <c r="P16" s="6">
        <v>0.45550000000000002</v>
      </c>
      <c r="Q16" s="5">
        <v>150</v>
      </c>
      <c r="R16" s="7">
        <v>0.7853</v>
      </c>
    </row>
    <row r="17" spans="1:18" x14ac:dyDescent="0.25">
      <c r="A17" s="4" t="s">
        <v>176</v>
      </c>
      <c r="B17" s="5">
        <v>37</v>
      </c>
      <c r="C17" s="5">
        <v>24</v>
      </c>
      <c r="D17" s="5">
        <v>13</v>
      </c>
      <c r="E17" s="6">
        <v>0.64859999999999995</v>
      </c>
      <c r="F17" s="6">
        <v>0.19370000000000001</v>
      </c>
      <c r="G17" s="5">
        <v>19</v>
      </c>
      <c r="H17" s="5">
        <v>15</v>
      </c>
      <c r="I17" s="5">
        <v>4</v>
      </c>
      <c r="J17" s="6">
        <v>0.78949999999999998</v>
      </c>
      <c r="K17" s="5">
        <v>18</v>
      </c>
      <c r="L17" s="5">
        <v>9</v>
      </c>
      <c r="M17" s="5">
        <v>9</v>
      </c>
      <c r="N17" s="6">
        <v>0.5</v>
      </c>
      <c r="O17" s="5">
        <v>76</v>
      </c>
      <c r="P17" s="6">
        <v>0.39789999999999998</v>
      </c>
      <c r="Q17" s="5">
        <v>113</v>
      </c>
      <c r="R17" s="7">
        <v>0.59160000000000001</v>
      </c>
    </row>
    <row r="18" spans="1:18" x14ac:dyDescent="0.25">
      <c r="A18" s="4" t="s">
        <v>292</v>
      </c>
      <c r="B18" s="5">
        <v>19</v>
      </c>
      <c r="C18" s="5">
        <v>12</v>
      </c>
      <c r="D18" s="5">
        <v>7</v>
      </c>
      <c r="E18" s="6">
        <v>0.63159999999999994</v>
      </c>
      <c r="F18" s="6">
        <v>9.9500000000000005E-2</v>
      </c>
      <c r="G18" s="5">
        <v>8</v>
      </c>
      <c r="H18" s="5">
        <v>7</v>
      </c>
      <c r="I18" s="5">
        <v>1</v>
      </c>
      <c r="J18" s="6">
        <v>0.875</v>
      </c>
      <c r="K18" s="5">
        <v>11</v>
      </c>
      <c r="L18" s="5">
        <v>5</v>
      </c>
      <c r="M18" s="5">
        <v>6</v>
      </c>
      <c r="N18" s="6">
        <v>0.45450000000000002</v>
      </c>
      <c r="O18" s="5">
        <v>62</v>
      </c>
      <c r="P18" s="6">
        <v>0.3246</v>
      </c>
      <c r="Q18" s="5">
        <v>81</v>
      </c>
      <c r="R18" s="7">
        <v>0.42409999999999998</v>
      </c>
    </row>
    <row r="19" spans="1:18" x14ac:dyDescent="0.25">
      <c r="A19" s="4" t="s">
        <v>360</v>
      </c>
      <c r="B19" s="5">
        <v>8</v>
      </c>
      <c r="C19" s="5">
        <v>5</v>
      </c>
      <c r="D19" s="5">
        <v>3</v>
      </c>
      <c r="E19" s="6">
        <v>0.625</v>
      </c>
      <c r="F19" s="6">
        <v>4.19E-2</v>
      </c>
      <c r="G19" s="5">
        <v>4</v>
      </c>
      <c r="H19" s="5">
        <v>3</v>
      </c>
      <c r="I19" s="5">
        <v>1</v>
      </c>
      <c r="J19" s="6">
        <v>0.75</v>
      </c>
      <c r="K19" s="5">
        <v>4</v>
      </c>
      <c r="L19" s="5">
        <v>2</v>
      </c>
      <c r="M19" s="5">
        <v>2</v>
      </c>
      <c r="N19" s="6">
        <v>0.5</v>
      </c>
      <c r="O19" s="5">
        <v>16</v>
      </c>
      <c r="P19" s="6">
        <v>8.3799999999999999E-2</v>
      </c>
      <c r="Q19" s="5">
        <v>24</v>
      </c>
      <c r="R19" s="7">
        <v>0.12570000000000001</v>
      </c>
    </row>
    <row r="20" spans="1:18" x14ac:dyDescent="0.25">
      <c r="A20" s="4" t="s">
        <v>167</v>
      </c>
      <c r="B20" s="5">
        <v>39</v>
      </c>
      <c r="C20" s="5">
        <v>24</v>
      </c>
      <c r="D20" s="5">
        <v>15</v>
      </c>
      <c r="E20" s="6">
        <v>0.61539999999999995</v>
      </c>
      <c r="F20" s="6">
        <v>0.20419999999999999</v>
      </c>
      <c r="G20" s="5">
        <v>22</v>
      </c>
      <c r="H20" s="5">
        <v>14</v>
      </c>
      <c r="I20" s="5">
        <v>8</v>
      </c>
      <c r="J20" s="6">
        <v>0.63639999999999997</v>
      </c>
      <c r="K20" s="5">
        <v>17</v>
      </c>
      <c r="L20" s="5">
        <v>10</v>
      </c>
      <c r="M20" s="5">
        <v>7</v>
      </c>
      <c r="N20" s="6">
        <v>0.58819999999999995</v>
      </c>
      <c r="O20" s="5">
        <v>80</v>
      </c>
      <c r="P20" s="6">
        <v>0.41880000000000001</v>
      </c>
      <c r="Q20" s="5">
        <v>119</v>
      </c>
      <c r="R20" s="7">
        <v>0.623</v>
      </c>
    </row>
    <row r="21" spans="1:18" x14ac:dyDescent="0.25">
      <c r="A21" s="4" t="s">
        <v>304</v>
      </c>
      <c r="B21" s="5">
        <v>18</v>
      </c>
      <c r="C21" s="5">
        <v>11</v>
      </c>
      <c r="D21" s="5">
        <v>7</v>
      </c>
      <c r="E21" s="6">
        <v>0.61109999999999998</v>
      </c>
      <c r="F21" s="6">
        <v>9.4200000000000006E-2</v>
      </c>
      <c r="G21" s="5">
        <v>7</v>
      </c>
      <c r="H21" s="5">
        <v>5</v>
      </c>
      <c r="I21" s="5">
        <v>2</v>
      </c>
      <c r="J21" s="6">
        <v>0.71430000000000005</v>
      </c>
      <c r="K21" s="5">
        <v>11</v>
      </c>
      <c r="L21" s="5">
        <v>6</v>
      </c>
      <c r="M21" s="5">
        <v>5</v>
      </c>
      <c r="N21" s="6">
        <v>0.54549999999999998</v>
      </c>
      <c r="O21" s="5">
        <v>11</v>
      </c>
      <c r="P21" s="6">
        <v>5.7599999999999998E-2</v>
      </c>
      <c r="Q21" s="5">
        <v>29</v>
      </c>
      <c r="R21" s="7">
        <v>0.15179999999999999</v>
      </c>
    </row>
    <row r="22" spans="1:18" x14ac:dyDescent="0.25">
      <c r="A22" s="4" t="s">
        <v>379</v>
      </c>
      <c r="B22" s="5">
        <v>5</v>
      </c>
      <c r="C22" s="5">
        <v>3</v>
      </c>
      <c r="D22" s="5">
        <v>2</v>
      </c>
      <c r="E22" s="6">
        <v>0.6</v>
      </c>
      <c r="F22" s="6">
        <v>2.6200000000000001E-2</v>
      </c>
      <c r="G22" s="5">
        <v>5</v>
      </c>
      <c r="H22" s="5">
        <v>3</v>
      </c>
      <c r="I22" s="5">
        <v>2</v>
      </c>
      <c r="J22" s="6">
        <v>0.6</v>
      </c>
      <c r="K22" s="5">
        <v>0</v>
      </c>
      <c r="L22" s="5">
        <v>0</v>
      </c>
      <c r="M22" s="5">
        <v>0</v>
      </c>
      <c r="N22" s="6">
        <v>0</v>
      </c>
      <c r="O22" s="5">
        <v>3</v>
      </c>
      <c r="P22" s="6">
        <v>1.5699999999999999E-2</v>
      </c>
      <c r="Q22" s="5">
        <v>8</v>
      </c>
      <c r="R22" s="7">
        <v>4.19E-2</v>
      </c>
    </row>
    <row r="23" spans="1:18" x14ac:dyDescent="0.25">
      <c r="A23" s="4" t="s">
        <v>378</v>
      </c>
      <c r="B23" s="5">
        <v>5</v>
      </c>
      <c r="C23" s="5">
        <v>3</v>
      </c>
      <c r="D23" s="5">
        <v>2</v>
      </c>
      <c r="E23" s="6">
        <v>0.6</v>
      </c>
      <c r="F23" s="6">
        <v>2.6200000000000001E-2</v>
      </c>
      <c r="G23" s="5">
        <v>3</v>
      </c>
      <c r="H23" s="5">
        <v>3</v>
      </c>
      <c r="I23" s="5">
        <v>0</v>
      </c>
      <c r="J23" s="6">
        <v>1</v>
      </c>
      <c r="K23" s="5">
        <v>2</v>
      </c>
      <c r="L23" s="5">
        <v>0</v>
      </c>
      <c r="M23" s="5">
        <v>2</v>
      </c>
      <c r="N23" s="6">
        <v>0</v>
      </c>
      <c r="O23" s="5">
        <v>1</v>
      </c>
      <c r="P23" s="6">
        <v>5.1999999999999998E-3</v>
      </c>
      <c r="Q23" s="5">
        <v>6</v>
      </c>
      <c r="R23" s="7">
        <v>3.1399999999999997E-2</v>
      </c>
    </row>
    <row r="24" spans="1:18" x14ac:dyDescent="0.25">
      <c r="A24" s="4" t="s">
        <v>377</v>
      </c>
      <c r="B24" s="5">
        <v>5</v>
      </c>
      <c r="C24" s="5">
        <v>3</v>
      </c>
      <c r="D24" s="5">
        <v>2</v>
      </c>
      <c r="E24" s="6">
        <v>0.6</v>
      </c>
      <c r="F24" s="6">
        <v>2.6200000000000001E-2</v>
      </c>
      <c r="G24" s="5">
        <v>3</v>
      </c>
      <c r="H24" s="5">
        <v>2</v>
      </c>
      <c r="I24" s="5">
        <v>1</v>
      </c>
      <c r="J24" s="6">
        <v>0.66669999999999996</v>
      </c>
      <c r="K24" s="5">
        <v>2</v>
      </c>
      <c r="L24" s="5">
        <v>1</v>
      </c>
      <c r="M24" s="5">
        <v>1</v>
      </c>
      <c r="N24" s="6">
        <v>0.5</v>
      </c>
      <c r="O24" s="5">
        <v>0</v>
      </c>
      <c r="P24" s="6">
        <v>0</v>
      </c>
      <c r="Q24" s="5">
        <v>5</v>
      </c>
      <c r="R24" s="7">
        <v>2.6200000000000001E-2</v>
      </c>
    </row>
    <row r="25" spans="1:18" x14ac:dyDescent="0.25">
      <c r="A25" s="4" t="s">
        <v>62</v>
      </c>
      <c r="B25" s="5">
        <v>74</v>
      </c>
      <c r="C25" s="5">
        <v>44</v>
      </c>
      <c r="D25" s="5">
        <v>30</v>
      </c>
      <c r="E25" s="6">
        <v>0.59460000000000002</v>
      </c>
      <c r="F25" s="6">
        <v>0.38740000000000002</v>
      </c>
      <c r="G25" s="5">
        <v>34</v>
      </c>
      <c r="H25" s="5">
        <v>23</v>
      </c>
      <c r="I25" s="5">
        <v>11</v>
      </c>
      <c r="J25" s="6">
        <v>0.67649999999999999</v>
      </c>
      <c r="K25" s="5">
        <v>40</v>
      </c>
      <c r="L25" s="5">
        <v>21</v>
      </c>
      <c r="M25" s="5">
        <v>19</v>
      </c>
      <c r="N25" s="6">
        <v>0.52500000000000002</v>
      </c>
      <c r="O25" s="5">
        <v>90</v>
      </c>
      <c r="P25" s="6">
        <v>0.47120000000000001</v>
      </c>
      <c r="Q25" s="5">
        <v>164</v>
      </c>
      <c r="R25" s="7">
        <v>0.85860000000000003</v>
      </c>
    </row>
    <row r="26" spans="1:18" x14ac:dyDescent="0.25">
      <c r="A26" s="4" t="s">
        <v>46</v>
      </c>
      <c r="B26" s="5">
        <v>81</v>
      </c>
      <c r="C26" s="5">
        <v>48</v>
      </c>
      <c r="D26" s="5">
        <v>33</v>
      </c>
      <c r="E26" s="6">
        <v>0.59260000000000002</v>
      </c>
      <c r="F26" s="6">
        <v>0.42409999999999998</v>
      </c>
      <c r="G26" s="5">
        <v>37</v>
      </c>
      <c r="H26" s="5">
        <v>26</v>
      </c>
      <c r="I26" s="5">
        <v>11</v>
      </c>
      <c r="J26" s="6">
        <v>0.70269999999999999</v>
      </c>
      <c r="K26" s="5">
        <v>44</v>
      </c>
      <c r="L26" s="5">
        <v>22</v>
      </c>
      <c r="M26" s="5">
        <v>22</v>
      </c>
      <c r="N26" s="6">
        <v>0.5</v>
      </c>
      <c r="O26" s="5">
        <v>44</v>
      </c>
      <c r="P26" s="6">
        <v>0.23039999999999999</v>
      </c>
      <c r="Q26" s="5">
        <v>125</v>
      </c>
      <c r="R26" s="7">
        <v>0.65449999999999997</v>
      </c>
    </row>
    <row r="27" spans="1:18" x14ac:dyDescent="0.25">
      <c r="A27" s="4" t="s">
        <v>339</v>
      </c>
      <c r="B27" s="5">
        <v>12</v>
      </c>
      <c r="C27" s="5">
        <v>7</v>
      </c>
      <c r="D27" s="5">
        <v>5</v>
      </c>
      <c r="E27" s="6">
        <v>0.58329999999999993</v>
      </c>
      <c r="F27" s="6">
        <v>6.2799999999999995E-2</v>
      </c>
      <c r="G27" s="5">
        <v>8</v>
      </c>
      <c r="H27" s="5">
        <v>4</v>
      </c>
      <c r="I27" s="5">
        <v>4</v>
      </c>
      <c r="J27" s="6">
        <v>0.5</v>
      </c>
      <c r="K27" s="5">
        <v>4</v>
      </c>
      <c r="L27" s="5">
        <v>3</v>
      </c>
      <c r="M27" s="5">
        <v>1</v>
      </c>
      <c r="N27" s="6">
        <v>0.75</v>
      </c>
      <c r="O27" s="5">
        <v>1</v>
      </c>
      <c r="P27" s="6">
        <v>5.1999999999999998E-3</v>
      </c>
      <c r="Q27" s="5">
        <v>13</v>
      </c>
      <c r="R27" s="7">
        <v>6.8099999999999994E-2</v>
      </c>
    </row>
    <row r="28" spans="1:18" x14ac:dyDescent="0.25">
      <c r="A28" s="4" t="s">
        <v>366</v>
      </c>
      <c r="B28" s="5">
        <v>7</v>
      </c>
      <c r="C28" s="5">
        <v>4</v>
      </c>
      <c r="D28" s="5">
        <v>3</v>
      </c>
      <c r="E28" s="6">
        <v>0.57140000000000002</v>
      </c>
      <c r="F28" s="6">
        <v>3.6600000000000001E-2</v>
      </c>
      <c r="G28" s="5">
        <v>3</v>
      </c>
      <c r="H28" s="5">
        <v>2</v>
      </c>
      <c r="I28" s="5">
        <v>1</v>
      </c>
      <c r="J28" s="6">
        <v>0.66669999999999996</v>
      </c>
      <c r="K28" s="5">
        <v>4</v>
      </c>
      <c r="L28" s="5">
        <v>2</v>
      </c>
      <c r="M28" s="5">
        <v>2</v>
      </c>
      <c r="N28" s="6">
        <v>0.5</v>
      </c>
      <c r="O28" s="5">
        <v>54</v>
      </c>
      <c r="P28" s="6">
        <v>0.28270000000000001</v>
      </c>
      <c r="Q28" s="5">
        <v>61</v>
      </c>
      <c r="R28" s="7">
        <v>0.31940000000000002</v>
      </c>
    </row>
    <row r="29" spans="1:18" x14ac:dyDescent="0.25">
      <c r="A29" s="4" t="s">
        <v>325</v>
      </c>
      <c r="B29" s="5">
        <v>14</v>
      </c>
      <c r="C29" s="5">
        <v>8</v>
      </c>
      <c r="D29" s="5">
        <v>6</v>
      </c>
      <c r="E29" s="6">
        <v>0.57140000000000002</v>
      </c>
      <c r="F29" s="6">
        <v>7.3300000000000004E-2</v>
      </c>
      <c r="G29" s="5">
        <v>9</v>
      </c>
      <c r="H29" s="5">
        <v>6</v>
      </c>
      <c r="I29" s="5">
        <v>3</v>
      </c>
      <c r="J29" s="6">
        <v>0.66669999999999996</v>
      </c>
      <c r="K29" s="5">
        <v>5</v>
      </c>
      <c r="L29" s="5">
        <v>2</v>
      </c>
      <c r="M29" s="5">
        <v>3</v>
      </c>
      <c r="N29" s="6">
        <v>0.4</v>
      </c>
      <c r="O29" s="5">
        <v>24</v>
      </c>
      <c r="P29" s="6">
        <v>0.12570000000000001</v>
      </c>
      <c r="Q29" s="5">
        <v>38</v>
      </c>
      <c r="R29" s="7">
        <v>0.19900000000000001</v>
      </c>
    </row>
    <row r="30" spans="1:18" x14ac:dyDescent="0.25">
      <c r="A30" s="4" t="s">
        <v>364</v>
      </c>
      <c r="B30" s="5">
        <v>7</v>
      </c>
      <c r="C30" s="5">
        <v>4</v>
      </c>
      <c r="D30" s="5">
        <v>3</v>
      </c>
      <c r="E30" s="6">
        <v>0.57140000000000002</v>
      </c>
      <c r="F30" s="6">
        <v>3.6600000000000001E-2</v>
      </c>
      <c r="G30" s="5">
        <v>3</v>
      </c>
      <c r="H30" s="5">
        <v>2</v>
      </c>
      <c r="I30" s="5">
        <v>1</v>
      </c>
      <c r="J30" s="6">
        <v>0.66669999999999996</v>
      </c>
      <c r="K30" s="5">
        <v>4</v>
      </c>
      <c r="L30" s="5">
        <v>2</v>
      </c>
      <c r="M30" s="5">
        <v>2</v>
      </c>
      <c r="N30" s="6">
        <v>0.5</v>
      </c>
      <c r="O30" s="5">
        <v>9</v>
      </c>
      <c r="P30" s="6">
        <v>4.7100000000000003E-2</v>
      </c>
      <c r="Q30" s="5">
        <v>16</v>
      </c>
      <c r="R30" s="7">
        <v>8.3799999999999999E-2</v>
      </c>
    </row>
    <row r="31" spans="1:18" x14ac:dyDescent="0.25">
      <c r="A31" s="4" t="s">
        <v>186</v>
      </c>
      <c r="B31" s="5">
        <v>37</v>
      </c>
      <c r="C31" s="5">
        <v>21</v>
      </c>
      <c r="D31" s="5">
        <v>16</v>
      </c>
      <c r="E31" s="6">
        <v>0.56759999999999999</v>
      </c>
      <c r="F31" s="6">
        <v>0.19370000000000001</v>
      </c>
      <c r="G31" s="5">
        <v>24</v>
      </c>
      <c r="H31" s="5">
        <v>15</v>
      </c>
      <c r="I31" s="5">
        <v>9</v>
      </c>
      <c r="J31" s="6">
        <v>0.625</v>
      </c>
      <c r="K31" s="5">
        <v>13</v>
      </c>
      <c r="L31" s="5">
        <v>6</v>
      </c>
      <c r="M31" s="5">
        <v>7</v>
      </c>
      <c r="N31" s="6">
        <v>0.46150000000000002</v>
      </c>
      <c r="O31" s="5">
        <v>65</v>
      </c>
      <c r="P31" s="6">
        <v>0.34029999999999999</v>
      </c>
      <c r="Q31" s="5">
        <v>102</v>
      </c>
      <c r="R31" s="7">
        <v>0.53400000000000003</v>
      </c>
    </row>
    <row r="32" spans="1:18" x14ac:dyDescent="0.25">
      <c r="A32" s="4" t="s">
        <v>313</v>
      </c>
      <c r="B32" s="5">
        <v>16</v>
      </c>
      <c r="C32" s="5">
        <v>9</v>
      </c>
      <c r="D32" s="5">
        <v>7</v>
      </c>
      <c r="E32" s="6">
        <v>0.5625</v>
      </c>
      <c r="F32" s="6">
        <v>8.3799999999999999E-2</v>
      </c>
      <c r="G32" s="5">
        <v>11</v>
      </c>
      <c r="H32" s="5">
        <v>5</v>
      </c>
      <c r="I32" s="5">
        <v>6</v>
      </c>
      <c r="J32" s="6">
        <v>0.45450000000000002</v>
      </c>
      <c r="K32" s="5">
        <v>5</v>
      </c>
      <c r="L32" s="5">
        <v>4</v>
      </c>
      <c r="M32" s="5">
        <v>1</v>
      </c>
      <c r="N32" s="6">
        <v>0.8</v>
      </c>
      <c r="O32" s="5">
        <v>16</v>
      </c>
      <c r="P32" s="6">
        <v>8.3799999999999999E-2</v>
      </c>
      <c r="Q32" s="5">
        <v>32</v>
      </c>
      <c r="R32" s="7">
        <v>0.16750000000000001</v>
      </c>
    </row>
    <row r="33" spans="1:18" x14ac:dyDescent="0.25">
      <c r="A33" s="4" t="s">
        <v>310</v>
      </c>
      <c r="B33" s="5">
        <v>16</v>
      </c>
      <c r="C33" s="5">
        <v>9</v>
      </c>
      <c r="D33" s="5">
        <v>7</v>
      </c>
      <c r="E33" s="6">
        <v>0.5625</v>
      </c>
      <c r="F33" s="6">
        <v>8.3799999999999999E-2</v>
      </c>
      <c r="G33" s="5">
        <v>5</v>
      </c>
      <c r="H33" s="5">
        <v>4</v>
      </c>
      <c r="I33" s="5">
        <v>1</v>
      </c>
      <c r="J33" s="6">
        <v>0.8</v>
      </c>
      <c r="K33" s="5">
        <v>11</v>
      </c>
      <c r="L33" s="5">
        <v>5</v>
      </c>
      <c r="M33" s="5">
        <v>6</v>
      </c>
      <c r="N33" s="6">
        <v>0.45450000000000002</v>
      </c>
      <c r="O33" s="5">
        <v>14</v>
      </c>
      <c r="P33" s="6">
        <v>7.3300000000000004E-2</v>
      </c>
      <c r="Q33" s="5">
        <v>30</v>
      </c>
      <c r="R33" s="7">
        <v>0.15709999999999999</v>
      </c>
    </row>
    <row r="34" spans="1:18" x14ac:dyDescent="0.25">
      <c r="A34" s="4" t="s">
        <v>158</v>
      </c>
      <c r="B34" s="5">
        <v>40</v>
      </c>
      <c r="C34" s="5">
        <v>22</v>
      </c>
      <c r="D34" s="5">
        <v>18</v>
      </c>
      <c r="E34" s="6">
        <v>0.55000000000000004</v>
      </c>
      <c r="F34" s="6">
        <v>0.2094</v>
      </c>
      <c r="G34" s="5">
        <v>21</v>
      </c>
      <c r="H34" s="5">
        <v>14</v>
      </c>
      <c r="I34" s="5">
        <v>7</v>
      </c>
      <c r="J34" s="6">
        <v>0.66669999999999996</v>
      </c>
      <c r="K34" s="5">
        <v>19</v>
      </c>
      <c r="L34" s="5">
        <v>8</v>
      </c>
      <c r="M34" s="5">
        <v>11</v>
      </c>
      <c r="N34" s="6">
        <v>0.42109999999999997</v>
      </c>
      <c r="O34" s="5">
        <v>25</v>
      </c>
      <c r="P34" s="6">
        <v>0.13089999999999999</v>
      </c>
      <c r="Q34" s="5">
        <v>65</v>
      </c>
      <c r="R34" s="7">
        <v>0.34029999999999999</v>
      </c>
    </row>
    <row r="35" spans="1:18" x14ac:dyDescent="0.25">
      <c r="A35" s="4" t="s">
        <v>225</v>
      </c>
      <c r="B35" s="5">
        <v>31</v>
      </c>
      <c r="C35" s="5">
        <v>17</v>
      </c>
      <c r="D35" s="5">
        <v>14</v>
      </c>
      <c r="E35" s="6">
        <v>0.5484</v>
      </c>
      <c r="F35" s="6">
        <v>0.1623</v>
      </c>
      <c r="G35" s="5">
        <v>16</v>
      </c>
      <c r="H35" s="5">
        <v>7</v>
      </c>
      <c r="I35" s="5">
        <v>9</v>
      </c>
      <c r="J35" s="6">
        <v>0.4375</v>
      </c>
      <c r="K35" s="5">
        <v>15</v>
      </c>
      <c r="L35" s="5">
        <v>10</v>
      </c>
      <c r="M35" s="5">
        <v>5</v>
      </c>
      <c r="N35" s="6">
        <v>0.66669999999999996</v>
      </c>
      <c r="O35" s="5">
        <v>35</v>
      </c>
      <c r="P35" s="6">
        <v>0.1832</v>
      </c>
      <c r="Q35" s="5">
        <v>66</v>
      </c>
      <c r="R35" s="7">
        <v>0.34549999999999997</v>
      </c>
    </row>
    <row r="36" spans="1:18" x14ac:dyDescent="0.25">
      <c r="A36" s="4" t="s">
        <v>270</v>
      </c>
      <c r="B36" s="5">
        <v>24</v>
      </c>
      <c r="C36" s="5">
        <v>13</v>
      </c>
      <c r="D36" s="5">
        <v>11</v>
      </c>
      <c r="E36" s="6">
        <v>0.54170000000000007</v>
      </c>
      <c r="F36" s="6">
        <v>0.12570000000000001</v>
      </c>
      <c r="G36" s="5">
        <v>16</v>
      </c>
      <c r="H36" s="5">
        <v>9</v>
      </c>
      <c r="I36" s="5">
        <v>7</v>
      </c>
      <c r="J36" s="6">
        <v>0.5625</v>
      </c>
      <c r="K36" s="5">
        <v>8</v>
      </c>
      <c r="L36" s="5">
        <v>4</v>
      </c>
      <c r="M36" s="5">
        <v>4</v>
      </c>
      <c r="N36" s="6">
        <v>0.5</v>
      </c>
      <c r="O36" s="5">
        <v>65</v>
      </c>
      <c r="P36" s="6">
        <v>0.34029999999999999</v>
      </c>
      <c r="Q36" s="5">
        <v>89</v>
      </c>
      <c r="R36" s="7">
        <v>0.46600000000000003</v>
      </c>
    </row>
    <row r="37" spans="1:18" x14ac:dyDescent="0.25">
      <c r="A37" s="4" t="s">
        <v>114</v>
      </c>
      <c r="B37" s="5">
        <v>63</v>
      </c>
      <c r="C37" s="5">
        <v>34</v>
      </c>
      <c r="D37" s="5">
        <v>29</v>
      </c>
      <c r="E37" s="6">
        <v>0.53969999999999996</v>
      </c>
      <c r="F37" s="6">
        <v>0.32979999999999998</v>
      </c>
      <c r="G37" s="5">
        <v>31</v>
      </c>
      <c r="H37" s="5">
        <v>17</v>
      </c>
      <c r="I37" s="5">
        <v>14</v>
      </c>
      <c r="J37" s="6">
        <v>0.5484</v>
      </c>
      <c r="K37" s="5">
        <v>32</v>
      </c>
      <c r="L37" s="5">
        <v>17</v>
      </c>
      <c r="M37" s="5">
        <v>15</v>
      </c>
      <c r="N37" s="6">
        <v>0.53129999999999999</v>
      </c>
      <c r="O37" s="5">
        <v>86</v>
      </c>
      <c r="P37" s="6">
        <v>0.45029999999999998</v>
      </c>
      <c r="Q37" s="5">
        <v>149</v>
      </c>
      <c r="R37" s="7">
        <v>0.78010000000000002</v>
      </c>
    </row>
    <row r="38" spans="1:18" x14ac:dyDescent="0.25">
      <c r="A38" s="4" t="s">
        <v>253</v>
      </c>
      <c r="B38" s="5">
        <v>26</v>
      </c>
      <c r="C38" s="5">
        <v>14</v>
      </c>
      <c r="D38" s="5">
        <v>12</v>
      </c>
      <c r="E38" s="6">
        <v>0.53849999999999998</v>
      </c>
      <c r="F38" s="6">
        <v>0.1361</v>
      </c>
      <c r="G38" s="5">
        <v>13</v>
      </c>
      <c r="H38" s="5">
        <v>7</v>
      </c>
      <c r="I38" s="5">
        <v>6</v>
      </c>
      <c r="J38" s="6">
        <v>0.53849999999999998</v>
      </c>
      <c r="K38" s="5">
        <v>13</v>
      </c>
      <c r="L38" s="5">
        <v>7</v>
      </c>
      <c r="M38" s="5">
        <v>6</v>
      </c>
      <c r="N38" s="6">
        <v>0.53849999999999998</v>
      </c>
      <c r="O38" s="5">
        <v>86</v>
      </c>
      <c r="P38" s="6">
        <v>0.45029999999999998</v>
      </c>
      <c r="Q38" s="5">
        <v>112</v>
      </c>
      <c r="R38" s="7">
        <v>0.58640000000000003</v>
      </c>
    </row>
    <row r="39" spans="1:18" x14ac:dyDescent="0.25">
      <c r="A39" s="4" t="s">
        <v>231</v>
      </c>
      <c r="B39" s="5">
        <v>30</v>
      </c>
      <c r="C39" s="5">
        <v>16</v>
      </c>
      <c r="D39" s="5">
        <v>14</v>
      </c>
      <c r="E39" s="6">
        <v>0.5333</v>
      </c>
      <c r="F39" s="6">
        <v>0.15709999999999999</v>
      </c>
      <c r="G39" s="5">
        <v>11</v>
      </c>
      <c r="H39" s="5">
        <v>6</v>
      </c>
      <c r="I39" s="5">
        <v>5</v>
      </c>
      <c r="J39" s="6">
        <v>0.54549999999999998</v>
      </c>
      <c r="K39" s="5">
        <v>19</v>
      </c>
      <c r="L39" s="5">
        <v>10</v>
      </c>
      <c r="M39" s="5">
        <v>9</v>
      </c>
      <c r="N39" s="6">
        <v>0.52629999999999999</v>
      </c>
      <c r="O39" s="5">
        <v>15</v>
      </c>
      <c r="P39" s="6">
        <v>7.85E-2</v>
      </c>
      <c r="Q39" s="5">
        <v>45</v>
      </c>
      <c r="R39" s="7">
        <v>0.2356</v>
      </c>
    </row>
    <row r="40" spans="1:18" x14ac:dyDescent="0.25">
      <c r="A40" s="4" t="s">
        <v>320</v>
      </c>
      <c r="B40" s="5">
        <v>15</v>
      </c>
      <c r="C40" s="5">
        <v>8</v>
      </c>
      <c r="D40" s="5">
        <v>7</v>
      </c>
      <c r="E40" s="6">
        <v>0.5333</v>
      </c>
      <c r="F40" s="6">
        <v>7.85E-2</v>
      </c>
      <c r="G40" s="5">
        <v>7</v>
      </c>
      <c r="H40" s="5">
        <v>3</v>
      </c>
      <c r="I40" s="5">
        <v>4</v>
      </c>
      <c r="J40" s="6">
        <v>0.42859999999999998</v>
      </c>
      <c r="K40" s="5">
        <v>8</v>
      </c>
      <c r="L40" s="5">
        <v>5</v>
      </c>
      <c r="M40" s="5">
        <v>3</v>
      </c>
      <c r="N40" s="6">
        <v>0.625</v>
      </c>
      <c r="O40" s="5">
        <v>23</v>
      </c>
      <c r="P40" s="6">
        <v>0.12039999999999999</v>
      </c>
      <c r="Q40" s="5">
        <v>38</v>
      </c>
      <c r="R40" s="7">
        <v>0.19900000000000001</v>
      </c>
    </row>
    <row r="41" spans="1:18" x14ac:dyDescent="0.25">
      <c r="A41" s="4" t="s">
        <v>214</v>
      </c>
      <c r="B41" s="5">
        <v>32</v>
      </c>
      <c r="C41" s="5">
        <v>17</v>
      </c>
      <c r="D41" s="5">
        <v>15</v>
      </c>
      <c r="E41" s="6">
        <v>0.53129999999999999</v>
      </c>
      <c r="F41" s="6">
        <v>0.16750000000000001</v>
      </c>
      <c r="G41" s="5">
        <v>15</v>
      </c>
      <c r="H41" s="5">
        <v>8</v>
      </c>
      <c r="I41" s="5">
        <v>7</v>
      </c>
      <c r="J41" s="6">
        <v>0.5333</v>
      </c>
      <c r="K41" s="5">
        <v>17</v>
      </c>
      <c r="L41" s="5">
        <v>9</v>
      </c>
      <c r="M41" s="5">
        <v>8</v>
      </c>
      <c r="N41" s="6">
        <v>0.52939999999999998</v>
      </c>
      <c r="O41" s="5">
        <v>40</v>
      </c>
      <c r="P41" s="6">
        <v>0.2094</v>
      </c>
      <c r="Q41" s="5">
        <v>72</v>
      </c>
      <c r="R41" s="7">
        <v>0.377</v>
      </c>
    </row>
    <row r="42" spans="1:18" x14ac:dyDescent="0.25">
      <c r="A42" s="4" t="s">
        <v>275</v>
      </c>
      <c r="B42" s="5">
        <v>23</v>
      </c>
      <c r="C42" s="5">
        <v>12</v>
      </c>
      <c r="D42" s="5">
        <v>11</v>
      </c>
      <c r="E42" s="6">
        <v>0.52170000000000005</v>
      </c>
      <c r="F42" s="6">
        <v>0.12039999999999999</v>
      </c>
      <c r="G42" s="5">
        <v>9</v>
      </c>
      <c r="H42" s="5">
        <v>4</v>
      </c>
      <c r="I42" s="5">
        <v>5</v>
      </c>
      <c r="J42" s="6">
        <v>0.44440000000000002</v>
      </c>
      <c r="K42" s="5">
        <v>14</v>
      </c>
      <c r="L42" s="5">
        <v>8</v>
      </c>
      <c r="M42" s="5">
        <v>6</v>
      </c>
      <c r="N42" s="6">
        <v>0.57140000000000002</v>
      </c>
      <c r="O42" s="5">
        <v>89</v>
      </c>
      <c r="P42" s="6">
        <v>0.46600000000000003</v>
      </c>
      <c r="Q42" s="5">
        <v>112</v>
      </c>
      <c r="R42" s="7">
        <v>0.58640000000000003</v>
      </c>
    </row>
    <row r="43" spans="1:18" x14ac:dyDescent="0.25">
      <c r="A43" s="4" t="s">
        <v>91</v>
      </c>
      <c r="B43" s="5">
        <v>73</v>
      </c>
      <c r="C43" s="5">
        <v>38</v>
      </c>
      <c r="D43" s="5">
        <v>35</v>
      </c>
      <c r="E43" s="6">
        <v>0.52049999999999996</v>
      </c>
      <c r="F43" s="6">
        <v>0.38219999999999998</v>
      </c>
      <c r="G43" s="5">
        <v>40</v>
      </c>
      <c r="H43" s="5">
        <v>23</v>
      </c>
      <c r="I43" s="5">
        <v>17</v>
      </c>
      <c r="J43" s="6">
        <v>0.57499999999999996</v>
      </c>
      <c r="K43" s="5">
        <v>33</v>
      </c>
      <c r="L43" s="5">
        <v>15</v>
      </c>
      <c r="M43" s="5">
        <v>18</v>
      </c>
      <c r="N43" s="6">
        <v>0.45450000000000002</v>
      </c>
      <c r="O43" s="5">
        <v>94</v>
      </c>
      <c r="P43" s="6">
        <v>0.49209999999999998</v>
      </c>
      <c r="Q43" s="5">
        <v>167</v>
      </c>
      <c r="R43" s="7">
        <v>0.87429999999999997</v>
      </c>
    </row>
    <row r="44" spans="1:18" x14ac:dyDescent="0.25">
      <c r="A44" s="4" t="s">
        <v>29</v>
      </c>
      <c r="B44" s="5">
        <v>93</v>
      </c>
      <c r="C44" s="5">
        <v>47</v>
      </c>
      <c r="D44" s="5">
        <v>46</v>
      </c>
      <c r="E44" s="6">
        <v>0.50539999999999996</v>
      </c>
      <c r="F44" s="6">
        <v>0.4869</v>
      </c>
      <c r="G44" s="5">
        <v>40</v>
      </c>
      <c r="H44" s="5">
        <v>23</v>
      </c>
      <c r="I44" s="5">
        <v>17</v>
      </c>
      <c r="J44" s="6">
        <v>0.57499999999999996</v>
      </c>
      <c r="K44" s="5">
        <v>53</v>
      </c>
      <c r="L44" s="5">
        <v>24</v>
      </c>
      <c r="M44" s="5">
        <v>29</v>
      </c>
      <c r="N44" s="6">
        <v>0.45279999999999998</v>
      </c>
      <c r="O44" s="5">
        <v>29</v>
      </c>
      <c r="P44" s="6">
        <v>0.15179999999999999</v>
      </c>
      <c r="Q44" s="5">
        <v>122</v>
      </c>
      <c r="R44" s="7">
        <v>0.63870000000000005</v>
      </c>
    </row>
    <row r="45" spans="1:18" x14ac:dyDescent="0.25">
      <c r="A45" s="4" t="s">
        <v>237</v>
      </c>
      <c r="B45" s="5">
        <v>30</v>
      </c>
      <c r="C45" s="5">
        <v>15</v>
      </c>
      <c r="D45" s="5">
        <v>15</v>
      </c>
      <c r="E45" s="6">
        <v>0.5</v>
      </c>
      <c r="F45" s="6">
        <v>0.15709999999999999</v>
      </c>
      <c r="G45" s="5">
        <v>15</v>
      </c>
      <c r="H45" s="5">
        <v>9</v>
      </c>
      <c r="I45" s="5">
        <v>6</v>
      </c>
      <c r="J45" s="6">
        <v>0.6</v>
      </c>
      <c r="K45" s="5">
        <v>15</v>
      </c>
      <c r="L45" s="5">
        <v>6</v>
      </c>
      <c r="M45" s="5">
        <v>9</v>
      </c>
      <c r="N45" s="6">
        <v>0.4</v>
      </c>
      <c r="O45" s="5">
        <v>16</v>
      </c>
      <c r="P45" s="6">
        <v>8.3799999999999999E-2</v>
      </c>
      <c r="Q45" s="5">
        <v>46</v>
      </c>
      <c r="R45" s="7">
        <v>0.24079999999999999</v>
      </c>
    </row>
    <row r="46" spans="1:18" x14ac:dyDescent="0.25">
      <c r="A46" s="4" t="s">
        <v>342</v>
      </c>
      <c r="B46" s="5">
        <v>12</v>
      </c>
      <c r="C46" s="5">
        <v>6</v>
      </c>
      <c r="D46" s="5">
        <v>6</v>
      </c>
      <c r="E46" s="6">
        <v>0.5</v>
      </c>
      <c r="F46" s="6">
        <v>6.2799999999999995E-2</v>
      </c>
      <c r="G46" s="5">
        <v>7</v>
      </c>
      <c r="H46" s="5">
        <v>5</v>
      </c>
      <c r="I46" s="5">
        <v>2</v>
      </c>
      <c r="J46" s="6">
        <v>0.71430000000000005</v>
      </c>
      <c r="K46" s="5">
        <v>5</v>
      </c>
      <c r="L46" s="5">
        <v>1</v>
      </c>
      <c r="M46" s="5">
        <v>4</v>
      </c>
      <c r="N46" s="6">
        <v>0.2</v>
      </c>
      <c r="O46" s="5">
        <v>16</v>
      </c>
      <c r="P46" s="6">
        <v>8.3799999999999999E-2</v>
      </c>
      <c r="Q46" s="5">
        <v>28</v>
      </c>
      <c r="R46" s="7">
        <v>0.14660000000000001</v>
      </c>
    </row>
    <row r="47" spans="1:18" x14ac:dyDescent="0.25">
      <c r="A47" s="4" t="s">
        <v>389</v>
      </c>
      <c r="B47" s="5">
        <v>4</v>
      </c>
      <c r="C47" s="5">
        <v>2</v>
      </c>
      <c r="D47" s="5">
        <v>2</v>
      </c>
      <c r="E47" s="6">
        <v>0.5</v>
      </c>
      <c r="F47" s="6">
        <v>2.0899999999999998E-2</v>
      </c>
      <c r="G47" s="5">
        <v>2</v>
      </c>
      <c r="H47" s="5">
        <v>0</v>
      </c>
      <c r="I47" s="5">
        <v>2</v>
      </c>
      <c r="J47" s="6">
        <v>0</v>
      </c>
      <c r="K47" s="5">
        <v>2</v>
      </c>
      <c r="L47" s="5">
        <v>2</v>
      </c>
      <c r="M47" s="5">
        <v>0</v>
      </c>
      <c r="N47" s="6">
        <v>1</v>
      </c>
      <c r="O47" s="5">
        <v>13</v>
      </c>
      <c r="P47" s="6">
        <v>6.8099999999999994E-2</v>
      </c>
      <c r="Q47" s="5">
        <v>17</v>
      </c>
      <c r="R47" s="7">
        <v>8.8999999999999996E-2</v>
      </c>
    </row>
    <row r="48" spans="1:18" x14ac:dyDescent="0.25">
      <c r="A48" s="4" t="s">
        <v>372</v>
      </c>
      <c r="B48" s="5">
        <v>6</v>
      </c>
      <c r="C48" s="5">
        <v>3</v>
      </c>
      <c r="D48" s="5">
        <v>3</v>
      </c>
      <c r="E48" s="6">
        <v>0.5</v>
      </c>
      <c r="F48" s="6">
        <v>3.1399999999999997E-2</v>
      </c>
      <c r="G48" s="5">
        <v>5</v>
      </c>
      <c r="H48" s="5">
        <v>3</v>
      </c>
      <c r="I48" s="5">
        <v>2</v>
      </c>
      <c r="J48" s="6">
        <v>0.6</v>
      </c>
      <c r="K48" s="5">
        <v>1</v>
      </c>
      <c r="L48" s="5">
        <v>0</v>
      </c>
      <c r="M48" s="5">
        <v>1</v>
      </c>
      <c r="N48" s="6">
        <v>0</v>
      </c>
      <c r="O48" s="5">
        <v>1</v>
      </c>
      <c r="P48" s="6">
        <v>5.1999999999999998E-3</v>
      </c>
      <c r="Q48" s="5">
        <v>7</v>
      </c>
      <c r="R48" s="7">
        <v>3.6600000000000001E-2</v>
      </c>
    </row>
    <row r="49" spans="1:18" x14ac:dyDescent="0.25">
      <c r="A49" s="4" t="s">
        <v>388</v>
      </c>
      <c r="B49" s="5">
        <v>4</v>
      </c>
      <c r="C49" s="5">
        <v>2</v>
      </c>
      <c r="D49" s="5">
        <v>2</v>
      </c>
      <c r="E49" s="6">
        <v>0.5</v>
      </c>
      <c r="F49" s="6">
        <v>2.0899999999999998E-2</v>
      </c>
      <c r="G49" s="5">
        <v>2</v>
      </c>
      <c r="H49" s="5">
        <v>1</v>
      </c>
      <c r="I49" s="5">
        <v>1</v>
      </c>
      <c r="J49" s="6">
        <v>0.5</v>
      </c>
      <c r="K49" s="5">
        <v>2</v>
      </c>
      <c r="L49" s="5">
        <v>1</v>
      </c>
      <c r="M49" s="5">
        <v>1</v>
      </c>
      <c r="N49" s="6">
        <v>0.5</v>
      </c>
      <c r="O49" s="5">
        <v>3</v>
      </c>
      <c r="P49" s="6">
        <v>1.5699999999999999E-2</v>
      </c>
      <c r="Q49" s="5">
        <v>7</v>
      </c>
      <c r="R49" s="7">
        <v>3.6600000000000001E-2</v>
      </c>
    </row>
    <row r="50" spans="1:18" x14ac:dyDescent="0.25">
      <c r="A50" s="4" t="s">
        <v>373</v>
      </c>
      <c r="B50" s="5">
        <v>6</v>
      </c>
      <c r="C50" s="5">
        <v>3</v>
      </c>
      <c r="D50" s="5">
        <v>3</v>
      </c>
      <c r="E50" s="6">
        <v>0.5</v>
      </c>
      <c r="F50" s="6">
        <v>3.1399999999999997E-2</v>
      </c>
      <c r="G50" s="5">
        <v>4</v>
      </c>
      <c r="H50" s="5">
        <v>3</v>
      </c>
      <c r="I50" s="5">
        <v>1</v>
      </c>
      <c r="J50" s="6">
        <v>0.75</v>
      </c>
      <c r="K50" s="5">
        <v>2</v>
      </c>
      <c r="L50" s="5">
        <v>0</v>
      </c>
      <c r="M50" s="5">
        <v>2</v>
      </c>
      <c r="N50" s="6">
        <v>0</v>
      </c>
      <c r="O50" s="5">
        <v>0</v>
      </c>
      <c r="P50" s="6">
        <v>0</v>
      </c>
      <c r="Q50" s="5">
        <v>6</v>
      </c>
      <c r="R50" s="7">
        <v>3.1399999999999997E-2</v>
      </c>
    </row>
    <row r="51" spans="1:18" x14ac:dyDescent="0.25">
      <c r="A51" s="4" t="s">
        <v>387</v>
      </c>
      <c r="B51" s="5">
        <v>4</v>
      </c>
      <c r="C51" s="5">
        <v>2</v>
      </c>
      <c r="D51" s="5">
        <v>2</v>
      </c>
      <c r="E51" s="6">
        <v>0.5</v>
      </c>
      <c r="F51" s="6">
        <v>2.0899999999999998E-2</v>
      </c>
      <c r="G51" s="5">
        <v>2</v>
      </c>
      <c r="H51" s="5">
        <v>2</v>
      </c>
      <c r="I51" s="5">
        <v>0</v>
      </c>
      <c r="J51" s="6">
        <v>1</v>
      </c>
      <c r="K51" s="5">
        <v>2</v>
      </c>
      <c r="L51" s="5">
        <v>0</v>
      </c>
      <c r="M51" s="5">
        <v>2</v>
      </c>
      <c r="N51" s="6">
        <v>0</v>
      </c>
      <c r="O51" s="5">
        <v>0</v>
      </c>
      <c r="P51" s="6">
        <v>0</v>
      </c>
      <c r="Q51" s="5">
        <v>4</v>
      </c>
      <c r="R51" s="7">
        <v>2.0899999999999998E-2</v>
      </c>
    </row>
    <row r="52" spans="1:18" x14ac:dyDescent="0.25">
      <c r="A52" s="4" t="s">
        <v>401</v>
      </c>
      <c r="B52" s="5">
        <v>2</v>
      </c>
      <c r="C52" s="5">
        <v>1</v>
      </c>
      <c r="D52" s="5">
        <v>1</v>
      </c>
      <c r="E52" s="6">
        <v>0.5</v>
      </c>
      <c r="F52" s="6">
        <v>1.0500000000000001E-2</v>
      </c>
      <c r="G52" s="5">
        <v>0</v>
      </c>
      <c r="H52" s="5">
        <v>0</v>
      </c>
      <c r="I52" s="5">
        <v>0</v>
      </c>
      <c r="J52" s="6">
        <v>0</v>
      </c>
      <c r="K52" s="5">
        <v>2</v>
      </c>
      <c r="L52" s="5">
        <v>1</v>
      </c>
      <c r="M52" s="5">
        <v>1</v>
      </c>
      <c r="N52" s="6">
        <v>0.5</v>
      </c>
      <c r="O52" s="5">
        <v>0</v>
      </c>
      <c r="P52" s="6">
        <v>0</v>
      </c>
      <c r="Q52" s="5">
        <v>2</v>
      </c>
      <c r="R52" s="7">
        <v>1.0500000000000001E-2</v>
      </c>
    </row>
    <row r="53" spans="1:18" x14ac:dyDescent="0.25">
      <c r="A53" s="4" t="s">
        <v>402</v>
      </c>
      <c r="B53" s="5">
        <v>2</v>
      </c>
      <c r="C53" s="5">
        <v>1</v>
      </c>
      <c r="D53" s="5">
        <v>1</v>
      </c>
      <c r="E53" s="6">
        <v>0.5</v>
      </c>
      <c r="F53" s="6">
        <v>1.0500000000000001E-2</v>
      </c>
      <c r="G53" s="5">
        <v>2</v>
      </c>
      <c r="H53" s="5">
        <v>1</v>
      </c>
      <c r="I53" s="5">
        <v>1</v>
      </c>
      <c r="J53" s="6">
        <v>0.5</v>
      </c>
      <c r="K53" s="5">
        <v>0</v>
      </c>
      <c r="L53" s="5">
        <v>0</v>
      </c>
      <c r="M53" s="5">
        <v>0</v>
      </c>
      <c r="N53" s="6">
        <v>0</v>
      </c>
      <c r="O53" s="5">
        <v>0</v>
      </c>
      <c r="P53" s="6">
        <v>0</v>
      </c>
      <c r="Q53" s="5">
        <v>2</v>
      </c>
      <c r="R53" s="7">
        <v>1.0500000000000001E-2</v>
      </c>
    </row>
    <row r="54" spans="1:18" x14ac:dyDescent="0.25">
      <c r="A54" s="4" t="s">
        <v>192</v>
      </c>
      <c r="B54" s="5">
        <v>37</v>
      </c>
      <c r="C54" s="5">
        <v>18</v>
      </c>
      <c r="D54" s="5">
        <v>19</v>
      </c>
      <c r="E54" s="6">
        <v>0.48649999999999999</v>
      </c>
      <c r="F54" s="6">
        <v>0.19370000000000001</v>
      </c>
      <c r="G54" s="5">
        <v>23</v>
      </c>
      <c r="H54" s="5">
        <v>13</v>
      </c>
      <c r="I54" s="5">
        <v>10</v>
      </c>
      <c r="J54" s="6">
        <v>0.56520000000000004</v>
      </c>
      <c r="K54" s="5">
        <v>14</v>
      </c>
      <c r="L54" s="5">
        <v>5</v>
      </c>
      <c r="M54" s="5">
        <v>9</v>
      </c>
      <c r="N54" s="6">
        <v>0.35709999999999997</v>
      </c>
      <c r="O54" s="5">
        <v>21</v>
      </c>
      <c r="P54" s="6">
        <v>0.1099</v>
      </c>
      <c r="Q54" s="5">
        <v>58</v>
      </c>
      <c r="R54" s="7">
        <v>0.30370000000000003</v>
      </c>
    </row>
    <row r="55" spans="1:18" x14ac:dyDescent="0.25">
      <c r="A55" s="4" t="s">
        <v>125</v>
      </c>
      <c r="B55" s="5">
        <v>57</v>
      </c>
      <c r="C55" s="5">
        <v>27</v>
      </c>
      <c r="D55" s="5">
        <v>30</v>
      </c>
      <c r="E55" s="6">
        <v>0.47369999999999995</v>
      </c>
      <c r="F55" s="6">
        <v>0.2984</v>
      </c>
      <c r="G55" s="5">
        <v>25</v>
      </c>
      <c r="H55" s="5">
        <v>14</v>
      </c>
      <c r="I55" s="5">
        <v>11</v>
      </c>
      <c r="J55" s="6">
        <v>0.56000000000000005</v>
      </c>
      <c r="K55" s="5">
        <v>32</v>
      </c>
      <c r="L55" s="5">
        <v>13</v>
      </c>
      <c r="M55" s="5">
        <v>19</v>
      </c>
      <c r="N55" s="6">
        <v>0.40629999999999999</v>
      </c>
      <c r="O55" s="5">
        <v>51</v>
      </c>
      <c r="P55" s="6">
        <v>0.26700000000000002</v>
      </c>
      <c r="Q55" s="5">
        <v>108</v>
      </c>
      <c r="R55" s="7">
        <v>0.56540000000000001</v>
      </c>
    </row>
    <row r="56" spans="1:18" x14ac:dyDescent="0.25">
      <c r="A56" s="4" t="s">
        <v>298</v>
      </c>
      <c r="B56" s="5">
        <v>19</v>
      </c>
      <c r="C56" s="5">
        <v>9</v>
      </c>
      <c r="D56" s="5">
        <v>10</v>
      </c>
      <c r="E56" s="6">
        <v>0.47369999999999995</v>
      </c>
      <c r="F56" s="6">
        <v>9.9500000000000005E-2</v>
      </c>
      <c r="G56" s="5">
        <v>7</v>
      </c>
      <c r="H56" s="5">
        <v>3</v>
      </c>
      <c r="I56" s="5">
        <v>4</v>
      </c>
      <c r="J56" s="6">
        <v>0.42859999999999998</v>
      </c>
      <c r="K56" s="5">
        <v>12</v>
      </c>
      <c r="L56" s="5">
        <v>6</v>
      </c>
      <c r="M56" s="5">
        <v>6</v>
      </c>
      <c r="N56" s="6">
        <v>0.5</v>
      </c>
      <c r="O56" s="5">
        <v>25</v>
      </c>
      <c r="P56" s="6">
        <v>0.13089999999999999</v>
      </c>
      <c r="Q56" s="5">
        <v>44</v>
      </c>
      <c r="R56" s="7">
        <v>0.23039999999999999</v>
      </c>
    </row>
    <row r="57" spans="1:18" x14ac:dyDescent="0.25">
      <c r="A57" s="4" t="s">
        <v>76</v>
      </c>
      <c r="B57" s="5">
        <v>74</v>
      </c>
      <c r="C57" s="5">
        <v>35</v>
      </c>
      <c r="D57" s="5">
        <v>39</v>
      </c>
      <c r="E57" s="6">
        <v>0.47299999999999998</v>
      </c>
      <c r="F57" s="6">
        <v>0.38740000000000002</v>
      </c>
      <c r="G57" s="5">
        <v>36</v>
      </c>
      <c r="H57" s="5">
        <v>20</v>
      </c>
      <c r="I57" s="5">
        <v>16</v>
      </c>
      <c r="J57" s="6">
        <v>0.55559999999999998</v>
      </c>
      <c r="K57" s="5">
        <v>38</v>
      </c>
      <c r="L57" s="5">
        <v>15</v>
      </c>
      <c r="M57" s="5">
        <v>23</v>
      </c>
      <c r="N57" s="6">
        <v>0.3947</v>
      </c>
      <c r="O57" s="5">
        <v>56</v>
      </c>
      <c r="P57" s="6">
        <v>0.29320000000000002</v>
      </c>
      <c r="Q57" s="5">
        <v>130</v>
      </c>
      <c r="R57" s="7">
        <v>0.68059999999999998</v>
      </c>
    </row>
    <row r="58" spans="1:18" x14ac:dyDescent="0.25">
      <c r="A58" s="4" t="s">
        <v>205</v>
      </c>
      <c r="B58" s="5">
        <v>34</v>
      </c>
      <c r="C58" s="5">
        <v>16</v>
      </c>
      <c r="D58" s="5">
        <v>18</v>
      </c>
      <c r="E58" s="6">
        <v>0.47060000000000002</v>
      </c>
      <c r="F58" s="6">
        <v>0.17799999999999999</v>
      </c>
      <c r="G58" s="5">
        <v>15</v>
      </c>
      <c r="H58" s="5">
        <v>6</v>
      </c>
      <c r="I58" s="5">
        <v>9</v>
      </c>
      <c r="J58" s="6">
        <v>0.4</v>
      </c>
      <c r="K58" s="5">
        <v>19</v>
      </c>
      <c r="L58" s="5">
        <v>10</v>
      </c>
      <c r="M58" s="5">
        <v>9</v>
      </c>
      <c r="N58" s="6">
        <v>0.52629999999999999</v>
      </c>
      <c r="O58" s="5">
        <v>101</v>
      </c>
      <c r="P58" s="6">
        <v>0.52880000000000005</v>
      </c>
      <c r="Q58" s="5">
        <v>135</v>
      </c>
      <c r="R58" s="7">
        <v>0.70679999999999998</v>
      </c>
    </row>
    <row r="59" spans="1:18" x14ac:dyDescent="0.25">
      <c r="A59" s="4" t="s">
        <v>309</v>
      </c>
      <c r="B59" s="5">
        <v>17</v>
      </c>
      <c r="C59" s="5">
        <v>8</v>
      </c>
      <c r="D59" s="5">
        <v>9</v>
      </c>
      <c r="E59" s="6">
        <v>0.47060000000000002</v>
      </c>
      <c r="F59" s="6">
        <v>8.8999999999999996E-2</v>
      </c>
      <c r="G59" s="5">
        <v>9</v>
      </c>
      <c r="H59" s="5">
        <v>4</v>
      </c>
      <c r="I59" s="5">
        <v>5</v>
      </c>
      <c r="J59" s="6">
        <v>0.44440000000000002</v>
      </c>
      <c r="K59" s="5">
        <v>8</v>
      </c>
      <c r="L59" s="5">
        <v>4</v>
      </c>
      <c r="M59" s="5">
        <v>4</v>
      </c>
      <c r="N59" s="6">
        <v>0.5</v>
      </c>
      <c r="O59" s="5">
        <v>26</v>
      </c>
      <c r="P59" s="6">
        <v>0.1361</v>
      </c>
      <c r="Q59" s="5">
        <v>43</v>
      </c>
      <c r="R59" s="7">
        <v>0.22509999999999999</v>
      </c>
    </row>
    <row r="60" spans="1:18" x14ac:dyDescent="0.25">
      <c r="A60" s="4" t="s">
        <v>220</v>
      </c>
      <c r="B60" s="5">
        <v>32</v>
      </c>
      <c r="C60" s="5">
        <v>15</v>
      </c>
      <c r="D60" s="5">
        <v>17</v>
      </c>
      <c r="E60" s="6">
        <v>0.46880000000000005</v>
      </c>
      <c r="F60" s="6">
        <v>0.16750000000000001</v>
      </c>
      <c r="G60" s="5">
        <v>16</v>
      </c>
      <c r="H60" s="5">
        <v>10</v>
      </c>
      <c r="I60" s="5">
        <v>6</v>
      </c>
      <c r="J60" s="6">
        <v>0.625</v>
      </c>
      <c r="K60" s="5">
        <v>16</v>
      </c>
      <c r="L60" s="5">
        <v>5</v>
      </c>
      <c r="M60" s="5">
        <v>11</v>
      </c>
      <c r="N60" s="6">
        <v>0.3125</v>
      </c>
      <c r="O60" s="5">
        <v>72</v>
      </c>
      <c r="P60" s="6">
        <v>0.377</v>
      </c>
      <c r="Q60" s="5">
        <v>104</v>
      </c>
      <c r="R60" s="7">
        <v>0.54449999999999998</v>
      </c>
    </row>
    <row r="61" spans="1:18" x14ac:dyDescent="0.25">
      <c r="A61" s="4" t="s">
        <v>245</v>
      </c>
      <c r="B61" s="5">
        <v>28</v>
      </c>
      <c r="C61" s="5">
        <v>13</v>
      </c>
      <c r="D61" s="5">
        <v>15</v>
      </c>
      <c r="E61" s="6">
        <v>0.46429999999999999</v>
      </c>
      <c r="F61" s="6">
        <v>0.14660000000000001</v>
      </c>
      <c r="G61" s="5">
        <v>17</v>
      </c>
      <c r="H61" s="5">
        <v>9</v>
      </c>
      <c r="I61" s="5">
        <v>8</v>
      </c>
      <c r="J61" s="6">
        <v>0.52939999999999998</v>
      </c>
      <c r="K61" s="5">
        <v>11</v>
      </c>
      <c r="L61" s="5">
        <v>4</v>
      </c>
      <c r="M61" s="5">
        <v>7</v>
      </c>
      <c r="N61" s="6">
        <v>0.36359999999999998</v>
      </c>
      <c r="O61" s="5">
        <v>60</v>
      </c>
      <c r="P61" s="6">
        <v>0.31409999999999999</v>
      </c>
      <c r="Q61" s="5">
        <v>88</v>
      </c>
      <c r="R61" s="7">
        <v>0.4607</v>
      </c>
    </row>
    <row r="62" spans="1:18" x14ac:dyDescent="0.25">
      <c r="A62" s="4" t="s">
        <v>333</v>
      </c>
      <c r="B62" s="5">
        <v>13</v>
      </c>
      <c r="C62" s="5">
        <v>6</v>
      </c>
      <c r="D62" s="5">
        <v>7</v>
      </c>
      <c r="E62" s="6">
        <v>0.46149999999999997</v>
      </c>
      <c r="F62" s="6">
        <v>6.8099999999999994E-2</v>
      </c>
      <c r="G62" s="5">
        <v>8</v>
      </c>
      <c r="H62" s="5">
        <v>4</v>
      </c>
      <c r="I62" s="5">
        <v>4</v>
      </c>
      <c r="J62" s="6">
        <v>0.5</v>
      </c>
      <c r="K62" s="5">
        <v>5</v>
      </c>
      <c r="L62" s="5">
        <v>2</v>
      </c>
      <c r="M62" s="5">
        <v>3</v>
      </c>
      <c r="N62" s="6">
        <v>0.4</v>
      </c>
      <c r="O62" s="5">
        <v>2</v>
      </c>
      <c r="P62" s="6">
        <v>1.0500000000000001E-2</v>
      </c>
      <c r="Q62" s="5">
        <v>15</v>
      </c>
      <c r="R62" s="7">
        <v>7.85E-2</v>
      </c>
    </row>
    <row r="63" spans="1:18" x14ac:dyDescent="0.25">
      <c r="A63" s="4" t="s">
        <v>334</v>
      </c>
      <c r="B63" s="5">
        <v>13</v>
      </c>
      <c r="C63" s="5">
        <v>6</v>
      </c>
      <c r="D63" s="5">
        <v>7</v>
      </c>
      <c r="E63" s="6">
        <v>0.46149999999999997</v>
      </c>
      <c r="F63" s="6">
        <v>6.8099999999999994E-2</v>
      </c>
      <c r="G63" s="5">
        <v>10</v>
      </c>
      <c r="H63" s="5">
        <v>3</v>
      </c>
      <c r="I63" s="5">
        <v>7</v>
      </c>
      <c r="J63" s="6">
        <v>0.3</v>
      </c>
      <c r="K63" s="5">
        <v>3</v>
      </c>
      <c r="L63" s="5">
        <v>3</v>
      </c>
      <c r="M63" s="5">
        <v>0</v>
      </c>
      <c r="N63" s="6">
        <v>1</v>
      </c>
      <c r="O63" s="5">
        <v>2</v>
      </c>
      <c r="P63" s="6">
        <v>1.0500000000000001E-2</v>
      </c>
      <c r="Q63" s="5">
        <v>15</v>
      </c>
      <c r="R63" s="7">
        <v>7.85E-2</v>
      </c>
    </row>
    <row r="64" spans="1:18" x14ac:dyDescent="0.25">
      <c r="A64" s="4" t="s">
        <v>284</v>
      </c>
      <c r="B64" s="5">
        <v>20</v>
      </c>
      <c r="C64" s="5">
        <v>9</v>
      </c>
      <c r="D64" s="5">
        <v>11</v>
      </c>
      <c r="E64" s="6">
        <v>0.45</v>
      </c>
      <c r="F64" s="6">
        <v>0.1047</v>
      </c>
      <c r="G64" s="5">
        <v>8</v>
      </c>
      <c r="H64" s="5">
        <v>4</v>
      </c>
      <c r="I64" s="5">
        <v>4</v>
      </c>
      <c r="J64" s="6">
        <v>0.5</v>
      </c>
      <c r="K64" s="5">
        <v>12</v>
      </c>
      <c r="L64" s="5">
        <v>5</v>
      </c>
      <c r="M64" s="5">
        <v>7</v>
      </c>
      <c r="N64" s="6">
        <v>0.41670000000000001</v>
      </c>
      <c r="O64" s="5">
        <v>23</v>
      </c>
      <c r="P64" s="6">
        <v>0.12039999999999999</v>
      </c>
      <c r="Q64" s="5">
        <v>43</v>
      </c>
      <c r="R64" s="7">
        <v>0.22509999999999999</v>
      </c>
    </row>
    <row r="65" spans="1:18" x14ac:dyDescent="0.25">
      <c r="A65" s="4" t="s">
        <v>355</v>
      </c>
      <c r="B65" s="5">
        <v>9</v>
      </c>
      <c r="C65" s="5">
        <v>4</v>
      </c>
      <c r="D65" s="5">
        <v>5</v>
      </c>
      <c r="E65" s="6">
        <v>0.44439999999999996</v>
      </c>
      <c r="F65" s="6">
        <v>4.7100000000000003E-2</v>
      </c>
      <c r="G65" s="5">
        <v>4</v>
      </c>
      <c r="H65" s="5">
        <v>2</v>
      </c>
      <c r="I65" s="5">
        <v>2</v>
      </c>
      <c r="J65" s="6">
        <v>0.5</v>
      </c>
      <c r="K65" s="5">
        <v>5</v>
      </c>
      <c r="L65" s="5">
        <v>2</v>
      </c>
      <c r="M65" s="5">
        <v>3</v>
      </c>
      <c r="N65" s="6">
        <v>0.4</v>
      </c>
      <c r="O65" s="5">
        <v>13</v>
      </c>
      <c r="P65" s="6">
        <v>6.8099999999999994E-2</v>
      </c>
      <c r="Q65" s="5">
        <v>22</v>
      </c>
      <c r="R65" s="7">
        <v>0.1152</v>
      </c>
    </row>
    <row r="66" spans="1:18" x14ac:dyDescent="0.25">
      <c r="A66" s="4" t="s">
        <v>326</v>
      </c>
      <c r="B66" s="5">
        <v>14</v>
      </c>
      <c r="C66" s="5">
        <v>6</v>
      </c>
      <c r="D66" s="5">
        <v>8</v>
      </c>
      <c r="E66" s="6">
        <v>0.42859999999999998</v>
      </c>
      <c r="F66" s="6">
        <v>7.3300000000000004E-2</v>
      </c>
      <c r="G66" s="5">
        <v>5</v>
      </c>
      <c r="H66" s="5">
        <v>2</v>
      </c>
      <c r="I66" s="5">
        <v>3</v>
      </c>
      <c r="J66" s="6">
        <v>0.4</v>
      </c>
      <c r="K66" s="5">
        <v>9</v>
      </c>
      <c r="L66" s="5">
        <v>4</v>
      </c>
      <c r="M66" s="5">
        <v>5</v>
      </c>
      <c r="N66" s="6">
        <v>0.44440000000000002</v>
      </c>
      <c r="O66" s="5">
        <v>12</v>
      </c>
      <c r="P66" s="6">
        <v>6.2799999999999995E-2</v>
      </c>
      <c r="Q66" s="5">
        <v>26</v>
      </c>
      <c r="R66" s="7">
        <v>0.1361</v>
      </c>
    </row>
    <row r="67" spans="1:18" x14ac:dyDescent="0.25">
      <c r="A67" s="4" t="s">
        <v>369</v>
      </c>
      <c r="B67" s="5">
        <v>7</v>
      </c>
      <c r="C67" s="5">
        <v>3</v>
      </c>
      <c r="D67" s="5">
        <v>4</v>
      </c>
      <c r="E67" s="6">
        <v>0.42859999999999998</v>
      </c>
      <c r="F67" s="6">
        <v>3.6600000000000001E-2</v>
      </c>
      <c r="G67" s="5">
        <v>1</v>
      </c>
      <c r="H67" s="5">
        <v>0</v>
      </c>
      <c r="I67" s="5">
        <v>1</v>
      </c>
      <c r="J67" s="6">
        <v>0</v>
      </c>
      <c r="K67" s="5">
        <v>6</v>
      </c>
      <c r="L67" s="5">
        <v>3</v>
      </c>
      <c r="M67" s="5">
        <v>3</v>
      </c>
      <c r="N67" s="6">
        <v>0.5</v>
      </c>
      <c r="O67" s="5">
        <v>17</v>
      </c>
      <c r="P67" s="6">
        <v>8.8999999999999996E-2</v>
      </c>
      <c r="Q67" s="5">
        <v>24</v>
      </c>
      <c r="R67" s="7">
        <v>0.12570000000000001</v>
      </c>
    </row>
    <row r="68" spans="1:18" x14ac:dyDescent="0.25">
      <c r="A68" s="4" t="s">
        <v>279</v>
      </c>
      <c r="B68" s="5">
        <v>22</v>
      </c>
      <c r="C68" s="5">
        <v>9</v>
      </c>
      <c r="D68" s="5">
        <v>13</v>
      </c>
      <c r="E68" s="6">
        <v>0.40909999999999996</v>
      </c>
      <c r="F68" s="6">
        <v>0.1152</v>
      </c>
      <c r="G68" s="5">
        <v>13</v>
      </c>
      <c r="H68" s="5">
        <v>7</v>
      </c>
      <c r="I68" s="5">
        <v>6</v>
      </c>
      <c r="J68" s="6">
        <v>0.53849999999999998</v>
      </c>
      <c r="K68" s="5">
        <v>9</v>
      </c>
      <c r="L68" s="5">
        <v>2</v>
      </c>
      <c r="M68" s="5">
        <v>7</v>
      </c>
      <c r="N68" s="6">
        <v>0.22220000000000001</v>
      </c>
      <c r="O68" s="5">
        <v>16</v>
      </c>
      <c r="P68" s="6">
        <v>8.3799999999999999E-2</v>
      </c>
      <c r="Q68" s="5">
        <v>38</v>
      </c>
      <c r="R68" s="7">
        <v>0.19900000000000001</v>
      </c>
    </row>
    <row r="69" spans="1:18" x14ac:dyDescent="0.25">
      <c r="A69" s="4" t="s">
        <v>199</v>
      </c>
      <c r="B69" s="5">
        <v>37</v>
      </c>
      <c r="C69" s="5">
        <v>15</v>
      </c>
      <c r="D69" s="5">
        <v>22</v>
      </c>
      <c r="E69" s="6">
        <v>0.40539999999999998</v>
      </c>
      <c r="F69" s="6">
        <v>0.19370000000000001</v>
      </c>
      <c r="G69" s="5">
        <v>13</v>
      </c>
      <c r="H69" s="5">
        <v>5</v>
      </c>
      <c r="I69" s="5">
        <v>8</v>
      </c>
      <c r="J69" s="6">
        <v>0.3846</v>
      </c>
      <c r="K69" s="5">
        <v>24</v>
      </c>
      <c r="L69" s="5">
        <v>10</v>
      </c>
      <c r="M69" s="5">
        <v>14</v>
      </c>
      <c r="N69" s="6">
        <v>0.41670000000000001</v>
      </c>
      <c r="O69" s="5">
        <v>80</v>
      </c>
      <c r="P69" s="6">
        <v>0.41880000000000001</v>
      </c>
      <c r="Q69" s="5">
        <v>117</v>
      </c>
      <c r="R69" s="7">
        <v>0.61260000000000003</v>
      </c>
    </row>
    <row r="70" spans="1:18" x14ac:dyDescent="0.25">
      <c r="A70" s="4" t="s">
        <v>289</v>
      </c>
      <c r="B70" s="5">
        <v>20</v>
      </c>
      <c r="C70" s="5">
        <v>8</v>
      </c>
      <c r="D70" s="5">
        <v>12</v>
      </c>
      <c r="E70" s="6">
        <v>0.4</v>
      </c>
      <c r="F70" s="6">
        <v>0.1047</v>
      </c>
      <c r="G70" s="5">
        <v>8</v>
      </c>
      <c r="H70" s="5">
        <v>3</v>
      </c>
      <c r="I70" s="5">
        <v>5</v>
      </c>
      <c r="J70" s="6">
        <v>0.375</v>
      </c>
      <c r="K70" s="5">
        <v>12</v>
      </c>
      <c r="L70" s="5">
        <v>5</v>
      </c>
      <c r="M70" s="5">
        <v>7</v>
      </c>
      <c r="N70" s="6">
        <v>0.41670000000000001</v>
      </c>
      <c r="O70" s="5">
        <v>17</v>
      </c>
      <c r="P70" s="6">
        <v>8.8999999999999996E-2</v>
      </c>
      <c r="Q70" s="5">
        <v>37</v>
      </c>
      <c r="R70" s="7">
        <v>0.19370000000000001</v>
      </c>
    </row>
    <row r="71" spans="1:18" x14ac:dyDescent="0.25">
      <c r="A71" s="4" t="s">
        <v>348</v>
      </c>
      <c r="B71" s="5">
        <v>10</v>
      </c>
      <c r="C71" s="5">
        <v>4</v>
      </c>
      <c r="D71" s="5">
        <v>6</v>
      </c>
      <c r="E71" s="6">
        <v>0.4</v>
      </c>
      <c r="F71" s="6">
        <v>5.2400000000000002E-2</v>
      </c>
      <c r="G71" s="5">
        <v>7</v>
      </c>
      <c r="H71" s="5">
        <v>3</v>
      </c>
      <c r="I71" s="5">
        <v>4</v>
      </c>
      <c r="J71" s="6">
        <v>0.42859999999999998</v>
      </c>
      <c r="K71" s="5">
        <v>3</v>
      </c>
      <c r="L71" s="5">
        <v>1</v>
      </c>
      <c r="M71" s="5">
        <v>2</v>
      </c>
      <c r="N71" s="6">
        <v>0.33329999999999999</v>
      </c>
      <c r="O71" s="5">
        <v>26</v>
      </c>
      <c r="P71" s="6">
        <v>0.1361</v>
      </c>
      <c r="Q71" s="5">
        <v>36</v>
      </c>
      <c r="R71" s="7">
        <v>0.1885</v>
      </c>
    </row>
    <row r="72" spans="1:18" x14ac:dyDescent="0.25">
      <c r="A72" s="4" t="s">
        <v>321</v>
      </c>
      <c r="B72" s="5">
        <v>15</v>
      </c>
      <c r="C72" s="5">
        <v>6</v>
      </c>
      <c r="D72" s="5">
        <v>9</v>
      </c>
      <c r="E72" s="6">
        <v>0.4</v>
      </c>
      <c r="F72" s="6">
        <v>7.85E-2</v>
      </c>
      <c r="G72" s="5">
        <v>8</v>
      </c>
      <c r="H72" s="5">
        <v>4</v>
      </c>
      <c r="I72" s="5">
        <v>4</v>
      </c>
      <c r="J72" s="6">
        <v>0.5</v>
      </c>
      <c r="K72" s="5">
        <v>7</v>
      </c>
      <c r="L72" s="5">
        <v>2</v>
      </c>
      <c r="M72" s="5">
        <v>5</v>
      </c>
      <c r="N72" s="6">
        <v>0.28570000000000001</v>
      </c>
      <c r="O72" s="5">
        <v>5</v>
      </c>
      <c r="P72" s="6">
        <v>2.6200000000000001E-2</v>
      </c>
      <c r="Q72" s="5">
        <v>20</v>
      </c>
      <c r="R72" s="7">
        <v>0.1047</v>
      </c>
    </row>
    <row r="73" spans="1:18" x14ac:dyDescent="0.25">
      <c r="A73" s="4" t="s">
        <v>381</v>
      </c>
      <c r="B73" s="5">
        <v>5</v>
      </c>
      <c r="C73" s="5">
        <v>2</v>
      </c>
      <c r="D73" s="5">
        <v>3</v>
      </c>
      <c r="E73" s="6">
        <v>0.4</v>
      </c>
      <c r="F73" s="6">
        <v>2.6200000000000001E-2</v>
      </c>
      <c r="G73" s="5">
        <v>2</v>
      </c>
      <c r="H73" s="5">
        <v>1</v>
      </c>
      <c r="I73" s="5">
        <v>1</v>
      </c>
      <c r="J73" s="6">
        <v>0.5</v>
      </c>
      <c r="K73" s="5">
        <v>3</v>
      </c>
      <c r="L73" s="5">
        <v>1</v>
      </c>
      <c r="M73" s="5">
        <v>2</v>
      </c>
      <c r="N73" s="6">
        <v>0.33329999999999999</v>
      </c>
      <c r="O73" s="5">
        <v>3</v>
      </c>
      <c r="P73" s="6">
        <v>1.5699999999999999E-2</v>
      </c>
      <c r="Q73" s="5">
        <v>8</v>
      </c>
      <c r="R73" s="7">
        <v>4.19E-2</v>
      </c>
    </row>
    <row r="74" spans="1:18" x14ac:dyDescent="0.25">
      <c r="A74" s="4" t="s">
        <v>138</v>
      </c>
      <c r="B74" s="5">
        <v>48</v>
      </c>
      <c r="C74" s="5">
        <v>18</v>
      </c>
      <c r="D74" s="5">
        <v>30</v>
      </c>
      <c r="E74" s="6">
        <v>0.375</v>
      </c>
      <c r="F74" s="6">
        <v>0.25130000000000002</v>
      </c>
      <c r="G74" s="5">
        <v>27</v>
      </c>
      <c r="H74" s="5">
        <v>12</v>
      </c>
      <c r="I74" s="5">
        <v>15</v>
      </c>
      <c r="J74" s="6">
        <v>0.44440000000000002</v>
      </c>
      <c r="K74" s="5">
        <v>21</v>
      </c>
      <c r="L74" s="5">
        <v>6</v>
      </c>
      <c r="M74" s="5">
        <v>15</v>
      </c>
      <c r="N74" s="6">
        <v>0.28570000000000001</v>
      </c>
      <c r="O74" s="5">
        <v>90</v>
      </c>
      <c r="P74" s="6">
        <v>0.47120000000000001</v>
      </c>
      <c r="Q74" s="5">
        <v>138</v>
      </c>
      <c r="R74" s="7">
        <v>0.72250000000000003</v>
      </c>
    </row>
    <row r="75" spans="1:18" x14ac:dyDescent="0.25">
      <c r="A75" s="4" t="s">
        <v>346</v>
      </c>
      <c r="B75" s="5">
        <v>11</v>
      </c>
      <c r="C75" s="5">
        <v>4</v>
      </c>
      <c r="D75" s="5">
        <v>7</v>
      </c>
      <c r="E75" s="6">
        <v>0.36359999999999998</v>
      </c>
      <c r="F75" s="6">
        <v>5.7599999999999998E-2</v>
      </c>
      <c r="G75" s="5">
        <v>6</v>
      </c>
      <c r="H75" s="5">
        <v>1</v>
      </c>
      <c r="I75" s="5">
        <v>5</v>
      </c>
      <c r="J75" s="6">
        <v>0.16669999999999999</v>
      </c>
      <c r="K75" s="5">
        <v>5</v>
      </c>
      <c r="L75" s="5">
        <v>3</v>
      </c>
      <c r="M75" s="5">
        <v>2</v>
      </c>
      <c r="N75" s="6">
        <v>0.6</v>
      </c>
      <c r="O75" s="5">
        <v>20</v>
      </c>
      <c r="P75" s="6">
        <v>0.1047</v>
      </c>
      <c r="Q75" s="5">
        <v>31</v>
      </c>
      <c r="R75" s="7">
        <v>0.1623</v>
      </c>
    </row>
    <row r="76" spans="1:18" x14ac:dyDescent="0.25">
      <c r="A76" s="4" t="s">
        <v>343</v>
      </c>
      <c r="B76" s="5">
        <v>11</v>
      </c>
      <c r="C76" s="5">
        <v>4</v>
      </c>
      <c r="D76" s="5">
        <v>7</v>
      </c>
      <c r="E76" s="6">
        <v>0.36359999999999998</v>
      </c>
      <c r="F76" s="6">
        <v>5.7599999999999998E-2</v>
      </c>
      <c r="G76" s="5">
        <v>4</v>
      </c>
      <c r="H76" s="5">
        <v>1</v>
      </c>
      <c r="I76" s="5">
        <v>3</v>
      </c>
      <c r="J76" s="6">
        <v>0.25</v>
      </c>
      <c r="K76" s="5">
        <v>7</v>
      </c>
      <c r="L76" s="5">
        <v>3</v>
      </c>
      <c r="M76" s="5">
        <v>4</v>
      </c>
      <c r="N76" s="6">
        <v>0.42859999999999998</v>
      </c>
      <c r="O76" s="5">
        <v>3</v>
      </c>
      <c r="P76" s="6">
        <v>1.5699999999999999E-2</v>
      </c>
      <c r="Q76" s="5">
        <v>14</v>
      </c>
      <c r="R76" s="7">
        <v>7.3300000000000004E-2</v>
      </c>
    </row>
    <row r="77" spans="1:18" x14ac:dyDescent="0.25">
      <c r="A77" s="4" t="s">
        <v>258</v>
      </c>
      <c r="B77" s="5">
        <v>25</v>
      </c>
      <c r="C77" s="5">
        <v>9</v>
      </c>
      <c r="D77" s="5">
        <v>16</v>
      </c>
      <c r="E77" s="6">
        <v>0.36</v>
      </c>
      <c r="F77" s="6">
        <v>0.13089999999999999</v>
      </c>
      <c r="G77" s="5">
        <v>12</v>
      </c>
      <c r="H77" s="5">
        <v>5</v>
      </c>
      <c r="I77" s="5">
        <v>7</v>
      </c>
      <c r="J77" s="6">
        <v>0.41670000000000001</v>
      </c>
      <c r="K77" s="5">
        <v>13</v>
      </c>
      <c r="L77" s="5">
        <v>4</v>
      </c>
      <c r="M77" s="5">
        <v>9</v>
      </c>
      <c r="N77" s="6">
        <v>0.30769999999999997</v>
      </c>
      <c r="O77" s="5">
        <v>61</v>
      </c>
      <c r="P77" s="6">
        <v>0.31940000000000002</v>
      </c>
      <c r="Q77" s="5">
        <v>86</v>
      </c>
      <c r="R77" s="7">
        <v>0.45029999999999998</v>
      </c>
    </row>
    <row r="78" spans="1:18" x14ac:dyDescent="0.25">
      <c r="A78" s="4" t="s">
        <v>356</v>
      </c>
      <c r="B78" s="5">
        <v>9</v>
      </c>
      <c r="C78" s="5">
        <v>3</v>
      </c>
      <c r="D78" s="5">
        <v>6</v>
      </c>
      <c r="E78" s="6">
        <v>0.33329999999999999</v>
      </c>
      <c r="F78" s="6">
        <v>4.7100000000000003E-2</v>
      </c>
      <c r="G78" s="5">
        <v>1</v>
      </c>
      <c r="H78" s="5">
        <v>0</v>
      </c>
      <c r="I78" s="5">
        <v>1</v>
      </c>
      <c r="J78" s="6">
        <v>0</v>
      </c>
      <c r="K78" s="5">
        <v>8</v>
      </c>
      <c r="L78" s="5">
        <v>3</v>
      </c>
      <c r="M78" s="5">
        <v>5</v>
      </c>
      <c r="N78" s="6">
        <v>0.375</v>
      </c>
      <c r="O78" s="5">
        <v>32</v>
      </c>
      <c r="P78" s="6">
        <v>0.16750000000000001</v>
      </c>
      <c r="Q78" s="5">
        <v>41</v>
      </c>
      <c r="R78" s="7">
        <v>0.2147</v>
      </c>
    </row>
    <row r="79" spans="1:18" x14ac:dyDescent="0.25">
      <c r="A79" s="4" t="s">
        <v>357</v>
      </c>
      <c r="B79" s="5">
        <v>9</v>
      </c>
      <c r="C79" s="5">
        <v>3</v>
      </c>
      <c r="D79" s="5">
        <v>6</v>
      </c>
      <c r="E79" s="6">
        <v>0.33329999999999999</v>
      </c>
      <c r="F79" s="6">
        <v>4.7100000000000003E-2</v>
      </c>
      <c r="G79" s="5">
        <v>4</v>
      </c>
      <c r="H79" s="5">
        <v>2</v>
      </c>
      <c r="I79" s="5">
        <v>2</v>
      </c>
      <c r="J79" s="6">
        <v>0.5</v>
      </c>
      <c r="K79" s="5">
        <v>5</v>
      </c>
      <c r="L79" s="5">
        <v>1</v>
      </c>
      <c r="M79" s="5">
        <v>4</v>
      </c>
      <c r="N79" s="6">
        <v>0.2</v>
      </c>
      <c r="O79" s="5">
        <v>24</v>
      </c>
      <c r="P79" s="6">
        <v>0.12570000000000001</v>
      </c>
      <c r="Q79" s="5">
        <v>33</v>
      </c>
      <c r="R79" s="7">
        <v>0.17280000000000001</v>
      </c>
    </row>
    <row r="80" spans="1:18" x14ac:dyDescent="0.25">
      <c r="A80" s="4" t="s">
        <v>323</v>
      </c>
      <c r="B80" s="5">
        <v>15</v>
      </c>
      <c r="C80" s="5">
        <v>5</v>
      </c>
      <c r="D80" s="5">
        <v>10</v>
      </c>
      <c r="E80" s="6">
        <v>0.33329999999999999</v>
      </c>
      <c r="F80" s="6">
        <v>7.85E-2</v>
      </c>
      <c r="G80" s="5">
        <v>5</v>
      </c>
      <c r="H80" s="5">
        <v>1</v>
      </c>
      <c r="I80" s="5">
        <v>4</v>
      </c>
      <c r="J80" s="6">
        <v>0.2</v>
      </c>
      <c r="K80" s="5">
        <v>10</v>
      </c>
      <c r="L80" s="5">
        <v>4</v>
      </c>
      <c r="M80" s="5">
        <v>6</v>
      </c>
      <c r="N80" s="6">
        <v>0.4</v>
      </c>
      <c r="O80" s="5">
        <v>16</v>
      </c>
      <c r="P80" s="6">
        <v>8.3799999999999999E-2</v>
      </c>
      <c r="Q80" s="5">
        <v>31</v>
      </c>
      <c r="R80" s="7">
        <v>0.1623</v>
      </c>
    </row>
    <row r="81" spans="1:18" x14ac:dyDescent="0.25">
      <c r="A81" s="4" t="s">
        <v>374</v>
      </c>
      <c r="B81" s="5">
        <v>6</v>
      </c>
      <c r="C81" s="5">
        <v>2</v>
      </c>
      <c r="D81" s="5">
        <v>4</v>
      </c>
      <c r="E81" s="6">
        <v>0.33329999999999999</v>
      </c>
      <c r="F81" s="6">
        <v>3.1399999999999997E-2</v>
      </c>
      <c r="G81" s="5">
        <v>4</v>
      </c>
      <c r="H81" s="5">
        <v>2</v>
      </c>
      <c r="I81" s="5">
        <v>2</v>
      </c>
      <c r="J81" s="6">
        <v>0.5</v>
      </c>
      <c r="K81" s="5">
        <v>2</v>
      </c>
      <c r="L81" s="5">
        <v>0</v>
      </c>
      <c r="M81" s="5">
        <v>2</v>
      </c>
      <c r="N81" s="6">
        <v>0</v>
      </c>
      <c r="O81" s="5">
        <v>5</v>
      </c>
      <c r="P81" s="6">
        <v>2.6200000000000001E-2</v>
      </c>
      <c r="Q81" s="5">
        <v>11</v>
      </c>
      <c r="R81" s="7">
        <v>5.7599999999999998E-2</v>
      </c>
    </row>
    <row r="82" spans="1:18" x14ac:dyDescent="0.25">
      <c r="A82" s="4" t="s">
        <v>398</v>
      </c>
      <c r="B82" s="5">
        <v>3</v>
      </c>
      <c r="C82" s="5">
        <v>1</v>
      </c>
      <c r="D82" s="5">
        <v>2</v>
      </c>
      <c r="E82" s="6">
        <v>0.33329999999999999</v>
      </c>
      <c r="F82" s="6">
        <v>1.5699999999999999E-2</v>
      </c>
      <c r="G82" s="5">
        <v>2</v>
      </c>
      <c r="H82" s="5">
        <v>1</v>
      </c>
      <c r="I82" s="5">
        <v>1</v>
      </c>
      <c r="J82" s="6">
        <v>0.5</v>
      </c>
      <c r="K82" s="5">
        <v>1</v>
      </c>
      <c r="L82" s="5">
        <v>0</v>
      </c>
      <c r="M82" s="5">
        <v>1</v>
      </c>
      <c r="N82" s="6">
        <v>0</v>
      </c>
      <c r="O82" s="5">
        <v>8</v>
      </c>
      <c r="P82" s="6">
        <v>4.19E-2</v>
      </c>
      <c r="Q82" s="5">
        <v>11</v>
      </c>
      <c r="R82" s="7">
        <v>5.7599999999999998E-2</v>
      </c>
    </row>
    <row r="83" spans="1:18" x14ac:dyDescent="0.25">
      <c r="A83" s="4" t="s">
        <v>359</v>
      </c>
      <c r="B83" s="5">
        <v>9</v>
      </c>
      <c r="C83" s="5">
        <v>3</v>
      </c>
      <c r="D83" s="5">
        <v>6</v>
      </c>
      <c r="E83" s="6">
        <v>0.33329999999999999</v>
      </c>
      <c r="F83" s="6">
        <v>4.7100000000000003E-2</v>
      </c>
      <c r="G83" s="5">
        <v>5</v>
      </c>
      <c r="H83" s="5">
        <v>3</v>
      </c>
      <c r="I83" s="5">
        <v>2</v>
      </c>
      <c r="J83" s="6">
        <v>0.6</v>
      </c>
      <c r="K83" s="5">
        <v>4</v>
      </c>
      <c r="L83" s="5">
        <v>0</v>
      </c>
      <c r="M83" s="5">
        <v>4</v>
      </c>
      <c r="N83" s="6">
        <v>0</v>
      </c>
      <c r="O83" s="5">
        <v>2</v>
      </c>
      <c r="P83" s="6">
        <v>1.0500000000000001E-2</v>
      </c>
      <c r="Q83" s="5">
        <v>11</v>
      </c>
      <c r="R83" s="7">
        <v>5.7599999999999998E-2</v>
      </c>
    </row>
    <row r="84" spans="1:18" x14ac:dyDescent="0.25">
      <c r="A84" s="4" t="s">
        <v>397</v>
      </c>
      <c r="B84" s="5">
        <v>3</v>
      </c>
      <c r="C84" s="5">
        <v>1</v>
      </c>
      <c r="D84" s="5">
        <v>2</v>
      </c>
      <c r="E84" s="6">
        <v>0.33329999999999999</v>
      </c>
      <c r="F84" s="6">
        <v>1.5699999999999999E-2</v>
      </c>
      <c r="G84" s="5">
        <v>2</v>
      </c>
      <c r="H84" s="5">
        <v>1</v>
      </c>
      <c r="I84" s="5">
        <v>1</v>
      </c>
      <c r="J84" s="6">
        <v>0.5</v>
      </c>
      <c r="K84" s="5">
        <v>1</v>
      </c>
      <c r="L84" s="5">
        <v>0</v>
      </c>
      <c r="M84" s="5">
        <v>1</v>
      </c>
      <c r="N84" s="6">
        <v>0</v>
      </c>
      <c r="O84" s="5">
        <v>4</v>
      </c>
      <c r="P84" s="6">
        <v>2.0899999999999998E-2</v>
      </c>
      <c r="Q84" s="5">
        <v>7</v>
      </c>
      <c r="R84" s="7">
        <v>3.6600000000000001E-2</v>
      </c>
    </row>
    <row r="85" spans="1:18" x14ac:dyDescent="0.25">
      <c r="A85" s="4" t="s">
        <v>396</v>
      </c>
      <c r="B85" s="5">
        <v>3</v>
      </c>
      <c r="C85" s="5">
        <v>1</v>
      </c>
      <c r="D85" s="5">
        <v>2</v>
      </c>
      <c r="E85" s="6">
        <v>0.33329999999999999</v>
      </c>
      <c r="F85" s="6">
        <v>1.5699999999999999E-2</v>
      </c>
      <c r="G85" s="5">
        <v>2</v>
      </c>
      <c r="H85" s="5">
        <v>0</v>
      </c>
      <c r="I85" s="5">
        <v>2</v>
      </c>
      <c r="J85" s="6">
        <v>0</v>
      </c>
      <c r="K85" s="5">
        <v>1</v>
      </c>
      <c r="L85" s="5">
        <v>1</v>
      </c>
      <c r="M85" s="5">
        <v>0</v>
      </c>
      <c r="N85" s="6">
        <v>1</v>
      </c>
      <c r="O85" s="5">
        <v>2</v>
      </c>
      <c r="P85" s="6">
        <v>1.0500000000000001E-2</v>
      </c>
      <c r="Q85" s="5">
        <v>5</v>
      </c>
      <c r="R85" s="7">
        <v>2.6200000000000001E-2</v>
      </c>
    </row>
    <row r="86" spans="1:18" x14ac:dyDescent="0.25">
      <c r="A86" s="4" t="s">
        <v>399</v>
      </c>
      <c r="B86" s="5">
        <v>3</v>
      </c>
      <c r="C86" s="5">
        <v>1</v>
      </c>
      <c r="D86" s="5">
        <v>2</v>
      </c>
      <c r="E86" s="6">
        <v>0.33329999999999999</v>
      </c>
      <c r="F86" s="6">
        <v>1.5699999999999999E-2</v>
      </c>
      <c r="G86" s="5">
        <v>2</v>
      </c>
      <c r="H86" s="5">
        <v>1</v>
      </c>
      <c r="I86" s="5">
        <v>1</v>
      </c>
      <c r="J86" s="6">
        <v>0.5</v>
      </c>
      <c r="K86" s="5">
        <v>1</v>
      </c>
      <c r="L86" s="5">
        <v>0</v>
      </c>
      <c r="M86" s="5">
        <v>1</v>
      </c>
      <c r="N86" s="6">
        <v>0</v>
      </c>
      <c r="O86" s="5">
        <v>2</v>
      </c>
      <c r="P86" s="6">
        <v>1.0500000000000001E-2</v>
      </c>
      <c r="Q86" s="5">
        <v>5</v>
      </c>
      <c r="R86" s="7">
        <v>2.6200000000000001E-2</v>
      </c>
    </row>
    <row r="87" spans="1:18" x14ac:dyDescent="0.25">
      <c r="A87" s="4" t="s">
        <v>314</v>
      </c>
      <c r="B87" s="5">
        <v>16</v>
      </c>
      <c r="C87" s="5">
        <v>5</v>
      </c>
      <c r="D87" s="5">
        <v>11</v>
      </c>
      <c r="E87" s="6">
        <v>0.3125</v>
      </c>
      <c r="F87" s="6">
        <v>8.3799999999999999E-2</v>
      </c>
      <c r="G87" s="5">
        <v>7</v>
      </c>
      <c r="H87" s="5">
        <v>2</v>
      </c>
      <c r="I87" s="5">
        <v>5</v>
      </c>
      <c r="J87" s="6">
        <v>0.28570000000000001</v>
      </c>
      <c r="K87" s="5">
        <v>9</v>
      </c>
      <c r="L87" s="5">
        <v>3</v>
      </c>
      <c r="M87" s="5">
        <v>6</v>
      </c>
      <c r="N87" s="6">
        <v>0.33329999999999999</v>
      </c>
      <c r="O87" s="5">
        <v>51</v>
      </c>
      <c r="P87" s="6">
        <v>0.26700000000000002</v>
      </c>
      <c r="Q87" s="5">
        <v>67</v>
      </c>
      <c r="R87" s="7">
        <v>0.3508</v>
      </c>
    </row>
    <row r="88" spans="1:18" x14ac:dyDescent="0.25">
      <c r="A88" s="4" t="s">
        <v>318</v>
      </c>
      <c r="B88" s="5">
        <v>16</v>
      </c>
      <c r="C88" s="5">
        <v>5</v>
      </c>
      <c r="D88" s="5">
        <v>11</v>
      </c>
      <c r="E88" s="6">
        <v>0.3125</v>
      </c>
      <c r="F88" s="6">
        <v>8.3799999999999999E-2</v>
      </c>
      <c r="G88" s="5">
        <v>7</v>
      </c>
      <c r="H88" s="5">
        <v>1</v>
      </c>
      <c r="I88" s="5">
        <v>6</v>
      </c>
      <c r="J88" s="6">
        <v>0.1429</v>
      </c>
      <c r="K88" s="5">
        <v>9</v>
      </c>
      <c r="L88" s="5">
        <v>4</v>
      </c>
      <c r="M88" s="5">
        <v>5</v>
      </c>
      <c r="N88" s="6">
        <v>0.44440000000000002</v>
      </c>
      <c r="O88" s="5">
        <v>37</v>
      </c>
      <c r="P88" s="6">
        <v>0.19370000000000001</v>
      </c>
      <c r="Q88" s="5">
        <v>53</v>
      </c>
      <c r="R88" s="7">
        <v>0.27750000000000002</v>
      </c>
    </row>
    <row r="89" spans="1:18" x14ac:dyDescent="0.25">
      <c r="A89" s="4" t="s">
        <v>240</v>
      </c>
      <c r="B89" s="5">
        <v>29</v>
      </c>
      <c r="C89" s="5">
        <v>9</v>
      </c>
      <c r="D89" s="5">
        <v>20</v>
      </c>
      <c r="E89" s="6">
        <v>0.31030000000000002</v>
      </c>
      <c r="F89" s="6">
        <v>0.15179999999999999</v>
      </c>
      <c r="G89" s="5">
        <v>15</v>
      </c>
      <c r="H89" s="5">
        <v>7</v>
      </c>
      <c r="I89" s="5">
        <v>8</v>
      </c>
      <c r="J89" s="6">
        <v>0.4667</v>
      </c>
      <c r="K89" s="5">
        <v>14</v>
      </c>
      <c r="L89" s="5">
        <v>2</v>
      </c>
      <c r="M89" s="5">
        <v>12</v>
      </c>
      <c r="N89" s="6">
        <v>0.1429</v>
      </c>
      <c r="O89" s="5">
        <v>34</v>
      </c>
      <c r="P89" s="6">
        <v>0.17799999999999999</v>
      </c>
      <c r="Q89" s="5">
        <v>63</v>
      </c>
      <c r="R89" s="7">
        <v>0.32979999999999998</v>
      </c>
    </row>
    <row r="90" spans="1:18" x14ac:dyDescent="0.25">
      <c r="A90" s="4" t="s">
        <v>351</v>
      </c>
      <c r="B90" s="5">
        <v>10</v>
      </c>
      <c r="C90" s="5">
        <v>3</v>
      </c>
      <c r="D90" s="5">
        <v>7</v>
      </c>
      <c r="E90" s="6">
        <v>0.3</v>
      </c>
      <c r="F90" s="6">
        <v>5.2400000000000002E-2</v>
      </c>
      <c r="G90" s="5">
        <v>7</v>
      </c>
      <c r="H90" s="5">
        <v>3</v>
      </c>
      <c r="I90" s="5">
        <v>4</v>
      </c>
      <c r="J90" s="6">
        <v>0.42859999999999998</v>
      </c>
      <c r="K90" s="5">
        <v>3</v>
      </c>
      <c r="L90" s="5">
        <v>0</v>
      </c>
      <c r="M90" s="5">
        <v>3</v>
      </c>
      <c r="N90" s="6">
        <v>0</v>
      </c>
      <c r="O90" s="5">
        <v>51</v>
      </c>
      <c r="P90" s="6">
        <v>0.26700000000000002</v>
      </c>
      <c r="Q90" s="5">
        <v>61</v>
      </c>
      <c r="R90" s="7">
        <v>0.31940000000000002</v>
      </c>
    </row>
    <row r="91" spans="1:18" x14ac:dyDescent="0.25">
      <c r="A91" s="4" t="s">
        <v>352</v>
      </c>
      <c r="B91" s="5">
        <v>10</v>
      </c>
      <c r="C91" s="5">
        <v>3</v>
      </c>
      <c r="D91" s="5">
        <v>7</v>
      </c>
      <c r="E91" s="6">
        <v>0.3</v>
      </c>
      <c r="F91" s="6">
        <v>5.2400000000000002E-2</v>
      </c>
      <c r="G91" s="5">
        <v>4</v>
      </c>
      <c r="H91" s="5">
        <v>1</v>
      </c>
      <c r="I91" s="5">
        <v>3</v>
      </c>
      <c r="J91" s="6">
        <v>0.25</v>
      </c>
      <c r="K91" s="5">
        <v>6</v>
      </c>
      <c r="L91" s="5">
        <v>2</v>
      </c>
      <c r="M91" s="5">
        <v>4</v>
      </c>
      <c r="N91" s="6">
        <v>0.33329999999999999</v>
      </c>
      <c r="O91" s="5">
        <v>3</v>
      </c>
      <c r="P91" s="6">
        <v>1.5699999999999999E-2</v>
      </c>
      <c r="Q91" s="5">
        <v>13</v>
      </c>
      <c r="R91" s="7">
        <v>6.8099999999999994E-2</v>
      </c>
    </row>
    <row r="92" spans="1:18" x14ac:dyDescent="0.25">
      <c r="A92" s="4" t="s">
        <v>391</v>
      </c>
      <c r="B92" s="5">
        <v>4</v>
      </c>
      <c r="C92" s="5">
        <v>1</v>
      </c>
      <c r="D92" s="5">
        <v>3</v>
      </c>
      <c r="E92" s="6">
        <v>0.25</v>
      </c>
      <c r="F92" s="6">
        <v>2.0899999999999998E-2</v>
      </c>
      <c r="G92" s="5">
        <v>1</v>
      </c>
      <c r="H92" s="5">
        <v>0</v>
      </c>
      <c r="I92" s="5">
        <v>1</v>
      </c>
      <c r="J92" s="6">
        <v>0</v>
      </c>
      <c r="K92" s="5">
        <v>3</v>
      </c>
      <c r="L92" s="5">
        <v>1</v>
      </c>
      <c r="M92" s="5">
        <v>2</v>
      </c>
      <c r="N92" s="6">
        <v>0.33329999999999999</v>
      </c>
      <c r="O92" s="5">
        <v>2</v>
      </c>
      <c r="P92" s="6">
        <v>1.0500000000000001E-2</v>
      </c>
      <c r="Q92" s="5">
        <v>6</v>
      </c>
      <c r="R92" s="7">
        <v>3.1399999999999997E-2</v>
      </c>
    </row>
    <row r="93" spans="1:18" x14ac:dyDescent="0.25">
      <c r="A93" s="4" t="s">
        <v>390</v>
      </c>
      <c r="B93" s="5">
        <v>4</v>
      </c>
      <c r="C93" s="5">
        <v>1</v>
      </c>
      <c r="D93" s="5">
        <v>3</v>
      </c>
      <c r="E93" s="6">
        <v>0.25</v>
      </c>
      <c r="F93" s="6">
        <v>2.0899999999999998E-2</v>
      </c>
      <c r="G93" s="5">
        <v>3</v>
      </c>
      <c r="H93" s="5">
        <v>0</v>
      </c>
      <c r="I93" s="5">
        <v>3</v>
      </c>
      <c r="J93" s="6">
        <v>0</v>
      </c>
      <c r="K93" s="5">
        <v>1</v>
      </c>
      <c r="L93" s="5">
        <v>1</v>
      </c>
      <c r="M93" s="5">
        <v>0</v>
      </c>
      <c r="N93" s="6">
        <v>1</v>
      </c>
      <c r="O93" s="5">
        <v>1</v>
      </c>
      <c r="P93" s="6">
        <v>5.1999999999999998E-3</v>
      </c>
      <c r="Q93" s="5">
        <v>5</v>
      </c>
      <c r="R93" s="7">
        <v>2.6200000000000001E-2</v>
      </c>
    </row>
    <row r="94" spans="1:18" x14ac:dyDescent="0.25">
      <c r="A94" s="4" t="s">
        <v>392</v>
      </c>
      <c r="B94" s="5">
        <v>4</v>
      </c>
      <c r="C94" s="5">
        <v>1</v>
      </c>
      <c r="D94" s="5">
        <v>3</v>
      </c>
      <c r="E94" s="6">
        <v>0.25</v>
      </c>
      <c r="F94" s="6">
        <v>2.0899999999999998E-2</v>
      </c>
      <c r="G94" s="5">
        <v>1</v>
      </c>
      <c r="H94" s="5">
        <v>1</v>
      </c>
      <c r="I94" s="5">
        <v>0</v>
      </c>
      <c r="J94" s="6">
        <v>1</v>
      </c>
      <c r="K94" s="5">
        <v>3</v>
      </c>
      <c r="L94" s="5">
        <v>0</v>
      </c>
      <c r="M94" s="5">
        <v>3</v>
      </c>
      <c r="N94" s="6">
        <v>0</v>
      </c>
      <c r="O94" s="5">
        <v>1</v>
      </c>
      <c r="P94" s="6">
        <v>5.1999999999999998E-3</v>
      </c>
      <c r="Q94" s="5">
        <v>5</v>
      </c>
      <c r="R94" s="7">
        <v>2.6200000000000001E-2</v>
      </c>
    </row>
    <row r="95" spans="1:18" x14ac:dyDescent="0.25">
      <c r="A95" s="4" t="s">
        <v>300</v>
      </c>
      <c r="B95" s="5">
        <v>19</v>
      </c>
      <c r="C95" s="5">
        <v>4</v>
      </c>
      <c r="D95" s="5">
        <v>15</v>
      </c>
      <c r="E95" s="6">
        <v>0.21050000000000002</v>
      </c>
      <c r="F95" s="6">
        <v>9.9500000000000005E-2</v>
      </c>
      <c r="G95" s="5">
        <v>11</v>
      </c>
      <c r="H95" s="5">
        <v>4</v>
      </c>
      <c r="I95" s="5">
        <v>7</v>
      </c>
      <c r="J95" s="6">
        <v>0.36359999999999998</v>
      </c>
      <c r="K95" s="5">
        <v>8</v>
      </c>
      <c r="L95" s="5">
        <v>0</v>
      </c>
      <c r="M95" s="5">
        <v>8</v>
      </c>
      <c r="N95" s="6">
        <v>0</v>
      </c>
      <c r="O95" s="5">
        <v>16</v>
      </c>
      <c r="P95" s="6">
        <v>8.3799999999999999E-2</v>
      </c>
      <c r="Q95" s="5">
        <v>35</v>
      </c>
      <c r="R95" s="7">
        <v>0.1832</v>
      </c>
    </row>
    <row r="96" spans="1:18" x14ac:dyDescent="0.25">
      <c r="A96" s="4" t="s">
        <v>382</v>
      </c>
      <c r="B96" s="5">
        <v>5</v>
      </c>
      <c r="C96" s="5">
        <v>1</v>
      </c>
      <c r="D96" s="5">
        <v>4</v>
      </c>
      <c r="E96" s="6">
        <v>0.2</v>
      </c>
      <c r="F96" s="6">
        <v>2.6200000000000001E-2</v>
      </c>
      <c r="G96" s="5">
        <v>3</v>
      </c>
      <c r="H96" s="5">
        <v>0</v>
      </c>
      <c r="I96" s="5">
        <v>3</v>
      </c>
      <c r="J96" s="6">
        <v>0</v>
      </c>
      <c r="K96" s="5">
        <v>2</v>
      </c>
      <c r="L96" s="5">
        <v>1</v>
      </c>
      <c r="M96" s="5">
        <v>1</v>
      </c>
      <c r="N96" s="6">
        <v>0.5</v>
      </c>
      <c r="O96" s="5">
        <v>18</v>
      </c>
      <c r="P96" s="6">
        <v>9.4200000000000006E-2</v>
      </c>
      <c r="Q96" s="5">
        <v>23</v>
      </c>
      <c r="R96" s="7">
        <v>0.12039999999999999</v>
      </c>
    </row>
    <row r="97" spans="1:18" x14ac:dyDescent="0.25">
      <c r="A97" s="4" t="s">
        <v>383</v>
      </c>
      <c r="B97" s="5">
        <v>5</v>
      </c>
      <c r="C97" s="5">
        <v>1</v>
      </c>
      <c r="D97" s="5">
        <v>4</v>
      </c>
      <c r="E97" s="6">
        <v>0.2</v>
      </c>
      <c r="F97" s="6">
        <v>2.6200000000000001E-2</v>
      </c>
      <c r="G97" s="5">
        <v>3</v>
      </c>
      <c r="H97" s="5">
        <v>1</v>
      </c>
      <c r="I97" s="5">
        <v>2</v>
      </c>
      <c r="J97" s="6">
        <v>0.33329999999999999</v>
      </c>
      <c r="K97" s="5">
        <v>2</v>
      </c>
      <c r="L97" s="5">
        <v>0</v>
      </c>
      <c r="M97" s="5">
        <v>2</v>
      </c>
      <c r="N97" s="6">
        <v>0</v>
      </c>
      <c r="O97" s="5">
        <v>2</v>
      </c>
      <c r="P97" s="6">
        <v>1.0500000000000001E-2</v>
      </c>
      <c r="Q97" s="5">
        <v>7</v>
      </c>
      <c r="R97" s="7">
        <v>3.6600000000000001E-2</v>
      </c>
    </row>
    <row r="98" spans="1:18" x14ac:dyDescent="0.25">
      <c r="A98" s="4" t="s">
        <v>375</v>
      </c>
      <c r="B98" s="5">
        <v>6</v>
      </c>
      <c r="C98" s="5">
        <v>1</v>
      </c>
      <c r="D98" s="5">
        <v>5</v>
      </c>
      <c r="E98" s="6">
        <v>0.16670000000000001</v>
      </c>
      <c r="F98" s="6">
        <v>3.1399999999999997E-2</v>
      </c>
      <c r="G98" s="5">
        <v>2</v>
      </c>
      <c r="H98" s="5">
        <v>1</v>
      </c>
      <c r="I98" s="5">
        <v>1</v>
      </c>
      <c r="J98" s="6">
        <v>0.5</v>
      </c>
      <c r="K98" s="5">
        <v>4</v>
      </c>
      <c r="L98" s="5">
        <v>0</v>
      </c>
      <c r="M98" s="5">
        <v>4</v>
      </c>
      <c r="N98" s="6">
        <v>0</v>
      </c>
      <c r="O98" s="5">
        <v>10</v>
      </c>
      <c r="P98" s="6">
        <v>5.2400000000000002E-2</v>
      </c>
      <c r="Q98" s="5">
        <v>16</v>
      </c>
      <c r="R98" s="7">
        <v>8.3799999999999999E-2</v>
      </c>
    </row>
    <row r="99" spans="1:18" x14ac:dyDescent="0.25">
      <c r="A99" s="4" t="s">
        <v>361</v>
      </c>
      <c r="B99" s="5">
        <v>8</v>
      </c>
      <c r="C99" s="5">
        <v>1</v>
      </c>
      <c r="D99" s="5">
        <v>7</v>
      </c>
      <c r="E99" s="6">
        <v>0.125</v>
      </c>
      <c r="F99" s="6">
        <v>4.19E-2</v>
      </c>
      <c r="G99" s="5">
        <v>1</v>
      </c>
      <c r="H99" s="5">
        <v>0</v>
      </c>
      <c r="I99" s="5">
        <v>1</v>
      </c>
      <c r="J99" s="6">
        <v>0</v>
      </c>
      <c r="K99" s="5">
        <v>7</v>
      </c>
      <c r="L99" s="5">
        <v>1</v>
      </c>
      <c r="M99" s="5">
        <v>6</v>
      </c>
      <c r="N99" s="6">
        <v>0.1429</v>
      </c>
      <c r="O99" s="5">
        <v>11</v>
      </c>
      <c r="P99" s="6">
        <v>5.7599999999999998E-2</v>
      </c>
      <c r="Q99" s="5">
        <v>19</v>
      </c>
      <c r="R99" s="7">
        <v>9.9500000000000005E-2</v>
      </c>
    </row>
    <row r="100" spans="1:18" x14ac:dyDescent="0.25">
      <c r="A100" s="4" t="s">
        <v>363</v>
      </c>
      <c r="B100" s="5">
        <v>8</v>
      </c>
      <c r="C100" s="5">
        <v>0</v>
      </c>
      <c r="D100" s="5">
        <v>8</v>
      </c>
      <c r="E100" s="6">
        <v>0</v>
      </c>
      <c r="F100" s="6">
        <v>4.19E-2</v>
      </c>
      <c r="G100" s="5">
        <v>6</v>
      </c>
      <c r="H100" s="5">
        <v>0</v>
      </c>
      <c r="I100" s="5">
        <v>6</v>
      </c>
      <c r="J100" s="6">
        <v>0</v>
      </c>
      <c r="K100" s="5">
        <v>2</v>
      </c>
      <c r="L100" s="5">
        <v>0</v>
      </c>
      <c r="M100" s="5">
        <v>2</v>
      </c>
      <c r="N100" s="6">
        <v>0</v>
      </c>
      <c r="O100" s="5">
        <v>9</v>
      </c>
      <c r="P100" s="6">
        <v>4.7100000000000003E-2</v>
      </c>
      <c r="Q100" s="5">
        <v>17</v>
      </c>
      <c r="R100" s="7">
        <v>8.8999999999999996E-2</v>
      </c>
    </row>
    <row r="101" spans="1:18" x14ac:dyDescent="0.25">
      <c r="A101" s="4" t="s">
        <v>403</v>
      </c>
      <c r="B101" s="5">
        <v>2</v>
      </c>
      <c r="C101" s="5">
        <v>0</v>
      </c>
      <c r="D101" s="5">
        <v>2</v>
      </c>
      <c r="E101" s="6">
        <v>0</v>
      </c>
      <c r="F101" s="6">
        <v>1.0500000000000001E-2</v>
      </c>
      <c r="G101" s="5">
        <v>1</v>
      </c>
      <c r="H101" s="5">
        <v>0</v>
      </c>
      <c r="I101" s="5">
        <v>1</v>
      </c>
      <c r="J101" s="6">
        <v>0</v>
      </c>
      <c r="K101" s="5">
        <v>1</v>
      </c>
      <c r="L101" s="5">
        <v>0</v>
      </c>
      <c r="M101" s="5">
        <v>1</v>
      </c>
      <c r="N101" s="6">
        <v>0</v>
      </c>
      <c r="O101" s="5">
        <v>7</v>
      </c>
      <c r="P101" s="6">
        <v>3.6600000000000001E-2</v>
      </c>
      <c r="Q101" s="5">
        <v>9</v>
      </c>
      <c r="R101" s="7">
        <v>4.7100000000000003E-2</v>
      </c>
    </row>
    <row r="102" spans="1:18" x14ac:dyDescent="0.25">
      <c r="A102" s="4" t="s">
        <v>400</v>
      </c>
      <c r="B102" s="5">
        <v>3</v>
      </c>
      <c r="C102" s="5">
        <v>0</v>
      </c>
      <c r="D102" s="5">
        <v>3</v>
      </c>
      <c r="E102" s="6">
        <v>0</v>
      </c>
      <c r="F102" s="6">
        <v>1.5699999999999999E-2</v>
      </c>
      <c r="G102" s="5">
        <v>2</v>
      </c>
      <c r="H102" s="5">
        <v>0</v>
      </c>
      <c r="I102" s="5">
        <v>2</v>
      </c>
      <c r="J102" s="6">
        <v>0</v>
      </c>
      <c r="K102" s="5">
        <v>1</v>
      </c>
      <c r="L102" s="5">
        <v>0</v>
      </c>
      <c r="M102" s="5">
        <v>1</v>
      </c>
      <c r="N102" s="6">
        <v>0</v>
      </c>
      <c r="O102" s="5">
        <v>5</v>
      </c>
      <c r="P102" s="6">
        <v>2.6200000000000001E-2</v>
      </c>
      <c r="Q102" s="5">
        <v>8</v>
      </c>
      <c r="R102" s="7">
        <v>4.19E-2</v>
      </c>
    </row>
    <row r="103" spans="1:18" x14ac:dyDescent="0.25">
      <c r="A103" s="4" t="s">
        <v>415</v>
      </c>
      <c r="B103" s="5">
        <v>0</v>
      </c>
      <c r="C103" s="5">
        <v>0</v>
      </c>
      <c r="D103" s="5">
        <v>0</v>
      </c>
      <c r="E103" s="6">
        <v>0</v>
      </c>
      <c r="F103" s="6">
        <v>0</v>
      </c>
      <c r="G103" s="5">
        <v>0</v>
      </c>
      <c r="H103" s="5">
        <v>0</v>
      </c>
      <c r="I103" s="5">
        <v>0</v>
      </c>
      <c r="J103" s="6">
        <v>0</v>
      </c>
      <c r="K103" s="5">
        <v>0</v>
      </c>
      <c r="L103" s="5">
        <v>0</v>
      </c>
      <c r="M103" s="5">
        <v>0</v>
      </c>
      <c r="N103" s="6">
        <v>0</v>
      </c>
      <c r="O103" s="5">
        <v>6</v>
      </c>
      <c r="P103" s="6">
        <v>3.1399999999999997E-2</v>
      </c>
      <c r="Q103" s="5">
        <v>6</v>
      </c>
      <c r="R103" s="7">
        <v>3.1399999999999997E-2</v>
      </c>
    </row>
    <row r="104" spans="1:18" x14ac:dyDescent="0.25">
      <c r="A104" s="4" t="s">
        <v>405</v>
      </c>
      <c r="B104" s="5">
        <v>2</v>
      </c>
      <c r="C104" s="5">
        <v>0</v>
      </c>
      <c r="D104" s="5">
        <v>2</v>
      </c>
      <c r="E104" s="6">
        <v>0</v>
      </c>
      <c r="F104" s="6">
        <v>1.0500000000000001E-2</v>
      </c>
      <c r="G104" s="5">
        <v>1</v>
      </c>
      <c r="H104" s="5">
        <v>0</v>
      </c>
      <c r="I104" s="5">
        <v>1</v>
      </c>
      <c r="J104" s="6">
        <v>0</v>
      </c>
      <c r="K104" s="5">
        <v>1</v>
      </c>
      <c r="L104" s="5">
        <v>0</v>
      </c>
      <c r="M104" s="5">
        <v>1</v>
      </c>
      <c r="N104" s="6">
        <v>0</v>
      </c>
      <c r="O104" s="5">
        <v>4</v>
      </c>
      <c r="P104" s="6">
        <v>2.0899999999999998E-2</v>
      </c>
      <c r="Q104" s="5">
        <v>6</v>
      </c>
      <c r="R104" s="7">
        <v>3.1399999999999997E-2</v>
      </c>
    </row>
    <row r="105" spans="1:18" x14ac:dyDescent="0.25">
      <c r="A105" s="4" t="s">
        <v>404</v>
      </c>
      <c r="B105" s="5">
        <v>2</v>
      </c>
      <c r="C105" s="5">
        <v>0</v>
      </c>
      <c r="D105" s="5">
        <v>2</v>
      </c>
      <c r="E105" s="6">
        <v>0</v>
      </c>
      <c r="F105" s="6">
        <v>1.0500000000000001E-2</v>
      </c>
      <c r="G105" s="5">
        <v>0</v>
      </c>
      <c r="H105" s="5">
        <v>0</v>
      </c>
      <c r="I105" s="5">
        <v>0</v>
      </c>
      <c r="J105" s="6">
        <v>0</v>
      </c>
      <c r="K105" s="5">
        <v>2</v>
      </c>
      <c r="L105" s="5">
        <v>0</v>
      </c>
      <c r="M105" s="5">
        <v>2</v>
      </c>
      <c r="N105" s="6">
        <v>0</v>
      </c>
      <c r="O105" s="5">
        <v>3</v>
      </c>
      <c r="P105" s="6">
        <v>1.5699999999999999E-2</v>
      </c>
      <c r="Q105" s="5">
        <v>5</v>
      </c>
      <c r="R105" s="7">
        <v>2.6200000000000001E-2</v>
      </c>
    </row>
    <row r="106" spans="1:18" x14ac:dyDescent="0.25">
      <c r="A106" s="4" t="s">
        <v>416</v>
      </c>
      <c r="B106" s="5">
        <v>0</v>
      </c>
      <c r="C106" s="5">
        <v>0</v>
      </c>
      <c r="D106" s="5">
        <v>0</v>
      </c>
      <c r="E106" s="6">
        <v>0</v>
      </c>
      <c r="F106" s="6">
        <v>0</v>
      </c>
      <c r="G106" s="5">
        <v>0</v>
      </c>
      <c r="H106" s="5">
        <v>0</v>
      </c>
      <c r="I106" s="5">
        <v>0</v>
      </c>
      <c r="J106" s="6">
        <v>0</v>
      </c>
      <c r="K106" s="5">
        <v>0</v>
      </c>
      <c r="L106" s="5">
        <v>0</v>
      </c>
      <c r="M106" s="5">
        <v>0</v>
      </c>
      <c r="N106" s="6">
        <v>0</v>
      </c>
      <c r="O106" s="5">
        <v>5</v>
      </c>
      <c r="P106" s="6">
        <v>2.6200000000000001E-2</v>
      </c>
      <c r="Q106" s="5">
        <v>5</v>
      </c>
      <c r="R106" s="7">
        <v>2.6200000000000001E-2</v>
      </c>
    </row>
    <row r="107" spans="1:18" x14ac:dyDescent="0.25">
      <c r="A107" s="4" t="s">
        <v>419</v>
      </c>
      <c r="B107" s="5">
        <v>0</v>
      </c>
      <c r="C107" s="5">
        <v>0</v>
      </c>
      <c r="D107" s="5">
        <v>0</v>
      </c>
      <c r="E107" s="6">
        <v>0</v>
      </c>
      <c r="F107" s="6">
        <v>0</v>
      </c>
      <c r="G107" s="5">
        <v>0</v>
      </c>
      <c r="H107" s="5">
        <v>0</v>
      </c>
      <c r="I107" s="5">
        <v>0</v>
      </c>
      <c r="J107" s="6">
        <v>0</v>
      </c>
      <c r="K107" s="5">
        <v>0</v>
      </c>
      <c r="L107" s="5">
        <v>0</v>
      </c>
      <c r="M107" s="5">
        <v>0</v>
      </c>
      <c r="N107" s="6">
        <v>0</v>
      </c>
      <c r="O107" s="5">
        <v>4</v>
      </c>
      <c r="P107" s="6">
        <v>2.0899999999999998E-2</v>
      </c>
      <c r="Q107" s="5">
        <v>4</v>
      </c>
      <c r="R107" s="7">
        <v>2.0899999999999998E-2</v>
      </c>
    </row>
    <row r="108" spans="1:18" x14ac:dyDescent="0.25">
      <c r="A108" s="4" t="s">
        <v>409</v>
      </c>
      <c r="B108" s="5">
        <v>1</v>
      </c>
      <c r="C108" s="5">
        <v>0</v>
      </c>
      <c r="D108" s="5">
        <v>1</v>
      </c>
      <c r="E108" s="6">
        <v>0</v>
      </c>
      <c r="F108" s="6">
        <v>5.1999999999999998E-3</v>
      </c>
      <c r="G108" s="5">
        <v>0</v>
      </c>
      <c r="H108" s="5">
        <v>0</v>
      </c>
      <c r="I108" s="5">
        <v>0</v>
      </c>
      <c r="J108" s="6">
        <v>0</v>
      </c>
      <c r="K108" s="5">
        <v>1</v>
      </c>
      <c r="L108" s="5">
        <v>0</v>
      </c>
      <c r="M108" s="5">
        <v>1</v>
      </c>
      <c r="N108" s="6">
        <v>0</v>
      </c>
      <c r="O108" s="5">
        <v>2</v>
      </c>
      <c r="P108" s="6">
        <v>1.0500000000000001E-2</v>
      </c>
      <c r="Q108" s="5">
        <v>3</v>
      </c>
      <c r="R108" s="7">
        <v>1.5699999999999999E-2</v>
      </c>
    </row>
    <row r="109" spans="1:18" x14ac:dyDescent="0.25">
      <c r="A109" s="4" t="s">
        <v>410</v>
      </c>
      <c r="B109" s="5">
        <v>1</v>
      </c>
      <c r="C109" s="5">
        <v>0</v>
      </c>
      <c r="D109" s="5">
        <v>1</v>
      </c>
      <c r="E109" s="6">
        <v>0</v>
      </c>
      <c r="F109" s="6">
        <v>5.1999999999999998E-3</v>
      </c>
      <c r="G109" s="5">
        <v>1</v>
      </c>
      <c r="H109" s="5">
        <v>0</v>
      </c>
      <c r="I109" s="5">
        <v>1</v>
      </c>
      <c r="J109" s="6">
        <v>0</v>
      </c>
      <c r="K109" s="5">
        <v>0</v>
      </c>
      <c r="L109" s="5">
        <v>0</v>
      </c>
      <c r="M109" s="5">
        <v>0</v>
      </c>
      <c r="N109" s="6">
        <v>0</v>
      </c>
      <c r="O109" s="5">
        <v>2</v>
      </c>
      <c r="P109" s="6">
        <v>1.0500000000000001E-2</v>
      </c>
      <c r="Q109" s="5">
        <v>3</v>
      </c>
      <c r="R109" s="7">
        <v>1.5699999999999999E-2</v>
      </c>
    </row>
    <row r="110" spans="1:18" x14ac:dyDescent="0.25">
      <c r="A110" s="4" t="s">
        <v>408</v>
      </c>
      <c r="B110" s="5">
        <v>1</v>
      </c>
      <c r="C110" s="5">
        <v>0</v>
      </c>
      <c r="D110" s="5">
        <v>1</v>
      </c>
      <c r="E110" s="6">
        <v>0</v>
      </c>
      <c r="F110" s="6">
        <v>5.1999999999999998E-3</v>
      </c>
      <c r="G110" s="5">
        <v>1</v>
      </c>
      <c r="H110" s="5">
        <v>0</v>
      </c>
      <c r="I110" s="5">
        <v>1</v>
      </c>
      <c r="J110" s="6">
        <v>0</v>
      </c>
      <c r="K110" s="5">
        <v>0</v>
      </c>
      <c r="L110" s="5">
        <v>0</v>
      </c>
      <c r="M110" s="5">
        <v>0</v>
      </c>
      <c r="N110" s="6">
        <v>0</v>
      </c>
      <c r="O110" s="5">
        <v>1</v>
      </c>
      <c r="P110" s="6">
        <v>5.1999999999999998E-3</v>
      </c>
      <c r="Q110" s="5">
        <v>2</v>
      </c>
      <c r="R110" s="7">
        <v>1.0500000000000001E-2</v>
      </c>
    </row>
    <row r="111" spans="1:18" x14ac:dyDescent="0.25">
      <c r="A111" s="4" t="s">
        <v>413</v>
      </c>
      <c r="B111" s="5">
        <v>1</v>
      </c>
      <c r="C111" s="5">
        <v>0</v>
      </c>
      <c r="D111" s="5">
        <v>1</v>
      </c>
      <c r="E111" s="6">
        <v>0</v>
      </c>
      <c r="F111" s="6">
        <v>5.1999999999999998E-3</v>
      </c>
      <c r="G111" s="5">
        <v>1</v>
      </c>
      <c r="H111" s="5">
        <v>0</v>
      </c>
      <c r="I111" s="5">
        <v>1</v>
      </c>
      <c r="J111" s="6">
        <v>0</v>
      </c>
      <c r="K111" s="5">
        <v>0</v>
      </c>
      <c r="L111" s="5">
        <v>0</v>
      </c>
      <c r="M111" s="5">
        <v>0</v>
      </c>
      <c r="N111" s="6">
        <v>0</v>
      </c>
      <c r="O111" s="5">
        <v>1</v>
      </c>
      <c r="P111" s="6">
        <v>5.1999999999999998E-3</v>
      </c>
      <c r="Q111" s="5">
        <v>2</v>
      </c>
      <c r="R111" s="7">
        <v>1.0500000000000001E-2</v>
      </c>
    </row>
    <row r="112" spans="1:18" x14ac:dyDescent="0.25">
      <c r="A112" s="4" t="s">
        <v>411</v>
      </c>
      <c r="B112" s="5">
        <v>1</v>
      </c>
      <c r="C112" s="5">
        <v>0</v>
      </c>
      <c r="D112" s="5">
        <v>1</v>
      </c>
      <c r="E112" s="6">
        <v>0</v>
      </c>
      <c r="F112" s="6">
        <v>5.1999999999999998E-3</v>
      </c>
      <c r="G112" s="5">
        <v>0</v>
      </c>
      <c r="H112" s="5">
        <v>0</v>
      </c>
      <c r="I112" s="5">
        <v>0</v>
      </c>
      <c r="J112" s="6">
        <v>0</v>
      </c>
      <c r="K112" s="5">
        <v>1</v>
      </c>
      <c r="L112" s="5">
        <v>0</v>
      </c>
      <c r="M112" s="5">
        <v>1</v>
      </c>
      <c r="N112" s="6">
        <v>0</v>
      </c>
      <c r="O112" s="5">
        <v>0</v>
      </c>
      <c r="P112" s="6">
        <v>0</v>
      </c>
      <c r="Q112" s="5">
        <v>1</v>
      </c>
      <c r="R112" s="7">
        <v>5.1999999999999998E-3</v>
      </c>
    </row>
    <row r="113" spans="1:18" x14ac:dyDescent="0.25">
      <c r="A113" s="4" t="s">
        <v>412</v>
      </c>
      <c r="B113" s="5">
        <v>1</v>
      </c>
      <c r="C113" s="5">
        <v>0</v>
      </c>
      <c r="D113" s="5">
        <v>1</v>
      </c>
      <c r="E113" s="6">
        <v>0</v>
      </c>
      <c r="F113" s="6">
        <v>5.1999999999999998E-3</v>
      </c>
      <c r="G113" s="5">
        <v>0</v>
      </c>
      <c r="H113" s="5">
        <v>0</v>
      </c>
      <c r="I113" s="5">
        <v>0</v>
      </c>
      <c r="J113" s="6">
        <v>0</v>
      </c>
      <c r="K113" s="5">
        <v>1</v>
      </c>
      <c r="L113" s="5">
        <v>0</v>
      </c>
      <c r="M113" s="5">
        <v>1</v>
      </c>
      <c r="N113" s="6">
        <v>0</v>
      </c>
      <c r="O113" s="5">
        <v>0</v>
      </c>
      <c r="P113" s="6">
        <v>0</v>
      </c>
      <c r="Q113" s="5">
        <v>1</v>
      </c>
      <c r="R113" s="7">
        <v>5.1999999999999998E-3</v>
      </c>
    </row>
    <row r="114" spans="1:18" x14ac:dyDescent="0.25">
      <c r="A114" s="4" t="s">
        <v>414</v>
      </c>
      <c r="B114" s="5">
        <v>1</v>
      </c>
      <c r="C114" s="5">
        <v>0</v>
      </c>
      <c r="D114" s="5">
        <v>1</v>
      </c>
      <c r="E114" s="6">
        <v>0</v>
      </c>
      <c r="F114" s="6">
        <v>5.1999999999999998E-3</v>
      </c>
      <c r="G114" s="5">
        <v>1</v>
      </c>
      <c r="H114" s="5">
        <v>0</v>
      </c>
      <c r="I114" s="5">
        <v>1</v>
      </c>
      <c r="J114" s="6">
        <v>0</v>
      </c>
      <c r="K114" s="5">
        <v>0</v>
      </c>
      <c r="L114" s="5">
        <v>0</v>
      </c>
      <c r="M114" s="5">
        <v>0</v>
      </c>
      <c r="N114" s="6">
        <v>0</v>
      </c>
      <c r="O114" s="5">
        <v>0</v>
      </c>
      <c r="P114" s="6">
        <v>0</v>
      </c>
      <c r="Q114" s="5">
        <v>1</v>
      </c>
      <c r="R114" s="7">
        <v>5.1999999999999998E-3</v>
      </c>
    </row>
    <row r="115" spans="1:18" x14ac:dyDescent="0.25">
      <c r="A115" s="4" t="s">
        <v>417</v>
      </c>
      <c r="B115" s="5">
        <v>0</v>
      </c>
      <c r="C115" s="5">
        <v>0</v>
      </c>
      <c r="D115" s="5">
        <v>0</v>
      </c>
      <c r="E115" s="6">
        <v>0</v>
      </c>
      <c r="F115" s="6">
        <v>0</v>
      </c>
      <c r="G115" s="5">
        <v>0</v>
      </c>
      <c r="H115" s="5">
        <v>0</v>
      </c>
      <c r="I115" s="5">
        <v>0</v>
      </c>
      <c r="J115" s="6">
        <v>0</v>
      </c>
      <c r="K115" s="5">
        <v>0</v>
      </c>
      <c r="L115" s="5">
        <v>0</v>
      </c>
      <c r="M115" s="5">
        <v>0</v>
      </c>
      <c r="N115" s="6">
        <v>0</v>
      </c>
      <c r="O115" s="5">
        <v>1</v>
      </c>
      <c r="P115" s="6">
        <v>5.1999999999999998E-3</v>
      </c>
      <c r="Q115" s="5">
        <v>1</v>
      </c>
      <c r="R115" s="7">
        <v>5.1999999999999998E-3</v>
      </c>
    </row>
    <row r="116" spans="1:18" x14ac:dyDescent="0.25">
      <c r="A116" s="8" t="s">
        <v>418</v>
      </c>
      <c r="B116" s="9">
        <v>0</v>
      </c>
      <c r="C116" s="9">
        <v>0</v>
      </c>
      <c r="D116" s="9">
        <v>0</v>
      </c>
      <c r="E116" s="10">
        <v>0</v>
      </c>
      <c r="F116" s="10">
        <v>0</v>
      </c>
      <c r="G116" s="9">
        <v>0</v>
      </c>
      <c r="H116" s="9">
        <v>0</v>
      </c>
      <c r="I116" s="9">
        <v>0</v>
      </c>
      <c r="J116" s="10">
        <v>0</v>
      </c>
      <c r="K116" s="9">
        <v>0</v>
      </c>
      <c r="L116" s="9">
        <v>0</v>
      </c>
      <c r="M116" s="9">
        <v>0</v>
      </c>
      <c r="N116" s="10">
        <v>0</v>
      </c>
      <c r="O116" s="9">
        <v>1</v>
      </c>
      <c r="P116" s="10">
        <v>5.1999999999999998E-3</v>
      </c>
      <c r="Q116" s="9">
        <v>1</v>
      </c>
      <c r="R116" s="11">
        <v>5.1999999999999998E-3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E0D4E-742D-47EE-BA94-EF19626FF753}">
  <dimension ref="A1:R116"/>
  <sheetViews>
    <sheetView topLeftCell="A2" zoomScale="50" zoomScaleNormal="50" workbookViewId="0">
      <selection activeCell="H2" sqref="H2:H116"/>
    </sheetView>
  </sheetViews>
  <sheetFormatPr defaultRowHeight="15" x14ac:dyDescent="0.25"/>
  <cols>
    <col min="1" max="1" width="18.85546875" bestFit="1" customWidth="1"/>
    <col min="2" max="2" width="17.5703125" customWidth="1"/>
    <col min="3" max="3" width="24.28515625" customWidth="1"/>
    <col min="4" max="4" width="24.5703125" customWidth="1"/>
    <col min="5" max="5" width="22.5703125" customWidth="1"/>
    <col min="6" max="6" width="10.5703125" customWidth="1"/>
    <col min="7" max="7" width="27.5703125" customWidth="1"/>
    <col min="8" max="8" width="18.28515625" customWidth="1"/>
    <col min="9" max="9" width="18.5703125" customWidth="1"/>
    <col min="10" max="10" width="21.85546875" customWidth="1"/>
    <col min="11" max="11" width="25.28515625" customWidth="1"/>
    <col min="12" max="12" width="15.28515625" customWidth="1"/>
    <col min="13" max="13" width="15.5703125" customWidth="1"/>
    <col min="14" max="14" width="18.85546875" customWidth="1"/>
    <col min="15" max="15" width="17.28515625" customWidth="1"/>
    <col min="16" max="16" width="10.28515625" customWidth="1"/>
    <col min="17" max="17" width="25.85546875" customWidth="1"/>
    <col min="18" max="18" width="17.140625" customWidth="1"/>
  </cols>
  <sheetData>
    <row r="1" spans="1:18" x14ac:dyDescent="0.25">
      <c r="A1" s="23" t="s">
        <v>437</v>
      </c>
      <c r="B1" s="24" t="s">
        <v>423</v>
      </c>
      <c r="C1" s="24" t="s">
        <v>424</v>
      </c>
      <c r="D1" s="24" t="s">
        <v>425</v>
      </c>
      <c r="E1" s="24" t="s">
        <v>426</v>
      </c>
      <c r="F1" s="24" t="s">
        <v>6</v>
      </c>
      <c r="G1" s="24" t="s">
        <v>427</v>
      </c>
      <c r="H1" s="24" t="s">
        <v>428</v>
      </c>
      <c r="I1" s="24" t="s">
        <v>429</v>
      </c>
      <c r="J1" s="24" t="s">
        <v>430</v>
      </c>
      <c r="K1" s="24" t="s">
        <v>469</v>
      </c>
      <c r="L1" s="24" t="s">
        <v>432</v>
      </c>
      <c r="M1" s="24" t="s">
        <v>433</v>
      </c>
      <c r="N1" s="24" t="s">
        <v>434</v>
      </c>
      <c r="O1" s="24" t="s">
        <v>435</v>
      </c>
      <c r="P1" s="24" t="s">
        <v>16</v>
      </c>
      <c r="Q1" s="24" t="s">
        <v>436</v>
      </c>
      <c r="R1" s="24" t="s">
        <v>18</v>
      </c>
    </row>
    <row r="2" spans="1:18" x14ac:dyDescent="0.25">
      <c r="A2" s="25" t="s">
        <v>408</v>
      </c>
      <c r="B2" s="26">
        <v>1</v>
      </c>
      <c r="C2" s="26">
        <v>0</v>
      </c>
      <c r="D2" s="26">
        <v>1</v>
      </c>
      <c r="E2" s="27">
        <v>0</v>
      </c>
      <c r="F2" s="27">
        <v>5.1999999999999998E-3</v>
      </c>
      <c r="G2" s="26">
        <v>1</v>
      </c>
      <c r="H2" s="26">
        <v>0</v>
      </c>
      <c r="I2" s="26">
        <v>1</v>
      </c>
      <c r="J2" s="27">
        <v>0</v>
      </c>
      <c r="K2" s="26">
        <v>0</v>
      </c>
      <c r="L2" s="26">
        <v>0</v>
      </c>
      <c r="M2" s="26">
        <v>0</v>
      </c>
      <c r="N2" s="27">
        <v>0</v>
      </c>
      <c r="O2" s="26">
        <v>1</v>
      </c>
      <c r="P2" s="27">
        <v>5.1999999999999998E-3</v>
      </c>
      <c r="Q2" s="26">
        <v>2</v>
      </c>
      <c r="R2" s="27">
        <v>1.0500000000000001E-2</v>
      </c>
    </row>
    <row r="3" spans="1:18" x14ac:dyDescent="0.25">
      <c r="A3" s="28" t="s">
        <v>101</v>
      </c>
      <c r="B3" s="29">
        <v>63</v>
      </c>
      <c r="C3" s="29">
        <v>41</v>
      </c>
      <c r="D3" s="29">
        <v>22</v>
      </c>
      <c r="E3" s="30">
        <v>0.65079999999999993</v>
      </c>
      <c r="F3" s="30">
        <v>0.32979999999999998</v>
      </c>
      <c r="G3" s="29">
        <v>33</v>
      </c>
      <c r="H3" s="29">
        <v>23</v>
      </c>
      <c r="I3" s="29">
        <v>10</v>
      </c>
      <c r="J3" s="30">
        <v>0.69699999999999995</v>
      </c>
      <c r="K3" s="29">
        <v>30</v>
      </c>
      <c r="L3" s="29">
        <v>18</v>
      </c>
      <c r="M3" s="29">
        <v>12</v>
      </c>
      <c r="N3" s="30">
        <v>0.6</v>
      </c>
      <c r="O3" s="29">
        <v>87</v>
      </c>
      <c r="P3" s="30">
        <v>0.45550000000000002</v>
      </c>
      <c r="Q3" s="29">
        <v>150</v>
      </c>
      <c r="R3" s="30">
        <v>0.7853</v>
      </c>
    </row>
    <row r="4" spans="1:18" x14ac:dyDescent="0.25">
      <c r="A4" s="25" t="s">
        <v>355</v>
      </c>
      <c r="B4" s="26">
        <v>9</v>
      </c>
      <c r="C4" s="26">
        <v>4</v>
      </c>
      <c r="D4" s="26">
        <v>5</v>
      </c>
      <c r="E4" s="27">
        <v>0.44439999999999996</v>
      </c>
      <c r="F4" s="27">
        <v>4.7100000000000003E-2</v>
      </c>
      <c r="G4" s="26">
        <v>4</v>
      </c>
      <c r="H4" s="26">
        <v>2</v>
      </c>
      <c r="I4" s="26">
        <v>2</v>
      </c>
      <c r="J4" s="27">
        <v>0.5</v>
      </c>
      <c r="K4" s="26">
        <v>5</v>
      </c>
      <c r="L4" s="26">
        <v>2</v>
      </c>
      <c r="M4" s="26">
        <v>3</v>
      </c>
      <c r="N4" s="27">
        <v>0.4</v>
      </c>
      <c r="O4" s="26">
        <v>13</v>
      </c>
      <c r="P4" s="27">
        <v>6.8099999999999994E-2</v>
      </c>
      <c r="Q4" s="26">
        <v>22</v>
      </c>
      <c r="R4" s="27">
        <v>0.1152</v>
      </c>
    </row>
    <row r="5" spans="1:18" x14ac:dyDescent="0.25">
      <c r="A5" s="28" t="s">
        <v>351</v>
      </c>
      <c r="B5" s="29">
        <v>10</v>
      </c>
      <c r="C5" s="29">
        <v>3</v>
      </c>
      <c r="D5" s="29">
        <v>7</v>
      </c>
      <c r="E5" s="30">
        <v>0.3</v>
      </c>
      <c r="F5" s="30">
        <v>5.2400000000000002E-2</v>
      </c>
      <c r="G5" s="29">
        <v>7</v>
      </c>
      <c r="H5" s="29">
        <v>3</v>
      </c>
      <c r="I5" s="29">
        <v>4</v>
      </c>
      <c r="J5" s="30">
        <v>0.42859999999999998</v>
      </c>
      <c r="K5" s="29">
        <v>3</v>
      </c>
      <c r="L5" s="29">
        <v>0</v>
      </c>
      <c r="M5" s="29">
        <v>3</v>
      </c>
      <c r="N5" s="30">
        <v>0</v>
      </c>
      <c r="O5" s="29">
        <v>51</v>
      </c>
      <c r="P5" s="30">
        <v>0.26700000000000002</v>
      </c>
      <c r="Q5" s="29">
        <v>61</v>
      </c>
      <c r="R5" s="30">
        <v>0.31940000000000002</v>
      </c>
    </row>
    <row r="6" spans="1:18" x14ac:dyDescent="0.25">
      <c r="A6" s="25" t="s">
        <v>409</v>
      </c>
      <c r="B6" s="26">
        <v>1</v>
      </c>
      <c r="C6" s="26">
        <v>0</v>
      </c>
      <c r="D6" s="26">
        <v>1</v>
      </c>
      <c r="E6" s="27">
        <v>0</v>
      </c>
      <c r="F6" s="27">
        <v>5.1999999999999998E-3</v>
      </c>
      <c r="G6" s="26">
        <v>0</v>
      </c>
      <c r="H6" s="26">
        <v>0</v>
      </c>
      <c r="I6" s="26">
        <v>0</v>
      </c>
      <c r="J6" s="27">
        <v>0</v>
      </c>
      <c r="K6" s="26">
        <v>1</v>
      </c>
      <c r="L6" s="26">
        <v>0</v>
      </c>
      <c r="M6" s="26">
        <v>1</v>
      </c>
      <c r="N6" s="27">
        <v>0</v>
      </c>
      <c r="O6" s="26">
        <v>2</v>
      </c>
      <c r="P6" s="27">
        <v>1.0500000000000001E-2</v>
      </c>
      <c r="Q6" s="26">
        <v>3</v>
      </c>
      <c r="R6" s="27">
        <v>1.5699999999999999E-2</v>
      </c>
    </row>
    <row r="7" spans="1:18" x14ac:dyDescent="0.25">
      <c r="A7" s="28" t="s">
        <v>364</v>
      </c>
      <c r="B7" s="29">
        <v>7</v>
      </c>
      <c r="C7" s="29">
        <v>4</v>
      </c>
      <c r="D7" s="29">
        <v>3</v>
      </c>
      <c r="E7" s="30">
        <v>0.57140000000000002</v>
      </c>
      <c r="F7" s="30">
        <v>3.6600000000000001E-2</v>
      </c>
      <c r="G7" s="29">
        <v>3</v>
      </c>
      <c r="H7" s="29">
        <v>2</v>
      </c>
      <c r="I7" s="29">
        <v>1</v>
      </c>
      <c r="J7" s="30">
        <v>0.66669999999999996</v>
      </c>
      <c r="K7" s="29">
        <v>4</v>
      </c>
      <c r="L7" s="29">
        <v>2</v>
      </c>
      <c r="M7" s="29">
        <v>2</v>
      </c>
      <c r="N7" s="30">
        <v>0.5</v>
      </c>
      <c r="O7" s="29">
        <v>9</v>
      </c>
      <c r="P7" s="30">
        <v>4.7100000000000003E-2</v>
      </c>
      <c r="Q7" s="29">
        <v>16</v>
      </c>
      <c r="R7" s="30">
        <v>8.3799999999999999E-2</v>
      </c>
    </row>
    <row r="8" spans="1:18" x14ac:dyDescent="0.25">
      <c r="A8" s="25" t="s">
        <v>314</v>
      </c>
      <c r="B8" s="26">
        <v>16</v>
      </c>
      <c r="C8" s="26">
        <v>5</v>
      </c>
      <c r="D8" s="26">
        <v>11</v>
      </c>
      <c r="E8" s="27">
        <v>0.3125</v>
      </c>
      <c r="F8" s="27">
        <v>8.3799999999999999E-2</v>
      </c>
      <c r="G8" s="26">
        <v>7</v>
      </c>
      <c r="H8" s="26">
        <v>2</v>
      </c>
      <c r="I8" s="26">
        <v>5</v>
      </c>
      <c r="J8" s="27">
        <v>0.28570000000000001</v>
      </c>
      <c r="K8" s="26">
        <v>9</v>
      </c>
      <c r="L8" s="26">
        <v>3</v>
      </c>
      <c r="M8" s="26">
        <v>6</v>
      </c>
      <c r="N8" s="27">
        <v>0.33329999999999999</v>
      </c>
      <c r="O8" s="26">
        <v>51</v>
      </c>
      <c r="P8" s="27">
        <v>0.26700000000000002</v>
      </c>
      <c r="Q8" s="26">
        <v>67</v>
      </c>
      <c r="R8" s="27">
        <v>0.3508</v>
      </c>
    </row>
    <row r="9" spans="1:18" x14ac:dyDescent="0.25">
      <c r="A9" s="28" t="s">
        <v>146</v>
      </c>
      <c r="B9" s="29">
        <v>41</v>
      </c>
      <c r="C9" s="29">
        <v>28</v>
      </c>
      <c r="D9" s="29">
        <v>13</v>
      </c>
      <c r="E9" s="30">
        <v>0.68290000000000006</v>
      </c>
      <c r="F9" s="30">
        <v>0.2147</v>
      </c>
      <c r="G9" s="29">
        <v>18</v>
      </c>
      <c r="H9" s="29">
        <v>13</v>
      </c>
      <c r="I9" s="29">
        <v>5</v>
      </c>
      <c r="J9" s="30">
        <v>0.72219999999999995</v>
      </c>
      <c r="K9" s="29">
        <v>23</v>
      </c>
      <c r="L9" s="29">
        <v>15</v>
      </c>
      <c r="M9" s="29">
        <v>8</v>
      </c>
      <c r="N9" s="30">
        <v>0.6522</v>
      </c>
      <c r="O9" s="29">
        <v>95</v>
      </c>
      <c r="P9" s="30">
        <v>0.49740000000000001</v>
      </c>
      <c r="Q9" s="29">
        <v>136</v>
      </c>
      <c r="R9" s="30">
        <v>0.71199999999999997</v>
      </c>
    </row>
    <row r="10" spans="1:18" x14ac:dyDescent="0.25">
      <c r="A10" s="25" t="s">
        <v>220</v>
      </c>
      <c r="B10" s="26">
        <v>32</v>
      </c>
      <c r="C10" s="26">
        <v>15</v>
      </c>
      <c r="D10" s="26">
        <v>17</v>
      </c>
      <c r="E10" s="27">
        <v>0.46880000000000005</v>
      </c>
      <c r="F10" s="27">
        <v>0.16750000000000001</v>
      </c>
      <c r="G10" s="26">
        <v>16</v>
      </c>
      <c r="H10" s="26">
        <v>10</v>
      </c>
      <c r="I10" s="26">
        <v>6</v>
      </c>
      <c r="J10" s="27">
        <v>0.625</v>
      </c>
      <c r="K10" s="26">
        <v>16</v>
      </c>
      <c r="L10" s="26">
        <v>5</v>
      </c>
      <c r="M10" s="26">
        <v>11</v>
      </c>
      <c r="N10" s="27">
        <v>0.3125</v>
      </c>
      <c r="O10" s="26">
        <v>72</v>
      </c>
      <c r="P10" s="27">
        <v>0.377</v>
      </c>
      <c r="Q10" s="26">
        <v>104</v>
      </c>
      <c r="R10" s="27">
        <v>0.54449999999999998</v>
      </c>
    </row>
    <row r="11" spans="1:18" x14ac:dyDescent="0.25">
      <c r="A11" s="28" t="s">
        <v>214</v>
      </c>
      <c r="B11" s="29">
        <v>32</v>
      </c>
      <c r="C11" s="29">
        <v>17</v>
      </c>
      <c r="D11" s="29">
        <v>15</v>
      </c>
      <c r="E11" s="30">
        <v>0.53129999999999999</v>
      </c>
      <c r="F11" s="30">
        <v>0.16750000000000001</v>
      </c>
      <c r="G11" s="29">
        <v>15</v>
      </c>
      <c r="H11" s="29">
        <v>8</v>
      </c>
      <c r="I11" s="29">
        <v>7</v>
      </c>
      <c r="J11" s="30">
        <v>0.5333</v>
      </c>
      <c r="K11" s="29">
        <v>17</v>
      </c>
      <c r="L11" s="29">
        <v>9</v>
      </c>
      <c r="M11" s="29">
        <v>8</v>
      </c>
      <c r="N11" s="30">
        <v>0.52939999999999998</v>
      </c>
      <c r="O11" s="29">
        <v>40</v>
      </c>
      <c r="P11" s="30">
        <v>0.2094</v>
      </c>
      <c r="Q11" s="29">
        <v>72</v>
      </c>
      <c r="R11" s="30">
        <v>0.377</v>
      </c>
    </row>
    <row r="12" spans="1:18" x14ac:dyDescent="0.25">
      <c r="A12" s="25" t="s">
        <v>309</v>
      </c>
      <c r="B12" s="26">
        <v>17</v>
      </c>
      <c r="C12" s="26">
        <v>8</v>
      </c>
      <c r="D12" s="26">
        <v>9</v>
      </c>
      <c r="E12" s="27">
        <v>0.47060000000000002</v>
      </c>
      <c r="F12" s="27">
        <v>8.8999999999999996E-2</v>
      </c>
      <c r="G12" s="26">
        <v>9</v>
      </c>
      <c r="H12" s="26">
        <v>4</v>
      </c>
      <c r="I12" s="26">
        <v>5</v>
      </c>
      <c r="J12" s="27">
        <v>0.44440000000000002</v>
      </c>
      <c r="K12" s="26">
        <v>8</v>
      </c>
      <c r="L12" s="26">
        <v>4</v>
      </c>
      <c r="M12" s="26">
        <v>4</v>
      </c>
      <c r="N12" s="27">
        <v>0.5</v>
      </c>
      <c r="O12" s="26">
        <v>26</v>
      </c>
      <c r="P12" s="27">
        <v>0.1361</v>
      </c>
      <c r="Q12" s="26">
        <v>43</v>
      </c>
      <c r="R12" s="27">
        <v>0.22509999999999999</v>
      </c>
    </row>
    <row r="13" spans="1:18" x14ac:dyDescent="0.25">
      <c r="A13" s="28" t="s">
        <v>400</v>
      </c>
      <c r="B13" s="29">
        <v>3</v>
      </c>
      <c r="C13" s="29">
        <v>0</v>
      </c>
      <c r="D13" s="29">
        <v>3</v>
      </c>
      <c r="E13" s="30">
        <v>0</v>
      </c>
      <c r="F13" s="30">
        <v>1.5699999999999999E-2</v>
      </c>
      <c r="G13" s="29">
        <v>2</v>
      </c>
      <c r="H13" s="29">
        <v>0</v>
      </c>
      <c r="I13" s="29">
        <v>2</v>
      </c>
      <c r="J13" s="30">
        <v>0</v>
      </c>
      <c r="K13" s="29">
        <v>1</v>
      </c>
      <c r="L13" s="29">
        <v>0</v>
      </c>
      <c r="M13" s="29">
        <v>1</v>
      </c>
      <c r="N13" s="30">
        <v>0</v>
      </c>
      <c r="O13" s="29">
        <v>5</v>
      </c>
      <c r="P13" s="30">
        <v>2.6200000000000001E-2</v>
      </c>
      <c r="Q13" s="29">
        <v>8</v>
      </c>
      <c r="R13" s="30">
        <v>4.19E-2</v>
      </c>
    </row>
    <row r="14" spans="1:18" x14ac:dyDescent="0.25">
      <c r="A14" s="25" t="s">
        <v>396</v>
      </c>
      <c r="B14" s="26">
        <v>3</v>
      </c>
      <c r="C14" s="26">
        <v>1</v>
      </c>
      <c r="D14" s="26">
        <v>2</v>
      </c>
      <c r="E14" s="27">
        <v>0.33329999999999999</v>
      </c>
      <c r="F14" s="27">
        <v>1.5699999999999999E-2</v>
      </c>
      <c r="G14" s="26">
        <v>2</v>
      </c>
      <c r="H14" s="26">
        <v>0</v>
      </c>
      <c r="I14" s="26">
        <v>2</v>
      </c>
      <c r="J14" s="27">
        <v>0</v>
      </c>
      <c r="K14" s="26">
        <v>1</v>
      </c>
      <c r="L14" s="26">
        <v>1</v>
      </c>
      <c r="M14" s="26">
        <v>0</v>
      </c>
      <c r="N14" s="27">
        <v>1</v>
      </c>
      <c r="O14" s="26">
        <v>2</v>
      </c>
      <c r="P14" s="27">
        <v>1.0500000000000001E-2</v>
      </c>
      <c r="Q14" s="26">
        <v>5</v>
      </c>
      <c r="R14" s="27">
        <v>2.6200000000000001E-2</v>
      </c>
    </row>
    <row r="15" spans="1:18" x14ac:dyDescent="0.25">
      <c r="A15" s="28" t="s">
        <v>375</v>
      </c>
      <c r="B15" s="29">
        <v>6</v>
      </c>
      <c r="C15" s="29">
        <v>1</v>
      </c>
      <c r="D15" s="29">
        <v>5</v>
      </c>
      <c r="E15" s="30">
        <v>0.16670000000000001</v>
      </c>
      <c r="F15" s="30">
        <v>3.1399999999999997E-2</v>
      </c>
      <c r="G15" s="29">
        <v>2</v>
      </c>
      <c r="H15" s="29">
        <v>1</v>
      </c>
      <c r="I15" s="29">
        <v>1</v>
      </c>
      <c r="J15" s="30">
        <v>0.5</v>
      </c>
      <c r="K15" s="29">
        <v>4</v>
      </c>
      <c r="L15" s="29">
        <v>0</v>
      </c>
      <c r="M15" s="29">
        <v>4</v>
      </c>
      <c r="N15" s="30">
        <v>0</v>
      </c>
      <c r="O15" s="29">
        <v>10</v>
      </c>
      <c r="P15" s="30">
        <v>5.2400000000000002E-2</v>
      </c>
      <c r="Q15" s="29">
        <v>16</v>
      </c>
      <c r="R15" s="30">
        <v>8.3799999999999999E-2</v>
      </c>
    </row>
    <row r="16" spans="1:18" x14ac:dyDescent="0.25">
      <c r="A16" s="25" t="s">
        <v>410</v>
      </c>
      <c r="B16" s="26">
        <v>1</v>
      </c>
      <c r="C16" s="26">
        <v>0</v>
      </c>
      <c r="D16" s="26">
        <v>1</v>
      </c>
      <c r="E16" s="27">
        <v>0</v>
      </c>
      <c r="F16" s="27">
        <v>5.1999999999999998E-3</v>
      </c>
      <c r="G16" s="26">
        <v>1</v>
      </c>
      <c r="H16" s="26">
        <v>0</v>
      </c>
      <c r="I16" s="26">
        <v>1</v>
      </c>
      <c r="J16" s="27">
        <v>0</v>
      </c>
      <c r="K16" s="26">
        <v>0</v>
      </c>
      <c r="L16" s="26">
        <v>0</v>
      </c>
      <c r="M16" s="26">
        <v>0</v>
      </c>
      <c r="N16" s="27">
        <v>0</v>
      </c>
      <c r="O16" s="26">
        <v>2</v>
      </c>
      <c r="P16" s="27">
        <v>1.0500000000000001E-2</v>
      </c>
      <c r="Q16" s="26">
        <v>3</v>
      </c>
      <c r="R16" s="27">
        <v>1.5699999999999999E-2</v>
      </c>
    </row>
    <row r="17" spans="1:18" x14ac:dyDescent="0.25">
      <c r="A17" s="28" t="s">
        <v>253</v>
      </c>
      <c r="B17" s="29">
        <v>26</v>
      </c>
      <c r="C17" s="29">
        <v>14</v>
      </c>
      <c r="D17" s="29">
        <v>12</v>
      </c>
      <c r="E17" s="30">
        <v>0.53849999999999998</v>
      </c>
      <c r="F17" s="30">
        <v>0.1361</v>
      </c>
      <c r="G17" s="29">
        <v>13</v>
      </c>
      <c r="H17" s="29">
        <v>7</v>
      </c>
      <c r="I17" s="29">
        <v>6</v>
      </c>
      <c r="J17" s="30">
        <v>0.53849999999999998</v>
      </c>
      <c r="K17" s="29">
        <v>13</v>
      </c>
      <c r="L17" s="29">
        <v>7</v>
      </c>
      <c r="M17" s="29">
        <v>6</v>
      </c>
      <c r="N17" s="30">
        <v>0.53849999999999998</v>
      </c>
      <c r="O17" s="29">
        <v>86</v>
      </c>
      <c r="P17" s="30">
        <v>0.45029999999999998</v>
      </c>
      <c r="Q17" s="29">
        <v>112</v>
      </c>
      <c r="R17" s="30">
        <v>0.58640000000000003</v>
      </c>
    </row>
    <row r="18" spans="1:18" x14ac:dyDescent="0.25">
      <c r="A18" s="25" t="s">
        <v>310</v>
      </c>
      <c r="B18" s="26">
        <v>16</v>
      </c>
      <c r="C18" s="26">
        <v>9</v>
      </c>
      <c r="D18" s="26">
        <v>7</v>
      </c>
      <c r="E18" s="27">
        <v>0.5625</v>
      </c>
      <c r="F18" s="27">
        <v>8.3799999999999999E-2</v>
      </c>
      <c r="G18" s="26">
        <v>5</v>
      </c>
      <c r="H18" s="26">
        <v>4</v>
      </c>
      <c r="I18" s="26">
        <v>1</v>
      </c>
      <c r="J18" s="27">
        <v>0.8</v>
      </c>
      <c r="K18" s="26">
        <v>11</v>
      </c>
      <c r="L18" s="26">
        <v>5</v>
      </c>
      <c r="M18" s="26">
        <v>6</v>
      </c>
      <c r="N18" s="27">
        <v>0.45450000000000002</v>
      </c>
      <c r="O18" s="26">
        <v>14</v>
      </c>
      <c r="P18" s="27">
        <v>7.3300000000000004E-2</v>
      </c>
      <c r="Q18" s="26">
        <v>30</v>
      </c>
      <c r="R18" s="27">
        <v>0.15709999999999999</v>
      </c>
    </row>
    <row r="19" spans="1:18" x14ac:dyDescent="0.25">
      <c r="A19" s="28" t="s">
        <v>29</v>
      </c>
      <c r="B19" s="29">
        <v>93</v>
      </c>
      <c r="C19" s="29">
        <v>47</v>
      </c>
      <c r="D19" s="29">
        <v>46</v>
      </c>
      <c r="E19" s="30">
        <v>0.50539999999999996</v>
      </c>
      <c r="F19" s="30">
        <v>0.4869</v>
      </c>
      <c r="G19" s="29">
        <v>40</v>
      </c>
      <c r="H19" s="29">
        <v>23</v>
      </c>
      <c r="I19" s="29">
        <v>17</v>
      </c>
      <c r="J19" s="30">
        <v>0.57499999999999996</v>
      </c>
      <c r="K19" s="29">
        <v>53</v>
      </c>
      <c r="L19" s="29">
        <v>24</v>
      </c>
      <c r="M19" s="29">
        <v>29</v>
      </c>
      <c r="N19" s="30">
        <v>0.45279999999999998</v>
      </c>
      <c r="O19" s="29">
        <v>29</v>
      </c>
      <c r="P19" s="30">
        <v>0.15179999999999999</v>
      </c>
      <c r="Q19" s="29">
        <v>122</v>
      </c>
      <c r="R19" s="30">
        <v>0.63870000000000005</v>
      </c>
    </row>
    <row r="20" spans="1:18" x14ac:dyDescent="0.25">
      <c r="A20" s="25" t="s">
        <v>270</v>
      </c>
      <c r="B20" s="26">
        <v>24</v>
      </c>
      <c r="C20" s="26">
        <v>13</v>
      </c>
      <c r="D20" s="26">
        <v>11</v>
      </c>
      <c r="E20" s="27">
        <v>0.54170000000000007</v>
      </c>
      <c r="F20" s="27">
        <v>0.12570000000000001</v>
      </c>
      <c r="G20" s="26">
        <v>16</v>
      </c>
      <c r="H20" s="26">
        <v>9</v>
      </c>
      <c r="I20" s="26">
        <v>7</v>
      </c>
      <c r="J20" s="27">
        <v>0.5625</v>
      </c>
      <c r="K20" s="26">
        <v>8</v>
      </c>
      <c r="L20" s="26">
        <v>4</v>
      </c>
      <c r="M20" s="26">
        <v>4</v>
      </c>
      <c r="N20" s="27">
        <v>0.5</v>
      </c>
      <c r="O20" s="26">
        <v>65</v>
      </c>
      <c r="P20" s="27">
        <v>0.34029999999999999</v>
      </c>
      <c r="Q20" s="26">
        <v>89</v>
      </c>
      <c r="R20" s="27">
        <v>0.46600000000000003</v>
      </c>
    </row>
    <row r="21" spans="1:18" x14ac:dyDescent="0.25">
      <c r="A21" s="28" t="s">
        <v>377</v>
      </c>
      <c r="B21" s="29">
        <v>5</v>
      </c>
      <c r="C21" s="29">
        <v>3</v>
      </c>
      <c r="D21" s="29">
        <v>2</v>
      </c>
      <c r="E21" s="30">
        <v>0.6</v>
      </c>
      <c r="F21" s="30">
        <v>2.6200000000000001E-2</v>
      </c>
      <c r="G21" s="29">
        <v>3</v>
      </c>
      <c r="H21" s="29">
        <v>2</v>
      </c>
      <c r="I21" s="29">
        <v>1</v>
      </c>
      <c r="J21" s="30">
        <v>0.66669999999999996</v>
      </c>
      <c r="K21" s="29">
        <v>2</v>
      </c>
      <c r="L21" s="29">
        <v>1</v>
      </c>
      <c r="M21" s="29">
        <v>1</v>
      </c>
      <c r="N21" s="30">
        <v>0.5</v>
      </c>
      <c r="O21" s="29">
        <v>0</v>
      </c>
      <c r="P21" s="30">
        <v>0</v>
      </c>
      <c r="Q21" s="29">
        <v>5</v>
      </c>
      <c r="R21" s="30">
        <v>2.6200000000000001E-2</v>
      </c>
    </row>
    <row r="22" spans="1:18" x14ac:dyDescent="0.25">
      <c r="A22" s="25" t="s">
        <v>393</v>
      </c>
      <c r="B22" s="26">
        <v>3</v>
      </c>
      <c r="C22" s="26">
        <v>3</v>
      </c>
      <c r="D22" s="26">
        <v>0</v>
      </c>
      <c r="E22" s="27">
        <v>1</v>
      </c>
      <c r="F22" s="27">
        <v>1.5699999999999999E-2</v>
      </c>
      <c r="G22" s="26">
        <v>1</v>
      </c>
      <c r="H22" s="26">
        <v>1</v>
      </c>
      <c r="I22" s="26">
        <v>0</v>
      </c>
      <c r="J22" s="27">
        <v>1</v>
      </c>
      <c r="K22" s="26">
        <v>2</v>
      </c>
      <c r="L22" s="26">
        <v>2</v>
      </c>
      <c r="M22" s="26">
        <v>0</v>
      </c>
      <c r="N22" s="27">
        <v>1</v>
      </c>
      <c r="O22" s="26">
        <v>3</v>
      </c>
      <c r="P22" s="27">
        <v>1.5699999999999999E-2</v>
      </c>
      <c r="Q22" s="26">
        <v>6</v>
      </c>
      <c r="R22" s="27">
        <v>3.1399999999999997E-2</v>
      </c>
    </row>
    <row r="23" spans="1:18" x14ac:dyDescent="0.25">
      <c r="A23" s="28" t="s">
        <v>411</v>
      </c>
      <c r="B23" s="29">
        <v>1</v>
      </c>
      <c r="C23" s="29">
        <v>0</v>
      </c>
      <c r="D23" s="29">
        <v>1</v>
      </c>
      <c r="E23" s="30">
        <v>0</v>
      </c>
      <c r="F23" s="30">
        <v>5.1999999999999998E-3</v>
      </c>
      <c r="G23" s="29">
        <v>0</v>
      </c>
      <c r="H23" s="29">
        <v>0</v>
      </c>
      <c r="I23" s="29">
        <v>0</v>
      </c>
      <c r="J23" s="30">
        <v>0</v>
      </c>
      <c r="K23" s="29">
        <v>1</v>
      </c>
      <c r="L23" s="29">
        <v>0</v>
      </c>
      <c r="M23" s="29">
        <v>1</v>
      </c>
      <c r="N23" s="30">
        <v>0</v>
      </c>
      <c r="O23" s="29">
        <v>0</v>
      </c>
      <c r="P23" s="30">
        <v>0</v>
      </c>
      <c r="Q23" s="29">
        <v>1</v>
      </c>
      <c r="R23" s="30">
        <v>5.1999999999999998E-3</v>
      </c>
    </row>
    <row r="24" spans="1:18" x14ac:dyDescent="0.25">
      <c r="A24" s="25" t="s">
        <v>361</v>
      </c>
      <c r="B24" s="26">
        <v>8</v>
      </c>
      <c r="C24" s="26">
        <v>1</v>
      </c>
      <c r="D24" s="26">
        <v>7</v>
      </c>
      <c r="E24" s="27">
        <v>0.125</v>
      </c>
      <c r="F24" s="27">
        <v>4.19E-2</v>
      </c>
      <c r="G24" s="26">
        <v>1</v>
      </c>
      <c r="H24" s="26">
        <v>0</v>
      </c>
      <c r="I24" s="26">
        <v>1</v>
      </c>
      <c r="J24" s="27">
        <v>0</v>
      </c>
      <c r="K24" s="26">
        <v>7</v>
      </c>
      <c r="L24" s="26">
        <v>1</v>
      </c>
      <c r="M24" s="26">
        <v>6</v>
      </c>
      <c r="N24" s="27">
        <v>0.1429</v>
      </c>
      <c r="O24" s="26">
        <v>11</v>
      </c>
      <c r="P24" s="27">
        <v>5.7599999999999998E-2</v>
      </c>
      <c r="Q24" s="26">
        <v>19</v>
      </c>
      <c r="R24" s="27">
        <v>9.9500000000000005E-2</v>
      </c>
    </row>
    <row r="25" spans="1:18" x14ac:dyDescent="0.25">
      <c r="A25" s="28" t="s">
        <v>125</v>
      </c>
      <c r="B25" s="29">
        <v>57</v>
      </c>
      <c r="C25" s="29">
        <v>27</v>
      </c>
      <c r="D25" s="29">
        <v>30</v>
      </c>
      <c r="E25" s="30">
        <v>0.47369999999999995</v>
      </c>
      <c r="F25" s="30">
        <v>0.2984</v>
      </c>
      <c r="G25" s="29">
        <v>25</v>
      </c>
      <c r="H25" s="29">
        <v>14</v>
      </c>
      <c r="I25" s="29">
        <v>11</v>
      </c>
      <c r="J25" s="30">
        <v>0.56000000000000005</v>
      </c>
      <c r="K25" s="29">
        <v>32</v>
      </c>
      <c r="L25" s="29">
        <v>13</v>
      </c>
      <c r="M25" s="29">
        <v>19</v>
      </c>
      <c r="N25" s="30">
        <v>0.40629999999999999</v>
      </c>
      <c r="O25" s="29">
        <v>51</v>
      </c>
      <c r="P25" s="30">
        <v>0.26700000000000002</v>
      </c>
      <c r="Q25" s="29">
        <v>108</v>
      </c>
      <c r="R25" s="30">
        <v>0.56540000000000001</v>
      </c>
    </row>
    <row r="26" spans="1:18" x14ac:dyDescent="0.25">
      <c r="A26" s="25" t="s">
        <v>91</v>
      </c>
      <c r="B26" s="26">
        <v>73</v>
      </c>
      <c r="C26" s="26">
        <v>38</v>
      </c>
      <c r="D26" s="26">
        <v>35</v>
      </c>
      <c r="E26" s="27">
        <v>0.52049999999999996</v>
      </c>
      <c r="F26" s="27">
        <v>0.38219999999999998</v>
      </c>
      <c r="G26" s="26">
        <v>40</v>
      </c>
      <c r="H26" s="26">
        <v>23</v>
      </c>
      <c r="I26" s="26">
        <v>17</v>
      </c>
      <c r="J26" s="27">
        <v>0.57499999999999996</v>
      </c>
      <c r="K26" s="26">
        <v>33</v>
      </c>
      <c r="L26" s="26">
        <v>15</v>
      </c>
      <c r="M26" s="26">
        <v>18</v>
      </c>
      <c r="N26" s="27">
        <v>0.45450000000000002</v>
      </c>
      <c r="O26" s="26">
        <v>94</v>
      </c>
      <c r="P26" s="27">
        <v>0.49209999999999998</v>
      </c>
      <c r="Q26" s="26">
        <v>167</v>
      </c>
      <c r="R26" s="27">
        <v>0.87429999999999997</v>
      </c>
    </row>
    <row r="27" spans="1:18" x14ac:dyDescent="0.25">
      <c r="A27" s="28" t="s">
        <v>298</v>
      </c>
      <c r="B27" s="29">
        <v>19</v>
      </c>
      <c r="C27" s="29">
        <v>9</v>
      </c>
      <c r="D27" s="29">
        <v>10</v>
      </c>
      <c r="E27" s="30">
        <v>0.47369999999999995</v>
      </c>
      <c r="F27" s="30">
        <v>9.9500000000000005E-2</v>
      </c>
      <c r="G27" s="29">
        <v>7</v>
      </c>
      <c r="H27" s="29">
        <v>3</v>
      </c>
      <c r="I27" s="29">
        <v>4</v>
      </c>
      <c r="J27" s="30">
        <v>0.42859999999999998</v>
      </c>
      <c r="K27" s="29">
        <v>12</v>
      </c>
      <c r="L27" s="29">
        <v>6</v>
      </c>
      <c r="M27" s="29">
        <v>6</v>
      </c>
      <c r="N27" s="30">
        <v>0.5</v>
      </c>
      <c r="O27" s="29">
        <v>25</v>
      </c>
      <c r="P27" s="30">
        <v>0.13089999999999999</v>
      </c>
      <c r="Q27" s="29">
        <v>44</v>
      </c>
      <c r="R27" s="30">
        <v>0.23039999999999999</v>
      </c>
    </row>
    <row r="28" spans="1:18" x14ac:dyDescent="0.25">
      <c r="A28" s="25" t="s">
        <v>397</v>
      </c>
      <c r="B28" s="26">
        <v>3</v>
      </c>
      <c r="C28" s="26">
        <v>1</v>
      </c>
      <c r="D28" s="26">
        <v>2</v>
      </c>
      <c r="E28" s="27">
        <v>0.33329999999999999</v>
      </c>
      <c r="F28" s="27">
        <v>1.5699999999999999E-2</v>
      </c>
      <c r="G28" s="26">
        <v>2</v>
      </c>
      <c r="H28" s="26">
        <v>1</v>
      </c>
      <c r="I28" s="26">
        <v>1</v>
      </c>
      <c r="J28" s="27">
        <v>0.5</v>
      </c>
      <c r="K28" s="26">
        <v>1</v>
      </c>
      <c r="L28" s="26">
        <v>0</v>
      </c>
      <c r="M28" s="26">
        <v>1</v>
      </c>
      <c r="N28" s="27">
        <v>0</v>
      </c>
      <c r="O28" s="26">
        <v>4</v>
      </c>
      <c r="P28" s="27">
        <v>2.0899999999999998E-2</v>
      </c>
      <c r="Q28" s="26">
        <v>7</v>
      </c>
      <c r="R28" s="27">
        <v>3.6600000000000001E-2</v>
      </c>
    </row>
    <row r="29" spans="1:18" x14ac:dyDescent="0.25">
      <c r="A29" s="28" t="s">
        <v>374</v>
      </c>
      <c r="B29" s="29">
        <v>6</v>
      </c>
      <c r="C29" s="29">
        <v>2</v>
      </c>
      <c r="D29" s="29">
        <v>4</v>
      </c>
      <c r="E29" s="30">
        <v>0.33329999999999999</v>
      </c>
      <c r="F29" s="30">
        <v>3.1399999999999997E-2</v>
      </c>
      <c r="G29" s="29">
        <v>4</v>
      </c>
      <c r="H29" s="29">
        <v>2</v>
      </c>
      <c r="I29" s="29">
        <v>2</v>
      </c>
      <c r="J29" s="30">
        <v>0.5</v>
      </c>
      <c r="K29" s="29">
        <v>2</v>
      </c>
      <c r="L29" s="29">
        <v>0</v>
      </c>
      <c r="M29" s="29">
        <v>2</v>
      </c>
      <c r="N29" s="30">
        <v>0</v>
      </c>
      <c r="O29" s="29">
        <v>5</v>
      </c>
      <c r="P29" s="30">
        <v>2.6200000000000001E-2</v>
      </c>
      <c r="Q29" s="29">
        <v>11</v>
      </c>
      <c r="R29" s="30">
        <v>5.7599999999999998E-2</v>
      </c>
    </row>
    <row r="30" spans="1:18" x14ac:dyDescent="0.25">
      <c r="A30" s="25" t="s">
        <v>390</v>
      </c>
      <c r="B30" s="26">
        <v>4</v>
      </c>
      <c r="C30" s="26">
        <v>1</v>
      </c>
      <c r="D30" s="26">
        <v>3</v>
      </c>
      <c r="E30" s="27">
        <v>0.25</v>
      </c>
      <c r="F30" s="27">
        <v>2.0899999999999998E-2</v>
      </c>
      <c r="G30" s="26">
        <v>3</v>
      </c>
      <c r="H30" s="26">
        <v>0</v>
      </c>
      <c r="I30" s="26">
        <v>3</v>
      </c>
      <c r="J30" s="27">
        <v>0</v>
      </c>
      <c r="K30" s="26">
        <v>1</v>
      </c>
      <c r="L30" s="26">
        <v>1</v>
      </c>
      <c r="M30" s="26">
        <v>0</v>
      </c>
      <c r="N30" s="27">
        <v>1</v>
      </c>
      <c r="O30" s="26">
        <v>1</v>
      </c>
      <c r="P30" s="27">
        <v>5.1999999999999998E-3</v>
      </c>
      <c r="Q30" s="26">
        <v>5</v>
      </c>
      <c r="R30" s="27">
        <v>2.6200000000000001E-2</v>
      </c>
    </row>
    <row r="31" spans="1:18" x14ac:dyDescent="0.25">
      <c r="A31" s="28" t="s">
        <v>378</v>
      </c>
      <c r="B31" s="29">
        <v>5</v>
      </c>
      <c r="C31" s="29">
        <v>3</v>
      </c>
      <c r="D31" s="29">
        <v>2</v>
      </c>
      <c r="E31" s="30">
        <v>0.6</v>
      </c>
      <c r="F31" s="30">
        <v>2.6200000000000001E-2</v>
      </c>
      <c r="G31" s="29">
        <v>3</v>
      </c>
      <c r="H31" s="29">
        <v>3</v>
      </c>
      <c r="I31" s="29">
        <v>0</v>
      </c>
      <c r="J31" s="30">
        <v>1</v>
      </c>
      <c r="K31" s="29">
        <v>2</v>
      </c>
      <c r="L31" s="29">
        <v>0</v>
      </c>
      <c r="M31" s="29">
        <v>2</v>
      </c>
      <c r="N31" s="30">
        <v>0</v>
      </c>
      <c r="O31" s="29">
        <v>1</v>
      </c>
      <c r="P31" s="30">
        <v>5.1999999999999998E-3</v>
      </c>
      <c r="Q31" s="29">
        <v>6</v>
      </c>
      <c r="R31" s="30">
        <v>3.1399999999999997E-2</v>
      </c>
    </row>
    <row r="32" spans="1:18" x14ac:dyDescent="0.25">
      <c r="A32" s="25" t="s">
        <v>186</v>
      </c>
      <c r="B32" s="26">
        <v>37</v>
      </c>
      <c r="C32" s="26">
        <v>21</v>
      </c>
      <c r="D32" s="26">
        <v>16</v>
      </c>
      <c r="E32" s="27">
        <v>0.56759999999999999</v>
      </c>
      <c r="F32" s="27">
        <v>0.19370000000000001</v>
      </c>
      <c r="G32" s="26">
        <v>24</v>
      </c>
      <c r="H32" s="26">
        <v>15</v>
      </c>
      <c r="I32" s="26">
        <v>9</v>
      </c>
      <c r="J32" s="27">
        <v>0.625</v>
      </c>
      <c r="K32" s="26">
        <v>13</v>
      </c>
      <c r="L32" s="26">
        <v>6</v>
      </c>
      <c r="M32" s="26">
        <v>7</v>
      </c>
      <c r="N32" s="27">
        <v>0.46150000000000002</v>
      </c>
      <c r="O32" s="26">
        <v>65</v>
      </c>
      <c r="P32" s="27">
        <v>0.34029999999999999</v>
      </c>
      <c r="Q32" s="26">
        <v>102</v>
      </c>
      <c r="R32" s="27">
        <v>0.53400000000000003</v>
      </c>
    </row>
    <row r="33" spans="1:18" x14ac:dyDescent="0.25">
      <c r="A33" s="28" t="s">
        <v>138</v>
      </c>
      <c r="B33" s="29">
        <v>48</v>
      </c>
      <c r="C33" s="29">
        <v>18</v>
      </c>
      <c r="D33" s="29">
        <v>30</v>
      </c>
      <c r="E33" s="30">
        <v>0.375</v>
      </c>
      <c r="F33" s="30">
        <v>0.25130000000000002</v>
      </c>
      <c r="G33" s="29">
        <v>27</v>
      </c>
      <c r="H33" s="29">
        <v>12</v>
      </c>
      <c r="I33" s="29">
        <v>15</v>
      </c>
      <c r="J33" s="30">
        <v>0.44440000000000002</v>
      </c>
      <c r="K33" s="29">
        <v>21</v>
      </c>
      <c r="L33" s="29">
        <v>6</v>
      </c>
      <c r="M33" s="29">
        <v>15</v>
      </c>
      <c r="N33" s="30">
        <v>0.28570000000000001</v>
      </c>
      <c r="O33" s="29">
        <v>90</v>
      </c>
      <c r="P33" s="30">
        <v>0.47120000000000001</v>
      </c>
      <c r="Q33" s="29">
        <v>138</v>
      </c>
      <c r="R33" s="30">
        <v>0.72250000000000003</v>
      </c>
    </row>
    <row r="34" spans="1:18" x14ac:dyDescent="0.25">
      <c r="A34" s="25" t="s">
        <v>403</v>
      </c>
      <c r="B34" s="26">
        <v>2</v>
      </c>
      <c r="C34" s="26">
        <v>0</v>
      </c>
      <c r="D34" s="26">
        <v>2</v>
      </c>
      <c r="E34" s="27">
        <v>0</v>
      </c>
      <c r="F34" s="27">
        <v>1.0500000000000001E-2</v>
      </c>
      <c r="G34" s="26">
        <v>1</v>
      </c>
      <c r="H34" s="26">
        <v>0</v>
      </c>
      <c r="I34" s="26">
        <v>1</v>
      </c>
      <c r="J34" s="27">
        <v>0</v>
      </c>
      <c r="K34" s="26">
        <v>1</v>
      </c>
      <c r="L34" s="26">
        <v>0</v>
      </c>
      <c r="M34" s="26">
        <v>1</v>
      </c>
      <c r="N34" s="27">
        <v>0</v>
      </c>
      <c r="O34" s="26">
        <v>7</v>
      </c>
      <c r="P34" s="27">
        <v>3.6600000000000001E-2</v>
      </c>
      <c r="Q34" s="26">
        <v>9</v>
      </c>
      <c r="R34" s="27">
        <v>4.7100000000000003E-2</v>
      </c>
    </row>
    <row r="35" spans="1:18" x14ac:dyDescent="0.25">
      <c r="A35" s="28" t="s">
        <v>360</v>
      </c>
      <c r="B35" s="29">
        <v>8</v>
      </c>
      <c r="C35" s="29">
        <v>5</v>
      </c>
      <c r="D35" s="29">
        <v>3</v>
      </c>
      <c r="E35" s="30">
        <v>0.625</v>
      </c>
      <c r="F35" s="30">
        <v>4.19E-2</v>
      </c>
      <c r="G35" s="29">
        <v>4</v>
      </c>
      <c r="H35" s="29">
        <v>3</v>
      </c>
      <c r="I35" s="29">
        <v>1</v>
      </c>
      <c r="J35" s="30">
        <v>0.75</v>
      </c>
      <c r="K35" s="29">
        <v>4</v>
      </c>
      <c r="L35" s="29">
        <v>2</v>
      </c>
      <c r="M35" s="29">
        <v>2</v>
      </c>
      <c r="N35" s="30">
        <v>0.5</v>
      </c>
      <c r="O35" s="29">
        <v>16</v>
      </c>
      <c r="P35" s="30">
        <v>8.3799999999999999E-2</v>
      </c>
      <c r="Q35" s="29">
        <v>24</v>
      </c>
      <c r="R35" s="30">
        <v>0.12570000000000001</v>
      </c>
    </row>
    <row r="36" spans="1:18" x14ac:dyDescent="0.25">
      <c r="A36" s="25" t="s">
        <v>387</v>
      </c>
      <c r="B36" s="26">
        <v>4</v>
      </c>
      <c r="C36" s="26">
        <v>2</v>
      </c>
      <c r="D36" s="26">
        <v>2</v>
      </c>
      <c r="E36" s="27">
        <v>0.5</v>
      </c>
      <c r="F36" s="27">
        <v>2.0899999999999998E-2</v>
      </c>
      <c r="G36" s="26">
        <v>2</v>
      </c>
      <c r="H36" s="26">
        <v>2</v>
      </c>
      <c r="I36" s="26">
        <v>0</v>
      </c>
      <c r="J36" s="27">
        <v>1</v>
      </c>
      <c r="K36" s="26">
        <v>2</v>
      </c>
      <c r="L36" s="26">
        <v>0</v>
      </c>
      <c r="M36" s="26">
        <v>2</v>
      </c>
      <c r="N36" s="27">
        <v>0</v>
      </c>
      <c r="O36" s="26">
        <v>0</v>
      </c>
      <c r="P36" s="27">
        <v>0</v>
      </c>
      <c r="Q36" s="26">
        <v>4</v>
      </c>
      <c r="R36" s="27">
        <v>2.0899999999999998E-2</v>
      </c>
    </row>
    <row r="37" spans="1:18" x14ac:dyDescent="0.25">
      <c r="A37" s="28" t="s">
        <v>384</v>
      </c>
      <c r="B37" s="29">
        <v>4</v>
      </c>
      <c r="C37" s="29">
        <v>3</v>
      </c>
      <c r="D37" s="29">
        <v>1</v>
      </c>
      <c r="E37" s="30">
        <v>0.75</v>
      </c>
      <c r="F37" s="30">
        <v>2.0899999999999998E-2</v>
      </c>
      <c r="G37" s="29">
        <v>3</v>
      </c>
      <c r="H37" s="29">
        <v>3</v>
      </c>
      <c r="I37" s="29">
        <v>0</v>
      </c>
      <c r="J37" s="30">
        <v>1</v>
      </c>
      <c r="K37" s="29">
        <v>1</v>
      </c>
      <c r="L37" s="29">
        <v>0</v>
      </c>
      <c r="M37" s="29">
        <v>1</v>
      </c>
      <c r="N37" s="30">
        <v>0</v>
      </c>
      <c r="O37" s="29">
        <v>0</v>
      </c>
      <c r="P37" s="30">
        <v>0</v>
      </c>
      <c r="Q37" s="29">
        <v>4</v>
      </c>
      <c r="R37" s="30">
        <v>2.0899999999999998E-2</v>
      </c>
    </row>
    <row r="38" spans="1:18" x14ac:dyDescent="0.25">
      <c r="A38" s="25" t="s">
        <v>415</v>
      </c>
      <c r="B38" s="26">
        <v>0</v>
      </c>
      <c r="C38" s="26">
        <v>0</v>
      </c>
      <c r="D38" s="26">
        <v>0</v>
      </c>
      <c r="E38" s="27">
        <v>0</v>
      </c>
      <c r="F38" s="27">
        <v>0</v>
      </c>
      <c r="G38" s="26">
        <v>0</v>
      </c>
      <c r="H38" s="26">
        <v>0</v>
      </c>
      <c r="I38" s="26">
        <v>0</v>
      </c>
      <c r="J38" s="27">
        <v>0</v>
      </c>
      <c r="K38" s="26">
        <v>0</v>
      </c>
      <c r="L38" s="26">
        <v>0</v>
      </c>
      <c r="M38" s="26">
        <v>0</v>
      </c>
      <c r="N38" s="27">
        <v>0</v>
      </c>
      <c r="O38" s="26">
        <v>6</v>
      </c>
      <c r="P38" s="27">
        <v>3.1399999999999997E-2</v>
      </c>
      <c r="Q38" s="26">
        <v>6</v>
      </c>
      <c r="R38" s="27">
        <v>3.1399999999999997E-2</v>
      </c>
    </row>
    <row r="39" spans="1:18" x14ac:dyDescent="0.25">
      <c r="A39" s="28" t="s">
        <v>391</v>
      </c>
      <c r="B39" s="29">
        <v>4</v>
      </c>
      <c r="C39" s="29">
        <v>1</v>
      </c>
      <c r="D39" s="29">
        <v>3</v>
      </c>
      <c r="E39" s="30">
        <v>0.25</v>
      </c>
      <c r="F39" s="30">
        <v>2.0899999999999998E-2</v>
      </c>
      <c r="G39" s="29">
        <v>1</v>
      </c>
      <c r="H39" s="29">
        <v>0</v>
      </c>
      <c r="I39" s="29">
        <v>1</v>
      </c>
      <c r="J39" s="30">
        <v>0</v>
      </c>
      <c r="K39" s="29">
        <v>3</v>
      </c>
      <c r="L39" s="29">
        <v>1</v>
      </c>
      <c r="M39" s="29">
        <v>2</v>
      </c>
      <c r="N39" s="30">
        <v>0.33329999999999999</v>
      </c>
      <c r="O39" s="29">
        <v>2</v>
      </c>
      <c r="P39" s="30">
        <v>1.0500000000000001E-2</v>
      </c>
      <c r="Q39" s="29">
        <v>6</v>
      </c>
      <c r="R39" s="30">
        <v>3.1399999999999997E-2</v>
      </c>
    </row>
    <row r="40" spans="1:18" x14ac:dyDescent="0.25">
      <c r="A40" s="25" t="s">
        <v>245</v>
      </c>
      <c r="B40" s="26">
        <v>28</v>
      </c>
      <c r="C40" s="26">
        <v>13</v>
      </c>
      <c r="D40" s="26">
        <v>15</v>
      </c>
      <c r="E40" s="27">
        <v>0.46429999999999999</v>
      </c>
      <c r="F40" s="27">
        <v>0.14660000000000001</v>
      </c>
      <c r="G40" s="26">
        <v>17</v>
      </c>
      <c r="H40" s="26">
        <v>9</v>
      </c>
      <c r="I40" s="26">
        <v>8</v>
      </c>
      <c r="J40" s="27">
        <v>0.52939999999999998</v>
      </c>
      <c r="K40" s="26">
        <v>11</v>
      </c>
      <c r="L40" s="26">
        <v>4</v>
      </c>
      <c r="M40" s="26">
        <v>7</v>
      </c>
      <c r="N40" s="27">
        <v>0.36359999999999998</v>
      </c>
      <c r="O40" s="26">
        <v>60</v>
      </c>
      <c r="P40" s="27">
        <v>0.31409999999999999</v>
      </c>
      <c r="Q40" s="26">
        <v>88</v>
      </c>
      <c r="R40" s="27">
        <v>0.4607</v>
      </c>
    </row>
    <row r="41" spans="1:18" x14ac:dyDescent="0.25">
      <c r="A41" s="28" t="s">
        <v>372</v>
      </c>
      <c r="B41" s="29">
        <v>6</v>
      </c>
      <c r="C41" s="29">
        <v>3</v>
      </c>
      <c r="D41" s="29">
        <v>3</v>
      </c>
      <c r="E41" s="30">
        <v>0.5</v>
      </c>
      <c r="F41" s="30">
        <v>3.1399999999999997E-2</v>
      </c>
      <c r="G41" s="29">
        <v>5</v>
      </c>
      <c r="H41" s="29">
        <v>3</v>
      </c>
      <c r="I41" s="29">
        <v>2</v>
      </c>
      <c r="J41" s="30">
        <v>0.6</v>
      </c>
      <c r="K41" s="29">
        <v>1</v>
      </c>
      <c r="L41" s="29">
        <v>0</v>
      </c>
      <c r="M41" s="29">
        <v>1</v>
      </c>
      <c r="N41" s="30">
        <v>0</v>
      </c>
      <c r="O41" s="29">
        <v>1</v>
      </c>
      <c r="P41" s="30">
        <v>5.1999999999999998E-3</v>
      </c>
      <c r="Q41" s="29">
        <v>7</v>
      </c>
      <c r="R41" s="30">
        <v>3.6600000000000001E-2</v>
      </c>
    </row>
    <row r="42" spans="1:18" x14ac:dyDescent="0.25">
      <c r="A42" s="25" t="s">
        <v>412</v>
      </c>
      <c r="B42" s="26">
        <v>1</v>
      </c>
      <c r="C42" s="26">
        <v>0</v>
      </c>
      <c r="D42" s="26">
        <v>1</v>
      </c>
      <c r="E42" s="27">
        <v>0</v>
      </c>
      <c r="F42" s="27">
        <v>5.1999999999999998E-3</v>
      </c>
      <c r="G42" s="26">
        <v>0</v>
      </c>
      <c r="H42" s="26">
        <v>0</v>
      </c>
      <c r="I42" s="26">
        <v>0</v>
      </c>
      <c r="J42" s="27">
        <v>0</v>
      </c>
      <c r="K42" s="26">
        <v>1</v>
      </c>
      <c r="L42" s="26">
        <v>0</v>
      </c>
      <c r="M42" s="26">
        <v>1</v>
      </c>
      <c r="N42" s="27">
        <v>0</v>
      </c>
      <c r="O42" s="26">
        <v>0</v>
      </c>
      <c r="P42" s="27">
        <v>0</v>
      </c>
      <c r="Q42" s="26">
        <v>1</v>
      </c>
      <c r="R42" s="27">
        <v>5.1999999999999998E-3</v>
      </c>
    </row>
    <row r="43" spans="1:18" x14ac:dyDescent="0.25">
      <c r="A43" s="28" t="s">
        <v>46</v>
      </c>
      <c r="B43" s="29">
        <v>81</v>
      </c>
      <c r="C43" s="29">
        <v>48</v>
      </c>
      <c r="D43" s="29">
        <v>33</v>
      </c>
      <c r="E43" s="30">
        <v>0.59260000000000002</v>
      </c>
      <c r="F43" s="30">
        <v>0.42409999999999998</v>
      </c>
      <c r="G43" s="29">
        <v>37</v>
      </c>
      <c r="H43" s="29">
        <v>26</v>
      </c>
      <c r="I43" s="29">
        <v>11</v>
      </c>
      <c r="J43" s="30">
        <v>0.70269999999999999</v>
      </c>
      <c r="K43" s="29">
        <v>44</v>
      </c>
      <c r="L43" s="29">
        <v>22</v>
      </c>
      <c r="M43" s="29">
        <v>22</v>
      </c>
      <c r="N43" s="30">
        <v>0.5</v>
      </c>
      <c r="O43" s="29">
        <v>44</v>
      </c>
      <c r="P43" s="30">
        <v>0.23039999999999999</v>
      </c>
      <c r="Q43" s="29">
        <v>125</v>
      </c>
      <c r="R43" s="30">
        <v>0.65449999999999997</v>
      </c>
    </row>
    <row r="44" spans="1:18" x14ac:dyDescent="0.25">
      <c r="A44" s="25" t="s">
        <v>323</v>
      </c>
      <c r="B44" s="26">
        <v>15</v>
      </c>
      <c r="C44" s="26">
        <v>5</v>
      </c>
      <c r="D44" s="26">
        <v>10</v>
      </c>
      <c r="E44" s="27">
        <v>0.33329999999999999</v>
      </c>
      <c r="F44" s="27">
        <v>7.85E-2</v>
      </c>
      <c r="G44" s="26">
        <v>5</v>
      </c>
      <c r="H44" s="26">
        <v>1</v>
      </c>
      <c r="I44" s="26">
        <v>4</v>
      </c>
      <c r="J44" s="27">
        <v>0.2</v>
      </c>
      <c r="K44" s="26">
        <v>10</v>
      </c>
      <c r="L44" s="26">
        <v>4</v>
      </c>
      <c r="M44" s="26">
        <v>6</v>
      </c>
      <c r="N44" s="27">
        <v>0.4</v>
      </c>
      <c r="O44" s="26">
        <v>16</v>
      </c>
      <c r="P44" s="27">
        <v>8.3799999999999999E-2</v>
      </c>
      <c r="Q44" s="26">
        <v>31</v>
      </c>
      <c r="R44" s="27">
        <v>0.1623</v>
      </c>
    </row>
    <row r="45" spans="1:18" x14ac:dyDescent="0.25">
      <c r="A45" s="28" t="s">
        <v>348</v>
      </c>
      <c r="B45" s="29">
        <v>10</v>
      </c>
      <c r="C45" s="29">
        <v>4</v>
      </c>
      <c r="D45" s="29">
        <v>6</v>
      </c>
      <c r="E45" s="30">
        <v>0.4</v>
      </c>
      <c r="F45" s="30">
        <v>5.2400000000000002E-2</v>
      </c>
      <c r="G45" s="29">
        <v>7</v>
      </c>
      <c r="H45" s="29">
        <v>3</v>
      </c>
      <c r="I45" s="29">
        <v>4</v>
      </c>
      <c r="J45" s="30">
        <v>0.42859999999999998</v>
      </c>
      <c r="K45" s="29">
        <v>3</v>
      </c>
      <c r="L45" s="29">
        <v>1</v>
      </c>
      <c r="M45" s="29">
        <v>2</v>
      </c>
      <c r="N45" s="30">
        <v>0.33329999999999999</v>
      </c>
      <c r="O45" s="29">
        <v>26</v>
      </c>
      <c r="P45" s="30">
        <v>0.1361</v>
      </c>
      <c r="Q45" s="29">
        <v>36</v>
      </c>
      <c r="R45" s="30">
        <v>0.1885</v>
      </c>
    </row>
    <row r="46" spans="1:18" x14ac:dyDescent="0.25">
      <c r="A46" s="25" t="s">
        <v>320</v>
      </c>
      <c r="B46" s="26">
        <v>15</v>
      </c>
      <c r="C46" s="26">
        <v>8</v>
      </c>
      <c r="D46" s="26">
        <v>7</v>
      </c>
      <c r="E46" s="27">
        <v>0.5333</v>
      </c>
      <c r="F46" s="27">
        <v>7.85E-2</v>
      </c>
      <c r="G46" s="26">
        <v>7</v>
      </c>
      <c r="H46" s="26">
        <v>3</v>
      </c>
      <c r="I46" s="26">
        <v>4</v>
      </c>
      <c r="J46" s="27">
        <v>0.42859999999999998</v>
      </c>
      <c r="K46" s="26">
        <v>8</v>
      </c>
      <c r="L46" s="26">
        <v>5</v>
      </c>
      <c r="M46" s="26">
        <v>3</v>
      </c>
      <c r="N46" s="27">
        <v>0.625</v>
      </c>
      <c r="O46" s="26">
        <v>23</v>
      </c>
      <c r="P46" s="27">
        <v>0.12039999999999999</v>
      </c>
      <c r="Q46" s="26">
        <v>38</v>
      </c>
      <c r="R46" s="27">
        <v>0.19900000000000001</v>
      </c>
    </row>
    <row r="47" spans="1:18" x14ac:dyDescent="0.25">
      <c r="A47" s="28" t="s">
        <v>328</v>
      </c>
      <c r="B47" s="29">
        <v>13</v>
      </c>
      <c r="C47" s="29">
        <v>9</v>
      </c>
      <c r="D47" s="29">
        <v>4</v>
      </c>
      <c r="E47" s="30">
        <v>0.69230000000000003</v>
      </c>
      <c r="F47" s="30">
        <v>6.8099999999999994E-2</v>
      </c>
      <c r="G47" s="29">
        <v>10</v>
      </c>
      <c r="H47" s="29">
        <v>7</v>
      </c>
      <c r="I47" s="29">
        <v>3</v>
      </c>
      <c r="J47" s="30">
        <v>0.7</v>
      </c>
      <c r="K47" s="29">
        <v>3</v>
      </c>
      <c r="L47" s="29">
        <v>2</v>
      </c>
      <c r="M47" s="29">
        <v>1</v>
      </c>
      <c r="N47" s="30">
        <v>0.66669999999999996</v>
      </c>
      <c r="O47" s="29">
        <v>2</v>
      </c>
      <c r="P47" s="30">
        <v>1.0500000000000001E-2</v>
      </c>
      <c r="Q47" s="29">
        <v>15</v>
      </c>
      <c r="R47" s="30">
        <v>7.85E-2</v>
      </c>
    </row>
    <row r="48" spans="1:18" x14ac:dyDescent="0.25">
      <c r="A48" s="25" t="s">
        <v>382</v>
      </c>
      <c r="B48" s="26">
        <v>5</v>
      </c>
      <c r="C48" s="26">
        <v>1</v>
      </c>
      <c r="D48" s="26">
        <v>4</v>
      </c>
      <c r="E48" s="27">
        <v>0.2</v>
      </c>
      <c r="F48" s="27">
        <v>2.6200000000000001E-2</v>
      </c>
      <c r="G48" s="26">
        <v>3</v>
      </c>
      <c r="H48" s="26">
        <v>0</v>
      </c>
      <c r="I48" s="26">
        <v>3</v>
      </c>
      <c r="J48" s="27">
        <v>0</v>
      </c>
      <c r="K48" s="26">
        <v>2</v>
      </c>
      <c r="L48" s="26">
        <v>1</v>
      </c>
      <c r="M48" s="26">
        <v>1</v>
      </c>
      <c r="N48" s="27">
        <v>0.5</v>
      </c>
      <c r="O48" s="26">
        <v>18</v>
      </c>
      <c r="P48" s="27">
        <v>9.4200000000000006E-2</v>
      </c>
      <c r="Q48" s="26">
        <v>23</v>
      </c>
      <c r="R48" s="27">
        <v>0.12039999999999999</v>
      </c>
    </row>
    <row r="49" spans="1:18" x14ac:dyDescent="0.25">
      <c r="A49" s="28" t="s">
        <v>392</v>
      </c>
      <c r="B49" s="29">
        <v>4</v>
      </c>
      <c r="C49" s="29">
        <v>1</v>
      </c>
      <c r="D49" s="29">
        <v>3</v>
      </c>
      <c r="E49" s="30">
        <v>0.25</v>
      </c>
      <c r="F49" s="30">
        <v>2.0899999999999998E-2</v>
      </c>
      <c r="G49" s="29">
        <v>1</v>
      </c>
      <c r="H49" s="29">
        <v>1</v>
      </c>
      <c r="I49" s="29">
        <v>0</v>
      </c>
      <c r="J49" s="30">
        <v>1</v>
      </c>
      <c r="K49" s="29">
        <v>3</v>
      </c>
      <c r="L49" s="29">
        <v>0</v>
      </c>
      <c r="M49" s="29">
        <v>3</v>
      </c>
      <c r="N49" s="30">
        <v>0</v>
      </c>
      <c r="O49" s="29">
        <v>1</v>
      </c>
      <c r="P49" s="30">
        <v>5.1999999999999998E-3</v>
      </c>
      <c r="Q49" s="29">
        <v>5</v>
      </c>
      <c r="R49" s="30">
        <v>2.6200000000000001E-2</v>
      </c>
    </row>
    <row r="50" spans="1:18" x14ac:dyDescent="0.25">
      <c r="A50" s="25" t="s">
        <v>386</v>
      </c>
      <c r="B50" s="26">
        <v>4</v>
      </c>
      <c r="C50" s="26">
        <v>3</v>
      </c>
      <c r="D50" s="26">
        <v>1</v>
      </c>
      <c r="E50" s="27">
        <v>0.75</v>
      </c>
      <c r="F50" s="27">
        <v>2.0899999999999998E-2</v>
      </c>
      <c r="G50" s="26">
        <v>1</v>
      </c>
      <c r="H50" s="26">
        <v>1</v>
      </c>
      <c r="I50" s="26">
        <v>0</v>
      </c>
      <c r="J50" s="27">
        <v>1</v>
      </c>
      <c r="K50" s="26">
        <v>3</v>
      </c>
      <c r="L50" s="26">
        <v>2</v>
      </c>
      <c r="M50" s="26">
        <v>1</v>
      </c>
      <c r="N50" s="27">
        <v>0.66669999999999996</v>
      </c>
      <c r="O50" s="26">
        <v>7</v>
      </c>
      <c r="P50" s="27">
        <v>3.6600000000000001E-2</v>
      </c>
      <c r="Q50" s="26">
        <v>11</v>
      </c>
      <c r="R50" s="27">
        <v>5.7599999999999998E-2</v>
      </c>
    </row>
    <row r="51" spans="1:18" x14ac:dyDescent="0.25">
      <c r="A51" s="28" t="s">
        <v>333</v>
      </c>
      <c r="B51" s="29">
        <v>13</v>
      </c>
      <c r="C51" s="29">
        <v>6</v>
      </c>
      <c r="D51" s="29">
        <v>7</v>
      </c>
      <c r="E51" s="30">
        <v>0.46149999999999997</v>
      </c>
      <c r="F51" s="30">
        <v>6.8099999999999994E-2</v>
      </c>
      <c r="G51" s="29">
        <v>8</v>
      </c>
      <c r="H51" s="29">
        <v>4</v>
      </c>
      <c r="I51" s="29">
        <v>4</v>
      </c>
      <c r="J51" s="30">
        <v>0.5</v>
      </c>
      <c r="K51" s="29">
        <v>5</v>
      </c>
      <c r="L51" s="29">
        <v>2</v>
      </c>
      <c r="M51" s="29">
        <v>3</v>
      </c>
      <c r="N51" s="30">
        <v>0.4</v>
      </c>
      <c r="O51" s="29">
        <v>2</v>
      </c>
      <c r="P51" s="30">
        <v>1.0500000000000001E-2</v>
      </c>
      <c r="Q51" s="29">
        <v>15</v>
      </c>
      <c r="R51" s="30">
        <v>7.85E-2</v>
      </c>
    </row>
    <row r="52" spans="1:18" x14ac:dyDescent="0.25">
      <c r="A52" s="25" t="s">
        <v>413</v>
      </c>
      <c r="B52" s="26">
        <v>1</v>
      </c>
      <c r="C52" s="26">
        <v>0</v>
      </c>
      <c r="D52" s="26">
        <v>1</v>
      </c>
      <c r="E52" s="27">
        <v>0</v>
      </c>
      <c r="F52" s="27">
        <v>5.1999999999999998E-3</v>
      </c>
      <c r="G52" s="26">
        <v>1</v>
      </c>
      <c r="H52" s="26">
        <v>0</v>
      </c>
      <c r="I52" s="26">
        <v>1</v>
      </c>
      <c r="J52" s="27">
        <v>0</v>
      </c>
      <c r="K52" s="26">
        <v>0</v>
      </c>
      <c r="L52" s="26">
        <v>0</v>
      </c>
      <c r="M52" s="26">
        <v>0</v>
      </c>
      <c r="N52" s="27">
        <v>0</v>
      </c>
      <c r="O52" s="26">
        <v>1</v>
      </c>
      <c r="P52" s="27">
        <v>5.1999999999999998E-3</v>
      </c>
      <c r="Q52" s="26">
        <v>2</v>
      </c>
      <c r="R52" s="27">
        <v>1.0500000000000001E-2</v>
      </c>
    </row>
    <row r="53" spans="1:18" x14ac:dyDescent="0.25">
      <c r="A53" s="28" t="s">
        <v>321</v>
      </c>
      <c r="B53" s="29">
        <v>15</v>
      </c>
      <c r="C53" s="29">
        <v>6</v>
      </c>
      <c r="D53" s="29">
        <v>9</v>
      </c>
      <c r="E53" s="30">
        <v>0.4</v>
      </c>
      <c r="F53" s="30">
        <v>7.85E-2</v>
      </c>
      <c r="G53" s="29">
        <v>8</v>
      </c>
      <c r="H53" s="29">
        <v>4</v>
      </c>
      <c r="I53" s="29">
        <v>4</v>
      </c>
      <c r="J53" s="30">
        <v>0.5</v>
      </c>
      <c r="K53" s="29">
        <v>7</v>
      </c>
      <c r="L53" s="29">
        <v>2</v>
      </c>
      <c r="M53" s="29">
        <v>5</v>
      </c>
      <c r="N53" s="30">
        <v>0.28570000000000001</v>
      </c>
      <c r="O53" s="29">
        <v>5</v>
      </c>
      <c r="P53" s="30">
        <v>2.6200000000000001E-2</v>
      </c>
      <c r="Q53" s="29">
        <v>20</v>
      </c>
      <c r="R53" s="30">
        <v>0.1047</v>
      </c>
    </row>
    <row r="54" spans="1:18" x14ac:dyDescent="0.25">
      <c r="A54" s="25" t="s">
        <v>404</v>
      </c>
      <c r="B54" s="26">
        <v>2</v>
      </c>
      <c r="C54" s="26">
        <v>0</v>
      </c>
      <c r="D54" s="26">
        <v>2</v>
      </c>
      <c r="E54" s="27">
        <v>0</v>
      </c>
      <c r="F54" s="27">
        <v>1.0500000000000001E-2</v>
      </c>
      <c r="G54" s="26">
        <v>0</v>
      </c>
      <c r="H54" s="26">
        <v>0</v>
      </c>
      <c r="I54" s="26">
        <v>0</v>
      </c>
      <c r="J54" s="27">
        <v>0</v>
      </c>
      <c r="K54" s="26">
        <v>2</v>
      </c>
      <c r="L54" s="26">
        <v>0</v>
      </c>
      <c r="M54" s="26">
        <v>2</v>
      </c>
      <c r="N54" s="27">
        <v>0</v>
      </c>
      <c r="O54" s="26">
        <v>3</v>
      </c>
      <c r="P54" s="27">
        <v>1.5699999999999999E-2</v>
      </c>
      <c r="Q54" s="26">
        <v>5</v>
      </c>
      <c r="R54" s="27">
        <v>2.6200000000000001E-2</v>
      </c>
    </row>
    <row r="55" spans="1:18" x14ac:dyDescent="0.25">
      <c r="A55" s="28" t="s">
        <v>379</v>
      </c>
      <c r="B55" s="29">
        <v>5</v>
      </c>
      <c r="C55" s="29">
        <v>3</v>
      </c>
      <c r="D55" s="29">
        <v>2</v>
      </c>
      <c r="E55" s="30">
        <v>0.6</v>
      </c>
      <c r="F55" s="30">
        <v>2.6200000000000001E-2</v>
      </c>
      <c r="G55" s="29">
        <v>5</v>
      </c>
      <c r="H55" s="29">
        <v>3</v>
      </c>
      <c r="I55" s="29">
        <v>2</v>
      </c>
      <c r="J55" s="30">
        <v>0.6</v>
      </c>
      <c r="K55" s="29">
        <v>0</v>
      </c>
      <c r="L55" s="29">
        <v>0</v>
      </c>
      <c r="M55" s="29">
        <v>0</v>
      </c>
      <c r="N55" s="30">
        <v>0</v>
      </c>
      <c r="O55" s="29">
        <v>3</v>
      </c>
      <c r="P55" s="30">
        <v>1.5699999999999999E-2</v>
      </c>
      <c r="Q55" s="29">
        <v>8</v>
      </c>
      <c r="R55" s="30">
        <v>4.19E-2</v>
      </c>
    </row>
    <row r="56" spans="1:18" x14ac:dyDescent="0.25">
      <c r="A56" s="25" t="s">
        <v>263</v>
      </c>
      <c r="B56" s="26">
        <v>24</v>
      </c>
      <c r="C56" s="26">
        <v>18</v>
      </c>
      <c r="D56" s="26">
        <v>6</v>
      </c>
      <c r="E56" s="27">
        <v>0.75</v>
      </c>
      <c r="F56" s="27">
        <v>0.12570000000000001</v>
      </c>
      <c r="G56" s="26">
        <v>13</v>
      </c>
      <c r="H56" s="26">
        <v>12</v>
      </c>
      <c r="I56" s="26">
        <v>1</v>
      </c>
      <c r="J56" s="27">
        <v>0.92310000000000003</v>
      </c>
      <c r="K56" s="26">
        <v>11</v>
      </c>
      <c r="L56" s="26">
        <v>6</v>
      </c>
      <c r="M56" s="26">
        <v>5</v>
      </c>
      <c r="N56" s="27">
        <v>0.54549999999999998</v>
      </c>
      <c r="O56" s="26">
        <v>60</v>
      </c>
      <c r="P56" s="27">
        <v>0.31409999999999999</v>
      </c>
      <c r="Q56" s="26">
        <v>84</v>
      </c>
      <c r="R56" s="27">
        <v>0.43980000000000002</v>
      </c>
    </row>
    <row r="57" spans="1:18" x14ac:dyDescent="0.25">
      <c r="A57" s="28" t="s">
        <v>406</v>
      </c>
      <c r="B57" s="29">
        <v>1</v>
      </c>
      <c r="C57" s="29">
        <v>1</v>
      </c>
      <c r="D57" s="29">
        <v>0</v>
      </c>
      <c r="E57" s="30">
        <v>1</v>
      </c>
      <c r="F57" s="30">
        <v>5.1999999999999998E-3</v>
      </c>
      <c r="G57" s="29">
        <v>0</v>
      </c>
      <c r="H57" s="29">
        <v>0</v>
      </c>
      <c r="I57" s="29">
        <v>0</v>
      </c>
      <c r="J57" s="30">
        <v>0</v>
      </c>
      <c r="K57" s="29">
        <v>1</v>
      </c>
      <c r="L57" s="29">
        <v>1</v>
      </c>
      <c r="M57" s="29">
        <v>0</v>
      </c>
      <c r="N57" s="30">
        <v>1</v>
      </c>
      <c r="O57" s="29">
        <v>1</v>
      </c>
      <c r="P57" s="30">
        <v>5.1999999999999998E-3</v>
      </c>
      <c r="Q57" s="29">
        <v>2</v>
      </c>
      <c r="R57" s="30">
        <v>1.0500000000000001E-2</v>
      </c>
    </row>
    <row r="58" spans="1:18" x14ac:dyDescent="0.25">
      <c r="A58" s="25" t="s">
        <v>231</v>
      </c>
      <c r="B58" s="26">
        <v>30</v>
      </c>
      <c r="C58" s="26">
        <v>16</v>
      </c>
      <c r="D58" s="26">
        <v>14</v>
      </c>
      <c r="E58" s="27">
        <v>0.5333</v>
      </c>
      <c r="F58" s="27">
        <v>0.15709999999999999</v>
      </c>
      <c r="G58" s="26">
        <v>11</v>
      </c>
      <c r="H58" s="26">
        <v>6</v>
      </c>
      <c r="I58" s="26">
        <v>5</v>
      </c>
      <c r="J58" s="27">
        <v>0.54549999999999998</v>
      </c>
      <c r="K58" s="26">
        <v>19</v>
      </c>
      <c r="L58" s="26">
        <v>10</v>
      </c>
      <c r="M58" s="26">
        <v>9</v>
      </c>
      <c r="N58" s="27">
        <v>0.52629999999999999</v>
      </c>
      <c r="O58" s="26">
        <v>15</v>
      </c>
      <c r="P58" s="27">
        <v>7.85E-2</v>
      </c>
      <c r="Q58" s="26">
        <v>45</v>
      </c>
      <c r="R58" s="27">
        <v>0.2356</v>
      </c>
    </row>
    <row r="59" spans="1:18" x14ac:dyDescent="0.25">
      <c r="A59" s="28" t="s">
        <v>199</v>
      </c>
      <c r="B59" s="29">
        <v>37</v>
      </c>
      <c r="C59" s="29">
        <v>15</v>
      </c>
      <c r="D59" s="29">
        <v>22</v>
      </c>
      <c r="E59" s="30">
        <v>0.40539999999999998</v>
      </c>
      <c r="F59" s="30">
        <v>0.19370000000000001</v>
      </c>
      <c r="G59" s="29">
        <v>13</v>
      </c>
      <c r="H59" s="29">
        <v>5</v>
      </c>
      <c r="I59" s="29">
        <v>8</v>
      </c>
      <c r="J59" s="30">
        <v>0.3846</v>
      </c>
      <c r="K59" s="29">
        <v>24</v>
      </c>
      <c r="L59" s="29">
        <v>10</v>
      </c>
      <c r="M59" s="29">
        <v>14</v>
      </c>
      <c r="N59" s="30">
        <v>0.41670000000000001</v>
      </c>
      <c r="O59" s="29">
        <v>80</v>
      </c>
      <c r="P59" s="30">
        <v>0.41880000000000001</v>
      </c>
      <c r="Q59" s="29">
        <v>117</v>
      </c>
      <c r="R59" s="30">
        <v>0.61260000000000003</v>
      </c>
    </row>
    <row r="60" spans="1:18" x14ac:dyDescent="0.25">
      <c r="A60" s="25" t="s">
        <v>363</v>
      </c>
      <c r="B60" s="26">
        <v>8</v>
      </c>
      <c r="C60" s="26">
        <v>0</v>
      </c>
      <c r="D60" s="26">
        <v>8</v>
      </c>
      <c r="E60" s="27">
        <v>0</v>
      </c>
      <c r="F60" s="27">
        <v>4.19E-2</v>
      </c>
      <c r="G60" s="26">
        <v>6</v>
      </c>
      <c r="H60" s="26">
        <v>0</v>
      </c>
      <c r="I60" s="26">
        <v>6</v>
      </c>
      <c r="J60" s="27">
        <v>0</v>
      </c>
      <c r="K60" s="26">
        <v>2</v>
      </c>
      <c r="L60" s="26">
        <v>0</v>
      </c>
      <c r="M60" s="26">
        <v>2</v>
      </c>
      <c r="N60" s="27">
        <v>0</v>
      </c>
      <c r="O60" s="26">
        <v>9</v>
      </c>
      <c r="P60" s="27">
        <v>4.7100000000000003E-2</v>
      </c>
      <c r="Q60" s="26">
        <v>17</v>
      </c>
      <c r="R60" s="27">
        <v>8.8999999999999996E-2</v>
      </c>
    </row>
    <row r="61" spans="1:18" x14ac:dyDescent="0.25">
      <c r="A61" s="28" t="s">
        <v>240</v>
      </c>
      <c r="B61" s="29">
        <v>29</v>
      </c>
      <c r="C61" s="29">
        <v>9</v>
      </c>
      <c r="D61" s="29">
        <v>20</v>
      </c>
      <c r="E61" s="30">
        <v>0.31030000000000002</v>
      </c>
      <c r="F61" s="30">
        <v>0.15179999999999999</v>
      </c>
      <c r="G61" s="29">
        <v>15</v>
      </c>
      <c r="H61" s="29">
        <v>7</v>
      </c>
      <c r="I61" s="29">
        <v>8</v>
      </c>
      <c r="J61" s="30">
        <v>0.4667</v>
      </c>
      <c r="K61" s="29">
        <v>14</v>
      </c>
      <c r="L61" s="29">
        <v>2</v>
      </c>
      <c r="M61" s="29">
        <v>12</v>
      </c>
      <c r="N61" s="30">
        <v>0.1429</v>
      </c>
      <c r="O61" s="29">
        <v>34</v>
      </c>
      <c r="P61" s="30">
        <v>0.17799999999999999</v>
      </c>
      <c r="Q61" s="29">
        <v>63</v>
      </c>
      <c r="R61" s="30">
        <v>0.32979999999999998</v>
      </c>
    </row>
    <row r="62" spans="1:18" x14ac:dyDescent="0.25">
      <c r="A62" s="25" t="s">
        <v>292</v>
      </c>
      <c r="B62" s="26">
        <v>19</v>
      </c>
      <c r="C62" s="26">
        <v>12</v>
      </c>
      <c r="D62" s="26">
        <v>7</v>
      </c>
      <c r="E62" s="27">
        <v>0.63159999999999994</v>
      </c>
      <c r="F62" s="27">
        <v>9.9500000000000005E-2</v>
      </c>
      <c r="G62" s="26">
        <v>8</v>
      </c>
      <c r="H62" s="26">
        <v>7</v>
      </c>
      <c r="I62" s="26">
        <v>1</v>
      </c>
      <c r="J62" s="27">
        <v>0.875</v>
      </c>
      <c r="K62" s="26">
        <v>11</v>
      </c>
      <c r="L62" s="26">
        <v>5</v>
      </c>
      <c r="M62" s="26">
        <v>6</v>
      </c>
      <c r="N62" s="27">
        <v>0.45450000000000002</v>
      </c>
      <c r="O62" s="26">
        <v>62</v>
      </c>
      <c r="P62" s="27">
        <v>0.3246</v>
      </c>
      <c r="Q62" s="26">
        <v>81</v>
      </c>
      <c r="R62" s="27">
        <v>0.42409999999999998</v>
      </c>
    </row>
    <row r="63" spans="1:18" x14ac:dyDescent="0.25">
      <c r="A63" s="28" t="s">
        <v>394</v>
      </c>
      <c r="B63" s="29">
        <v>3</v>
      </c>
      <c r="C63" s="29">
        <v>2</v>
      </c>
      <c r="D63" s="29">
        <v>1</v>
      </c>
      <c r="E63" s="30">
        <v>0.66670000000000007</v>
      </c>
      <c r="F63" s="30">
        <v>1.5699999999999999E-2</v>
      </c>
      <c r="G63" s="29">
        <v>2</v>
      </c>
      <c r="H63" s="29">
        <v>1</v>
      </c>
      <c r="I63" s="29">
        <v>1</v>
      </c>
      <c r="J63" s="30">
        <v>0.5</v>
      </c>
      <c r="K63" s="29">
        <v>1</v>
      </c>
      <c r="L63" s="29">
        <v>1</v>
      </c>
      <c r="M63" s="29">
        <v>0</v>
      </c>
      <c r="N63" s="30">
        <v>1</v>
      </c>
      <c r="O63" s="29">
        <v>2</v>
      </c>
      <c r="P63" s="30">
        <v>1.0500000000000001E-2</v>
      </c>
      <c r="Q63" s="29">
        <v>5</v>
      </c>
      <c r="R63" s="30">
        <v>2.6200000000000001E-2</v>
      </c>
    </row>
    <row r="64" spans="1:18" x14ac:dyDescent="0.25">
      <c r="A64" s="25" t="s">
        <v>398</v>
      </c>
      <c r="B64" s="26">
        <v>3</v>
      </c>
      <c r="C64" s="26">
        <v>1</v>
      </c>
      <c r="D64" s="26">
        <v>2</v>
      </c>
      <c r="E64" s="27">
        <v>0.33329999999999999</v>
      </c>
      <c r="F64" s="27">
        <v>1.5699999999999999E-2</v>
      </c>
      <c r="G64" s="26">
        <v>2</v>
      </c>
      <c r="H64" s="26">
        <v>1</v>
      </c>
      <c r="I64" s="26">
        <v>1</v>
      </c>
      <c r="J64" s="27">
        <v>0.5</v>
      </c>
      <c r="K64" s="26">
        <v>1</v>
      </c>
      <c r="L64" s="26">
        <v>0</v>
      </c>
      <c r="M64" s="26">
        <v>1</v>
      </c>
      <c r="N64" s="27">
        <v>0</v>
      </c>
      <c r="O64" s="26">
        <v>8</v>
      </c>
      <c r="P64" s="27">
        <v>4.19E-2</v>
      </c>
      <c r="Q64" s="26">
        <v>11</v>
      </c>
      <c r="R64" s="27">
        <v>5.7599999999999998E-2</v>
      </c>
    </row>
    <row r="65" spans="1:18" x14ac:dyDescent="0.25">
      <c r="A65" s="28" t="s">
        <v>300</v>
      </c>
      <c r="B65" s="29">
        <v>19</v>
      </c>
      <c r="C65" s="29">
        <v>4</v>
      </c>
      <c r="D65" s="29">
        <v>15</v>
      </c>
      <c r="E65" s="30">
        <v>0.21050000000000002</v>
      </c>
      <c r="F65" s="30">
        <v>9.9500000000000005E-2</v>
      </c>
      <c r="G65" s="29">
        <v>11</v>
      </c>
      <c r="H65" s="29">
        <v>4</v>
      </c>
      <c r="I65" s="29">
        <v>7</v>
      </c>
      <c r="J65" s="30">
        <v>0.36359999999999998</v>
      </c>
      <c r="K65" s="29">
        <v>8</v>
      </c>
      <c r="L65" s="29">
        <v>0</v>
      </c>
      <c r="M65" s="29">
        <v>8</v>
      </c>
      <c r="N65" s="30">
        <v>0</v>
      </c>
      <c r="O65" s="29">
        <v>16</v>
      </c>
      <c r="P65" s="30">
        <v>8.3799999999999999E-2</v>
      </c>
      <c r="Q65" s="29">
        <v>35</v>
      </c>
      <c r="R65" s="30">
        <v>0.1832</v>
      </c>
    </row>
    <row r="66" spans="1:18" x14ac:dyDescent="0.25">
      <c r="A66" s="25" t="s">
        <v>373</v>
      </c>
      <c r="B66" s="26">
        <v>6</v>
      </c>
      <c r="C66" s="26">
        <v>3</v>
      </c>
      <c r="D66" s="26">
        <v>3</v>
      </c>
      <c r="E66" s="27">
        <v>0.5</v>
      </c>
      <c r="F66" s="27">
        <v>3.1399999999999997E-2</v>
      </c>
      <c r="G66" s="26">
        <v>4</v>
      </c>
      <c r="H66" s="26">
        <v>3</v>
      </c>
      <c r="I66" s="26">
        <v>1</v>
      </c>
      <c r="J66" s="27">
        <v>0.75</v>
      </c>
      <c r="K66" s="26">
        <v>2</v>
      </c>
      <c r="L66" s="26">
        <v>0</v>
      </c>
      <c r="M66" s="26">
        <v>2</v>
      </c>
      <c r="N66" s="27">
        <v>0</v>
      </c>
      <c r="O66" s="26">
        <v>0</v>
      </c>
      <c r="P66" s="27">
        <v>0</v>
      </c>
      <c r="Q66" s="26">
        <v>6</v>
      </c>
      <c r="R66" s="27">
        <v>3.1399999999999997E-2</v>
      </c>
    </row>
    <row r="67" spans="1:18" x14ac:dyDescent="0.25">
      <c r="A67" s="28" t="s">
        <v>381</v>
      </c>
      <c r="B67" s="29">
        <v>5</v>
      </c>
      <c r="C67" s="29">
        <v>2</v>
      </c>
      <c r="D67" s="29">
        <v>3</v>
      </c>
      <c r="E67" s="30">
        <v>0.4</v>
      </c>
      <c r="F67" s="30">
        <v>2.6200000000000001E-2</v>
      </c>
      <c r="G67" s="29">
        <v>2</v>
      </c>
      <c r="H67" s="29">
        <v>1</v>
      </c>
      <c r="I67" s="29">
        <v>1</v>
      </c>
      <c r="J67" s="30">
        <v>0.5</v>
      </c>
      <c r="K67" s="29">
        <v>3</v>
      </c>
      <c r="L67" s="29">
        <v>1</v>
      </c>
      <c r="M67" s="29">
        <v>2</v>
      </c>
      <c r="N67" s="30">
        <v>0.33329999999999999</v>
      </c>
      <c r="O67" s="29">
        <v>3</v>
      </c>
      <c r="P67" s="30">
        <v>1.5699999999999999E-2</v>
      </c>
      <c r="Q67" s="29">
        <v>8</v>
      </c>
      <c r="R67" s="30">
        <v>4.19E-2</v>
      </c>
    </row>
    <row r="68" spans="1:18" x14ac:dyDescent="0.25">
      <c r="A68" s="25" t="s">
        <v>337</v>
      </c>
      <c r="B68" s="26">
        <v>12</v>
      </c>
      <c r="C68" s="26">
        <v>8</v>
      </c>
      <c r="D68" s="26">
        <v>4</v>
      </c>
      <c r="E68" s="27">
        <v>0.66670000000000007</v>
      </c>
      <c r="F68" s="27">
        <v>6.2799999999999995E-2</v>
      </c>
      <c r="G68" s="26">
        <v>9</v>
      </c>
      <c r="H68" s="26">
        <v>5</v>
      </c>
      <c r="I68" s="26">
        <v>4</v>
      </c>
      <c r="J68" s="27">
        <v>0.55559999999999998</v>
      </c>
      <c r="K68" s="26">
        <v>3</v>
      </c>
      <c r="L68" s="26">
        <v>3</v>
      </c>
      <c r="M68" s="26">
        <v>0</v>
      </c>
      <c r="N68" s="27">
        <v>1</v>
      </c>
      <c r="O68" s="26">
        <v>8</v>
      </c>
      <c r="P68" s="27">
        <v>4.19E-2</v>
      </c>
      <c r="Q68" s="26">
        <v>20</v>
      </c>
      <c r="R68" s="27">
        <v>0.1047</v>
      </c>
    </row>
    <row r="69" spans="1:18" x14ac:dyDescent="0.25">
      <c r="A69" s="28" t="s">
        <v>416</v>
      </c>
      <c r="B69" s="29">
        <v>0</v>
      </c>
      <c r="C69" s="29">
        <v>0</v>
      </c>
      <c r="D69" s="29">
        <v>0</v>
      </c>
      <c r="E69" s="30">
        <v>0</v>
      </c>
      <c r="F69" s="30">
        <v>0</v>
      </c>
      <c r="G69" s="29">
        <v>0</v>
      </c>
      <c r="H69" s="29">
        <v>0</v>
      </c>
      <c r="I69" s="29">
        <v>0</v>
      </c>
      <c r="J69" s="30">
        <v>0</v>
      </c>
      <c r="K69" s="29">
        <v>0</v>
      </c>
      <c r="L69" s="29">
        <v>0</v>
      </c>
      <c r="M69" s="29">
        <v>0</v>
      </c>
      <c r="N69" s="30">
        <v>0</v>
      </c>
      <c r="O69" s="29">
        <v>5</v>
      </c>
      <c r="P69" s="30">
        <v>2.6200000000000001E-2</v>
      </c>
      <c r="Q69" s="29">
        <v>5</v>
      </c>
      <c r="R69" s="30">
        <v>2.6200000000000001E-2</v>
      </c>
    </row>
    <row r="70" spans="1:18" x14ac:dyDescent="0.25">
      <c r="A70" s="25" t="s">
        <v>176</v>
      </c>
      <c r="B70" s="26">
        <v>37</v>
      </c>
      <c r="C70" s="26">
        <v>24</v>
      </c>
      <c r="D70" s="26">
        <v>13</v>
      </c>
      <c r="E70" s="27">
        <v>0.64859999999999995</v>
      </c>
      <c r="F70" s="27">
        <v>0.19370000000000001</v>
      </c>
      <c r="G70" s="26">
        <v>19</v>
      </c>
      <c r="H70" s="26">
        <v>15</v>
      </c>
      <c r="I70" s="26">
        <v>4</v>
      </c>
      <c r="J70" s="27">
        <v>0.78949999999999998</v>
      </c>
      <c r="K70" s="26">
        <v>18</v>
      </c>
      <c r="L70" s="26">
        <v>9</v>
      </c>
      <c r="M70" s="26">
        <v>9</v>
      </c>
      <c r="N70" s="27">
        <v>0.5</v>
      </c>
      <c r="O70" s="26">
        <v>76</v>
      </c>
      <c r="P70" s="27">
        <v>0.39789999999999998</v>
      </c>
      <c r="Q70" s="26">
        <v>113</v>
      </c>
      <c r="R70" s="27">
        <v>0.59160000000000001</v>
      </c>
    </row>
    <row r="71" spans="1:18" x14ac:dyDescent="0.25">
      <c r="A71" s="28" t="s">
        <v>399</v>
      </c>
      <c r="B71" s="29">
        <v>3</v>
      </c>
      <c r="C71" s="29">
        <v>1</v>
      </c>
      <c r="D71" s="29">
        <v>2</v>
      </c>
      <c r="E71" s="30">
        <v>0.33329999999999999</v>
      </c>
      <c r="F71" s="30">
        <v>1.5699999999999999E-2</v>
      </c>
      <c r="G71" s="29">
        <v>2</v>
      </c>
      <c r="H71" s="29">
        <v>1</v>
      </c>
      <c r="I71" s="29">
        <v>1</v>
      </c>
      <c r="J71" s="30">
        <v>0.5</v>
      </c>
      <c r="K71" s="29">
        <v>1</v>
      </c>
      <c r="L71" s="29">
        <v>0</v>
      </c>
      <c r="M71" s="29">
        <v>1</v>
      </c>
      <c r="N71" s="30">
        <v>0</v>
      </c>
      <c r="O71" s="29">
        <v>2</v>
      </c>
      <c r="P71" s="30">
        <v>1.0500000000000001E-2</v>
      </c>
      <c r="Q71" s="29">
        <v>5</v>
      </c>
      <c r="R71" s="30">
        <v>2.6200000000000001E-2</v>
      </c>
    </row>
    <row r="72" spans="1:18" x14ac:dyDescent="0.25">
      <c r="A72" s="25" t="s">
        <v>275</v>
      </c>
      <c r="B72" s="26">
        <v>23</v>
      </c>
      <c r="C72" s="26">
        <v>12</v>
      </c>
      <c r="D72" s="26">
        <v>11</v>
      </c>
      <c r="E72" s="27">
        <v>0.52170000000000005</v>
      </c>
      <c r="F72" s="27">
        <v>0.12039999999999999</v>
      </c>
      <c r="G72" s="26">
        <v>9</v>
      </c>
      <c r="H72" s="26">
        <v>4</v>
      </c>
      <c r="I72" s="26">
        <v>5</v>
      </c>
      <c r="J72" s="27">
        <v>0.44440000000000002</v>
      </c>
      <c r="K72" s="26">
        <v>14</v>
      </c>
      <c r="L72" s="26">
        <v>8</v>
      </c>
      <c r="M72" s="26">
        <v>6</v>
      </c>
      <c r="N72" s="27">
        <v>0.57140000000000002</v>
      </c>
      <c r="O72" s="26">
        <v>89</v>
      </c>
      <c r="P72" s="27">
        <v>0.46600000000000003</v>
      </c>
      <c r="Q72" s="26">
        <v>112</v>
      </c>
      <c r="R72" s="27">
        <v>0.58640000000000003</v>
      </c>
    </row>
    <row r="73" spans="1:18" x14ac:dyDescent="0.25">
      <c r="A73" s="28" t="s">
        <v>289</v>
      </c>
      <c r="B73" s="29">
        <v>20</v>
      </c>
      <c r="C73" s="29">
        <v>8</v>
      </c>
      <c r="D73" s="29">
        <v>12</v>
      </c>
      <c r="E73" s="30">
        <v>0.4</v>
      </c>
      <c r="F73" s="30">
        <v>0.1047</v>
      </c>
      <c r="G73" s="29">
        <v>8</v>
      </c>
      <c r="H73" s="29">
        <v>3</v>
      </c>
      <c r="I73" s="29">
        <v>5</v>
      </c>
      <c r="J73" s="30">
        <v>0.375</v>
      </c>
      <c r="K73" s="29">
        <v>12</v>
      </c>
      <c r="L73" s="29">
        <v>5</v>
      </c>
      <c r="M73" s="29">
        <v>7</v>
      </c>
      <c r="N73" s="30">
        <v>0.41670000000000001</v>
      </c>
      <c r="O73" s="29">
        <v>17</v>
      </c>
      <c r="P73" s="30">
        <v>8.8999999999999996E-2</v>
      </c>
      <c r="Q73" s="29">
        <v>37</v>
      </c>
      <c r="R73" s="30">
        <v>0.19370000000000001</v>
      </c>
    </row>
    <row r="74" spans="1:18" x14ac:dyDescent="0.25">
      <c r="A74" s="25" t="s">
        <v>356</v>
      </c>
      <c r="B74" s="26">
        <v>9</v>
      </c>
      <c r="C74" s="26">
        <v>3</v>
      </c>
      <c r="D74" s="26">
        <v>6</v>
      </c>
      <c r="E74" s="27">
        <v>0.33329999999999999</v>
      </c>
      <c r="F74" s="27">
        <v>4.7100000000000003E-2</v>
      </c>
      <c r="G74" s="26">
        <v>1</v>
      </c>
      <c r="H74" s="26">
        <v>0</v>
      </c>
      <c r="I74" s="26">
        <v>1</v>
      </c>
      <c r="J74" s="27">
        <v>0</v>
      </c>
      <c r="K74" s="26">
        <v>8</v>
      </c>
      <c r="L74" s="26">
        <v>3</v>
      </c>
      <c r="M74" s="26">
        <v>5</v>
      </c>
      <c r="N74" s="27">
        <v>0.375</v>
      </c>
      <c r="O74" s="26">
        <v>32</v>
      </c>
      <c r="P74" s="27">
        <v>0.16750000000000001</v>
      </c>
      <c r="Q74" s="26">
        <v>41</v>
      </c>
      <c r="R74" s="27">
        <v>0.2147</v>
      </c>
    </row>
    <row r="75" spans="1:18" x14ac:dyDescent="0.25">
      <c r="A75" s="28" t="s">
        <v>366</v>
      </c>
      <c r="B75" s="29">
        <v>7</v>
      </c>
      <c r="C75" s="29">
        <v>4</v>
      </c>
      <c r="D75" s="29">
        <v>3</v>
      </c>
      <c r="E75" s="30">
        <v>0.57140000000000002</v>
      </c>
      <c r="F75" s="30">
        <v>3.6600000000000001E-2</v>
      </c>
      <c r="G75" s="29">
        <v>3</v>
      </c>
      <c r="H75" s="29">
        <v>2</v>
      </c>
      <c r="I75" s="29">
        <v>1</v>
      </c>
      <c r="J75" s="30">
        <v>0.66669999999999996</v>
      </c>
      <c r="K75" s="29">
        <v>4</v>
      </c>
      <c r="L75" s="29">
        <v>2</v>
      </c>
      <c r="M75" s="29">
        <v>2</v>
      </c>
      <c r="N75" s="30">
        <v>0.5</v>
      </c>
      <c r="O75" s="29">
        <v>54</v>
      </c>
      <c r="P75" s="30">
        <v>0.28270000000000001</v>
      </c>
      <c r="Q75" s="29">
        <v>61</v>
      </c>
      <c r="R75" s="30">
        <v>0.31940000000000002</v>
      </c>
    </row>
    <row r="76" spans="1:18" x14ac:dyDescent="0.25">
      <c r="A76" s="25" t="s">
        <v>343</v>
      </c>
      <c r="B76" s="26">
        <v>11</v>
      </c>
      <c r="C76" s="26">
        <v>4</v>
      </c>
      <c r="D76" s="26">
        <v>7</v>
      </c>
      <c r="E76" s="27">
        <v>0.36359999999999998</v>
      </c>
      <c r="F76" s="27">
        <v>5.7599999999999998E-2</v>
      </c>
      <c r="G76" s="26">
        <v>4</v>
      </c>
      <c r="H76" s="26">
        <v>1</v>
      </c>
      <c r="I76" s="26">
        <v>3</v>
      </c>
      <c r="J76" s="27">
        <v>0.25</v>
      </c>
      <c r="K76" s="26">
        <v>7</v>
      </c>
      <c r="L76" s="26">
        <v>3</v>
      </c>
      <c r="M76" s="26">
        <v>4</v>
      </c>
      <c r="N76" s="27">
        <v>0.42859999999999998</v>
      </c>
      <c r="O76" s="26">
        <v>3</v>
      </c>
      <c r="P76" s="27">
        <v>1.5699999999999999E-2</v>
      </c>
      <c r="Q76" s="26">
        <v>14</v>
      </c>
      <c r="R76" s="27">
        <v>7.3300000000000004E-2</v>
      </c>
    </row>
    <row r="77" spans="1:18" x14ac:dyDescent="0.25">
      <c r="A77" s="28" t="s">
        <v>225</v>
      </c>
      <c r="B77" s="29">
        <v>31</v>
      </c>
      <c r="C77" s="29">
        <v>17</v>
      </c>
      <c r="D77" s="29">
        <v>14</v>
      </c>
      <c r="E77" s="30">
        <v>0.5484</v>
      </c>
      <c r="F77" s="30">
        <v>0.1623</v>
      </c>
      <c r="G77" s="29">
        <v>16</v>
      </c>
      <c r="H77" s="29">
        <v>7</v>
      </c>
      <c r="I77" s="29">
        <v>9</v>
      </c>
      <c r="J77" s="30">
        <v>0.4375</v>
      </c>
      <c r="K77" s="29">
        <v>15</v>
      </c>
      <c r="L77" s="29">
        <v>10</v>
      </c>
      <c r="M77" s="29">
        <v>5</v>
      </c>
      <c r="N77" s="30">
        <v>0.66669999999999996</v>
      </c>
      <c r="O77" s="29">
        <v>35</v>
      </c>
      <c r="P77" s="30">
        <v>0.1832</v>
      </c>
      <c r="Q77" s="29">
        <v>66</v>
      </c>
      <c r="R77" s="30">
        <v>0.34549999999999997</v>
      </c>
    </row>
    <row r="78" spans="1:18" x14ac:dyDescent="0.25">
      <c r="A78" s="25" t="s">
        <v>326</v>
      </c>
      <c r="B78" s="26">
        <v>14</v>
      </c>
      <c r="C78" s="26">
        <v>6</v>
      </c>
      <c r="D78" s="26">
        <v>8</v>
      </c>
      <c r="E78" s="27">
        <v>0.42859999999999998</v>
      </c>
      <c r="F78" s="27">
        <v>7.3300000000000004E-2</v>
      </c>
      <c r="G78" s="26">
        <v>5</v>
      </c>
      <c r="H78" s="26">
        <v>2</v>
      </c>
      <c r="I78" s="26">
        <v>3</v>
      </c>
      <c r="J78" s="27">
        <v>0.4</v>
      </c>
      <c r="K78" s="26">
        <v>9</v>
      </c>
      <c r="L78" s="26">
        <v>4</v>
      </c>
      <c r="M78" s="26">
        <v>5</v>
      </c>
      <c r="N78" s="27">
        <v>0.44440000000000002</v>
      </c>
      <c r="O78" s="26">
        <v>12</v>
      </c>
      <c r="P78" s="27">
        <v>6.2799999999999995E-2</v>
      </c>
      <c r="Q78" s="26">
        <v>26</v>
      </c>
      <c r="R78" s="27">
        <v>0.1361</v>
      </c>
    </row>
    <row r="79" spans="1:18" x14ac:dyDescent="0.25">
      <c r="A79" s="28" t="s">
        <v>325</v>
      </c>
      <c r="B79" s="29">
        <v>14</v>
      </c>
      <c r="C79" s="29">
        <v>8</v>
      </c>
      <c r="D79" s="29">
        <v>6</v>
      </c>
      <c r="E79" s="30">
        <v>0.57140000000000002</v>
      </c>
      <c r="F79" s="30">
        <v>7.3300000000000004E-2</v>
      </c>
      <c r="G79" s="29">
        <v>9</v>
      </c>
      <c r="H79" s="29">
        <v>6</v>
      </c>
      <c r="I79" s="29">
        <v>3</v>
      </c>
      <c r="J79" s="30">
        <v>0.66669999999999996</v>
      </c>
      <c r="K79" s="29">
        <v>5</v>
      </c>
      <c r="L79" s="29">
        <v>2</v>
      </c>
      <c r="M79" s="29">
        <v>3</v>
      </c>
      <c r="N79" s="30">
        <v>0.4</v>
      </c>
      <c r="O79" s="29">
        <v>24</v>
      </c>
      <c r="P79" s="30">
        <v>0.12570000000000001</v>
      </c>
      <c r="Q79" s="29">
        <v>38</v>
      </c>
      <c r="R79" s="30">
        <v>0.19900000000000001</v>
      </c>
    </row>
    <row r="80" spans="1:18" x14ac:dyDescent="0.25">
      <c r="A80" s="25" t="s">
        <v>76</v>
      </c>
      <c r="B80" s="26">
        <v>74</v>
      </c>
      <c r="C80" s="26">
        <v>35</v>
      </c>
      <c r="D80" s="26">
        <v>39</v>
      </c>
      <c r="E80" s="27">
        <v>0.47299999999999998</v>
      </c>
      <c r="F80" s="27">
        <v>0.38740000000000002</v>
      </c>
      <c r="G80" s="26">
        <v>36</v>
      </c>
      <c r="H80" s="26">
        <v>20</v>
      </c>
      <c r="I80" s="26">
        <v>16</v>
      </c>
      <c r="J80" s="27">
        <v>0.55559999999999998</v>
      </c>
      <c r="K80" s="26">
        <v>38</v>
      </c>
      <c r="L80" s="26">
        <v>15</v>
      </c>
      <c r="M80" s="26">
        <v>23</v>
      </c>
      <c r="N80" s="27">
        <v>0.3947</v>
      </c>
      <c r="O80" s="26">
        <v>56</v>
      </c>
      <c r="P80" s="27">
        <v>0.29320000000000002</v>
      </c>
      <c r="Q80" s="26">
        <v>130</v>
      </c>
      <c r="R80" s="27">
        <v>0.68059999999999998</v>
      </c>
    </row>
    <row r="81" spans="1:18" x14ac:dyDescent="0.25">
      <c r="A81" s="28" t="s">
        <v>383</v>
      </c>
      <c r="B81" s="29">
        <v>5</v>
      </c>
      <c r="C81" s="29">
        <v>1</v>
      </c>
      <c r="D81" s="29">
        <v>4</v>
      </c>
      <c r="E81" s="30">
        <v>0.2</v>
      </c>
      <c r="F81" s="30">
        <v>2.6200000000000001E-2</v>
      </c>
      <c r="G81" s="29">
        <v>3</v>
      </c>
      <c r="H81" s="29">
        <v>1</v>
      </c>
      <c r="I81" s="29">
        <v>2</v>
      </c>
      <c r="J81" s="30">
        <v>0.33329999999999999</v>
      </c>
      <c r="K81" s="29">
        <v>2</v>
      </c>
      <c r="L81" s="29">
        <v>0</v>
      </c>
      <c r="M81" s="29">
        <v>2</v>
      </c>
      <c r="N81" s="30">
        <v>0</v>
      </c>
      <c r="O81" s="29">
        <v>2</v>
      </c>
      <c r="P81" s="30">
        <v>1.0500000000000001E-2</v>
      </c>
      <c r="Q81" s="29">
        <v>7</v>
      </c>
      <c r="R81" s="30">
        <v>3.6600000000000001E-2</v>
      </c>
    </row>
    <row r="82" spans="1:18" x14ac:dyDescent="0.25">
      <c r="A82" s="25" t="s">
        <v>388</v>
      </c>
      <c r="B82" s="26">
        <v>4</v>
      </c>
      <c r="C82" s="26">
        <v>2</v>
      </c>
      <c r="D82" s="26">
        <v>2</v>
      </c>
      <c r="E82" s="27">
        <v>0.5</v>
      </c>
      <c r="F82" s="27">
        <v>2.0899999999999998E-2</v>
      </c>
      <c r="G82" s="26">
        <v>2</v>
      </c>
      <c r="H82" s="26">
        <v>1</v>
      </c>
      <c r="I82" s="26">
        <v>1</v>
      </c>
      <c r="J82" s="27">
        <v>0.5</v>
      </c>
      <c r="K82" s="26">
        <v>2</v>
      </c>
      <c r="L82" s="26">
        <v>1</v>
      </c>
      <c r="M82" s="26">
        <v>1</v>
      </c>
      <c r="N82" s="27">
        <v>0.5</v>
      </c>
      <c r="O82" s="26">
        <v>3</v>
      </c>
      <c r="P82" s="27">
        <v>1.5699999999999999E-2</v>
      </c>
      <c r="Q82" s="26">
        <v>7</v>
      </c>
      <c r="R82" s="27">
        <v>3.6600000000000001E-2</v>
      </c>
    </row>
    <row r="83" spans="1:18" x14ac:dyDescent="0.25">
      <c r="A83" s="28" t="s">
        <v>357</v>
      </c>
      <c r="B83" s="29">
        <v>9</v>
      </c>
      <c r="C83" s="29">
        <v>3</v>
      </c>
      <c r="D83" s="29">
        <v>6</v>
      </c>
      <c r="E83" s="30">
        <v>0.33329999999999999</v>
      </c>
      <c r="F83" s="30">
        <v>4.7100000000000003E-2</v>
      </c>
      <c r="G83" s="29">
        <v>4</v>
      </c>
      <c r="H83" s="29">
        <v>2</v>
      </c>
      <c r="I83" s="29">
        <v>2</v>
      </c>
      <c r="J83" s="30">
        <v>0.5</v>
      </c>
      <c r="K83" s="29">
        <v>5</v>
      </c>
      <c r="L83" s="29">
        <v>1</v>
      </c>
      <c r="M83" s="29">
        <v>4</v>
      </c>
      <c r="N83" s="30">
        <v>0.2</v>
      </c>
      <c r="O83" s="29">
        <v>24</v>
      </c>
      <c r="P83" s="30">
        <v>0.12570000000000001</v>
      </c>
      <c r="Q83" s="29">
        <v>33</v>
      </c>
      <c r="R83" s="30">
        <v>0.17280000000000001</v>
      </c>
    </row>
    <row r="84" spans="1:18" x14ac:dyDescent="0.25">
      <c r="A84" s="25" t="s">
        <v>414</v>
      </c>
      <c r="B84" s="26">
        <v>1</v>
      </c>
      <c r="C84" s="26">
        <v>0</v>
      </c>
      <c r="D84" s="26">
        <v>1</v>
      </c>
      <c r="E84" s="27">
        <v>0</v>
      </c>
      <c r="F84" s="27">
        <v>5.1999999999999998E-3</v>
      </c>
      <c r="G84" s="26">
        <v>1</v>
      </c>
      <c r="H84" s="26">
        <v>0</v>
      </c>
      <c r="I84" s="26">
        <v>1</v>
      </c>
      <c r="J84" s="27">
        <v>0</v>
      </c>
      <c r="K84" s="26">
        <v>0</v>
      </c>
      <c r="L84" s="26">
        <v>0</v>
      </c>
      <c r="M84" s="26">
        <v>0</v>
      </c>
      <c r="N84" s="27">
        <v>0</v>
      </c>
      <c r="O84" s="26">
        <v>0</v>
      </c>
      <c r="P84" s="27">
        <v>0</v>
      </c>
      <c r="Q84" s="26">
        <v>1</v>
      </c>
      <c r="R84" s="27">
        <v>5.1999999999999998E-3</v>
      </c>
    </row>
    <row r="85" spans="1:18" x14ac:dyDescent="0.25">
      <c r="A85" s="28" t="s">
        <v>304</v>
      </c>
      <c r="B85" s="29">
        <v>18</v>
      </c>
      <c r="C85" s="29">
        <v>11</v>
      </c>
      <c r="D85" s="29">
        <v>7</v>
      </c>
      <c r="E85" s="30">
        <v>0.61109999999999998</v>
      </c>
      <c r="F85" s="30">
        <v>9.4200000000000006E-2</v>
      </c>
      <c r="G85" s="29">
        <v>7</v>
      </c>
      <c r="H85" s="29">
        <v>5</v>
      </c>
      <c r="I85" s="29">
        <v>2</v>
      </c>
      <c r="J85" s="30">
        <v>0.71430000000000005</v>
      </c>
      <c r="K85" s="29">
        <v>11</v>
      </c>
      <c r="L85" s="29">
        <v>6</v>
      </c>
      <c r="M85" s="29">
        <v>5</v>
      </c>
      <c r="N85" s="30">
        <v>0.54549999999999998</v>
      </c>
      <c r="O85" s="29">
        <v>11</v>
      </c>
      <c r="P85" s="30">
        <v>5.7599999999999998E-2</v>
      </c>
      <c r="Q85" s="29">
        <v>29</v>
      </c>
      <c r="R85" s="30">
        <v>0.15179999999999999</v>
      </c>
    </row>
    <row r="86" spans="1:18" x14ac:dyDescent="0.25">
      <c r="A86" s="25" t="s">
        <v>192</v>
      </c>
      <c r="B86" s="26">
        <v>37</v>
      </c>
      <c r="C86" s="26">
        <v>18</v>
      </c>
      <c r="D86" s="26">
        <v>19</v>
      </c>
      <c r="E86" s="27">
        <v>0.48649999999999999</v>
      </c>
      <c r="F86" s="27">
        <v>0.19370000000000001</v>
      </c>
      <c r="G86" s="26">
        <v>23</v>
      </c>
      <c r="H86" s="26">
        <v>13</v>
      </c>
      <c r="I86" s="26">
        <v>10</v>
      </c>
      <c r="J86" s="27">
        <v>0.56520000000000004</v>
      </c>
      <c r="K86" s="26">
        <v>14</v>
      </c>
      <c r="L86" s="26">
        <v>5</v>
      </c>
      <c r="M86" s="26">
        <v>9</v>
      </c>
      <c r="N86" s="27">
        <v>0.35709999999999997</v>
      </c>
      <c r="O86" s="26">
        <v>21</v>
      </c>
      <c r="P86" s="27">
        <v>0.1099</v>
      </c>
      <c r="Q86" s="26">
        <v>58</v>
      </c>
      <c r="R86" s="27">
        <v>0.30370000000000003</v>
      </c>
    </row>
    <row r="87" spans="1:18" x14ac:dyDescent="0.25">
      <c r="A87" s="28" t="s">
        <v>376</v>
      </c>
      <c r="B87" s="29">
        <v>5</v>
      </c>
      <c r="C87" s="29">
        <v>4</v>
      </c>
      <c r="D87" s="29">
        <v>1</v>
      </c>
      <c r="E87" s="30">
        <v>0.8</v>
      </c>
      <c r="F87" s="30">
        <v>2.6200000000000001E-2</v>
      </c>
      <c r="G87" s="29">
        <v>2</v>
      </c>
      <c r="H87" s="29">
        <v>2</v>
      </c>
      <c r="I87" s="29">
        <v>0</v>
      </c>
      <c r="J87" s="30">
        <v>1</v>
      </c>
      <c r="K87" s="29">
        <v>3</v>
      </c>
      <c r="L87" s="29">
        <v>2</v>
      </c>
      <c r="M87" s="29">
        <v>1</v>
      </c>
      <c r="N87" s="30">
        <v>0.66669999999999996</v>
      </c>
      <c r="O87" s="29">
        <v>3</v>
      </c>
      <c r="P87" s="30">
        <v>1.5699999999999999E-2</v>
      </c>
      <c r="Q87" s="29">
        <v>8</v>
      </c>
      <c r="R87" s="30">
        <v>4.19E-2</v>
      </c>
    </row>
    <row r="88" spans="1:18" x14ac:dyDescent="0.25">
      <c r="A88" s="25" t="s">
        <v>205</v>
      </c>
      <c r="B88" s="26">
        <v>34</v>
      </c>
      <c r="C88" s="26">
        <v>16</v>
      </c>
      <c r="D88" s="26">
        <v>18</v>
      </c>
      <c r="E88" s="27">
        <v>0.47060000000000002</v>
      </c>
      <c r="F88" s="27">
        <v>0.17799999999999999</v>
      </c>
      <c r="G88" s="26">
        <v>15</v>
      </c>
      <c r="H88" s="26">
        <v>6</v>
      </c>
      <c r="I88" s="26">
        <v>9</v>
      </c>
      <c r="J88" s="27">
        <v>0.4</v>
      </c>
      <c r="K88" s="26">
        <v>19</v>
      </c>
      <c r="L88" s="26">
        <v>10</v>
      </c>
      <c r="M88" s="26">
        <v>9</v>
      </c>
      <c r="N88" s="27">
        <v>0.52629999999999999</v>
      </c>
      <c r="O88" s="26">
        <v>101</v>
      </c>
      <c r="P88" s="27">
        <v>0.52880000000000005</v>
      </c>
      <c r="Q88" s="26">
        <v>135</v>
      </c>
      <c r="R88" s="27">
        <v>0.70679999999999998</v>
      </c>
    </row>
    <row r="89" spans="1:18" x14ac:dyDescent="0.25">
      <c r="A89" s="28" t="s">
        <v>339</v>
      </c>
      <c r="B89" s="29">
        <v>12</v>
      </c>
      <c r="C89" s="29">
        <v>7</v>
      </c>
      <c r="D89" s="29">
        <v>5</v>
      </c>
      <c r="E89" s="30">
        <v>0.58329999999999993</v>
      </c>
      <c r="F89" s="30">
        <v>6.2799999999999995E-2</v>
      </c>
      <c r="G89" s="29">
        <v>8</v>
      </c>
      <c r="H89" s="29">
        <v>4</v>
      </c>
      <c r="I89" s="29">
        <v>4</v>
      </c>
      <c r="J89" s="30">
        <v>0.5</v>
      </c>
      <c r="K89" s="29">
        <v>4</v>
      </c>
      <c r="L89" s="29">
        <v>3</v>
      </c>
      <c r="M89" s="29">
        <v>1</v>
      </c>
      <c r="N89" s="30">
        <v>0.75</v>
      </c>
      <c r="O89" s="29">
        <v>1</v>
      </c>
      <c r="P89" s="30">
        <v>5.1999999999999998E-3</v>
      </c>
      <c r="Q89" s="29">
        <v>13</v>
      </c>
      <c r="R89" s="30">
        <v>6.8099999999999994E-2</v>
      </c>
    </row>
    <row r="90" spans="1:18" x14ac:dyDescent="0.25">
      <c r="A90" s="25" t="s">
        <v>417</v>
      </c>
      <c r="B90" s="26">
        <v>0</v>
      </c>
      <c r="C90" s="26">
        <v>0</v>
      </c>
      <c r="D90" s="26">
        <v>0</v>
      </c>
      <c r="E90" s="27">
        <v>0</v>
      </c>
      <c r="F90" s="27">
        <v>0</v>
      </c>
      <c r="G90" s="26">
        <v>0</v>
      </c>
      <c r="H90" s="26">
        <v>0</v>
      </c>
      <c r="I90" s="26">
        <v>0</v>
      </c>
      <c r="J90" s="27">
        <v>0</v>
      </c>
      <c r="K90" s="26">
        <v>0</v>
      </c>
      <c r="L90" s="26">
        <v>0</v>
      </c>
      <c r="M90" s="26">
        <v>0</v>
      </c>
      <c r="N90" s="27">
        <v>0</v>
      </c>
      <c r="O90" s="26">
        <v>1</v>
      </c>
      <c r="P90" s="27">
        <v>5.1999999999999998E-3</v>
      </c>
      <c r="Q90" s="26">
        <v>1</v>
      </c>
      <c r="R90" s="27">
        <v>5.1999999999999998E-3</v>
      </c>
    </row>
    <row r="91" spans="1:18" x14ac:dyDescent="0.25">
      <c r="A91" s="28" t="s">
        <v>418</v>
      </c>
      <c r="B91" s="29">
        <v>0</v>
      </c>
      <c r="C91" s="29">
        <v>0</v>
      </c>
      <c r="D91" s="29">
        <v>0</v>
      </c>
      <c r="E91" s="30">
        <v>0</v>
      </c>
      <c r="F91" s="30">
        <v>0</v>
      </c>
      <c r="G91" s="29">
        <v>0</v>
      </c>
      <c r="H91" s="29">
        <v>0</v>
      </c>
      <c r="I91" s="29">
        <v>0</v>
      </c>
      <c r="J91" s="30">
        <v>0</v>
      </c>
      <c r="K91" s="29">
        <v>0</v>
      </c>
      <c r="L91" s="29">
        <v>0</v>
      </c>
      <c r="M91" s="29">
        <v>0</v>
      </c>
      <c r="N91" s="30">
        <v>0</v>
      </c>
      <c r="O91" s="29">
        <v>1</v>
      </c>
      <c r="P91" s="30">
        <v>5.1999999999999998E-3</v>
      </c>
      <c r="Q91" s="29">
        <v>1</v>
      </c>
      <c r="R91" s="30">
        <v>5.1999999999999998E-3</v>
      </c>
    </row>
    <row r="92" spans="1:18" x14ac:dyDescent="0.25">
      <c r="A92" s="25" t="s">
        <v>407</v>
      </c>
      <c r="B92" s="26">
        <v>1</v>
      </c>
      <c r="C92" s="26">
        <v>1</v>
      </c>
      <c r="D92" s="26">
        <v>0</v>
      </c>
      <c r="E92" s="27">
        <v>1</v>
      </c>
      <c r="F92" s="27">
        <v>5.1999999999999998E-3</v>
      </c>
      <c r="G92" s="26">
        <v>0</v>
      </c>
      <c r="H92" s="26">
        <v>0</v>
      </c>
      <c r="I92" s="26">
        <v>0</v>
      </c>
      <c r="J92" s="27">
        <v>0</v>
      </c>
      <c r="K92" s="26">
        <v>1</v>
      </c>
      <c r="L92" s="26">
        <v>1</v>
      </c>
      <c r="M92" s="26">
        <v>0</v>
      </c>
      <c r="N92" s="27">
        <v>1</v>
      </c>
      <c r="O92" s="26">
        <v>0</v>
      </c>
      <c r="P92" s="27">
        <v>0</v>
      </c>
      <c r="Q92" s="26">
        <v>1</v>
      </c>
      <c r="R92" s="27">
        <v>5.1999999999999998E-3</v>
      </c>
    </row>
    <row r="93" spans="1:18" x14ac:dyDescent="0.25">
      <c r="A93" s="28" t="s">
        <v>114</v>
      </c>
      <c r="B93" s="29">
        <v>63</v>
      </c>
      <c r="C93" s="29">
        <v>34</v>
      </c>
      <c r="D93" s="29">
        <v>29</v>
      </c>
      <c r="E93" s="30">
        <v>0.53969999999999996</v>
      </c>
      <c r="F93" s="30">
        <v>0.32979999999999998</v>
      </c>
      <c r="G93" s="29">
        <v>31</v>
      </c>
      <c r="H93" s="29">
        <v>17</v>
      </c>
      <c r="I93" s="29">
        <v>14</v>
      </c>
      <c r="J93" s="30">
        <v>0.5484</v>
      </c>
      <c r="K93" s="29">
        <v>32</v>
      </c>
      <c r="L93" s="29">
        <v>17</v>
      </c>
      <c r="M93" s="29">
        <v>15</v>
      </c>
      <c r="N93" s="30">
        <v>0.53129999999999999</v>
      </c>
      <c r="O93" s="29">
        <v>86</v>
      </c>
      <c r="P93" s="30">
        <v>0.45029999999999998</v>
      </c>
      <c r="Q93" s="29">
        <v>149</v>
      </c>
      <c r="R93" s="30">
        <v>0.78010000000000002</v>
      </c>
    </row>
    <row r="94" spans="1:18" x14ac:dyDescent="0.25">
      <c r="A94" s="25" t="s">
        <v>284</v>
      </c>
      <c r="B94" s="26">
        <v>20</v>
      </c>
      <c r="C94" s="26">
        <v>9</v>
      </c>
      <c r="D94" s="26">
        <v>11</v>
      </c>
      <c r="E94" s="27">
        <v>0.45</v>
      </c>
      <c r="F94" s="27">
        <v>0.1047</v>
      </c>
      <c r="G94" s="26">
        <v>8</v>
      </c>
      <c r="H94" s="26">
        <v>4</v>
      </c>
      <c r="I94" s="26">
        <v>4</v>
      </c>
      <c r="J94" s="27">
        <v>0.5</v>
      </c>
      <c r="K94" s="26">
        <v>12</v>
      </c>
      <c r="L94" s="26">
        <v>5</v>
      </c>
      <c r="M94" s="26">
        <v>7</v>
      </c>
      <c r="N94" s="27">
        <v>0.41670000000000001</v>
      </c>
      <c r="O94" s="26">
        <v>23</v>
      </c>
      <c r="P94" s="27">
        <v>0.12039999999999999</v>
      </c>
      <c r="Q94" s="26">
        <v>43</v>
      </c>
      <c r="R94" s="27">
        <v>0.22509999999999999</v>
      </c>
    </row>
    <row r="95" spans="1:18" x14ac:dyDescent="0.25">
      <c r="A95" s="28" t="s">
        <v>237</v>
      </c>
      <c r="B95" s="29">
        <v>30</v>
      </c>
      <c r="C95" s="29">
        <v>15</v>
      </c>
      <c r="D95" s="29">
        <v>15</v>
      </c>
      <c r="E95" s="30">
        <v>0.5</v>
      </c>
      <c r="F95" s="30">
        <v>0.15709999999999999</v>
      </c>
      <c r="G95" s="29">
        <v>15</v>
      </c>
      <c r="H95" s="29">
        <v>9</v>
      </c>
      <c r="I95" s="29">
        <v>6</v>
      </c>
      <c r="J95" s="30">
        <v>0.6</v>
      </c>
      <c r="K95" s="29">
        <v>15</v>
      </c>
      <c r="L95" s="29">
        <v>6</v>
      </c>
      <c r="M95" s="29">
        <v>9</v>
      </c>
      <c r="N95" s="30">
        <v>0.4</v>
      </c>
      <c r="O95" s="29">
        <v>16</v>
      </c>
      <c r="P95" s="30">
        <v>8.3799999999999999E-2</v>
      </c>
      <c r="Q95" s="29">
        <v>46</v>
      </c>
      <c r="R95" s="30">
        <v>0.24079999999999999</v>
      </c>
    </row>
    <row r="96" spans="1:18" x14ac:dyDescent="0.25">
      <c r="A96" s="25" t="s">
        <v>342</v>
      </c>
      <c r="B96" s="26">
        <v>12</v>
      </c>
      <c r="C96" s="26">
        <v>6</v>
      </c>
      <c r="D96" s="26">
        <v>6</v>
      </c>
      <c r="E96" s="27">
        <v>0.5</v>
      </c>
      <c r="F96" s="27">
        <v>6.2799999999999995E-2</v>
      </c>
      <c r="G96" s="26">
        <v>7</v>
      </c>
      <c r="H96" s="26">
        <v>5</v>
      </c>
      <c r="I96" s="26">
        <v>2</v>
      </c>
      <c r="J96" s="27">
        <v>0.71430000000000005</v>
      </c>
      <c r="K96" s="26">
        <v>5</v>
      </c>
      <c r="L96" s="26">
        <v>1</v>
      </c>
      <c r="M96" s="26">
        <v>4</v>
      </c>
      <c r="N96" s="27">
        <v>0.2</v>
      </c>
      <c r="O96" s="26">
        <v>16</v>
      </c>
      <c r="P96" s="27">
        <v>8.3799999999999999E-2</v>
      </c>
      <c r="Q96" s="26">
        <v>28</v>
      </c>
      <c r="R96" s="27">
        <v>0.14660000000000001</v>
      </c>
    </row>
    <row r="97" spans="1:18" x14ac:dyDescent="0.25">
      <c r="A97" s="28" t="s">
        <v>167</v>
      </c>
      <c r="B97" s="29">
        <v>39</v>
      </c>
      <c r="C97" s="29">
        <v>24</v>
      </c>
      <c r="D97" s="29">
        <v>15</v>
      </c>
      <c r="E97" s="30">
        <v>0.61539999999999995</v>
      </c>
      <c r="F97" s="30">
        <v>0.20419999999999999</v>
      </c>
      <c r="G97" s="29">
        <v>22</v>
      </c>
      <c r="H97" s="29">
        <v>14</v>
      </c>
      <c r="I97" s="29">
        <v>8</v>
      </c>
      <c r="J97" s="30">
        <v>0.63639999999999997</v>
      </c>
      <c r="K97" s="29">
        <v>17</v>
      </c>
      <c r="L97" s="29">
        <v>10</v>
      </c>
      <c r="M97" s="29">
        <v>7</v>
      </c>
      <c r="N97" s="30">
        <v>0.58819999999999995</v>
      </c>
      <c r="O97" s="29">
        <v>80</v>
      </c>
      <c r="P97" s="30">
        <v>0.41880000000000001</v>
      </c>
      <c r="Q97" s="29">
        <v>119</v>
      </c>
      <c r="R97" s="30">
        <v>0.623</v>
      </c>
    </row>
    <row r="98" spans="1:18" x14ac:dyDescent="0.25">
      <c r="A98" s="25" t="s">
        <v>369</v>
      </c>
      <c r="B98" s="26">
        <v>7</v>
      </c>
      <c r="C98" s="26">
        <v>3</v>
      </c>
      <c r="D98" s="26">
        <v>4</v>
      </c>
      <c r="E98" s="27">
        <v>0.42859999999999998</v>
      </c>
      <c r="F98" s="27">
        <v>3.6600000000000001E-2</v>
      </c>
      <c r="G98" s="26">
        <v>1</v>
      </c>
      <c r="H98" s="26">
        <v>0</v>
      </c>
      <c r="I98" s="26">
        <v>1</v>
      </c>
      <c r="J98" s="27">
        <v>0</v>
      </c>
      <c r="K98" s="26">
        <v>6</v>
      </c>
      <c r="L98" s="26">
        <v>3</v>
      </c>
      <c r="M98" s="26">
        <v>3</v>
      </c>
      <c r="N98" s="27">
        <v>0.5</v>
      </c>
      <c r="O98" s="26">
        <v>17</v>
      </c>
      <c r="P98" s="27">
        <v>8.8999999999999996E-2</v>
      </c>
      <c r="Q98" s="26">
        <v>24</v>
      </c>
      <c r="R98" s="27">
        <v>0.12570000000000001</v>
      </c>
    </row>
    <row r="99" spans="1:18" x14ac:dyDescent="0.25">
      <c r="A99" s="28" t="s">
        <v>318</v>
      </c>
      <c r="B99" s="29">
        <v>16</v>
      </c>
      <c r="C99" s="29">
        <v>5</v>
      </c>
      <c r="D99" s="29">
        <v>11</v>
      </c>
      <c r="E99" s="30">
        <v>0.3125</v>
      </c>
      <c r="F99" s="30">
        <v>8.3799999999999999E-2</v>
      </c>
      <c r="G99" s="29">
        <v>7</v>
      </c>
      <c r="H99" s="29">
        <v>1</v>
      </c>
      <c r="I99" s="29">
        <v>6</v>
      </c>
      <c r="J99" s="30">
        <v>0.1429</v>
      </c>
      <c r="K99" s="29">
        <v>9</v>
      </c>
      <c r="L99" s="29">
        <v>4</v>
      </c>
      <c r="M99" s="29">
        <v>5</v>
      </c>
      <c r="N99" s="30">
        <v>0.44440000000000002</v>
      </c>
      <c r="O99" s="29">
        <v>37</v>
      </c>
      <c r="P99" s="30">
        <v>0.19370000000000001</v>
      </c>
      <c r="Q99" s="29">
        <v>53</v>
      </c>
      <c r="R99" s="30">
        <v>0.27750000000000002</v>
      </c>
    </row>
    <row r="100" spans="1:18" x14ac:dyDescent="0.25">
      <c r="A100" s="25" t="s">
        <v>389</v>
      </c>
      <c r="B100" s="26">
        <v>4</v>
      </c>
      <c r="C100" s="26">
        <v>2</v>
      </c>
      <c r="D100" s="26">
        <v>2</v>
      </c>
      <c r="E100" s="27">
        <v>0.5</v>
      </c>
      <c r="F100" s="27">
        <v>2.0899999999999998E-2</v>
      </c>
      <c r="G100" s="26">
        <v>2</v>
      </c>
      <c r="H100" s="26">
        <v>0</v>
      </c>
      <c r="I100" s="26">
        <v>2</v>
      </c>
      <c r="J100" s="27">
        <v>0</v>
      </c>
      <c r="K100" s="26">
        <v>2</v>
      </c>
      <c r="L100" s="26">
        <v>2</v>
      </c>
      <c r="M100" s="26">
        <v>0</v>
      </c>
      <c r="N100" s="27">
        <v>1</v>
      </c>
      <c r="O100" s="26">
        <v>13</v>
      </c>
      <c r="P100" s="27">
        <v>6.8099999999999994E-2</v>
      </c>
      <c r="Q100" s="26">
        <v>17</v>
      </c>
      <c r="R100" s="27">
        <v>8.8999999999999996E-2</v>
      </c>
    </row>
    <row r="101" spans="1:18" x14ac:dyDescent="0.25">
      <c r="A101" s="28" t="s">
        <v>279</v>
      </c>
      <c r="B101" s="29">
        <v>22</v>
      </c>
      <c r="C101" s="29">
        <v>9</v>
      </c>
      <c r="D101" s="29">
        <v>13</v>
      </c>
      <c r="E101" s="30">
        <v>0.40909999999999996</v>
      </c>
      <c r="F101" s="30">
        <v>0.1152</v>
      </c>
      <c r="G101" s="29">
        <v>13</v>
      </c>
      <c r="H101" s="29">
        <v>7</v>
      </c>
      <c r="I101" s="29">
        <v>6</v>
      </c>
      <c r="J101" s="30">
        <v>0.53849999999999998</v>
      </c>
      <c r="K101" s="29">
        <v>9</v>
      </c>
      <c r="L101" s="29">
        <v>2</v>
      </c>
      <c r="M101" s="29">
        <v>7</v>
      </c>
      <c r="N101" s="30">
        <v>0.22220000000000001</v>
      </c>
      <c r="O101" s="29">
        <v>16</v>
      </c>
      <c r="P101" s="30">
        <v>8.3799999999999999E-2</v>
      </c>
      <c r="Q101" s="29">
        <v>38</v>
      </c>
      <c r="R101" s="30">
        <v>0.19900000000000001</v>
      </c>
    </row>
    <row r="102" spans="1:18" x14ac:dyDescent="0.25">
      <c r="A102" s="25" t="s">
        <v>352</v>
      </c>
      <c r="B102" s="26">
        <v>10</v>
      </c>
      <c r="C102" s="26">
        <v>3</v>
      </c>
      <c r="D102" s="26">
        <v>7</v>
      </c>
      <c r="E102" s="27">
        <v>0.3</v>
      </c>
      <c r="F102" s="27">
        <v>5.2400000000000002E-2</v>
      </c>
      <c r="G102" s="26">
        <v>4</v>
      </c>
      <c r="H102" s="26">
        <v>1</v>
      </c>
      <c r="I102" s="26">
        <v>3</v>
      </c>
      <c r="J102" s="27">
        <v>0.25</v>
      </c>
      <c r="K102" s="26">
        <v>6</v>
      </c>
      <c r="L102" s="26">
        <v>2</v>
      </c>
      <c r="M102" s="26">
        <v>4</v>
      </c>
      <c r="N102" s="27">
        <v>0.33329999999999999</v>
      </c>
      <c r="O102" s="26">
        <v>3</v>
      </c>
      <c r="P102" s="27">
        <v>1.5699999999999999E-2</v>
      </c>
      <c r="Q102" s="26">
        <v>13</v>
      </c>
      <c r="R102" s="27">
        <v>6.8099999999999994E-2</v>
      </c>
    </row>
    <row r="103" spans="1:18" x14ac:dyDescent="0.25">
      <c r="A103" s="28" t="s">
        <v>359</v>
      </c>
      <c r="B103" s="29">
        <v>9</v>
      </c>
      <c r="C103" s="29">
        <v>3</v>
      </c>
      <c r="D103" s="29">
        <v>6</v>
      </c>
      <c r="E103" s="30">
        <v>0.33329999999999999</v>
      </c>
      <c r="F103" s="30">
        <v>4.7100000000000003E-2</v>
      </c>
      <c r="G103" s="29">
        <v>5</v>
      </c>
      <c r="H103" s="29">
        <v>3</v>
      </c>
      <c r="I103" s="29">
        <v>2</v>
      </c>
      <c r="J103" s="30">
        <v>0.6</v>
      </c>
      <c r="K103" s="29">
        <v>4</v>
      </c>
      <c r="L103" s="29">
        <v>0</v>
      </c>
      <c r="M103" s="29">
        <v>4</v>
      </c>
      <c r="N103" s="30">
        <v>0</v>
      </c>
      <c r="O103" s="29">
        <v>2</v>
      </c>
      <c r="P103" s="30">
        <v>1.0500000000000001E-2</v>
      </c>
      <c r="Q103" s="29">
        <v>11</v>
      </c>
      <c r="R103" s="30">
        <v>5.7599999999999998E-2</v>
      </c>
    </row>
    <row r="104" spans="1:18" x14ac:dyDescent="0.25">
      <c r="A104" s="25" t="s">
        <v>62</v>
      </c>
      <c r="B104" s="26">
        <v>74</v>
      </c>
      <c r="C104" s="26">
        <v>44</v>
      </c>
      <c r="D104" s="26">
        <v>30</v>
      </c>
      <c r="E104" s="27">
        <v>0.59460000000000002</v>
      </c>
      <c r="F104" s="27">
        <v>0.38740000000000002</v>
      </c>
      <c r="G104" s="26">
        <v>34</v>
      </c>
      <c r="H104" s="26">
        <v>23</v>
      </c>
      <c r="I104" s="26">
        <v>11</v>
      </c>
      <c r="J104" s="27">
        <v>0.67649999999999999</v>
      </c>
      <c r="K104" s="26">
        <v>40</v>
      </c>
      <c r="L104" s="26">
        <v>21</v>
      </c>
      <c r="M104" s="26">
        <v>19</v>
      </c>
      <c r="N104" s="27">
        <v>0.52500000000000002</v>
      </c>
      <c r="O104" s="26">
        <v>90</v>
      </c>
      <c r="P104" s="27">
        <v>0.47120000000000001</v>
      </c>
      <c r="Q104" s="26">
        <v>164</v>
      </c>
      <c r="R104" s="27">
        <v>0.85860000000000003</v>
      </c>
    </row>
    <row r="105" spans="1:18" x14ac:dyDescent="0.25">
      <c r="A105" s="28" t="s">
        <v>346</v>
      </c>
      <c r="B105" s="29">
        <v>11</v>
      </c>
      <c r="C105" s="29">
        <v>4</v>
      </c>
      <c r="D105" s="29">
        <v>7</v>
      </c>
      <c r="E105" s="30">
        <v>0.36359999999999998</v>
      </c>
      <c r="F105" s="30">
        <v>5.7599999999999998E-2</v>
      </c>
      <c r="G105" s="29">
        <v>6</v>
      </c>
      <c r="H105" s="29">
        <v>1</v>
      </c>
      <c r="I105" s="29">
        <v>5</v>
      </c>
      <c r="J105" s="30">
        <v>0.16669999999999999</v>
      </c>
      <c r="K105" s="29">
        <v>5</v>
      </c>
      <c r="L105" s="29">
        <v>3</v>
      </c>
      <c r="M105" s="29">
        <v>2</v>
      </c>
      <c r="N105" s="30">
        <v>0.6</v>
      </c>
      <c r="O105" s="29">
        <v>20</v>
      </c>
      <c r="P105" s="30">
        <v>0.1047</v>
      </c>
      <c r="Q105" s="29">
        <v>31</v>
      </c>
      <c r="R105" s="30">
        <v>0.1623</v>
      </c>
    </row>
    <row r="106" spans="1:18" x14ac:dyDescent="0.25">
      <c r="A106" s="25" t="s">
        <v>258</v>
      </c>
      <c r="B106" s="26">
        <v>25</v>
      </c>
      <c r="C106" s="26">
        <v>9</v>
      </c>
      <c r="D106" s="26">
        <v>16</v>
      </c>
      <c r="E106" s="27">
        <v>0.36</v>
      </c>
      <c r="F106" s="27">
        <v>0.13089999999999999</v>
      </c>
      <c r="G106" s="26">
        <v>12</v>
      </c>
      <c r="H106" s="26">
        <v>5</v>
      </c>
      <c r="I106" s="26">
        <v>7</v>
      </c>
      <c r="J106" s="27">
        <v>0.41670000000000001</v>
      </c>
      <c r="K106" s="26">
        <v>13</v>
      </c>
      <c r="L106" s="26">
        <v>4</v>
      </c>
      <c r="M106" s="26">
        <v>9</v>
      </c>
      <c r="N106" s="27">
        <v>0.30769999999999997</v>
      </c>
      <c r="O106" s="26">
        <v>61</v>
      </c>
      <c r="P106" s="27">
        <v>0.31940000000000002</v>
      </c>
      <c r="Q106" s="26">
        <v>86</v>
      </c>
      <c r="R106" s="27">
        <v>0.45029999999999998</v>
      </c>
    </row>
    <row r="107" spans="1:18" x14ac:dyDescent="0.25">
      <c r="A107" s="28" t="s">
        <v>401</v>
      </c>
      <c r="B107" s="29">
        <v>2</v>
      </c>
      <c r="C107" s="29">
        <v>1</v>
      </c>
      <c r="D107" s="29">
        <v>1</v>
      </c>
      <c r="E107" s="30">
        <v>0.5</v>
      </c>
      <c r="F107" s="30">
        <v>1.0500000000000001E-2</v>
      </c>
      <c r="G107" s="29">
        <v>0</v>
      </c>
      <c r="H107" s="29">
        <v>0</v>
      </c>
      <c r="I107" s="29">
        <v>0</v>
      </c>
      <c r="J107" s="30">
        <v>0</v>
      </c>
      <c r="K107" s="29">
        <v>2</v>
      </c>
      <c r="L107" s="29">
        <v>1</v>
      </c>
      <c r="M107" s="29">
        <v>1</v>
      </c>
      <c r="N107" s="30">
        <v>0.5</v>
      </c>
      <c r="O107" s="29">
        <v>0</v>
      </c>
      <c r="P107" s="30">
        <v>0</v>
      </c>
      <c r="Q107" s="29">
        <v>2</v>
      </c>
      <c r="R107" s="30">
        <v>1.0500000000000001E-2</v>
      </c>
    </row>
    <row r="108" spans="1:18" x14ac:dyDescent="0.25">
      <c r="A108" s="25" t="s">
        <v>313</v>
      </c>
      <c r="B108" s="26">
        <v>16</v>
      </c>
      <c r="C108" s="26">
        <v>9</v>
      </c>
      <c r="D108" s="26">
        <v>7</v>
      </c>
      <c r="E108" s="27">
        <v>0.5625</v>
      </c>
      <c r="F108" s="27">
        <v>8.3799999999999999E-2</v>
      </c>
      <c r="G108" s="26">
        <v>11</v>
      </c>
      <c r="H108" s="26">
        <v>5</v>
      </c>
      <c r="I108" s="26">
        <v>6</v>
      </c>
      <c r="J108" s="27">
        <v>0.45450000000000002</v>
      </c>
      <c r="K108" s="26">
        <v>5</v>
      </c>
      <c r="L108" s="26">
        <v>4</v>
      </c>
      <c r="M108" s="26">
        <v>1</v>
      </c>
      <c r="N108" s="27">
        <v>0.8</v>
      </c>
      <c r="O108" s="26">
        <v>16</v>
      </c>
      <c r="P108" s="27">
        <v>8.3799999999999999E-2</v>
      </c>
      <c r="Q108" s="26">
        <v>32</v>
      </c>
      <c r="R108" s="27">
        <v>0.16750000000000001</v>
      </c>
    </row>
    <row r="109" spans="1:18" x14ac:dyDescent="0.25">
      <c r="A109" s="28" t="s">
        <v>370</v>
      </c>
      <c r="B109" s="29">
        <v>6</v>
      </c>
      <c r="C109" s="29">
        <v>4</v>
      </c>
      <c r="D109" s="29">
        <v>2</v>
      </c>
      <c r="E109" s="30">
        <v>0.66670000000000007</v>
      </c>
      <c r="F109" s="30">
        <v>3.1399999999999997E-2</v>
      </c>
      <c r="G109" s="29">
        <v>3</v>
      </c>
      <c r="H109" s="29">
        <v>1</v>
      </c>
      <c r="I109" s="29">
        <v>2</v>
      </c>
      <c r="J109" s="30">
        <v>0.33329999999999999</v>
      </c>
      <c r="K109" s="29">
        <v>3</v>
      </c>
      <c r="L109" s="29">
        <v>3</v>
      </c>
      <c r="M109" s="29">
        <v>0</v>
      </c>
      <c r="N109" s="30">
        <v>1</v>
      </c>
      <c r="O109" s="29">
        <v>12</v>
      </c>
      <c r="P109" s="30">
        <v>6.2799999999999995E-2</v>
      </c>
      <c r="Q109" s="29">
        <v>18</v>
      </c>
      <c r="R109" s="30">
        <v>9.4200000000000006E-2</v>
      </c>
    </row>
    <row r="110" spans="1:18" x14ac:dyDescent="0.25">
      <c r="A110" s="25" t="s">
        <v>405</v>
      </c>
      <c r="B110" s="26">
        <v>2</v>
      </c>
      <c r="C110" s="26">
        <v>0</v>
      </c>
      <c r="D110" s="26">
        <v>2</v>
      </c>
      <c r="E110" s="27">
        <v>0</v>
      </c>
      <c r="F110" s="27">
        <v>1.0500000000000001E-2</v>
      </c>
      <c r="G110" s="26">
        <v>1</v>
      </c>
      <c r="H110" s="26">
        <v>0</v>
      </c>
      <c r="I110" s="26">
        <v>1</v>
      </c>
      <c r="J110" s="27">
        <v>0</v>
      </c>
      <c r="K110" s="26">
        <v>1</v>
      </c>
      <c r="L110" s="26">
        <v>0</v>
      </c>
      <c r="M110" s="26">
        <v>1</v>
      </c>
      <c r="N110" s="27">
        <v>0</v>
      </c>
      <c r="O110" s="26">
        <v>4</v>
      </c>
      <c r="P110" s="27">
        <v>2.0899999999999998E-2</v>
      </c>
      <c r="Q110" s="26">
        <v>6</v>
      </c>
      <c r="R110" s="27">
        <v>3.1399999999999997E-2</v>
      </c>
    </row>
    <row r="111" spans="1:18" x14ac:dyDescent="0.25">
      <c r="A111" s="28" t="s">
        <v>158</v>
      </c>
      <c r="B111" s="29">
        <v>40</v>
      </c>
      <c r="C111" s="29">
        <v>22</v>
      </c>
      <c r="D111" s="29">
        <v>18</v>
      </c>
      <c r="E111" s="30">
        <v>0.55000000000000004</v>
      </c>
      <c r="F111" s="30">
        <v>0.2094</v>
      </c>
      <c r="G111" s="29">
        <v>21</v>
      </c>
      <c r="H111" s="29">
        <v>14</v>
      </c>
      <c r="I111" s="29">
        <v>7</v>
      </c>
      <c r="J111" s="30">
        <v>0.66669999999999996</v>
      </c>
      <c r="K111" s="29">
        <v>19</v>
      </c>
      <c r="L111" s="29">
        <v>8</v>
      </c>
      <c r="M111" s="29">
        <v>11</v>
      </c>
      <c r="N111" s="30">
        <v>0.42109999999999997</v>
      </c>
      <c r="O111" s="29">
        <v>25</v>
      </c>
      <c r="P111" s="30">
        <v>0.13089999999999999</v>
      </c>
      <c r="Q111" s="29">
        <v>65</v>
      </c>
      <c r="R111" s="30">
        <v>0.34029999999999999</v>
      </c>
    </row>
    <row r="112" spans="1:18" x14ac:dyDescent="0.25">
      <c r="A112" s="25" t="s">
        <v>395</v>
      </c>
      <c r="B112" s="26">
        <v>3</v>
      </c>
      <c r="C112" s="26">
        <v>2</v>
      </c>
      <c r="D112" s="26">
        <v>1</v>
      </c>
      <c r="E112" s="27">
        <v>0.66670000000000007</v>
      </c>
      <c r="F112" s="27">
        <v>1.5699999999999999E-2</v>
      </c>
      <c r="G112" s="26">
        <v>3</v>
      </c>
      <c r="H112" s="26">
        <v>2</v>
      </c>
      <c r="I112" s="26">
        <v>1</v>
      </c>
      <c r="J112" s="27">
        <v>0.66669999999999996</v>
      </c>
      <c r="K112" s="26">
        <v>0</v>
      </c>
      <c r="L112" s="26">
        <v>0</v>
      </c>
      <c r="M112" s="26">
        <v>0</v>
      </c>
      <c r="N112" s="27">
        <v>0</v>
      </c>
      <c r="O112" s="26">
        <v>1</v>
      </c>
      <c r="P112" s="27">
        <v>5.1999999999999998E-3</v>
      </c>
      <c r="Q112" s="26">
        <v>4</v>
      </c>
      <c r="R112" s="27">
        <v>2.0899999999999998E-2</v>
      </c>
    </row>
    <row r="113" spans="1:18" x14ac:dyDescent="0.25">
      <c r="A113" s="28" t="s">
        <v>334</v>
      </c>
      <c r="B113" s="29">
        <v>13</v>
      </c>
      <c r="C113" s="29">
        <v>6</v>
      </c>
      <c r="D113" s="29">
        <v>7</v>
      </c>
      <c r="E113" s="30">
        <v>0.46149999999999997</v>
      </c>
      <c r="F113" s="30">
        <v>6.8099999999999994E-2</v>
      </c>
      <c r="G113" s="29">
        <v>10</v>
      </c>
      <c r="H113" s="29">
        <v>3</v>
      </c>
      <c r="I113" s="29">
        <v>7</v>
      </c>
      <c r="J113" s="30">
        <v>0.3</v>
      </c>
      <c r="K113" s="29">
        <v>3</v>
      </c>
      <c r="L113" s="29">
        <v>3</v>
      </c>
      <c r="M113" s="29">
        <v>0</v>
      </c>
      <c r="N113" s="30">
        <v>1</v>
      </c>
      <c r="O113" s="29">
        <v>2</v>
      </c>
      <c r="P113" s="30">
        <v>1.0500000000000001E-2</v>
      </c>
      <c r="Q113" s="29">
        <v>15</v>
      </c>
      <c r="R113" s="30">
        <v>7.85E-2</v>
      </c>
    </row>
    <row r="114" spans="1:18" x14ac:dyDescent="0.25">
      <c r="A114" s="25" t="s">
        <v>402</v>
      </c>
      <c r="B114" s="26">
        <v>2</v>
      </c>
      <c r="C114" s="26">
        <v>1</v>
      </c>
      <c r="D114" s="26">
        <v>1</v>
      </c>
      <c r="E114" s="27">
        <v>0.5</v>
      </c>
      <c r="F114" s="27">
        <v>1.0500000000000001E-2</v>
      </c>
      <c r="G114" s="26">
        <v>2</v>
      </c>
      <c r="H114" s="26">
        <v>1</v>
      </c>
      <c r="I114" s="26">
        <v>1</v>
      </c>
      <c r="J114" s="27">
        <v>0.5</v>
      </c>
      <c r="K114" s="26">
        <v>0</v>
      </c>
      <c r="L114" s="26">
        <v>0</v>
      </c>
      <c r="M114" s="26">
        <v>0</v>
      </c>
      <c r="N114" s="27">
        <v>0</v>
      </c>
      <c r="O114" s="26">
        <v>0</v>
      </c>
      <c r="P114" s="27">
        <v>0</v>
      </c>
      <c r="Q114" s="26">
        <v>2</v>
      </c>
      <c r="R114" s="27">
        <v>1.0500000000000001E-2</v>
      </c>
    </row>
    <row r="115" spans="1:18" x14ac:dyDescent="0.25">
      <c r="A115" s="28" t="s">
        <v>353</v>
      </c>
      <c r="B115" s="29">
        <v>9</v>
      </c>
      <c r="C115" s="29">
        <v>6</v>
      </c>
      <c r="D115" s="29">
        <v>3</v>
      </c>
      <c r="E115" s="30">
        <v>0.66670000000000007</v>
      </c>
      <c r="F115" s="30">
        <v>4.7100000000000003E-2</v>
      </c>
      <c r="G115" s="29">
        <v>4</v>
      </c>
      <c r="H115" s="29">
        <v>2</v>
      </c>
      <c r="I115" s="29">
        <v>2</v>
      </c>
      <c r="J115" s="30">
        <v>0.5</v>
      </c>
      <c r="K115" s="29">
        <v>5</v>
      </c>
      <c r="L115" s="29">
        <v>4</v>
      </c>
      <c r="M115" s="29">
        <v>1</v>
      </c>
      <c r="N115" s="30">
        <v>0.8</v>
      </c>
      <c r="O115" s="29">
        <v>5</v>
      </c>
      <c r="P115" s="30">
        <v>2.6200000000000001E-2</v>
      </c>
      <c r="Q115" s="29">
        <v>14</v>
      </c>
      <c r="R115" s="30">
        <v>7.3300000000000004E-2</v>
      </c>
    </row>
    <row r="116" spans="1:18" x14ac:dyDescent="0.25">
      <c r="A116" s="31" t="s">
        <v>419</v>
      </c>
      <c r="B116" s="32">
        <v>0</v>
      </c>
      <c r="C116" s="32">
        <v>0</v>
      </c>
      <c r="D116" s="32">
        <v>0</v>
      </c>
      <c r="E116" s="33">
        <v>0</v>
      </c>
      <c r="F116" s="33">
        <v>0</v>
      </c>
      <c r="G116" s="32">
        <v>0</v>
      </c>
      <c r="H116" s="32">
        <v>0</v>
      </c>
      <c r="I116" s="32">
        <v>0</v>
      </c>
      <c r="J116" s="33">
        <v>0</v>
      </c>
      <c r="K116" s="32">
        <v>0</v>
      </c>
      <c r="L116" s="32">
        <v>0</v>
      </c>
      <c r="M116" s="32">
        <v>0</v>
      </c>
      <c r="N116" s="33">
        <v>0</v>
      </c>
      <c r="O116" s="32">
        <v>4</v>
      </c>
      <c r="P116" s="33">
        <v>2.0899999999999998E-2</v>
      </c>
      <c r="Q116" s="32">
        <v>4</v>
      </c>
      <c r="R116" s="33">
        <v>2.0899999999999998E-2</v>
      </c>
    </row>
  </sheetData>
  <conditionalFormatting sqref="E2:E116">
    <cfRule type="cellIs" dxfId="2" priority="4" operator="greaterThanOrEqual">
      <formula>0.4209</formula>
    </cfRule>
  </conditionalFormatting>
  <conditionalFormatting sqref="B2:B116">
    <cfRule type="colorScale" priority="3">
      <colorScale>
        <cfvo type="min"/>
        <cfvo type="percentile" val="50"/>
        <cfvo type="max"/>
        <color rgb="FFF8696B"/>
        <color rgb="FFFFEB84"/>
        <color rgb="FF63BE7B"/>
      </colorScale>
    </cfRule>
  </conditionalFormatting>
  <conditionalFormatting sqref="O2:O116">
    <cfRule type="colorScale" priority="2">
      <colorScale>
        <cfvo type="min"/>
        <cfvo type="percentile" val="50"/>
        <cfvo type="max"/>
        <color rgb="FFF8696B"/>
        <color rgb="FFFFEB84"/>
        <color rgb="FF63BE7B"/>
      </colorScale>
    </cfRule>
  </conditionalFormatting>
  <conditionalFormatting sqref="Q2:Q11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83799-197C-4C14-930B-FE9D538F69A8}">
  <dimension ref="A1:AC56"/>
  <sheetViews>
    <sheetView tabSelected="1" showWhiteSpace="0" zoomScaleNormal="100" zoomScaleSheetLayoutView="70" zoomScalePageLayoutView="73" workbookViewId="0">
      <selection activeCell="C14" sqref="C14"/>
    </sheetView>
  </sheetViews>
  <sheetFormatPr defaultRowHeight="15" x14ac:dyDescent="0.25"/>
  <cols>
    <col min="1" max="1" width="12.7109375" customWidth="1"/>
    <col min="2" max="2" width="25.140625" bestFit="1" customWidth="1"/>
    <col min="3" max="3" width="18.85546875" bestFit="1" customWidth="1"/>
    <col min="4" max="4" width="18.28515625" customWidth="1"/>
    <col min="5" max="5" width="21.5703125" bestFit="1" customWidth="1"/>
    <col min="8" max="8" width="14.85546875" customWidth="1"/>
    <col min="9" max="9" width="17" customWidth="1"/>
    <col min="10" max="10" width="9.42578125" customWidth="1"/>
    <col min="11" max="11" width="18.7109375" customWidth="1"/>
    <col min="12" max="12" width="7.28515625" customWidth="1"/>
    <col min="13" max="13" width="18.85546875" bestFit="1" customWidth="1"/>
    <col min="14" max="14" width="10.5703125" customWidth="1"/>
    <col min="15" max="16" width="9.85546875" customWidth="1"/>
    <col min="18" max="18" width="12" customWidth="1"/>
    <col min="19" max="19" width="18.140625" bestFit="1" customWidth="1"/>
    <col min="20" max="20" width="19.42578125" customWidth="1"/>
    <col min="21" max="21" width="9.42578125" customWidth="1"/>
    <col min="22" max="22" width="16.85546875" customWidth="1"/>
    <col min="23" max="23" width="18.140625" customWidth="1"/>
    <col min="24" max="24" width="11.85546875" customWidth="1"/>
    <col min="25" max="25" width="13.28515625" customWidth="1"/>
    <col min="27" max="27" width="9.5703125" customWidth="1"/>
    <col min="28" max="28" width="14" customWidth="1"/>
    <col min="29" max="29" width="16.28515625" customWidth="1"/>
  </cols>
  <sheetData>
    <row r="1" spans="1:24" ht="15.75" thickBot="1" x14ac:dyDescent="0.3"/>
    <row r="2" spans="1:24" ht="16.5" thickBot="1" x14ac:dyDescent="0.3">
      <c r="B2" s="100" t="s">
        <v>455</v>
      </c>
      <c r="C2" s="101"/>
      <c r="D2" s="101"/>
      <c r="E2" s="102"/>
    </row>
    <row r="3" spans="1:24" ht="15.75" x14ac:dyDescent="0.25">
      <c r="B3" s="103" t="s">
        <v>457</v>
      </c>
      <c r="C3" s="99"/>
      <c r="D3" s="99"/>
      <c r="E3" s="104"/>
      <c r="H3" s="128" t="s">
        <v>447</v>
      </c>
      <c r="I3" s="129">
        <v>191</v>
      </c>
      <c r="R3" s="124" t="s">
        <v>492</v>
      </c>
      <c r="S3" s="125"/>
      <c r="T3" s="126"/>
      <c r="V3" s="124" t="s">
        <v>452</v>
      </c>
      <c r="W3" s="125"/>
      <c r="X3" s="126"/>
    </row>
    <row r="4" spans="1:24" ht="15.75" thickBot="1" x14ac:dyDescent="0.3">
      <c r="B4" s="105" t="s">
        <v>456</v>
      </c>
      <c r="C4" s="106"/>
      <c r="D4" s="106"/>
      <c r="E4" s="107"/>
      <c r="H4" s="130" t="s">
        <v>490</v>
      </c>
      <c r="I4" s="131">
        <v>105</v>
      </c>
      <c r="R4" s="122" t="s">
        <v>445</v>
      </c>
      <c r="S4" s="22" t="s">
        <v>437</v>
      </c>
      <c r="T4" s="123" t="s">
        <v>454</v>
      </c>
      <c r="V4" s="122" t="s">
        <v>445</v>
      </c>
      <c r="W4" s="22" t="s">
        <v>437</v>
      </c>
      <c r="X4" s="123" t="s">
        <v>453</v>
      </c>
    </row>
    <row r="5" spans="1:24" ht="15.75" thickBot="1" x14ac:dyDescent="0.3">
      <c r="A5" s="60"/>
      <c r="B5" s="61"/>
      <c r="C5" s="61"/>
      <c r="D5" s="61"/>
      <c r="H5" s="132" t="s">
        <v>491</v>
      </c>
      <c r="I5" s="133">
        <v>86</v>
      </c>
      <c r="M5" s="134" t="s">
        <v>494</v>
      </c>
      <c r="N5" s="135"/>
      <c r="O5" s="136"/>
      <c r="R5" s="39">
        <v>1</v>
      </c>
      <c r="S5" s="18" t="str">
        <f t="array" ref="S5">IFERROR(INDEX(TableDataForAnalysis!$A$2:$A$116, MATCH(0, IF($T5=TableDataForAnalysis!$C$2:$C$116, COUNTIF($S$4:$S4, TableDataForAnalysis!$A$2:$A$116), ""), 0)),"")</f>
        <v>Keeper of the Light</v>
      </c>
      <c r="T5" s="138">
        <f>LARGE(TableDataForAnalysis!$C$2:$C$116,$R$5:$R$14)</f>
        <v>48</v>
      </c>
      <c r="V5" s="39">
        <v>1</v>
      </c>
      <c r="W5" s="18" t="str">
        <f t="array" ref="W5">IFERROR(INDEX(TableDataForAnalysis!$A$2:$A$116, MATCH(0, IF($X5=TableDataForAnalysis!$D$2:$D$116, COUNTIF($W$4:$W4, TableDataForAnalysis!$A$2:$A$116), ""), 0)),"")</f>
        <v>Crystal Maiden</v>
      </c>
      <c r="X5" s="40">
        <f>LARGE(TableDataForAnalysis!$D$2:$D$116,$V$5:$V$14)</f>
        <v>46</v>
      </c>
    </row>
    <row r="6" spans="1:24" ht="16.5" thickBot="1" x14ac:dyDescent="0.3">
      <c r="B6" s="80" t="s">
        <v>483</v>
      </c>
      <c r="C6" s="81"/>
      <c r="D6" s="81"/>
      <c r="E6" s="81"/>
      <c r="F6" s="82"/>
      <c r="R6" s="39">
        <v>2</v>
      </c>
      <c r="S6" s="18" t="str">
        <f t="array" ref="S6">IFERROR(INDEX(TableDataForAnalysis!$A$2:$A$116, MATCH(0, IF($T6=TableDataForAnalysis!$C$2:$C$116, COUNTIF($S$4:$S5, TableDataForAnalysis!$A$2:$A$116), ""), 0)),"")</f>
        <v>Crystal Maiden</v>
      </c>
      <c r="T6" s="138">
        <f>LARGE(TableDataForAnalysis!$C$2:$C$116,$R$5:$R$14)</f>
        <v>47</v>
      </c>
      <c r="V6" s="39">
        <v>2</v>
      </c>
      <c r="W6" s="18" t="str">
        <f t="array" ref="W6">IFERROR(INDEX(TableDataForAnalysis!$A$2:$A$116, MATCH(0, IF($X6=TableDataForAnalysis!$D$2:$D$116, COUNTIF($W$4:$W5, TableDataForAnalysis!$A$2:$A$116), ""), 0)),"")</f>
        <v>Rubick</v>
      </c>
      <c r="X6" s="40">
        <f>LARGE(TableDataForAnalysis!$D$2:$D$116,$V$5:$V$14)</f>
        <v>39</v>
      </c>
    </row>
    <row r="7" spans="1:24" x14ac:dyDescent="0.25">
      <c r="B7" s="108" t="s">
        <v>478</v>
      </c>
      <c r="C7" s="67">
        <f>AVERAGE(TableDataForAnalysis!C2:C116)</f>
        <v>8.304347826086957</v>
      </c>
      <c r="D7" s="66"/>
      <c r="E7" s="68" t="s">
        <v>482</v>
      </c>
      <c r="F7" s="109">
        <f>AVERAGE(TableDataForAnalysis!E2:E116)</f>
        <v>0.42088695652173908</v>
      </c>
      <c r="H7" s="143" t="s">
        <v>484</v>
      </c>
      <c r="I7" s="144"/>
      <c r="J7" s="144"/>
      <c r="K7" s="144"/>
      <c r="L7" s="144"/>
      <c r="M7" s="144"/>
      <c r="N7" s="144"/>
      <c r="O7" s="144"/>
      <c r="P7" s="145"/>
      <c r="R7" s="39">
        <v>3</v>
      </c>
      <c r="S7" s="18" t="str">
        <f t="array" ref="S7">IFERROR(INDEX(TableDataForAnalysis!$A$2:$A$116, MATCH(0, IF($T7=TableDataForAnalysis!$C$2:$C$116, COUNTIF($S$4:$S6, TableDataForAnalysis!$A$2:$A$116), ""), 0)),"")</f>
        <v>Underlord</v>
      </c>
      <c r="T7" s="138">
        <f>LARGE(TableDataForAnalysis!$C$2:$C$116,$R$5:$R$14)</f>
        <v>44</v>
      </c>
      <c r="V7" s="39">
        <v>3</v>
      </c>
      <c r="W7" s="18" t="str">
        <f t="array" ref="W7">IFERROR(INDEX(TableDataForAnalysis!$A$2:$A$116, MATCH(0, IF($X7=TableDataForAnalysis!$D$2:$D$116, COUNTIF($W$4:$W6, TableDataForAnalysis!$A$2:$A$116), ""), 0)),"")</f>
        <v>Doom</v>
      </c>
      <c r="X7" s="40">
        <f>LARGE(TableDataForAnalysis!$D$2:$D$116,$V$5:$V$14)</f>
        <v>35</v>
      </c>
    </row>
    <row r="8" spans="1:24" x14ac:dyDescent="0.25">
      <c r="B8" s="108" t="s">
        <v>479</v>
      </c>
      <c r="C8" s="67">
        <f>AVERAGE(TableDataForAnalysis!D2:D116)</f>
        <v>8.304347826086957</v>
      </c>
      <c r="D8" s="66"/>
      <c r="E8" s="68" t="s">
        <v>23</v>
      </c>
      <c r="F8" s="110">
        <f>AVERAGE(TableDataForAnalysis!Q2:Q116)</f>
        <v>39.85217391304348</v>
      </c>
      <c r="H8" s="122" t="s">
        <v>445</v>
      </c>
      <c r="I8" s="22" t="s">
        <v>437</v>
      </c>
      <c r="J8" s="22" t="s">
        <v>493</v>
      </c>
      <c r="K8" s="22" t="s">
        <v>448</v>
      </c>
      <c r="L8" s="22" t="s">
        <v>19</v>
      </c>
      <c r="M8" s="22" t="s">
        <v>22</v>
      </c>
      <c r="N8" s="22" t="s">
        <v>454</v>
      </c>
      <c r="O8" s="22" t="s">
        <v>453</v>
      </c>
      <c r="P8" s="123" t="s">
        <v>449</v>
      </c>
      <c r="R8" s="39">
        <v>4</v>
      </c>
      <c r="S8" s="18" t="str">
        <f t="array" ref="S8">IFERROR(INDEX(TableDataForAnalysis!$A$2:$A$116, MATCH(0, IF($T8=TableDataForAnalysis!$C$2:$C$116, COUNTIF($S$4:$S7, TableDataForAnalysis!$A$2:$A$116), ""), 0)),"")</f>
        <v>Alchemist</v>
      </c>
      <c r="T8" s="138">
        <f>LARGE(TableDataForAnalysis!$C$2:$C$116,$R$5:$R$14)</f>
        <v>41</v>
      </c>
      <c r="V8" s="39">
        <v>4</v>
      </c>
      <c r="W8" s="18" t="str">
        <f t="array" ref="W8">IFERROR(INDEX(TableDataForAnalysis!$A$2:$A$116, MATCH(0, IF($X8=TableDataForAnalysis!$D$2:$D$116, COUNTIF($W$4:$W7, TableDataForAnalysis!$A$2:$A$116), ""), 0)),"")</f>
        <v>Keeper of the Light</v>
      </c>
      <c r="X8" s="40">
        <f>LARGE(TableDataForAnalysis!$D$2:$D$116,$V$5:$V$14)</f>
        <v>33</v>
      </c>
    </row>
    <row r="9" spans="1:24" x14ac:dyDescent="0.25">
      <c r="B9" s="108" t="s">
        <v>481</v>
      </c>
      <c r="C9" s="67">
        <f>AVERAGE(TableDataForAnalysis!B2:B116)</f>
        <v>16.608695652173914</v>
      </c>
      <c r="D9" s="66"/>
      <c r="E9" s="68"/>
      <c r="F9" s="111"/>
      <c r="H9" s="39">
        <v>1</v>
      </c>
      <c r="I9" s="18" t="str">
        <f t="array" ref="I9">IFERROR(INDEX(TableDataForAnalysis!$A$2:$A$116, MATCH(0, IF($J9=TableDataForAnalysis!$Q$2:$Q$1166, COUNTIF($I$8:$I8, TableDataForAnalysis!$A$2:$A$116), ""), 0)),"")</f>
        <v>Doom</v>
      </c>
      <c r="J9" s="18">
        <f>LARGE(TableDataForAnalysis!$Q$2:$Q$116,$H$9:$H$28)</f>
        <v>167</v>
      </c>
      <c r="K9" s="21">
        <f>ROUNDUP(J9/$I$3,4)</f>
        <v>0.87439999999999996</v>
      </c>
      <c r="L9" s="18">
        <f>VLOOKUP(I9,TableDataForAnalysis!$A$2:$R$116,2)</f>
        <v>73</v>
      </c>
      <c r="M9" s="18">
        <f>VLOOKUP(I9,TableDataForAnalysis!$A$2:$R$116,15)</f>
        <v>94</v>
      </c>
      <c r="N9" s="18">
        <f>VLOOKUP(I9,TableDataForAnalysis!$A$2:$R$116,3)</f>
        <v>38</v>
      </c>
      <c r="O9" s="18">
        <f>VLOOKUP(I9,TableDataForAnalysis!$A$2:$R$116,4)</f>
        <v>35</v>
      </c>
      <c r="P9" s="117">
        <f>N9/L9</f>
        <v>0.52054794520547942</v>
      </c>
      <c r="R9" s="39">
        <v>5</v>
      </c>
      <c r="S9" s="18" t="str">
        <f t="array" ref="S9">IFERROR(INDEX(TableDataForAnalysis!$A$2:$A$116, MATCH(0, IF($T9=TableDataForAnalysis!$C$2:$C$116, COUNTIF($S$4:$S8, TableDataForAnalysis!$A$2:$A$116), ""), 0)),"")</f>
        <v>Doom</v>
      </c>
      <c r="T9" s="138">
        <f>LARGE(TableDataForAnalysis!$C$2:$C$116,$R$5:$R$14)</f>
        <v>38</v>
      </c>
      <c r="V9" s="39">
        <v>5</v>
      </c>
      <c r="W9" s="18" t="str">
        <f t="array" ref="W9">IFERROR(INDEX(TableDataForAnalysis!$A$2:$A$116, MATCH(0, IF($X9=TableDataForAnalysis!$D$2:$D$116, COUNTIF($W$4:$W8, TableDataForAnalysis!$A$2:$A$116), ""), 0)),"")</f>
        <v>Disruptor</v>
      </c>
      <c r="X9" s="40">
        <f>LARGE(TableDataForAnalysis!$D$2:$D$116,$V$5:$V$14)</f>
        <v>30</v>
      </c>
    </row>
    <row r="10" spans="1:24" ht="15.75" thickBot="1" x14ac:dyDescent="0.3">
      <c r="B10" s="112" t="s">
        <v>480</v>
      </c>
      <c r="C10" s="113">
        <f>AVERAGE(TableDataForAnalysis!O2:O116)</f>
        <v>23.243478260869566</v>
      </c>
      <c r="D10" s="114"/>
      <c r="E10" s="115"/>
      <c r="F10" s="116"/>
      <c r="H10" s="39">
        <v>2</v>
      </c>
      <c r="I10" s="18" t="str">
        <f t="array" ref="I10">IFERROR(INDEX(TableDataForAnalysis!$A$2:$A$116, MATCH(0, IF($J10=TableDataForAnalysis!$Q$2:$Q$1166, COUNTIF($I$8:$I9, TableDataForAnalysis!$A$2:$A$116), ""), 0)),"")</f>
        <v>Underlord</v>
      </c>
      <c r="J10" s="18">
        <f>LARGE(TableDataForAnalysis!$Q$2:$Q$116,$H$9:$H$28)</f>
        <v>164</v>
      </c>
      <c r="K10" s="21">
        <f>ROUNDUP(J10/$I$3,4)</f>
        <v>0.85870000000000002</v>
      </c>
      <c r="L10" s="18">
        <f>VLOOKUP(I10,TableDataForAnalysis!$A$2:$R$116,2)</f>
        <v>74</v>
      </c>
      <c r="M10" s="18">
        <f>VLOOKUP(I10,TableDataForAnalysis!$A$2:$R$116,15)</f>
        <v>90</v>
      </c>
      <c r="N10" s="18">
        <f>VLOOKUP(I10,TableDataForAnalysis!$A$2:$R$116,3)</f>
        <v>44</v>
      </c>
      <c r="O10" s="18">
        <f>VLOOKUP(I10,TableDataForAnalysis!$A$2:$R$116,4)</f>
        <v>30</v>
      </c>
      <c r="P10" s="117">
        <f t="shared" ref="P10:P28" si="0">N10/L10</f>
        <v>0.59459459459459463</v>
      </c>
      <c r="R10" s="39">
        <v>6</v>
      </c>
      <c r="S10" s="18" t="str">
        <f t="array" ref="S10">IFERROR(INDEX(TableDataForAnalysis!$A$2:$A$116, MATCH(0, IF($T10=TableDataForAnalysis!$C$2:$C$116, COUNTIF($S$4:$S9, TableDataForAnalysis!$A$2:$A$116), ""), 0)),"")</f>
        <v>Rubick</v>
      </c>
      <c r="T10" s="138">
        <f>LARGE(TableDataForAnalysis!$C$2:$C$116,$R$5:$R$14)</f>
        <v>35</v>
      </c>
      <c r="V10" s="39">
        <v>6</v>
      </c>
      <c r="W10" s="18" t="str">
        <f t="array" ref="W10">IFERROR(INDEX(TableDataForAnalysis!$A$2:$A$116, MATCH(0, IF($X10=TableDataForAnalysis!$D$2:$D$116, COUNTIF($W$4:$W9, TableDataForAnalysis!$A$2:$A$116), ""), 0)),"")</f>
        <v>Enchantress</v>
      </c>
      <c r="X10" s="40">
        <f>LARGE(TableDataForAnalysis!$D$2:$D$116,$V$5:$V$14)</f>
        <v>30</v>
      </c>
    </row>
    <row r="11" spans="1:24" ht="15.75" thickBot="1" x14ac:dyDescent="0.3">
      <c r="H11" s="39">
        <v>3</v>
      </c>
      <c r="I11" s="18" t="str">
        <f t="array" ref="I11">IFERROR(INDEX(TableDataForAnalysis!$A$2:$A$116, MATCH(0, IF($J11=TableDataForAnalysis!$Q$2:$Q$1166, COUNTIF($I$8:$I10, TableDataForAnalysis!$A$2:$A$116), ""), 0)),"")</f>
        <v>Alchemist</v>
      </c>
      <c r="J11" s="18">
        <f>LARGE(TableDataForAnalysis!$Q$2:$Q$116,$H$9:$H$28)</f>
        <v>150</v>
      </c>
      <c r="K11" s="21">
        <f>ROUNDUP(J11/$I$3,4)</f>
        <v>0.78539999999999999</v>
      </c>
      <c r="L11" s="18">
        <f>VLOOKUP(I11,TableDataForAnalysis!$A$2:$R$116,2)</f>
        <v>63</v>
      </c>
      <c r="M11" s="18">
        <f>VLOOKUP(I11,TableDataForAnalysis!$A$2:$R$116,15)</f>
        <v>87</v>
      </c>
      <c r="N11" s="18">
        <f>VLOOKUP(I11,TableDataForAnalysis!$A$2:$R$116,3)</f>
        <v>41</v>
      </c>
      <c r="O11" s="18">
        <f>VLOOKUP(I11,TableDataForAnalysis!$A$2:$R$116,4)</f>
        <v>22</v>
      </c>
      <c r="P11" s="117">
        <f t="shared" si="0"/>
        <v>0.65079365079365081</v>
      </c>
      <c r="R11" s="39">
        <v>7</v>
      </c>
      <c r="S11" s="18" t="str">
        <f t="array" ref="S11">IFERROR(INDEX(TableDataForAnalysis!$A$2:$A$116, MATCH(0, IF($T11=TableDataForAnalysis!$C$2:$C$116, COUNTIF($S$4:$S10, TableDataForAnalysis!$A$2:$A$116), ""), 0)),"")</f>
        <v>Storm Spirit</v>
      </c>
      <c r="T11" s="138">
        <f>LARGE(TableDataForAnalysis!$C$2:$C$116,$R$5:$R$14)</f>
        <v>34</v>
      </c>
      <c r="V11" s="39">
        <v>7</v>
      </c>
      <c r="W11" s="18" t="str">
        <f t="array" ref="W11">IFERROR(INDEX(TableDataForAnalysis!$A$2:$A$116, MATCH(0, IF($X11=TableDataForAnalysis!$D$2:$D$116, COUNTIF($W$4:$W10, TableDataForAnalysis!$A$2:$A$116), ""), 0)),"")</f>
        <v>Underlord</v>
      </c>
      <c r="X11" s="40">
        <f>LARGE(TableDataForAnalysis!$D$2:$D$116,$V$5:$V$14)</f>
        <v>30</v>
      </c>
    </row>
    <row r="12" spans="1:24" ht="16.5" thickBot="1" x14ac:dyDescent="0.3">
      <c r="B12" s="48" t="s">
        <v>446</v>
      </c>
      <c r="C12" s="49"/>
      <c r="D12" s="49"/>
      <c r="E12" s="49"/>
      <c r="F12" s="50"/>
      <c r="H12" s="39">
        <v>4</v>
      </c>
      <c r="I12" s="18" t="str">
        <f t="array" ref="I12">IFERROR(INDEX(TableDataForAnalysis!$A$2:$A$116, MATCH(0, IF($J12=TableDataForAnalysis!$Q$2:$Q$1166, COUNTIF($I$8:$I11, TableDataForAnalysis!$A$2:$A$116), ""), 0)),"")</f>
        <v>Storm Spirit</v>
      </c>
      <c r="J12" s="18">
        <f>LARGE(TableDataForAnalysis!$Q$2:$Q$116,$H$9:$H$28)</f>
        <v>149</v>
      </c>
      <c r="K12" s="21">
        <f>ROUNDUP(J12/$I$3,4)</f>
        <v>0.7802</v>
      </c>
      <c r="L12" s="18">
        <f>VLOOKUP(I12,TableDataForAnalysis!$A$2:$R$116,2)</f>
        <v>63</v>
      </c>
      <c r="M12" s="18">
        <f>VLOOKUP(I12,TableDataForAnalysis!$A$2:$R$116,15)</f>
        <v>86</v>
      </c>
      <c r="N12" s="18">
        <f>VLOOKUP(I12,TableDataForAnalysis!$A$2:$R$116,3)</f>
        <v>34</v>
      </c>
      <c r="O12" s="18">
        <f>VLOOKUP(I12,TableDataForAnalysis!$A$2:$R$116,4)</f>
        <v>29</v>
      </c>
      <c r="P12" s="117">
        <f t="shared" si="0"/>
        <v>0.53968253968253965</v>
      </c>
      <c r="R12" s="39">
        <v>8</v>
      </c>
      <c r="S12" s="18" t="str">
        <f t="array" ref="S12">IFERROR(INDEX(TableDataForAnalysis!$A$2:$A$116, MATCH(0, IF($T12=TableDataForAnalysis!$C$2:$C$116, COUNTIF($S$4:$S11, TableDataForAnalysis!$A$2:$A$116), ""), 0)),"")</f>
        <v>Beastmaster</v>
      </c>
      <c r="T12" s="138">
        <f>LARGE(TableDataForAnalysis!$C$2:$C$116,$R$5:$R$14)</f>
        <v>28</v>
      </c>
      <c r="V12" s="39">
        <v>8</v>
      </c>
      <c r="W12" s="18" t="str">
        <f t="array" ref="W12">IFERROR(INDEX(TableDataForAnalysis!$A$2:$A$116, MATCH(0, IF($X12=TableDataForAnalysis!$D$2:$D$116, COUNTIF($W$4:$W11, TableDataForAnalysis!$A$2:$A$116), ""), 0)),"")</f>
        <v>Storm Spirit</v>
      </c>
      <c r="X12" s="40">
        <f>LARGE(TableDataForAnalysis!$D$2:$D$116,$V$5:$V$14)</f>
        <v>29</v>
      </c>
    </row>
    <row r="13" spans="1:24" ht="15.75" thickBot="1" x14ac:dyDescent="0.3">
      <c r="B13" s="14"/>
      <c r="C13" s="13" t="s">
        <v>1</v>
      </c>
      <c r="D13" s="19"/>
      <c r="E13" s="37" t="s">
        <v>439</v>
      </c>
      <c r="F13" s="38"/>
      <c r="H13" s="39">
        <v>5</v>
      </c>
      <c r="I13" s="18" t="str">
        <f t="array" ref="I13">IFERROR(INDEX(TableDataForAnalysis!$A$2:$A$116, MATCH(0, IF($J13=TableDataForAnalysis!$Q$2:$Q$1166, COUNTIF($I$8:$I12, TableDataForAnalysis!$A$2:$A$116), ""), 0)),"")</f>
        <v>Enchantress</v>
      </c>
      <c r="J13" s="18">
        <f>LARGE(TableDataForAnalysis!$Q$2:$Q$116,$H$9:$H$28)</f>
        <v>138</v>
      </c>
      <c r="K13" s="21">
        <f>ROUNDUP(J13/$I$3,4)</f>
        <v>0.72260000000000002</v>
      </c>
      <c r="L13" s="18">
        <f>VLOOKUP(I13,TableDataForAnalysis!$A$2:$R$116,2)</f>
        <v>48</v>
      </c>
      <c r="M13" s="18">
        <f>VLOOKUP(I13,TableDataForAnalysis!$A$2:$R$116,15)</f>
        <v>90</v>
      </c>
      <c r="N13" s="18">
        <f>VLOOKUP(I13,TableDataForAnalysis!$A$2:$R$116,3)</f>
        <v>18</v>
      </c>
      <c r="O13" s="18">
        <f>VLOOKUP(I13,TableDataForAnalysis!$A$2:$R$116,4)</f>
        <v>30</v>
      </c>
      <c r="P13" s="117">
        <f t="shared" si="0"/>
        <v>0.375</v>
      </c>
      <c r="R13" s="39">
        <v>9</v>
      </c>
      <c r="S13" s="18" t="str">
        <f t="array" ref="S13">IFERROR(INDEX(TableDataForAnalysis!$A$2:$A$116, MATCH(0, IF($T13=TableDataForAnalysis!$C$2:$C$116, COUNTIF($S$4:$S12, TableDataForAnalysis!$A$2:$A$116), ""), 0)),"")</f>
        <v>Disruptor</v>
      </c>
      <c r="T13" s="138">
        <f>LARGE(TableDataForAnalysis!$C$2:$C$116,$R$5:$R$14)</f>
        <v>27</v>
      </c>
      <c r="V13" s="39">
        <v>9</v>
      </c>
      <c r="W13" s="18" t="str">
        <f t="array" ref="W13">IFERROR(INDEX(TableDataForAnalysis!$A$2:$A$116, MATCH(0, IF($X13=TableDataForAnalysis!$D$2:$D$116, COUNTIF($W$4:$W12, TableDataForAnalysis!$A$2:$A$116), ""), 0)),"")</f>
        <v>Alchemist</v>
      </c>
      <c r="X13" s="40">
        <f>LARGE(TableDataForAnalysis!$D$2:$D$116,$V$5:$V$14)</f>
        <v>22</v>
      </c>
    </row>
    <row r="14" spans="1:24" ht="15.75" thickBot="1" x14ac:dyDescent="0.3">
      <c r="B14" s="20" t="s">
        <v>438</v>
      </c>
      <c r="C14" s="12" t="s">
        <v>408</v>
      </c>
      <c r="D14" s="69"/>
      <c r="E14" s="39" t="s">
        <v>441</v>
      </c>
      <c r="F14" s="40">
        <f>VLOOKUP(C14,TableDataForAnalysis!$A$2:$R$116,2)</f>
        <v>1</v>
      </c>
      <c r="H14" s="39">
        <v>6</v>
      </c>
      <c r="I14" s="18" t="str">
        <f t="array" ref="I14">IFERROR(INDEX(TableDataForAnalysis!$A$2:$A$116, MATCH(0, IF($J14=TableDataForAnalysis!$Q$2:$Q$1166, COUNTIF($I$8:$I13, TableDataForAnalysis!$A$2:$A$116), ""), 0)),"")</f>
        <v>Beastmaster</v>
      </c>
      <c r="J14" s="18">
        <f>LARGE(TableDataForAnalysis!$Q$2:$Q$116,$H$9:$H$28)</f>
        <v>136</v>
      </c>
      <c r="K14" s="21">
        <f>ROUNDUP(J14/$I$3,4)</f>
        <v>0.71209999999999996</v>
      </c>
      <c r="L14" s="18">
        <f>VLOOKUP(I14,TableDataForAnalysis!$A$2:$R$116,2)</f>
        <v>41</v>
      </c>
      <c r="M14" s="18">
        <f>VLOOKUP(I14,TableDataForAnalysis!$A$2:$R$116,15)</f>
        <v>95</v>
      </c>
      <c r="N14" s="18">
        <f>VLOOKUP(I14,TableDataForAnalysis!$A$2:$R$116,3)</f>
        <v>28</v>
      </c>
      <c r="O14" s="18">
        <f>VLOOKUP(I14,TableDataForAnalysis!$A$2:$R$116,4)</f>
        <v>13</v>
      </c>
      <c r="P14" s="117">
        <f t="shared" si="0"/>
        <v>0.68292682926829273</v>
      </c>
      <c r="R14" s="42">
        <v>10</v>
      </c>
      <c r="S14" s="119" t="str">
        <f t="array" ref="S14">IFERROR(INDEX(TableDataForAnalysis!$A$2:$A$116, MATCH(0, IF($T14=TableDataForAnalysis!$C$2:$C$116, COUNTIF($S$4:$S13, TableDataForAnalysis!$A$2:$A$116), ""), 0)),"")</f>
        <v>Pangolier</v>
      </c>
      <c r="T14" s="139">
        <f>LARGE(TableDataForAnalysis!$C$2:$C$116,$R$5:$R$14)</f>
        <v>24</v>
      </c>
      <c r="V14" s="42">
        <v>10</v>
      </c>
      <c r="W14" s="119" t="str">
        <f t="array" ref="W14">IFERROR(INDEX(TableDataForAnalysis!$A$2:$A$116, MATCH(0, IF($X14=TableDataForAnalysis!$D$2:$D$116, COUNTIF($W$4:$W13, TableDataForAnalysis!$A$2:$A$116), ""), 0)),"")</f>
        <v>Monkey King</v>
      </c>
      <c r="X14" s="137">
        <f>LARGE(TableDataForAnalysis!$D$2:$D$116,$V$5:$V$14)</f>
        <v>22</v>
      </c>
    </row>
    <row r="15" spans="1:24" ht="15.75" thickBot="1" x14ac:dyDescent="0.3">
      <c r="B15" s="89" t="s">
        <v>458</v>
      </c>
      <c r="C15" s="98"/>
      <c r="D15" s="98"/>
      <c r="E15" s="90" t="s">
        <v>443</v>
      </c>
      <c r="F15" s="91">
        <f>VLOOKUP(C14,TableDataForAnalysis!$A$2:$R$116,15)</f>
        <v>1</v>
      </c>
      <c r="H15" s="39">
        <v>7</v>
      </c>
      <c r="I15" s="18" t="str">
        <f t="array" ref="I15">IFERROR(INDEX(TableDataForAnalysis!$A$2:$A$116, MATCH(0, IF($J15=TableDataForAnalysis!$Q$2:$Q$1166, COUNTIF($I$8:$I14, TableDataForAnalysis!$A$2:$A$116), ""), 0)),"")</f>
        <v>Slark</v>
      </c>
      <c r="J15" s="18">
        <f>LARGE(TableDataForAnalysis!$Q$2:$Q$116,$H$9:$H$28)</f>
        <v>135</v>
      </c>
      <c r="K15" s="21">
        <f>ROUNDUP(J15/$I$3,4)</f>
        <v>0.70689999999999997</v>
      </c>
      <c r="L15" s="18">
        <f>VLOOKUP(I15,TableDataForAnalysis!$A$2:$R$116,2)</f>
        <v>34</v>
      </c>
      <c r="M15" s="18">
        <f>VLOOKUP(I15,TableDataForAnalysis!$A$2:$R$116,15)</f>
        <v>101</v>
      </c>
      <c r="N15" s="18">
        <f>VLOOKUP(I15,TableDataForAnalysis!$A$2:$R$116,3)</f>
        <v>16</v>
      </c>
      <c r="O15" s="18">
        <f>VLOOKUP(I15,TableDataForAnalysis!$A$2:$R$116,4)</f>
        <v>18</v>
      </c>
      <c r="P15" s="117">
        <f t="shared" si="0"/>
        <v>0.47058823529411764</v>
      </c>
    </row>
    <row r="16" spans="1:24" ht="15.75" thickBot="1" x14ac:dyDescent="0.3">
      <c r="B16" s="20"/>
      <c r="C16" s="51" t="s">
        <v>486</v>
      </c>
      <c r="D16" s="52"/>
      <c r="E16" s="90" t="s">
        <v>444</v>
      </c>
      <c r="F16" s="91">
        <f>F14+F15</f>
        <v>2</v>
      </c>
      <c r="H16" s="39">
        <v>8</v>
      </c>
      <c r="I16" s="18" t="str">
        <f t="array" ref="I16">IFERROR(INDEX(TableDataForAnalysis!$A$2:$A$116, MATCH(0, IF($J16=TableDataForAnalysis!$Q$2:$Q$1166, COUNTIF($I$8:$I15, TableDataForAnalysis!$A$2:$A$116), ""), 0)),"")</f>
        <v>Rubick</v>
      </c>
      <c r="J16" s="18">
        <f>LARGE(TableDataForAnalysis!$Q$2:$Q$116,$H$9:$H$28)</f>
        <v>130</v>
      </c>
      <c r="K16" s="21">
        <f>ROUNDUP(J16/$I$3,4)</f>
        <v>0.68069999999999997</v>
      </c>
      <c r="L16" s="18">
        <f>VLOOKUP(I16,TableDataForAnalysis!$A$2:$R$116,2)</f>
        <v>74</v>
      </c>
      <c r="M16" s="18">
        <f>VLOOKUP(I16,TableDataForAnalysis!$A$2:$R$116,15)</f>
        <v>56</v>
      </c>
      <c r="N16" s="18">
        <f>VLOOKUP(I16,TableDataForAnalysis!$A$2:$R$116,3)</f>
        <v>35</v>
      </c>
      <c r="O16" s="18">
        <f>VLOOKUP(I16,TableDataForAnalysis!$A$2:$R$116,4)</f>
        <v>39</v>
      </c>
      <c r="P16" s="117">
        <f t="shared" si="0"/>
        <v>0.47297297297297297</v>
      </c>
    </row>
    <row r="17" spans="2:29" ht="16.5" thickBot="1" x14ac:dyDescent="0.3">
      <c r="B17" s="15"/>
      <c r="C17" s="95" t="str">
        <f>IF(AND(F19&gt;F7,F16&gt;F8,F19&gt;60%),"Extremly Good",IF(AND(F19&gt;F7,F16&gt;F8),"Good",IF(AND(OR(F19&gt;F7,F16&gt;F8),F16&gt;10),"Slightly Good",IF(F16&lt;=10,"Bad or Situational Pick/Ban",IF(AND(F16&lt;F8,F19&lt;F7,F16&gt;10),"Not Bad")))))</f>
        <v>Bad or Situational Pick/Ban</v>
      </c>
      <c r="D17" s="96"/>
      <c r="E17" s="39" t="s">
        <v>440</v>
      </c>
      <c r="F17" s="40">
        <f>VLOOKUP(C14,TableDataForAnalysis!$A$2:$R$116,3)</f>
        <v>0</v>
      </c>
      <c r="H17" s="39">
        <v>9</v>
      </c>
      <c r="I17" s="18" t="str">
        <f t="array" ref="I17">IFERROR(INDEX(TableDataForAnalysis!$A$2:$A$116, MATCH(0, IF($J17=TableDataForAnalysis!$Q$2:$Q$1166, COUNTIF($I$8:$I16, TableDataForAnalysis!$A$2:$A$116), ""), 0)),"")</f>
        <v>Keeper of the Light</v>
      </c>
      <c r="J17" s="18">
        <f>LARGE(TableDataForAnalysis!$Q$2:$Q$116,$H$9:$H$28)</f>
        <v>125</v>
      </c>
      <c r="K17" s="21">
        <f>ROUNDUP(J17/$I$3,4)</f>
        <v>0.65449999999999997</v>
      </c>
      <c r="L17" s="18">
        <f>VLOOKUP(I17,TableDataForAnalysis!$A$2:$R$116,2)</f>
        <v>81</v>
      </c>
      <c r="M17" s="18">
        <f>VLOOKUP(I17,TableDataForAnalysis!$A$2:$R$116,15)</f>
        <v>44</v>
      </c>
      <c r="N17" s="18">
        <f>VLOOKUP(I17,TableDataForAnalysis!$A$2:$R$116,3)</f>
        <v>48</v>
      </c>
      <c r="O17" s="18">
        <f>VLOOKUP(I17,TableDataForAnalysis!$A$2:$R$116,4)</f>
        <v>33</v>
      </c>
      <c r="P17" s="117">
        <f t="shared" si="0"/>
        <v>0.59259259259259256</v>
      </c>
      <c r="S17" s="73" t="s">
        <v>470</v>
      </c>
      <c r="T17" s="74"/>
      <c r="U17" s="74"/>
      <c r="V17" s="75"/>
    </row>
    <row r="18" spans="2:29" x14ac:dyDescent="0.25">
      <c r="B18" s="15"/>
      <c r="C18" s="69"/>
      <c r="D18" s="69"/>
      <c r="E18" s="39" t="s">
        <v>442</v>
      </c>
      <c r="F18" s="40">
        <f>VLOOKUP(C14,TableDataForAnalysis!$A$2:$R$116,4)</f>
        <v>1</v>
      </c>
      <c r="H18" s="39">
        <v>10</v>
      </c>
      <c r="I18" s="18" t="str">
        <f t="array" ref="I18">IFERROR(INDEX(TableDataForAnalysis!$A$2:$A$116, MATCH(0, IF($J18=TableDataForAnalysis!$Q$2:$Q$1166, COUNTIF($I$8:$I17, TableDataForAnalysis!$A$2:$A$116), ""), 0)),"")</f>
        <v>Crystal Maiden</v>
      </c>
      <c r="J18" s="18">
        <f>LARGE(TableDataForAnalysis!$Q$2:$Q$116,$H$9:$H$28)</f>
        <v>122</v>
      </c>
      <c r="K18" s="21">
        <f>ROUNDUP(J18/$I$3,4)</f>
        <v>0.63880000000000003</v>
      </c>
      <c r="L18" s="18">
        <f>VLOOKUP(I18,TableDataForAnalysis!$A$2:$R$116,2)</f>
        <v>93</v>
      </c>
      <c r="M18" s="18">
        <f>VLOOKUP(I18,TableDataForAnalysis!$A$2:$R$116,15)</f>
        <v>29</v>
      </c>
      <c r="N18" s="18">
        <f>VLOOKUP(I18,TableDataForAnalysis!$A$2:$R$116,3)</f>
        <v>47</v>
      </c>
      <c r="O18" s="18">
        <f>VLOOKUP(I18,TableDataForAnalysis!$A$2:$R$116,4)</f>
        <v>46</v>
      </c>
      <c r="P18" s="117">
        <f t="shared" si="0"/>
        <v>0.5053763440860215</v>
      </c>
      <c r="S18" s="122" t="s">
        <v>445</v>
      </c>
      <c r="T18" s="22" t="s">
        <v>437</v>
      </c>
      <c r="U18" s="62" t="s">
        <v>471</v>
      </c>
      <c r="V18" s="140"/>
    </row>
    <row r="19" spans="2:29" x14ac:dyDescent="0.25">
      <c r="B19" s="15"/>
      <c r="C19" s="69"/>
      <c r="D19" s="69"/>
      <c r="E19" s="39" t="s">
        <v>487</v>
      </c>
      <c r="F19" s="41">
        <f>IFERROR(F17/F14,0)</f>
        <v>0</v>
      </c>
      <c r="H19" s="118">
        <v>11</v>
      </c>
      <c r="I19" s="18" t="str">
        <f t="array" ref="I19">IFERROR(INDEX(TableDataForAnalysis!$A$2:$A$116, MATCH(0, IF($J19=TableDataForAnalysis!$Q$2:$Q$1166, COUNTIF($I$8:$I18, TableDataForAnalysis!$A$2:$A$116), ""), 0)),"")</f>
        <v>Terrorblade</v>
      </c>
      <c r="J19" s="18">
        <f>LARGE(TableDataForAnalysis!$Q$2:$Q$116,$H$9:$H$28)</f>
        <v>119</v>
      </c>
      <c r="K19" s="21">
        <f>ROUNDUP(J19/$I$3,4)</f>
        <v>0.62309999999999999</v>
      </c>
      <c r="L19" s="18">
        <f>VLOOKUP(I19,TableDataForAnalysis!$A$2:$R$116,2)</f>
        <v>39</v>
      </c>
      <c r="M19" s="18">
        <f>VLOOKUP(I19,TableDataForAnalysis!$A$2:$R$116,15)</f>
        <v>80</v>
      </c>
      <c r="N19" s="18">
        <f>VLOOKUP(I19,TableDataForAnalysis!$A$2:$R$116,3)</f>
        <v>24</v>
      </c>
      <c r="O19" s="18">
        <f>VLOOKUP(I19,TableDataForAnalysis!$A$2:$R$116,4)</f>
        <v>15</v>
      </c>
      <c r="P19" s="117">
        <f t="shared" si="0"/>
        <v>0.61538461538461542</v>
      </c>
      <c r="S19" s="39">
        <v>1</v>
      </c>
      <c r="T19" s="18" t="str">
        <f t="array" ref="T19">IFERROR(INDEX(TableDataForAnalysis!$A$2:$A$116, MATCH(0, IF($U19=TableDataForAnalysis!$H$2:$H$116, COUNTIF($T$18:$T18, TableDataForAnalysis!$A$2:$A$116), ""), 0)),"")</f>
        <v>Keeper of the Light</v>
      </c>
      <c r="U19" s="45">
        <f>LARGE(TableDataForAnalysis!$H$2:$H$116,$S$19:$S$28)</f>
        <v>26</v>
      </c>
      <c r="V19" s="141"/>
    </row>
    <row r="20" spans="2:29" ht="15.75" thickBot="1" x14ac:dyDescent="0.3">
      <c r="B20" s="16"/>
      <c r="C20" s="17"/>
      <c r="D20" s="17"/>
      <c r="E20" s="42" t="s">
        <v>488</v>
      </c>
      <c r="F20" s="43">
        <f>IFERROR(F18/F14,0)</f>
        <v>1</v>
      </c>
      <c r="H20" s="39">
        <v>12</v>
      </c>
      <c r="I20" s="18" t="str">
        <f t="array" ref="I20">IFERROR(INDEX(TableDataForAnalysis!$A$2:$A$116, MATCH(0, IF($J20=TableDataForAnalysis!$Q$2:$Q$1166, COUNTIF($I$8:$I19, TableDataForAnalysis!$A$2:$A$116), ""), 0)),"")</f>
        <v>Monkey King</v>
      </c>
      <c r="J20" s="18">
        <f>LARGE(TableDataForAnalysis!$Q$2:$Q$116,$H$9:$H$28)</f>
        <v>117</v>
      </c>
      <c r="K20" s="21">
        <f>ROUNDUP(J20/$I$3,4)</f>
        <v>0.61260000000000003</v>
      </c>
      <c r="L20" s="18">
        <f>VLOOKUP(I20,TableDataForAnalysis!$A$2:$R$116,2)</f>
        <v>37</v>
      </c>
      <c r="M20" s="18">
        <f>VLOOKUP(I20,TableDataForAnalysis!$A$2:$R$116,15)</f>
        <v>80</v>
      </c>
      <c r="N20" s="18">
        <f>VLOOKUP(I20,TableDataForAnalysis!$A$2:$R$116,3)</f>
        <v>15</v>
      </c>
      <c r="O20" s="18">
        <f>VLOOKUP(I20,TableDataForAnalysis!$A$2:$R$116,4)</f>
        <v>22</v>
      </c>
      <c r="P20" s="117">
        <f t="shared" si="0"/>
        <v>0.40540540540540543</v>
      </c>
      <c r="S20" s="39">
        <v>2</v>
      </c>
      <c r="T20" s="18" t="str">
        <f t="array" ref="T20">IFERROR(INDEX(TableDataForAnalysis!$A$2:$A$116, MATCH(0, IF($U20=TableDataForAnalysis!$H$2:$H$116, COUNTIF($T$18:$T19, TableDataForAnalysis!$A$2:$A$116), ""), 0)),"")</f>
        <v>Alchemist</v>
      </c>
      <c r="U20" s="46">
        <f>LARGE(TableDataForAnalysis!$H$2:$H$116,$S$19:$S$28)</f>
        <v>23</v>
      </c>
      <c r="V20" s="76"/>
    </row>
    <row r="21" spans="2:29" ht="15" customHeight="1" x14ac:dyDescent="0.25">
      <c r="B21" s="83" t="s">
        <v>489</v>
      </c>
      <c r="C21" s="84"/>
      <c r="D21" s="84"/>
      <c r="E21" s="84"/>
      <c r="F21" s="85"/>
      <c r="H21" s="118">
        <v>13</v>
      </c>
      <c r="I21" s="18" t="str">
        <f t="array" ref="I21">IFERROR(INDEX(TableDataForAnalysis!$A$2:$A$116, MATCH(0, IF($J21=TableDataForAnalysis!$Q$2:$Q$1166, COUNTIF($I$8:$I20, TableDataForAnalysis!$A$2:$A$116), ""), 0)),"")</f>
        <v>Pangolier</v>
      </c>
      <c r="J21" s="18">
        <f>LARGE(TableDataForAnalysis!$Q$2:$Q$116,$H$9:$H$28)</f>
        <v>113</v>
      </c>
      <c r="K21" s="21">
        <f>ROUNDUP(J21/$I$3,4)</f>
        <v>0.5917</v>
      </c>
      <c r="L21" s="18">
        <f>VLOOKUP(I21,TableDataForAnalysis!$A$2:$R$116,2)</f>
        <v>37</v>
      </c>
      <c r="M21" s="18">
        <f>VLOOKUP(I21,TableDataForAnalysis!$A$2:$R$116,15)</f>
        <v>76</v>
      </c>
      <c r="N21" s="18">
        <f>VLOOKUP(I21,TableDataForAnalysis!$A$2:$R$116,3)</f>
        <v>24</v>
      </c>
      <c r="O21" s="18">
        <f>VLOOKUP(I21,TableDataForAnalysis!$A$2:$R$116,4)</f>
        <v>13</v>
      </c>
      <c r="P21" s="117">
        <f t="shared" si="0"/>
        <v>0.64864864864864868</v>
      </c>
      <c r="S21" s="39">
        <v>3</v>
      </c>
      <c r="T21" s="18" t="str">
        <f t="array" ref="T21">IFERROR(INDEX(TableDataForAnalysis!$A$2:$A$116, MATCH(0, IF($U21=TableDataForAnalysis!$H$2:$H$116, COUNTIF($T$18:$T20, TableDataForAnalysis!$A$2:$A$116), ""), 0)),"")</f>
        <v>Crystal Maiden</v>
      </c>
      <c r="U21" s="46">
        <f>LARGE(TableDataForAnalysis!$H$2:$H$116,$S$19:$S$28)</f>
        <v>23</v>
      </c>
      <c r="V21" s="76"/>
    </row>
    <row r="22" spans="2:29" x14ac:dyDescent="0.25">
      <c r="B22" s="86"/>
      <c r="C22" s="87"/>
      <c r="D22" s="87"/>
      <c r="E22" s="87"/>
      <c r="F22" s="88"/>
      <c r="H22" s="39">
        <v>14</v>
      </c>
      <c r="I22" s="18" t="str">
        <f t="array" ref="I22">IFERROR(INDEX(TableDataForAnalysis!$A$2:$A$116, MATCH(0, IF($J22=TableDataForAnalysis!$Q$2:$Q$1166, COUNTIF($I$8:$I21, TableDataForAnalysis!$A$2:$A$116), ""), 0)),"")</f>
        <v>Chen</v>
      </c>
      <c r="J22" s="18">
        <f>LARGE(TableDataForAnalysis!$Q$2:$Q$116,$H$9:$H$28)</f>
        <v>112</v>
      </c>
      <c r="K22" s="21">
        <f>ROUNDUP(J22/$I$3,4)</f>
        <v>0.58640000000000003</v>
      </c>
      <c r="L22" s="18">
        <f>VLOOKUP(I22,TableDataForAnalysis!$A$2:$R$116,2)</f>
        <v>26</v>
      </c>
      <c r="M22" s="18">
        <f>VLOOKUP(I22,TableDataForAnalysis!$A$2:$R$116,15)</f>
        <v>86</v>
      </c>
      <c r="N22" s="18">
        <f>VLOOKUP(I22,TableDataForAnalysis!$A$2:$R$116,3)</f>
        <v>14</v>
      </c>
      <c r="O22" s="18">
        <f>VLOOKUP(I22,TableDataForAnalysis!$A$2:$R$116,4)</f>
        <v>12</v>
      </c>
      <c r="P22" s="117">
        <f t="shared" si="0"/>
        <v>0.53846153846153844</v>
      </c>
      <c r="S22" s="39">
        <v>4</v>
      </c>
      <c r="T22" s="18" t="str">
        <f t="array" ref="T22">IFERROR(INDEX(TableDataForAnalysis!$A$2:$A$116, MATCH(0, IF($U22=TableDataForAnalysis!$H$2:$H$116, COUNTIF($T$18:$T21, TableDataForAnalysis!$A$2:$A$116), ""), 0)),"")</f>
        <v>Doom</v>
      </c>
      <c r="U22" s="46">
        <f>LARGE(TableDataForAnalysis!$H$2:$H$116,$S$19:$S$28)</f>
        <v>23</v>
      </c>
      <c r="V22" s="76"/>
    </row>
    <row r="23" spans="2:29" x14ac:dyDescent="0.25">
      <c r="B23" s="86"/>
      <c r="C23" s="87"/>
      <c r="D23" s="87"/>
      <c r="E23" s="87"/>
      <c r="F23" s="88"/>
      <c r="H23" s="118">
        <v>15</v>
      </c>
      <c r="I23" s="18" t="str">
        <f t="array" ref="I23">IFERROR(INDEX(TableDataForAnalysis!$A$2:$A$116, MATCH(0, IF($J23=TableDataForAnalysis!$Q$2:$Q$1166, COUNTIF($I$8:$I22, TableDataForAnalysis!$A$2:$A$116), ""), 0)),"")</f>
        <v>Phantom Lancer</v>
      </c>
      <c r="J23" s="18">
        <f>LARGE(TableDataForAnalysis!$Q$2:$Q$116,$H$9:$H$28)</f>
        <v>112</v>
      </c>
      <c r="K23" s="21">
        <f>ROUNDUP(J23/$I$3,4)</f>
        <v>0.58640000000000003</v>
      </c>
      <c r="L23" s="18">
        <f>VLOOKUP(I23,TableDataForAnalysis!$A$2:$R$116,2)</f>
        <v>23</v>
      </c>
      <c r="M23" s="18">
        <f>VLOOKUP(I23,TableDataForAnalysis!$A$2:$R$116,15)</f>
        <v>89</v>
      </c>
      <c r="N23" s="18">
        <f>VLOOKUP(I23,TableDataForAnalysis!$A$2:$R$116,3)</f>
        <v>12</v>
      </c>
      <c r="O23" s="18">
        <f>VLOOKUP(I23,TableDataForAnalysis!$A$2:$R$116,4)</f>
        <v>11</v>
      </c>
      <c r="P23" s="117">
        <f t="shared" si="0"/>
        <v>0.52173913043478259</v>
      </c>
      <c r="S23" s="39">
        <v>5</v>
      </c>
      <c r="T23" s="18" t="str">
        <f t="array" ref="T23">IFERROR(INDEX(TableDataForAnalysis!$A$2:$A$116, MATCH(0, IF($U23=TableDataForAnalysis!$H$2:$H$116, COUNTIF($T$18:$T22, TableDataForAnalysis!$A$2:$A$116), ""), 0)),"")</f>
        <v>Underlord</v>
      </c>
      <c r="U23" s="46">
        <f>LARGE(TableDataForAnalysis!$H$2:$H$116,$S$19:$S$28)</f>
        <v>23</v>
      </c>
      <c r="V23" s="76"/>
    </row>
    <row r="24" spans="2:29" ht="15" customHeight="1" x14ac:dyDescent="0.25">
      <c r="B24" s="86"/>
      <c r="C24" s="87"/>
      <c r="D24" s="87"/>
      <c r="E24" s="87"/>
      <c r="F24" s="88"/>
      <c r="H24" s="39">
        <v>16</v>
      </c>
      <c r="I24" s="18" t="str">
        <f t="array" ref="I24">IFERROR(INDEX(TableDataForAnalysis!$A$2:$A$116, MATCH(0, IF($J24=TableDataForAnalysis!$Q$2:$Q$1166, COUNTIF($I$8:$I23, TableDataForAnalysis!$A$2:$A$116), ""), 0)),"")</f>
        <v>Disruptor</v>
      </c>
      <c r="J24" s="18">
        <f>LARGE(TableDataForAnalysis!$Q$2:$Q$116,$H$9:$H$28)</f>
        <v>108</v>
      </c>
      <c r="K24" s="21">
        <f>ROUNDUP(J24/$I$3,4)</f>
        <v>0.5655</v>
      </c>
      <c r="L24" s="18">
        <f>VLOOKUP(I24,TableDataForAnalysis!$A$2:$R$116,2)</f>
        <v>57</v>
      </c>
      <c r="M24" s="18">
        <f>VLOOKUP(I24,TableDataForAnalysis!$A$2:$R$116,15)</f>
        <v>51</v>
      </c>
      <c r="N24" s="18">
        <f>VLOOKUP(I24,TableDataForAnalysis!$A$2:$R$116,3)</f>
        <v>27</v>
      </c>
      <c r="O24" s="18">
        <f>VLOOKUP(I24,TableDataForAnalysis!$A$2:$R$116,4)</f>
        <v>30</v>
      </c>
      <c r="P24" s="117">
        <f t="shared" si="0"/>
        <v>0.47368421052631576</v>
      </c>
      <c r="S24" s="39">
        <v>6</v>
      </c>
      <c r="T24" s="18" t="str">
        <f t="array" ref="T24">IFERROR(INDEX(TableDataForAnalysis!$A$2:$A$116, MATCH(0, IF($U24=TableDataForAnalysis!$H$2:$H$116, COUNTIF($T$18:$T23, TableDataForAnalysis!$A$2:$A$116), ""), 0)),"")</f>
        <v>Rubick</v>
      </c>
      <c r="U24" s="46">
        <f>LARGE(TableDataForAnalysis!$H$2:$H$116,$S$19:$S$28)</f>
        <v>20</v>
      </c>
      <c r="V24" s="76"/>
    </row>
    <row r="25" spans="2:29" ht="15.75" thickBot="1" x14ac:dyDescent="0.3">
      <c r="B25" s="92"/>
      <c r="C25" s="93"/>
      <c r="D25" s="93"/>
      <c r="E25" s="93"/>
      <c r="F25" s="94"/>
      <c r="H25" s="118">
        <v>17</v>
      </c>
      <c r="I25" s="18" t="str">
        <f t="array" ref="I25">IFERROR(INDEX(TableDataForAnalysis!$A$2:$A$116, MATCH(0, IF($J25=TableDataForAnalysis!$Q$2:$Q$1166, COUNTIF($I$8:$I24, TableDataForAnalysis!$A$2:$A$116), ""), 0)),"")</f>
        <v>Bloodseeker</v>
      </c>
      <c r="J25" s="18">
        <f>LARGE(TableDataForAnalysis!$Q$2:$Q$116,$H$9:$H$28)</f>
        <v>104</v>
      </c>
      <c r="K25" s="21">
        <f>ROUNDUP(J25/$I$3,4)</f>
        <v>0.54459999999999997</v>
      </c>
      <c r="L25" s="18">
        <f>VLOOKUP(I25,TableDataForAnalysis!$A$2:$R$116,2)</f>
        <v>32</v>
      </c>
      <c r="M25" s="18">
        <f>VLOOKUP(I25,TableDataForAnalysis!$A$2:$R$116,15)</f>
        <v>72</v>
      </c>
      <c r="N25" s="18">
        <f>VLOOKUP(I25,TableDataForAnalysis!$A$2:$R$116,3)</f>
        <v>15</v>
      </c>
      <c r="O25" s="18">
        <f>VLOOKUP(I25,TableDataForAnalysis!$A$2:$R$116,4)</f>
        <v>17</v>
      </c>
      <c r="P25" s="117">
        <f t="shared" si="0"/>
        <v>0.46875</v>
      </c>
      <c r="S25" s="39">
        <v>7</v>
      </c>
      <c r="T25" s="18" t="str">
        <f t="array" ref="T25">IFERROR(INDEX(TableDataForAnalysis!$A$2:$A$116, MATCH(0, IF($U25=TableDataForAnalysis!$H$2:$H$116, COUNTIF($T$18:$T24, TableDataForAnalysis!$A$2:$A$116), ""), 0)),"")</f>
        <v>Storm Spirit</v>
      </c>
      <c r="U25" s="46">
        <f>LARGE(TableDataForAnalysis!$H$2:$H$116,$S$19:$S$28)</f>
        <v>17</v>
      </c>
      <c r="V25" s="76"/>
    </row>
    <row r="26" spans="2:29" ht="15.75" thickBot="1" x14ac:dyDescent="0.3">
      <c r="H26" s="39">
        <v>18</v>
      </c>
      <c r="I26" s="18" t="str">
        <f t="array" ref="I26">IFERROR(INDEX(TableDataForAnalysis!$A$2:$A$116, MATCH(0, IF($J26=TableDataForAnalysis!$Q$2:$Q$1166, COUNTIF($I$8:$I25, TableDataForAnalysis!$A$2:$A$116), ""), 0)),"")</f>
        <v>Ember Spirit</v>
      </c>
      <c r="J26" s="18">
        <f>LARGE(TableDataForAnalysis!$Q$2:$Q$116,$H$9:$H$28)</f>
        <v>102</v>
      </c>
      <c r="K26" s="21">
        <f>ROUNDUP(J26/$I$3,4)</f>
        <v>0.53410000000000002</v>
      </c>
      <c r="L26" s="18">
        <f>VLOOKUP(I26,TableDataForAnalysis!$A$2:$R$116,2)</f>
        <v>37</v>
      </c>
      <c r="M26" s="18">
        <f>VLOOKUP(I26,TableDataForAnalysis!$A$2:$R$116,15)</f>
        <v>65</v>
      </c>
      <c r="N26" s="18">
        <f>VLOOKUP(I26,TableDataForAnalysis!$A$2:$R$116,3)</f>
        <v>21</v>
      </c>
      <c r="O26" s="18">
        <f>VLOOKUP(I26,TableDataForAnalysis!$A$2:$R$116,4)</f>
        <v>16</v>
      </c>
      <c r="P26" s="117">
        <f t="shared" si="0"/>
        <v>0.56756756756756754</v>
      </c>
      <c r="S26" s="39">
        <v>8</v>
      </c>
      <c r="T26" s="18" t="str">
        <f t="array" ref="T26">IFERROR(INDEX(TableDataForAnalysis!$A$2:$A$116, MATCH(0, IF($U26=TableDataForAnalysis!$H$2:$H$116, COUNTIF($T$18:$T25, TableDataForAnalysis!$A$2:$A$116), ""), 0)),"")</f>
        <v>Ember Spirit</v>
      </c>
      <c r="U26" s="46">
        <f>LARGE(TableDataForAnalysis!$H$2:$H$116,$S$19:$S$28)</f>
        <v>15</v>
      </c>
      <c r="V26" s="76"/>
    </row>
    <row r="27" spans="2:29" ht="15" customHeight="1" x14ac:dyDescent="0.25">
      <c r="B27" s="80" t="s">
        <v>459</v>
      </c>
      <c r="C27" s="81"/>
      <c r="D27" s="81"/>
      <c r="E27" s="81"/>
      <c r="F27" s="97"/>
      <c r="H27" s="118">
        <v>19</v>
      </c>
      <c r="I27" s="18" t="str">
        <f t="array" ref="I27">IFERROR(INDEX(TableDataForAnalysis!$A$2:$A$116, MATCH(0, IF($J27=TableDataForAnalysis!$Q$2:$Q$1166, COUNTIF($I$8:$I26, TableDataForAnalysis!$A$2:$A$116), ""), 0)),"")</f>
        <v>Dark Seer</v>
      </c>
      <c r="J27" s="18">
        <f>LARGE(TableDataForAnalysis!$Q$2:$Q$116,$H$9:$H$28)</f>
        <v>89</v>
      </c>
      <c r="K27" s="21">
        <f>ROUNDUP(J27/$I$3,4)</f>
        <v>0.46599999999999997</v>
      </c>
      <c r="L27" s="18">
        <f>VLOOKUP(I27,TableDataForAnalysis!$A$2:$R$116,2)</f>
        <v>24</v>
      </c>
      <c r="M27" s="18">
        <f>VLOOKUP(I27,TableDataForAnalysis!$A$2:$R$116,15)</f>
        <v>65</v>
      </c>
      <c r="N27" s="18">
        <f>VLOOKUP(I27,TableDataForAnalysis!$A$2:$R$116,3)</f>
        <v>13</v>
      </c>
      <c r="O27" s="18">
        <f>VLOOKUP(I27,TableDataForAnalysis!$A$2:$R$116,4)</f>
        <v>11</v>
      </c>
      <c r="P27" s="117">
        <f t="shared" si="0"/>
        <v>0.54166666666666663</v>
      </c>
      <c r="S27" s="39">
        <v>9</v>
      </c>
      <c r="T27" s="18" t="str">
        <f t="array" ref="T27">IFERROR(INDEX(TableDataForAnalysis!$A$2:$A$116, MATCH(0, IF($U27=TableDataForAnalysis!$H$2:$H$116, COUNTIF($T$18:$T26, TableDataForAnalysis!$A$2:$A$116), ""), 0)),"")</f>
        <v>Pangolier</v>
      </c>
      <c r="U27" s="46">
        <f>LARGE(TableDataForAnalysis!$H$2:$H$116,$S$19:$S$28)</f>
        <v>15</v>
      </c>
      <c r="V27" s="76"/>
    </row>
    <row r="28" spans="2:29" ht="15.75" thickBot="1" x14ac:dyDescent="0.3">
      <c r="B28" s="39">
        <v>1</v>
      </c>
      <c r="C28" s="46" t="s">
        <v>460</v>
      </c>
      <c r="D28" s="47"/>
      <c r="E28" s="47"/>
      <c r="F28" s="76"/>
      <c r="H28" s="42">
        <v>20</v>
      </c>
      <c r="I28" s="119" t="str">
        <f t="array" ref="I28">IFERROR(INDEX(TableDataForAnalysis!$A$2:$A$116, MATCH(0, IF($J28=TableDataForAnalysis!$Q$2:$Q$1166, COUNTIF($I$8:$I27, TableDataForAnalysis!$A$2:$A$116), ""), 0)),"")</f>
        <v>Io</v>
      </c>
      <c r="J28" s="119">
        <f>LARGE(TableDataForAnalysis!$Q$2:$Q$116,$H$9:$H$28)</f>
        <v>88</v>
      </c>
      <c r="K28" s="120">
        <f>ROUNDUP(J28/$I$3,4)</f>
        <v>0.46079999999999999</v>
      </c>
      <c r="L28" s="119">
        <f>VLOOKUP(I28,TableDataForAnalysis!$A$2:$R$116,2)</f>
        <v>28</v>
      </c>
      <c r="M28" s="119">
        <f>VLOOKUP(I28,TableDataForAnalysis!$A$2:$R$116,15)</f>
        <v>60</v>
      </c>
      <c r="N28" s="119">
        <f>VLOOKUP(I28,TableDataForAnalysis!$A$2:$R$116,3)</f>
        <v>13</v>
      </c>
      <c r="O28" s="119">
        <f>VLOOKUP(I28,TableDataForAnalysis!$A$2:$R$116,4)</f>
        <v>15</v>
      </c>
      <c r="P28" s="121">
        <f t="shared" si="0"/>
        <v>0.4642857142857143</v>
      </c>
      <c r="S28" s="42">
        <v>10</v>
      </c>
      <c r="T28" s="119" t="str">
        <f t="array" ref="T28">IFERROR(INDEX(TableDataForAnalysis!$A$2:$A$116, MATCH(0, IF($U28=TableDataForAnalysis!$H$2:$H$116, COUNTIF($T$18:$T27, TableDataForAnalysis!$A$2:$A$116), ""), 0)),"")</f>
        <v>Disruptor</v>
      </c>
      <c r="U28" s="77">
        <f>LARGE(TableDataForAnalysis!$H$2:$H$116,$S$19:$S$28)</f>
        <v>14</v>
      </c>
      <c r="V28" s="79"/>
      <c r="X28" s="69"/>
      <c r="Y28" s="69"/>
      <c r="Z28" s="69"/>
      <c r="AA28" s="69"/>
      <c r="AB28" s="69"/>
      <c r="AC28" s="70"/>
    </row>
    <row r="29" spans="2:29" x14ac:dyDescent="0.25">
      <c r="B29" s="39">
        <v>2</v>
      </c>
      <c r="C29" s="46" t="s">
        <v>461</v>
      </c>
      <c r="D29" s="47"/>
      <c r="E29" s="47"/>
      <c r="F29" s="76"/>
      <c r="Y29" s="69"/>
      <c r="Z29" s="69"/>
      <c r="AA29" s="69"/>
      <c r="AB29" s="69"/>
      <c r="AC29" s="70"/>
    </row>
    <row r="30" spans="2:29" ht="15.75" thickBot="1" x14ac:dyDescent="0.3">
      <c r="B30" s="39">
        <v>3</v>
      </c>
      <c r="C30" s="46" t="s">
        <v>462</v>
      </c>
      <c r="D30" s="47"/>
      <c r="E30" s="47"/>
      <c r="F30" s="76"/>
      <c r="U30" s="71"/>
      <c r="Y30" s="69"/>
      <c r="Z30" s="69"/>
    </row>
    <row r="31" spans="2:29" ht="15.75" x14ac:dyDescent="0.25">
      <c r="B31" s="39">
        <v>4</v>
      </c>
      <c r="C31" s="46" t="s">
        <v>463</v>
      </c>
      <c r="D31" s="47"/>
      <c r="E31" s="47"/>
      <c r="F31" s="76"/>
      <c r="J31" s="124" t="s">
        <v>450</v>
      </c>
      <c r="K31" s="125"/>
      <c r="L31" s="125"/>
      <c r="M31" s="125"/>
      <c r="N31" s="126"/>
      <c r="S31" s="80" t="s">
        <v>472</v>
      </c>
      <c r="T31" s="81"/>
      <c r="U31" s="81"/>
      <c r="V31" s="82"/>
      <c r="Y31" s="69"/>
      <c r="Z31" s="69"/>
    </row>
    <row r="32" spans="2:29" x14ac:dyDescent="0.25">
      <c r="B32" s="39">
        <v>5</v>
      </c>
      <c r="C32" s="46" t="s">
        <v>464</v>
      </c>
      <c r="D32" s="47"/>
      <c r="E32" s="47"/>
      <c r="F32" s="76"/>
      <c r="J32" s="122" t="s">
        <v>445</v>
      </c>
      <c r="K32" s="22" t="s">
        <v>437</v>
      </c>
      <c r="L32" s="22" t="s">
        <v>19</v>
      </c>
      <c r="M32" s="22" t="s">
        <v>454</v>
      </c>
      <c r="N32" s="123" t="s">
        <v>449</v>
      </c>
      <c r="S32" s="122" t="s">
        <v>445</v>
      </c>
      <c r="T32" s="22" t="s">
        <v>437</v>
      </c>
      <c r="U32" s="44" t="s">
        <v>473</v>
      </c>
      <c r="V32" s="142"/>
      <c r="Y32" s="69"/>
      <c r="Z32" s="69"/>
    </row>
    <row r="33" spans="2:26" ht="15.75" customHeight="1" x14ac:dyDescent="0.25">
      <c r="B33" s="39">
        <v>6</v>
      </c>
      <c r="C33" s="46" t="s">
        <v>465</v>
      </c>
      <c r="D33" s="47"/>
      <c r="E33" s="47"/>
      <c r="F33" s="76"/>
      <c r="J33" s="39">
        <v>1</v>
      </c>
      <c r="K33" s="18" t="str">
        <f t="array" ref="K33">IFERROR(INDEX(TableDataForAnalysis!$A$2:$A$116, MATCH(0, IF($L33=TableDataForAnalysis!$B$2:$B$116, COUNTIF($K$32:$K32, TableDataForAnalysis!$A$2:$A$116), ""), 0)),"")</f>
        <v>Crystal Maiden</v>
      </c>
      <c r="L33" s="18">
        <f>LARGE(TableDataForAnalysis!$B$2:$B$116,$J$33:$J$42)</f>
        <v>93</v>
      </c>
      <c r="M33" s="35">
        <f>VLOOKUP(K33,TableDataForAnalysis!$A$2:$R$116,3)</f>
        <v>47</v>
      </c>
      <c r="N33" s="117">
        <f>M33/L33</f>
        <v>0.5053763440860215</v>
      </c>
      <c r="S33" s="39">
        <v>1</v>
      </c>
      <c r="T33" s="18" t="str">
        <f t="array" ref="T33">IFERROR(INDEX(TableDataForAnalysis!$A$2:$A$116, MATCH(0, IF($U33=TableDataForAnalysis!$L$2:$L$1166, COUNTIF($T$32:$T32, TableDataForAnalysis!$A$2:$A$116), ""), 0)),"")</f>
        <v>Crystal Maiden</v>
      </c>
      <c r="U33" s="45">
        <f>LARGE(TableDataForAnalysis!$L$2:$L$116,$S$33:$S$42)</f>
        <v>24</v>
      </c>
      <c r="V33" s="141"/>
      <c r="Y33" s="69"/>
      <c r="Z33" s="69"/>
    </row>
    <row r="34" spans="2:26" x14ac:dyDescent="0.25">
      <c r="B34" s="39">
        <v>7</v>
      </c>
      <c r="C34" s="46" t="s">
        <v>466</v>
      </c>
      <c r="D34" s="47"/>
      <c r="E34" s="47"/>
      <c r="F34" s="76"/>
      <c r="J34" s="39">
        <v>2</v>
      </c>
      <c r="K34" s="18" t="str">
        <f t="array" ref="K34">IFERROR(INDEX(TableDataForAnalysis!$A$2:$A$116, MATCH(0, IF($L34=TableDataForAnalysis!$B$2:$B$116, COUNTIF($K$32:$K33, TableDataForAnalysis!$A$2:$A$116), ""), 0)),"")</f>
        <v>Keeper of the Light</v>
      </c>
      <c r="L34" s="18">
        <f>LARGE(TableDataForAnalysis!$B$2:$B$116,$J$33:$J$42)</f>
        <v>81</v>
      </c>
      <c r="M34" s="35">
        <f>VLOOKUP(K34,TableDataForAnalysis!$A$2:$R$116,3)</f>
        <v>48</v>
      </c>
      <c r="N34" s="117">
        <f>M34/L34</f>
        <v>0.59259259259259256</v>
      </c>
      <c r="S34" s="39">
        <v>2</v>
      </c>
      <c r="T34" s="18" t="str">
        <f t="array" ref="T34">IFERROR(INDEX(TableDataForAnalysis!$A$2:$A$116, MATCH(0, IF($U34=TableDataForAnalysis!$L$2:$L$1166, COUNTIF($T$32:$T33, TableDataForAnalysis!$A$2:$A$116), ""), 0)),"")</f>
        <v>Keeper of the Light</v>
      </c>
      <c r="U34" s="46">
        <f>LARGE(TableDataForAnalysis!$L$2:$L$116,$S$33:$S$42)</f>
        <v>22</v>
      </c>
      <c r="V34" s="76"/>
      <c r="Y34" s="69"/>
      <c r="Z34" s="69"/>
    </row>
    <row r="35" spans="2:26" x14ac:dyDescent="0.25">
      <c r="B35" s="39">
        <v>8</v>
      </c>
      <c r="C35" s="46" t="s">
        <v>467</v>
      </c>
      <c r="D35" s="47"/>
      <c r="E35" s="47"/>
      <c r="F35" s="76"/>
      <c r="J35" s="39">
        <v>3</v>
      </c>
      <c r="K35" s="18" t="str">
        <f t="array" ref="K35">IFERROR(INDEX(TableDataForAnalysis!$A$2:$A$116, MATCH(0, IF($L35=TableDataForAnalysis!$B$2:$B$116, COUNTIF($K$32:$K34, TableDataForAnalysis!$A$2:$A$116), ""), 0)),"")</f>
        <v>Rubick</v>
      </c>
      <c r="L35" s="18">
        <f>LARGE(TableDataForAnalysis!$B$2:$B$116,$J$33:$J$42)</f>
        <v>74</v>
      </c>
      <c r="M35" s="35">
        <f>VLOOKUP(K35,TableDataForAnalysis!$A$2:$R$116,3)</f>
        <v>35</v>
      </c>
      <c r="N35" s="117">
        <f>M35/L35</f>
        <v>0.47297297297297297</v>
      </c>
      <c r="S35" s="39">
        <v>3</v>
      </c>
      <c r="T35" s="18" t="str">
        <f t="array" ref="T35">IFERROR(INDEX(TableDataForAnalysis!$A$2:$A$116, MATCH(0, IF($U35=TableDataForAnalysis!$L$2:$L$1166, COUNTIF($T$32:$T34, TableDataForAnalysis!$A$2:$A$116), ""), 0)),"")</f>
        <v>Underlord</v>
      </c>
      <c r="U35" s="46">
        <f>LARGE(TableDataForAnalysis!$L$2:$L$116,$S$33:$S$42)</f>
        <v>21</v>
      </c>
      <c r="V35" s="76"/>
      <c r="Y35" s="69"/>
      <c r="Z35" s="69"/>
    </row>
    <row r="36" spans="2:26" ht="15.75" thickBot="1" x14ac:dyDescent="0.3">
      <c r="B36" s="42">
        <v>9</v>
      </c>
      <c r="C36" s="77" t="s">
        <v>468</v>
      </c>
      <c r="D36" s="78"/>
      <c r="E36" s="78"/>
      <c r="F36" s="79"/>
      <c r="J36" s="39">
        <v>4</v>
      </c>
      <c r="K36" s="18" t="str">
        <f t="array" ref="K36">IFERROR(INDEX(TableDataForAnalysis!$A$2:$A$116, MATCH(0, IF($L36=TableDataForAnalysis!$B$2:$B$116, COUNTIF($K$32:$K35, TableDataForAnalysis!$A$2:$A$116), ""), 0)),"")</f>
        <v>Underlord</v>
      </c>
      <c r="L36" s="18">
        <f>LARGE(TableDataForAnalysis!$B$2:$B$116,$J$33:$J$42)</f>
        <v>74</v>
      </c>
      <c r="M36" s="35">
        <f>VLOOKUP(K36,TableDataForAnalysis!$A$2:$R$116,3)</f>
        <v>44</v>
      </c>
      <c r="N36" s="117">
        <f>M36/L36</f>
        <v>0.59459459459459463</v>
      </c>
      <c r="S36" s="39">
        <v>4</v>
      </c>
      <c r="T36" s="18" t="str">
        <f t="array" ref="T36">IFERROR(INDEX(TableDataForAnalysis!$A$2:$A$116, MATCH(0, IF($U36=TableDataForAnalysis!$L$2:$L$1166, COUNTIF($T$32:$T35, TableDataForAnalysis!$A$2:$A$116), ""), 0)),"")</f>
        <v>Alchemist</v>
      </c>
      <c r="U36" s="46">
        <f>LARGE(TableDataForAnalysis!$L$2:$L$116,$S$33:$S$42)</f>
        <v>18</v>
      </c>
      <c r="V36" s="76"/>
      <c r="Y36" s="69"/>
      <c r="Z36" s="69"/>
    </row>
    <row r="37" spans="2:26" x14ac:dyDescent="0.25">
      <c r="J37" s="39">
        <v>5</v>
      </c>
      <c r="K37" s="18" t="str">
        <f t="array" ref="K37">IFERROR(INDEX(TableDataForAnalysis!$A$2:$A$116, MATCH(0, IF($L37=TableDataForAnalysis!$B$2:$B$116, COUNTIF($K$32:$K36, TableDataForAnalysis!$A$2:$A$116), ""), 0)),"")</f>
        <v>Doom</v>
      </c>
      <c r="L37" s="18">
        <f>LARGE(TableDataForAnalysis!$B$2:$B$116,$J$33:$J$42)</f>
        <v>73</v>
      </c>
      <c r="M37" s="35">
        <f>VLOOKUP(K37,TableDataForAnalysis!$A$2:$R$116,3)</f>
        <v>38</v>
      </c>
      <c r="N37" s="117">
        <f>M37/L37</f>
        <v>0.52054794520547942</v>
      </c>
      <c r="S37" s="39">
        <v>5</v>
      </c>
      <c r="T37" s="18" t="str">
        <f t="array" ref="T37">IFERROR(INDEX(TableDataForAnalysis!$A$2:$A$116, MATCH(0, IF($U37=TableDataForAnalysis!$L$2:$L$1166, COUNTIF($T$32:$T36, TableDataForAnalysis!$A$2:$A$116), ""), 0)),"")</f>
        <v>Storm Spirit</v>
      </c>
      <c r="U37" s="46">
        <f>LARGE(TableDataForAnalysis!$L$2:$L$116,$S$33:$S$42)</f>
        <v>17</v>
      </c>
      <c r="V37" s="76"/>
    </row>
    <row r="38" spans="2:26" ht="15.75" x14ac:dyDescent="0.25">
      <c r="B38" s="63" t="s">
        <v>451</v>
      </c>
      <c r="C38" s="64"/>
      <c r="D38" s="64"/>
      <c r="E38" s="65"/>
      <c r="J38" s="39">
        <v>6</v>
      </c>
      <c r="K38" s="18" t="str">
        <f t="array" ref="K38">IFERROR(INDEX(TableDataForAnalysis!$A$2:$A$116, MATCH(0, IF($L38=TableDataForAnalysis!$B$2:$B$116, COUNTIF($K$32:$K37, TableDataForAnalysis!$A$2:$A$116), ""), 0)),"")</f>
        <v>Alchemist</v>
      </c>
      <c r="L38" s="18">
        <f>LARGE(TableDataForAnalysis!$B$2:$B$116,$J$33:$J$42)</f>
        <v>63</v>
      </c>
      <c r="M38" s="35">
        <f>VLOOKUP(K38,TableDataForAnalysis!$A$2:$R$116,3)</f>
        <v>41</v>
      </c>
      <c r="N38" s="117">
        <f>M38/L38</f>
        <v>0.65079365079365081</v>
      </c>
      <c r="S38" s="39">
        <v>6</v>
      </c>
      <c r="T38" s="18" t="str">
        <f t="array" ref="T38">IFERROR(INDEX(TableDataForAnalysis!$A$2:$A$116, MATCH(0, IF($U38=TableDataForAnalysis!$L$2:$L$1166, COUNTIF($T$32:$T37, TableDataForAnalysis!$A$2:$A$116), ""), 0)),"")</f>
        <v>Beastmaster</v>
      </c>
      <c r="U38" s="46">
        <f>LARGE(TableDataForAnalysis!$L$2:$L$116,$S$33:$S$42)</f>
        <v>15</v>
      </c>
      <c r="V38" s="76"/>
    </row>
    <row r="39" spans="2:26" x14ac:dyDescent="0.25">
      <c r="B39" s="36" t="s">
        <v>445</v>
      </c>
      <c r="C39" s="36" t="s">
        <v>437</v>
      </c>
      <c r="D39" s="36" t="s">
        <v>19</v>
      </c>
      <c r="E39" s="34" t="s">
        <v>22</v>
      </c>
      <c r="J39" s="39">
        <v>7</v>
      </c>
      <c r="K39" s="18" t="str">
        <f t="array" ref="K39">IFERROR(INDEX(TableDataForAnalysis!$A$2:$A$116, MATCH(0, IF($L39=TableDataForAnalysis!$B$2:$B$116, COUNTIF($K$32:$K38, TableDataForAnalysis!$A$2:$A$116), ""), 0)),"")</f>
        <v>Storm Spirit</v>
      </c>
      <c r="L39" s="18">
        <f>LARGE(TableDataForAnalysis!$B$2:$B$116,$J$33:$J$42)</f>
        <v>63</v>
      </c>
      <c r="M39" s="35">
        <f>VLOOKUP(K39,TableDataForAnalysis!$A$2:$R$116,3)</f>
        <v>34</v>
      </c>
      <c r="N39" s="117">
        <f>M39/L39</f>
        <v>0.53968253968253965</v>
      </c>
      <c r="S39" s="39">
        <v>7</v>
      </c>
      <c r="T39" s="18" t="str">
        <f t="array" ref="T39">IFERROR(INDEX(TableDataForAnalysis!$A$2:$A$116, MATCH(0, IF($U39=TableDataForAnalysis!$L$2:$L$1166, COUNTIF($T$32:$T38, TableDataForAnalysis!$A$2:$A$116), ""), 0)),"")</f>
        <v>Doom</v>
      </c>
      <c r="U39" s="46">
        <f>LARGE(TableDataForAnalysis!$L$2:$L$116,$S$33:$S$42)</f>
        <v>15</v>
      </c>
      <c r="V39" s="76"/>
    </row>
    <row r="40" spans="2:26" x14ac:dyDescent="0.25">
      <c r="B40" s="18">
        <v>1</v>
      </c>
      <c r="C40" s="18" t="str">
        <f t="array" ref="C40">IFERROR(INDEX(TableDataForAnalysis!$A$2:$A$116, MATCH(0, IF($D40=TableDataForAnalysis!$B$2:$B$116, COUNTIF($C$39:$C39, TableDataForAnalysis!$A$2:$A$116), ""), 0)),"")</f>
        <v>Huskar</v>
      </c>
      <c r="D40" s="18">
        <f>SMALL(TableDataForAnalysis!$B$2:$B$116,$B$40:$B$53)</f>
        <v>0</v>
      </c>
      <c r="E40" s="18">
        <f>VLOOKUP(C40,TableDataForAnalysis!$A$2:$R$116,15)</f>
        <v>6</v>
      </c>
      <c r="J40" s="39">
        <v>8</v>
      </c>
      <c r="K40" s="18" t="str">
        <f t="array" ref="K40">IFERROR(INDEX(TableDataForAnalysis!$A$2:$A$116, MATCH(0, IF($L40=TableDataForAnalysis!$B$2:$B$116, COUNTIF($K$32:$K39, TableDataForAnalysis!$A$2:$A$116), ""), 0)),"")</f>
        <v>Disruptor</v>
      </c>
      <c r="L40" s="18">
        <f>LARGE(TableDataForAnalysis!$B$2:$B$116,$J$33:$J$42)</f>
        <v>57</v>
      </c>
      <c r="M40" s="35">
        <f>VLOOKUP(K40,TableDataForAnalysis!$A$2:$R$116,3)</f>
        <v>27</v>
      </c>
      <c r="N40" s="117">
        <f>M40/L40</f>
        <v>0.47368421052631576</v>
      </c>
      <c r="S40" s="39">
        <v>8</v>
      </c>
      <c r="T40" s="18" t="str">
        <f t="array" ref="T40">IFERROR(INDEX(TableDataForAnalysis!$A$2:$A$116, MATCH(0, IF($U40=TableDataForAnalysis!$L$2:$L$1166, COUNTIF($T$32:$T39, TableDataForAnalysis!$A$2:$A$116), ""), 0)),"")</f>
        <v>Rubick</v>
      </c>
      <c r="U40" s="46">
        <f>LARGE(TableDataForAnalysis!$L$2:$L$116,$S$33:$S$42)</f>
        <v>15</v>
      </c>
      <c r="V40" s="76"/>
    </row>
    <row r="41" spans="2:26" x14ac:dyDescent="0.25">
      <c r="B41" s="18">
        <v>2</v>
      </c>
      <c r="C41" s="18" t="str">
        <f t="array" ref="C41">IFERROR(INDEX(TableDataForAnalysis!$A$2:$A$116, MATCH(0, IF($D41=TableDataForAnalysis!$B$2:$B$116, COUNTIF($C$39:$C40, TableDataForAnalysis!$A$2:$A$116), ""), 0)),"")</f>
        <v>Outworld Destroyer</v>
      </c>
      <c r="D41" s="18">
        <f>SMALL(TableDataForAnalysis!$B$2:$B$116,$B$40:$B$53)</f>
        <v>0</v>
      </c>
      <c r="E41" s="18">
        <f>VLOOKUP(C41,TableDataForAnalysis!$A$2:$R$116,15)</f>
        <v>5</v>
      </c>
      <c r="J41" s="39">
        <v>9</v>
      </c>
      <c r="K41" s="18" t="str">
        <f t="array" ref="K41">IFERROR(INDEX(TableDataForAnalysis!$A$2:$A$116, MATCH(0, IF($L41=TableDataForAnalysis!$B$2:$B$116, COUNTIF($K$32:$K40, TableDataForAnalysis!$A$2:$A$116), ""), 0)),"")</f>
        <v>Enchantress</v>
      </c>
      <c r="L41" s="18">
        <f>LARGE(TableDataForAnalysis!$B$2:$B$116,$J$33:$J$42)</f>
        <v>48</v>
      </c>
      <c r="M41" s="35">
        <f>VLOOKUP(K41,TableDataForAnalysis!$A$2:$R$116,3)</f>
        <v>18</v>
      </c>
      <c r="N41" s="117">
        <f>M41/L41</f>
        <v>0.375</v>
      </c>
      <c r="S41" s="39">
        <v>9</v>
      </c>
      <c r="T41" s="18" t="str">
        <f t="array" ref="T41">IFERROR(INDEX(TableDataForAnalysis!$A$2:$A$116, MATCH(0, IF($U41=TableDataForAnalysis!$L$2:$L$1166, COUNTIF($T$32:$T40, TableDataForAnalysis!$A$2:$A$116), ""), 0)),"")</f>
        <v>Disruptor</v>
      </c>
      <c r="U41" s="46">
        <f>LARGE(TableDataForAnalysis!$L$2:$L$116,$S$33:$S$42)</f>
        <v>13</v>
      </c>
      <c r="V41" s="76"/>
    </row>
    <row r="42" spans="2:26" ht="15.75" thickBot="1" x14ac:dyDescent="0.3">
      <c r="B42" s="18">
        <v>3</v>
      </c>
      <c r="C42" s="18" t="str">
        <f t="array" ref="C42">IFERROR(INDEX(TableDataForAnalysis!$A$2:$A$116, MATCH(0, IF($D42=TableDataForAnalysis!$B$2:$B$116, COUNTIF($C$39:$C41, TableDataForAnalysis!$A$2:$A$116), ""), 0)),"")</f>
        <v>Sniper</v>
      </c>
      <c r="D42" s="18">
        <f>SMALL(TableDataForAnalysis!$B$2:$B$116,$B$40:$B$53)</f>
        <v>0</v>
      </c>
      <c r="E42" s="18">
        <f>VLOOKUP(C42,TableDataForAnalysis!$A$2:$R$116,15)</f>
        <v>1</v>
      </c>
      <c r="J42" s="42">
        <v>10</v>
      </c>
      <c r="K42" s="119" t="str">
        <f t="array" ref="K42">IFERROR(INDEX(TableDataForAnalysis!$A$2:$A$116, MATCH(0, IF($L42=TableDataForAnalysis!$B$2:$B$116, COUNTIF($K$32:$K41, TableDataForAnalysis!$A$2:$A$116), ""), 0)),"")</f>
        <v>Beastmaster</v>
      </c>
      <c r="L42" s="119">
        <f>LARGE(TableDataForAnalysis!$B$2:$B$116,$J$33:$J$42)</f>
        <v>41</v>
      </c>
      <c r="M42" s="127">
        <f>VLOOKUP(K42,TableDataForAnalysis!$A$2:$R$116,3)</f>
        <v>28</v>
      </c>
      <c r="N42" s="121">
        <f>M42/L42</f>
        <v>0.68292682926829273</v>
      </c>
      <c r="S42" s="42">
        <v>10</v>
      </c>
      <c r="T42" s="119" t="str">
        <f t="array" ref="T42">IFERROR(INDEX(TableDataForAnalysis!$A$2:$A$116, MATCH(0, IF($U42=TableDataForAnalysis!$L$2:$L$1166, COUNTIF($T$32:$T41, TableDataForAnalysis!$A$2:$A$116), ""), 0)),"")</f>
        <v>Mirana</v>
      </c>
      <c r="U42" s="77">
        <f>LARGE(TableDataForAnalysis!$L$2:$L$116,$S$33:$S$42)</f>
        <v>10</v>
      </c>
      <c r="V42" s="79"/>
    </row>
    <row r="43" spans="2:26" x14ac:dyDescent="0.25">
      <c r="B43" s="18">
        <v>4</v>
      </c>
      <c r="C43" s="18" t="str">
        <f t="array" ref="C43">IFERROR(INDEX(TableDataForAnalysis!$A$2:$A$116, MATCH(0, IF($D43=TableDataForAnalysis!$B$2:$B$116, COUNTIF($C$39:$C42, TableDataForAnalysis!$A$2:$A$116), ""), 0)),"")</f>
        <v>Spectre</v>
      </c>
      <c r="D43" s="18">
        <f>SMALL(TableDataForAnalysis!$B$2:$B$116,$B$40:$B$53)</f>
        <v>0</v>
      </c>
      <c r="E43" s="18">
        <f>VLOOKUP(C43,TableDataForAnalysis!$A$2:$R$116,15)</f>
        <v>1</v>
      </c>
    </row>
    <row r="44" spans="2:26" ht="15.75" thickBot="1" x14ac:dyDescent="0.3">
      <c r="B44" s="18">
        <v>5</v>
      </c>
      <c r="C44" s="18" t="str">
        <f t="array" ref="C44">IFERROR(INDEX(TableDataForAnalysis!$A$2:$A$116, MATCH(0, IF($D44=TableDataForAnalysis!$B$2:$B$116, COUNTIF($C$39:$C43, TableDataForAnalysis!$A$2:$A$116), ""), 0)),"")</f>
        <v>Zeus</v>
      </c>
      <c r="D44" s="18">
        <f>SMALL(TableDataForAnalysis!$B$2:$B$116,$B$40:$B$53)</f>
        <v>0</v>
      </c>
      <c r="E44" s="18">
        <f>VLOOKUP(C44,TableDataForAnalysis!$A$2:$R$116,15)</f>
        <v>4</v>
      </c>
    </row>
    <row r="45" spans="2:26" x14ac:dyDescent="0.25">
      <c r="B45" s="18">
        <v>6</v>
      </c>
      <c r="C45" s="18" t="str">
        <f t="array" ref="C45">IFERROR(INDEX(TableDataForAnalysis!$A$2:$A$116, MATCH(0, IF($D45=TableDataForAnalysis!$B$2:$B$116, COUNTIF($C$39:$C44, TableDataForAnalysis!$A$2:$A$116), ""), 0)),"")</f>
        <v>Abaddon</v>
      </c>
      <c r="D45" s="18">
        <f>SMALL(TableDataForAnalysis!$B$2:$B$116,$B$40:$B$53)</f>
        <v>1</v>
      </c>
      <c r="E45" s="18">
        <f>VLOOKUP(C45,TableDataForAnalysis!$A$2:$R$116,15)</f>
        <v>1</v>
      </c>
      <c r="J45" s="143" t="s">
        <v>477</v>
      </c>
      <c r="K45" s="144"/>
      <c r="L45" s="144"/>
      <c r="M45" s="144"/>
      <c r="N45" s="144"/>
      <c r="O45" s="145"/>
    </row>
    <row r="46" spans="2:26" x14ac:dyDescent="0.25">
      <c r="B46" s="18">
        <v>7</v>
      </c>
      <c r="C46" s="18" t="str">
        <f t="array" ref="C46">IFERROR(INDEX(TableDataForAnalysis!$A$2:$A$116, MATCH(0, IF($D46=TableDataForAnalysis!$B$2:$B$116, COUNTIF($C$39:$C45, TableDataForAnalysis!$A$2:$A$116), ""), 0)),"")</f>
        <v>Arc Warden</v>
      </c>
      <c r="D46" s="18">
        <f>SMALL(TableDataForAnalysis!$B$2:$B$116,$B$40:$B$53)</f>
        <v>1</v>
      </c>
      <c r="E46" s="18">
        <f>VLOOKUP(C46,TableDataForAnalysis!$A$2:$R$116,15)</f>
        <v>2</v>
      </c>
      <c r="J46" s="122" t="s">
        <v>445</v>
      </c>
      <c r="K46" s="22" t="s">
        <v>437</v>
      </c>
      <c r="L46" s="22" t="s">
        <v>22</v>
      </c>
      <c r="M46" s="22" t="s">
        <v>454</v>
      </c>
      <c r="N46" s="22" t="s">
        <v>19</v>
      </c>
      <c r="O46" s="123" t="s">
        <v>449</v>
      </c>
    </row>
    <row r="47" spans="2:26" x14ac:dyDescent="0.25">
      <c r="B47" s="18">
        <v>8</v>
      </c>
      <c r="C47" s="18" t="str">
        <f t="array" ref="C47">IFERROR(INDEX(TableDataForAnalysis!$A$2:$A$116, MATCH(0, IF($D47=TableDataForAnalysis!$B$2:$B$116, COUNTIF($C$39:$C46, TableDataForAnalysis!$A$2:$A$116), ""), 0)),"")</f>
        <v>Chaos Knight</v>
      </c>
      <c r="D47" s="18">
        <f>SMALL(TableDataForAnalysis!$B$2:$B$116,$B$40:$B$53)</f>
        <v>1</v>
      </c>
      <c r="E47" s="18">
        <f>VLOOKUP(C47,TableDataForAnalysis!$A$2:$R$116,15)</f>
        <v>2</v>
      </c>
      <c r="J47" s="39">
        <v>1</v>
      </c>
      <c r="K47" s="18" t="str">
        <f t="array" ref="K47">IFERROR(INDEX(TableDataForAnalysis!$A$2:$A$116, MATCH(0, IF($L47=TableDataForAnalysis!$O$2:$O$116, COUNTIF($K$46:$K46, TableDataForAnalysis!$A$2:$A$116), ""), 0)),"")</f>
        <v>Slark</v>
      </c>
      <c r="L47" s="18">
        <f>LARGE(TableDataForAnalysis!$O$2:$O$116,$J$47:$J$56)</f>
        <v>101</v>
      </c>
      <c r="M47" s="18">
        <f>VLOOKUP(K47,TableDataForAnalysis!$A$2:$R$116,3)</f>
        <v>16</v>
      </c>
      <c r="N47" s="18">
        <f>VLOOKUP(K47,TableDataForAnalysis!$A$2:$R$116,2)</f>
        <v>34</v>
      </c>
      <c r="O47" s="117">
        <f>M47/N47</f>
        <v>0.47058823529411764</v>
      </c>
    </row>
    <row r="48" spans="2:26" x14ac:dyDescent="0.25">
      <c r="B48" s="18">
        <v>9</v>
      </c>
      <c r="C48" s="18" t="str">
        <f t="array" ref="C48">IFERROR(INDEX(TableDataForAnalysis!$A$2:$A$116, MATCH(0, IF($D48=TableDataForAnalysis!$B$2:$B$116, COUNTIF($C$39:$C47, TableDataForAnalysis!$A$2:$A$116), ""), 0)),"")</f>
        <v>Dazzle</v>
      </c>
      <c r="D48" s="18">
        <f>SMALL(TableDataForAnalysis!$B$2:$B$116,$B$40:$B$53)</f>
        <v>1</v>
      </c>
      <c r="E48" s="18">
        <f>VLOOKUP(C48,TableDataForAnalysis!$A$2:$R$116,15)</f>
        <v>0</v>
      </c>
      <c r="J48" s="39">
        <v>2</v>
      </c>
      <c r="K48" s="18" t="str">
        <f t="array" ref="K48">IFERROR(INDEX(TableDataForAnalysis!$A$2:$A$116, MATCH(0, IF($L48=TableDataForAnalysis!$O$2:$O$116, COUNTIF($K$46:$K47, TableDataForAnalysis!$A$2:$A$116), ""), 0)),"")</f>
        <v>Beastmaster</v>
      </c>
      <c r="L48" s="18">
        <f>LARGE(TableDataForAnalysis!$O$2:$O$116,$J$47:$J$56)</f>
        <v>95</v>
      </c>
      <c r="M48" s="18">
        <f>VLOOKUP(K48,TableDataForAnalysis!$A$2:$R$116,3)</f>
        <v>28</v>
      </c>
      <c r="N48" s="18">
        <f>VLOOKUP(K48,TableDataForAnalysis!$A$2:$R$116,2)</f>
        <v>41</v>
      </c>
      <c r="O48" s="117">
        <f t="shared" ref="O48:O56" si="1">M48/N48</f>
        <v>0.68292682926829273</v>
      </c>
    </row>
    <row r="49" spans="2:15" x14ac:dyDescent="0.25">
      <c r="B49" s="18">
        <v>10</v>
      </c>
      <c r="C49" s="18" t="str">
        <f t="array" ref="C49">IFERROR(INDEX(TableDataForAnalysis!$A$2:$A$116, MATCH(0, IF($D49=TableDataForAnalysis!$B$2:$B$116, COUNTIF($C$39:$C48, TableDataForAnalysis!$A$2:$A$116), ""), 0)),"")</f>
        <v>Juggernaut</v>
      </c>
      <c r="D49" s="18">
        <f>SMALL(TableDataForAnalysis!$B$2:$B$116,$B$40:$B$53)</f>
        <v>1</v>
      </c>
      <c r="E49" s="18">
        <f>VLOOKUP(C49,TableDataForAnalysis!$A$2:$R$116,15)</f>
        <v>0</v>
      </c>
      <c r="J49" s="39">
        <v>3</v>
      </c>
      <c r="K49" s="18" t="str">
        <f t="array" ref="K49">IFERROR(INDEX(TableDataForAnalysis!$A$2:$A$116, MATCH(0, IF($L49=TableDataForAnalysis!$O$2:$O$116, COUNTIF($K$46:$K48, TableDataForAnalysis!$A$2:$A$116), ""), 0)),"")</f>
        <v>Doom</v>
      </c>
      <c r="L49" s="18">
        <f>LARGE(TableDataForAnalysis!$O$2:$O$116,$J$47:$J$56)</f>
        <v>94</v>
      </c>
      <c r="M49" s="18">
        <f>VLOOKUP(K49,TableDataForAnalysis!$A$2:$R$116,3)</f>
        <v>38</v>
      </c>
      <c r="N49" s="18">
        <f>VLOOKUP(K49,TableDataForAnalysis!$A$2:$R$116,2)</f>
        <v>73</v>
      </c>
      <c r="O49" s="117">
        <f t="shared" si="1"/>
        <v>0.52054794520547942</v>
      </c>
    </row>
    <row r="50" spans="2:15" x14ac:dyDescent="0.25">
      <c r="B50" s="18">
        <v>11</v>
      </c>
      <c r="C50" s="18" t="str">
        <f t="array" ref="C50">IFERROR(INDEX(TableDataForAnalysis!$A$2:$A$116, MATCH(0, IF($D50=TableDataForAnalysis!$B$2:$B$116, COUNTIF($C$39:$C49, TableDataForAnalysis!$A$2:$A$116), ""), 0)),"")</f>
        <v>Lycan</v>
      </c>
      <c r="D50" s="18">
        <f>SMALL(TableDataForAnalysis!$B$2:$B$116,$B$40:$B$53)</f>
        <v>1</v>
      </c>
      <c r="E50" s="18">
        <f>VLOOKUP(C50,TableDataForAnalysis!$A$2:$R$116,15)</f>
        <v>1</v>
      </c>
      <c r="J50" s="39">
        <v>4</v>
      </c>
      <c r="K50" s="18" t="str">
        <f t="array" ref="K50">IFERROR(INDEX(TableDataForAnalysis!$A$2:$A$116, MATCH(0, IF($L50=TableDataForAnalysis!$O$2:$O$116, COUNTIF($K$46:$K49, TableDataForAnalysis!$A$2:$A$116), ""), 0)),"")</f>
        <v>Enchantress</v>
      </c>
      <c r="L50" s="18">
        <f>LARGE(TableDataForAnalysis!$O$2:$O$116,$J$47:$J$56)</f>
        <v>90</v>
      </c>
      <c r="M50" s="18">
        <f>VLOOKUP(K50,TableDataForAnalysis!$A$2:$R$116,3)</f>
        <v>18</v>
      </c>
      <c r="N50" s="18">
        <f>VLOOKUP(K50,TableDataForAnalysis!$A$2:$R$116,2)</f>
        <v>48</v>
      </c>
      <c r="O50" s="117">
        <f t="shared" si="1"/>
        <v>0.375</v>
      </c>
    </row>
    <row r="51" spans="2:15" x14ac:dyDescent="0.25">
      <c r="B51" s="18">
        <v>12</v>
      </c>
      <c r="C51" s="18" t="str">
        <f t="array" ref="C51">IFERROR(INDEX(TableDataForAnalysis!$A$2:$A$116, MATCH(0, IF($D51=TableDataForAnalysis!$B$2:$B$116, COUNTIF($C$39:$C50, TableDataForAnalysis!$A$2:$A$116), ""), 0)),"")</f>
        <v>Meepo</v>
      </c>
      <c r="D51" s="18">
        <f>SMALL(TableDataForAnalysis!$B$2:$B$116,$B$40:$B$53)</f>
        <v>1</v>
      </c>
      <c r="E51" s="18">
        <f>VLOOKUP(C51,TableDataForAnalysis!$A$2:$R$116,15)</f>
        <v>1</v>
      </c>
      <c r="J51" s="39">
        <v>5</v>
      </c>
      <c r="K51" s="18" t="str">
        <f t="array" ref="K51">IFERROR(INDEX(TableDataForAnalysis!$A$2:$A$116, MATCH(0, IF($L51=TableDataForAnalysis!$O$2:$O$116, COUNTIF($K$46:$K50, TableDataForAnalysis!$A$2:$A$116), ""), 0)),"")</f>
        <v>Underlord</v>
      </c>
      <c r="L51" s="18">
        <f>LARGE(TableDataForAnalysis!$O$2:$O$116,$J$47:$J$56)</f>
        <v>90</v>
      </c>
      <c r="M51" s="18">
        <f>VLOOKUP(K51,TableDataForAnalysis!$A$2:$R$116,3)</f>
        <v>44</v>
      </c>
      <c r="N51" s="18">
        <f>VLOOKUP(K51,TableDataForAnalysis!$A$2:$R$116,2)</f>
        <v>74</v>
      </c>
      <c r="O51" s="117">
        <f t="shared" si="1"/>
        <v>0.59459459459459463</v>
      </c>
    </row>
    <row r="52" spans="2:15" x14ac:dyDescent="0.25">
      <c r="B52" s="18">
        <v>13</v>
      </c>
      <c r="C52" s="18" t="str">
        <f t="array" ref="C52">IFERROR(INDEX(TableDataForAnalysis!$A$2:$A$116, MATCH(0, IF($D52=TableDataForAnalysis!$B$2:$B$116, COUNTIF($C$39:$C51, TableDataForAnalysis!$A$2:$A$116), ""), 0)),"")</f>
        <v>Shadow Shaman</v>
      </c>
      <c r="D52" s="18">
        <f>SMALL(TableDataForAnalysis!$B$2:$B$116,$B$40:$B$53)</f>
        <v>1</v>
      </c>
      <c r="E52" s="18">
        <f>VLOOKUP(C52,TableDataForAnalysis!$A$2:$R$116,15)</f>
        <v>0</v>
      </c>
      <c r="J52" s="39">
        <v>6</v>
      </c>
      <c r="K52" s="18" t="str">
        <f t="array" ref="K52">IFERROR(INDEX(TableDataForAnalysis!$A$2:$A$116, MATCH(0, IF($L52=TableDataForAnalysis!$O$2:$O$116, COUNTIF($K$46:$K51, TableDataForAnalysis!$A$2:$A$116), ""), 0)),"")</f>
        <v>Phantom Lancer</v>
      </c>
      <c r="L52" s="18">
        <f>LARGE(TableDataForAnalysis!$O$2:$O$116,$J$47:$J$56)</f>
        <v>89</v>
      </c>
      <c r="M52" s="18">
        <f>VLOOKUP(K52,TableDataForAnalysis!$A$2:$R$116,3)</f>
        <v>12</v>
      </c>
      <c r="N52" s="18">
        <f>VLOOKUP(K52,TableDataForAnalysis!$A$2:$R$116,2)</f>
        <v>23</v>
      </c>
      <c r="O52" s="117">
        <f t="shared" si="1"/>
        <v>0.52173913043478259</v>
      </c>
    </row>
    <row r="53" spans="2:15" x14ac:dyDescent="0.25">
      <c r="B53" s="18">
        <v>14</v>
      </c>
      <c r="C53" s="18" t="str">
        <f t="array" ref="C53">IFERROR(INDEX(TableDataForAnalysis!$A$2:$A$116, MATCH(0, IF($D53=TableDataForAnalysis!$B$2:$B$116, COUNTIF($C$39:$C52, TableDataForAnalysis!$A$2:$A$116), ""), 0)),"")</f>
        <v>Spirit Breaker</v>
      </c>
      <c r="D53" s="18">
        <f>SMALL(TableDataForAnalysis!$B$2:$B$116,$B$40:$B$53)</f>
        <v>1</v>
      </c>
      <c r="E53" s="18">
        <f>VLOOKUP(C53,TableDataForAnalysis!$A$2:$R$116,15)</f>
        <v>0</v>
      </c>
      <c r="J53" s="39">
        <v>7</v>
      </c>
      <c r="K53" s="18" t="str">
        <f t="array" ref="K53">IFERROR(INDEX(TableDataForAnalysis!$A$2:$A$116, MATCH(0, IF($L53=TableDataForAnalysis!$O$2:$O$116, COUNTIF($K$46:$K52, TableDataForAnalysis!$A$2:$A$116), ""), 0)),"")</f>
        <v>Alchemist</v>
      </c>
      <c r="L53" s="18">
        <f>LARGE(TableDataForAnalysis!$O$2:$O$116,$J$47:$J$56)</f>
        <v>87</v>
      </c>
      <c r="M53" s="18">
        <f>VLOOKUP(K53,TableDataForAnalysis!$A$2:$R$116,3)</f>
        <v>41</v>
      </c>
      <c r="N53" s="18">
        <f>VLOOKUP(K53,TableDataForAnalysis!$A$2:$R$116,2)</f>
        <v>63</v>
      </c>
      <c r="O53" s="117">
        <f t="shared" si="1"/>
        <v>0.65079365079365081</v>
      </c>
    </row>
    <row r="54" spans="2:15" x14ac:dyDescent="0.25">
      <c r="J54" s="39">
        <v>8</v>
      </c>
      <c r="K54" s="18" t="str">
        <f t="array" ref="K54">IFERROR(INDEX(TableDataForAnalysis!$A$2:$A$116, MATCH(0, IF($L54=TableDataForAnalysis!$O$2:$O$116, COUNTIF($K$46:$K53, TableDataForAnalysis!$A$2:$A$116), ""), 0)),"")</f>
        <v>Chen</v>
      </c>
      <c r="L54" s="18">
        <f>LARGE(TableDataForAnalysis!$O$2:$O$116,$J$47:$J$56)</f>
        <v>86</v>
      </c>
      <c r="M54" s="18">
        <f>VLOOKUP(K54,TableDataForAnalysis!$A$2:$R$116,3)</f>
        <v>14</v>
      </c>
      <c r="N54" s="18">
        <f>VLOOKUP(K54,TableDataForAnalysis!$A$2:$R$116,2)</f>
        <v>26</v>
      </c>
      <c r="O54" s="117">
        <f t="shared" si="1"/>
        <v>0.53846153846153844</v>
      </c>
    </row>
    <row r="55" spans="2:15" x14ac:dyDescent="0.25">
      <c r="J55" s="39">
        <v>9</v>
      </c>
      <c r="K55" s="18" t="str">
        <f t="array" ref="K55">IFERROR(INDEX(TableDataForAnalysis!$A$2:$A$116, MATCH(0, IF($L55=TableDataForAnalysis!$O$2:$O$116, COUNTIF($K$46:$K54, TableDataForAnalysis!$A$2:$A$116), ""), 0)),"")</f>
        <v>Storm Spirit</v>
      </c>
      <c r="L55" s="18">
        <f>LARGE(TableDataForAnalysis!$O$2:$O$116,$J$47:$J$56)</f>
        <v>86</v>
      </c>
      <c r="M55" s="18">
        <f>VLOOKUP(K55,TableDataForAnalysis!$A$2:$R$116,3)</f>
        <v>34</v>
      </c>
      <c r="N55" s="18">
        <f>VLOOKUP(K55,TableDataForAnalysis!$A$2:$R$116,2)</f>
        <v>63</v>
      </c>
      <c r="O55" s="117">
        <f t="shared" si="1"/>
        <v>0.53968253968253965</v>
      </c>
    </row>
    <row r="56" spans="2:15" ht="15.75" thickBot="1" x14ac:dyDescent="0.3">
      <c r="J56" s="42">
        <v>10</v>
      </c>
      <c r="K56" s="119" t="str">
        <f t="array" ref="K56">IFERROR(INDEX(TableDataForAnalysis!$A$2:$A$116, MATCH(0, IF($L56=TableDataForAnalysis!$O$2:$O$116, COUNTIF($K$46:$K55, TableDataForAnalysis!$A$2:$A$116), ""), 0)),"")</f>
        <v>Monkey King</v>
      </c>
      <c r="L56" s="119">
        <f>LARGE(TableDataForAnalysis!$O$2:$O$116,$J$47:$J$56)</f>
        <v>80</v>
      </c>
      <c r="M56" s="119">
        <f>VLOOKUP(K56,TableDataForAnalysis!$A$2:$R$116,3)</f>
        <v>15</v>
      </c>
      <c r="N56" s="119">
        <f>VLOOKUP(K56,TableDataForAnalysis!$A$2:$R$116,2)</f>
        <v>37</v>
      </c>
      <c r="O56" s="121">
        <f t="shared" si="1"/>
        <v>0.40540540540540543</v>
      </c>
    </row>
  </sheetData>
  <mergeCells count="49">
    <mergeCell ref="U38:V38"/>
    <mergeCell ref="U39:V39"/>
    <mergeCell ref="U40:V40"/>
    <mergeCell ref="U41:V41"/>
    <mergeCell ref="U42:V42"/>
    <mergeCell ref="U24:V24"/>
    <mergeCell ref="U23:V23"/>
    <mergeCell ref="U22:V22"/>
    <mergeCell ref="U21:V21"/>
    <mergeCell ref="U20:V20"/>
    <mergeCell ref="C31:F31"/>
    <mergeCell ref="B2:E2"/>
    <mergeCell ref="B3:E3"/>
    <mergeCell ref="B4:E4"/>
    <mergeCell ref="H7:P7"/>
    <mergeCell ref="V3:X3"/>
    <mergeCell ref="B38:E38"/>
    <mergeCell ref="C30:F30"/>
    <mergeCell ref="C29:F29"/>
    <mergeCell ref="C28:F28"/>
    <mergeCell ref="R3:T3"/>
    <mergeCell ref="S31:V31"/>
    <mergeCell ref="U28:V28"/>
    <mergeCell ref="U27:V27"/>
    <mergeCell ref="U26:V26"/>
    <mergeCell ref="U25:V25"/>
    <mergeCell ref="C36:F36"/>
    <mergeCell ref="C35:F35"/>
    <mergeCell ref="C34:F34"/>
    <mergeCell ref="C33:F33"/>
    <mergeCell ref="C32:F32"/>
    <mergeCell ref="B6:F6"/>
    <mergeCell ref="B12:F12"/>
    <mergeCell ref="B21:F25"/>
    <mergeCell ref="C16:D16"/>
    <mergeCell ref="C17:D17"/>
    <mergeCell ref="J31:N31"/>
    <mergeCell ref="J45:O45"/>
    <mergeCell ref="M5:O5"/>
    <mergeCell ref="B27:F27"/>
    <mergeCell ref="S17:V17"/>
    <mergeCell ref="U18:V18"/>
    <mergeCell ref="U19:V19"/>
    <mergeCell ref="U32:V32"/>
    <mergeCell ref="U33:V33"/>
    <mergeCell ref="U35:V35"/>
    <mergeCell ref="U34:V34"/>
    <mergeCell ref="U36:V36"/>
    <mergeCell ref="U37:V37"/>
  </mergeCells>
  <conditionalFormatting sqref="H8">
    <cfRule type="top10" dxfId="1" priority="11" rank="10"/>
    <cfRule type="top10" dxfId="0" priority="12" rank="10"/>
  </conditionalFormatting>
  <conditionalFormatting sqref="P9:P28">
    <cfRule type="colorScale" priority="10">
      <colorScale>
        <cfvo type="min"/>
        <cfvo type="percentile" val="50"/>
        <cfvo type="max"/>
        <color rgb="FFF8696B"/>
        <color rgb="FFFFEB84"/>
        <color rgb="FF63BE7B"/>
      </colorScale>
    </cfRule>
  </conditionalFormatting>
  <conditionalFormatting sqref="L9:L28">
    <cfRule type="colorScale" priority="9">
      <colorScale>
        <cfvo type="min"/>
        <cfvo type="percentile" val="50"/>
        <cfvo type="max"/>
        <color rgb="FFF8696B"/>
        <color rgb="FFFFEB84"/>
        <color rgb="FF63BE7B"/>
      </colorScale>
    </cfRule>
  </conditionalFormatting>
  <conditionalFormatting sqref="J9:J28">
    <cfRule type="colorScale" priority="8">
      <colorScale>
        <cfvo type="min"/>
        <cfvo type="percentile" val="50"/>
        <cfvo type="max"/>
        <color rgb="FFF8696B"/>
        <color rgb="FFFFEB84"/>
        <color rgb="FF63BE7B"/>
      </colorScale>
    </cfRule>
  </conditionalFormatting>
  <conditionalFormatting sqref="O47:O56 AC28:AC29">
    <cfRule type="colorScale" priority="3">
      <colorScale>
        <cfvo type="min"/>
        <cfvo type="percentile" val="50"/>
        <cfvo type="max"/>
        <color rgb="FFF8696B"/>
        <color rgb="FFFFEB84"/>
        <color rgb="FF63BE7B"/>
      </colorScale>
    </cfRule>
  </conditionalFormatting>
  <conditionalFormatting sqref="L47:L56 Z28:Z36">
    <cfRule type="colorScale" priority="2">
      <colorScale>
        <cfvo type="min"/>
        <cfvo type="percentile" val="50"/>
        <cfvo type="max"/>
        <color rgb="FFF8696B"/>
        <color rgb="FFFFEB84"/>
        <color rgb="FF63BE7B"/>
      </colorScale>
    </cfRule>
  </conditionalFormatting>
  <conditionalFormatting sqref="O47:O56">
    <cfRule type="colorScale" priority="1">
      <colorScale>
        <cfvo type="min"/>
        <cfvo type="percentile" val="50"/>
        <cfvo type="max"/>
        <color rgb="FFF8696B"/>
        <color rgb="FFFFEB84"/>
        <color rgb="FF63BE7B"/>
      </colorScale>
    </cfRule>
  </conditionalFormatting>
  <conditionalFormatting sqref="L33:L42">
    <cfRule type="colorScale" priority="31">
      <colorScale>
        <cfvo type="min"/>
        <cfvo type="percentile" val="50"/>
        <cfvo type="max"/>
        <color rgb="FFF8696B"/>
        <color rgb="FFFFEB84"/>
        <color rgb="FF63BE7B"/>
      </colorScale>
    </cfRule>
  </conditionalFormatting>
  <conditionalFormatting sqref="N33:N42">
    <cfRule type="colorScale" priority="36">
      <colorScale>
        <cfvo type="min"/>
        <cfvo type="percentile" val="50"/>
        <cfvo type="max"/>
        <color rgb="FFF8696B"/>
        <color rgb="FFFFEB84"/>
        <color rgb="FF63BE7B"/>
      </colorScale>
    </cfRule>
  </conditionalFormatting>
  <conditionalFormatting sqref="M33:M42 U30">
    <cfRule type="colorScale" priority="41">
      <colorScale>
        <cfvo type="min"/>
        <cfvo type="percentile" val="50"/>
        <cfvo type="max"/>
        <color rgb="FFF8696B"/>
        <color rgb="FFFFEB84"/>
        <color rgb="FF63BE7B"/>
      </colorScale>
    </cfRule>
  </conditionalFormatting>
  <hyperlinks>
    <hyperlink ref="B4" r:id="rId1" xr:uid="{E81926D0-BBC1-49C6-8217-04CC6F84A730}"/>
  </hyperlinks>
  <pageMargins left="0.7" right="0.7" top="0.75" bottom="0.75" header="0.3" footer="0.3"/>
  <pageSetup paperSize="9" scale="75" fitToWidth="0" orientation="portrait" r:id="rId2"/>
  <colBreaks count="2" manualBreakCount="2">
    <brk id="7" max="64" man="1"/>
    <brk id="16" max="64" man="1"/>
  </colBreaks>
  <extLst>
    <ext xmlns:x14="http://schemas.microsoft.com/office/spreadsheetml/2009/9/main" uri="{CCE6A557-97BC-4b89-ADB6-D9C93CAAB3DF}">
      <x14:dataValidations xmlns:xm="http://schemas.microsoft.com/office/excel/2006/main" count="1">
        <x14:dataValidation type="list" allowBlank="1" showInputMessage="1" showErrorMessage="1" xr:uid="{CF8E6321-57C1-4B4F-9CC7-78BA560DCC05}">
          <x14:formula1>
            <xm:f>TableDataForAnalysis!$A$2:$A$116</xm:f>
          </x14:formula1>
          <xm:sqref>C14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2B0EF-DF15-4BD9-A84F-67580050B651}">
  <dimension ref="A1"/>
  <sheetViews>
    <sheetView view="pageBreakPreview" zoomScale="50" zoomScaleNormal="40" zoomScaleSheetLayoutView="50" workbookViewId="0">
      <selection activeCell="AI31" sqref="AI31"/>
    </sheetView>
  </sheetViews>
  <sheetFormatPr defaultRowHeight="15" x14ac:dyDescent="0.25"/>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51CFA-FD9C-4C7C-A07E-70694BAA89A4}">
  <dimension ref="A1:N22"/>
  <sheetViews>
    <sheetView topLeftCell="A3" workbookViewId="0">
      <selection activeCell="B2" sqref="B2:I22"/>
    </sheetView>
  </sheetViews>
  <sheetFormatPr defaultRowHeight="15" x14ac:dyDescent="0.25"/>
  <cols>
    <col min="1" max="1" width="10.5703125" customWidth="1"/>
    <col min="2" max="2" width="9.140625" customWidth="1"/>
    <col min="10" max="10" width="3.5703125" customWidth="1"/>
  </cols>
  <sheetData>
    <row r="1" spans="1:14" ht="15.75" thickBot="1" x14ac:dyDescent="0.3">
      <c r="A1" s="59" t="s">
        <v>474</v>
      </c>
    </row>
    <row r="2" spans="1:14" ht="15" customHeight="1" thickBot="1" x14ac:dyDescent="0.3">
      <c r="B2" s="72" t="s">
        <v>485</v>
      </c>
      <c r="C2" s="72"/>
      <c r="D2" s="72"/>
      <c r="E2" s="72"/>
      <c r="F2" s="72"/>
      <c r="G2" s="72"/>
      <c r="H2" s="72"/>
      <c r="I2" s="72"/>
      <c r="K2" s="56" t="s">
        <v>475</v>
      </c>
      <c r="L2" s="57"/>
      <c r="M2" s="57"/>
      <c r="N2" s="58"/>
    </row>
    <row r="3" spans="1:14" ht="15.75" thickBot="1" x14ac:dyDescent="0.3">
      <c r="B3" s="72"/>
      <c r="C3" s="72"/>
      <c r="D3" s="72"/>
      <c r="E3" s="72"/>
      <c r="F3" s="72"/>
      <c r="G3" s="72"/>
      <c r="H3" s="72"/>
      <c r="I3" s="72"/>
      <c r="K3" s="55" t="s">
        <v>476</v>
      </c>
      <c r="L3" s="53"/>
      <c r="M3" s="53"/>
      <c r="N3" s="54"/>
    </row>
    <row r="4" spans="1:14" x14ac:dyDescent="0.25">
      <c r="B4" s="72"/>
      <c r="C4" s="72"/>
      <c r="D4" s="72"/>
      <c r="E4" s="72"/>
      <c r="F4" s="72"/>
      <c r="G4" s="72"/>
      <c r="H4" s="72"/>
      <c r="I4" s="72"/>
    </row>
    <row r="5" spans="1:14" x14ac:dyDescent="0.25">
      <c r="B5" s="72"/>
      <c r="C5" s="72"/>
      <c r="D5" s="72"/>
      <c r="E5" s="72"/>
      <c r="F5" s="72"/>
      <c r="G5" s="72"/>
      <c r="H5" s="72"/>
      <c r="I5" s="72"/>
    </row>
    <row r="6" spans="1:14" x14ac:dyDescent="0.25">
      <c r="B6" s="72"/>
      <c r="C6" s="72"/>
      <c r="D6" s="72"/>
      <c r="E6" s="72"/>
      <c r="F6" s="72"/>
      <c r="G6" s="72"/>
      <c r="H6" s="72"/>
      <c r="I6" s="72"/>
    </row>
    <row r="7" spans="1:14" x14ac:dyDescent="0.25">
      <c r="B7" s="72"/>
      <c r="C7" s="72"/>
      <c r="D7" s="72"/>
      <c r="E7" s="72"/>
      <c r="F7" s="72"/>
      <c r="G7" s="72"/>
      <c r="H7" s="72"/>
      <c r="I7" s="72"/>
    </row>
    <row r="8" spans="1:14" x14ac:dyDescent="0.25">
      <c r="B8" s="72"/>
      <c r="C8" s="72"/>
      <c r="D8" s="72"/>
      <c r="E8" s="72"/>
      <c r="F8" s="72"/>
      <c r="G8" s="72"/>
      <c r="H8" s="72"/>
      <c r="I8" s="72"/>
    </row>
    <row r="9" spans="1:14" x14ac:dyDescent="0.25">
      <c r="B9" s="72"/>
      <c r="C9" s="72"/>
      <c r="D9" s="72"/>
      <c r="E9" s="72"/>
      <c r="F9" s="72"/>
      <c r="G9" s="72"/>
      <c r="H9" s="72"/>
      <c r="I9" s="72"/>
    </row>
    <row r="10" spans="1:14" x14ac:dyDescent="0.25">
      <c r="B10" s="72"/>
      <c r="C10" s="72"/>
      <c r="D10" s="72"/>
      <c r="E10" s="72"/>
      <c r="F10" s="72"/>
      <c r="G10" s="72"/>
      <c r="H10" s="72"/>
      <c r="I10" s="72"/>
    </row>
    <row r="11" spans="1:14" x14ac:dyDescent="0.25">
      <c r="B11" s="72"/>
      <c r="C11" s="72"/>
      <c r="D11" s="72"/>
      <c r="E11" s="72"/>
      <c r="F11" s="72"/>
      <c r="G11" s="72"/>
      <c r="H11" s="72"/>
      <c r="I11" s="72"/>
    </row>
    <row r="12" spans="1:14" x14ac:dyDescent="0.25">
      <c r="B12" s="72"/>
      <c r="C12" s="72"/>
      <c r="D12" s="72"/>
      <c r="E12" s="72"/>
      <c r="F12" s="72"/>
      <c r="G12" s="72"/>
      <c r="H12" s="72"/>
      <c r="I12" s="72"/>
    </row>
    <row r="13" spans="1:14" x14ac:dyDescent="0.25">
      <c r="B13" s="72"/>
      <c r="C13" s="72"/>
      <c r="D13" s="72"/>
      <c r="E13" s="72"/>
      <c r="F13" s="72"/>
      <c r="G13" s="72"/>
      <c r="H13" s="72"/>
      <c r="I13" s="72"/>
    </row>
    <row r="14" spans="1:14" x14ac:dyDescent="0.25">
      <c r="B14" s="72"/>
      <c r="C14" s="72"/>
      <c r="D14" s="72"/>
      <c r="E14" s="72"/>
      <c r="F14" s="72"/>
      <c r="G14" s="72"/>
      <c r="H14" s="72"/>
      <c r="I14" s="72"/>
    </row>
    <row r="15" spans="1:14" x14ac:dyDescent="0.25">
      <c r="B15" s="72"/>
      <c r="C15" s="72"/>
      <c r="D15" s="72"/>
      <c r="E15" s="72"/>
      <c r="F15" s="72"/>
      <c r="G15" s="72"/>
      <c r="H15" s="72"/>
      <c r="I15" s="72"/>
    </row>
    <row r="16" spans="1:14" x14ac:dyDescent="0.25">
      <c r="B16" s="72"/>
      <c r="C16" s="72"/>
      <c r="D16" s="72"/>
      <c r="E16" s="72"/>
      <c r="F16" s="72"/>
      <c r="G16" s="72"/>
      <c r="H16" s="72"/>
      <c r="I16" s="72"/>
    </row>
    <row r="17" spans="2:9" x14ac:dyDescent="0.25">
      <c r="B17" s="72"/>
      <c r="C17" s="72"/>
      <c r="D17" s="72"/>
      <c r="E17" s="72"/>
      <c r="F17" s="72"/>
      <c r="G17" s="72"/>
      <c r="H17" s="72"/>
      <c r="I17" s="72"/>
    </row>
    <row r="18" spans="2:9" x14ac:dyDescent="0.25">
      <c r="B18" s="72"/>
      <c r="C18" s="72"/>
      <c r="D18" s="72"/>
      <c r="E18" s="72"/>
      <c r="F18" s="72"/>
      <c r="G18" s="72"/>
      <c r="H18" s="72"/>
      <c r="I18" s="72"/>
    </row>
    <row r="19" spans="2:9" x14ac:dyDescent="0.25">
      <c r="B19" s="72"/>
      <c r="C19" s="72"/>
      <c r="D19" s="72"/>
      <c r="E19" s="72"/>
      <c r="F19" s="72"/>
      <c r="G19" s="72"/>
      <c r="H19" s="72"/>
      <c r="I19" s="72"/>
    </row>
    <row r="20" spans="2:9" x14ac:dyDescent="0.25">
      <c r="B20" s="72"/>
      <c r="C20" s="72"/>
      <c r="D20" s="72"/>
      <c r="E20" s="72"/>
      <c r="F20" s="72"/>
      <c r="G20" s="72"/>
      <c r="H20" s="72"/>
      <c r="I20" s="72"/>
    </row>
    <row r="21" spans="2:9" x14ac:dyDescent="0.25">
      <c r="B21" s="72"/>
      <c r="C21" s="72"/>
      <c r="D21" s="72"/>
      <c r="E21" s="72"/>
      <c r="F21" s="72"/>
      <c r="G21" s="72"/>
      <c r="H21" s="72"/>
      <c r="I21" s="72"/>
    </row>
    <row r="22" spans="2:9" x14ac:dyDescent="0.25">
      <c r="B22" s="72"/>
      <c r="C22" s="72"/>
      <c r="D22" s="72"/>
      <c r="E22" s="72"/>
      <c r="F22" s="72"/>
      <c r="G22" s="72"/>
      <c r="H22" s="72"/>
      <c r="I22" s="72"/>
    </row>
  </sheetData>
  <mergeCells count="3">
    <mergeCell ref="K2:N2"/>
    <mergeCell ref="K3:N3"/>
    <mergeCell ref="B2:I22"/>
  </mergeCells>
  <hyperlinks>
    <hyperlink ref="K3" r:id="rId1" xr:uid="{7B0181A3-2F9D-48A0-8DF6-3AFBA081C9C4}"/>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7EDC0D-1D12-43D6-916C-8EC7A68152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Raw Data</vt:lpstr>
      <vt:lpstr>Clean Table Data</vt:lpstr>
      <vt:lpstr>TableDataForAnalysis</vt:lpstr>
      <vt:lpstr>Analysis</vt:lpstr>
      <vt:lpstr>Charts</vt:lpstr>
      <vt:lpstr>Conclusion</vt:lpstr>
      <vt:lpstr>Analysis!Print_Area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Lenovo;Jan Lyndon</dc:creator>
  <cp:lastModifiedBy>Lenovo</cp:lastModifiedBy>
  <cp:lastPrinted>2023-05-25T15:51:10Z</cp:lastPrinted>
  <dcterms:created xsi:type="dcterms:W3CDTF">2023-05-23T18:15:14Z</dcterms:created>
  <dcterms:modified xsi:type="dcterms:W3CDTF">2023-05-25T15:52:54Z</dcterms:modified>
</cp:coreProperties>
</file>